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/>
  <xr:revisionPtr revIDLastSave="0" documentId="13_ncr:1_{AAAA6AFA-5A25-4789-B7B1-6818D26F557E}" xr6:coauthVersionLast="47" xr6:coauthVersionMax="47" xr10:uidLastSave="{00000000-0000-0000-0000-000000000000}"/>
  <bookViews>
    <workbookView xWindow="-108" yWindow="-108" windowWidth="23256" windowHeight="12456" tabRatio="843" firstSheet="3" activeTab="3" xr2:uid="{00000000-000D-0000-FFFF-FFFF00000000}"/>
  </bookViews>
  <sheets>
    <sheet name="197-2入力" sheetId="3" state="hidden" r:id="rId1"/>
    <sheet name="197-3 入力" sheetId="12" state="hidden" r:id="rId2"/>
    <sheet name="198 入力" sheetId="11" state="hidden" r:id="rId3"/>
    <sheet name="196登録" sheetId="5" r:id="rId4"/>
  </sheets>
  <definedNames>
    <definedName name="_Regression_Int" localSheetId="3" hidden="1">1</definedName>
    <definedName name="_Regression_Int" localSheetId="0" hidden="1">1</definedName>
    <definedName name="_Regression_Int" localSheetId="1" hidden="1">1</definedName>
    <definedName name="_Regression_Int" localSheetId="2" hidden="1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1" l="1"/>
  <c r="B2" i="3" l="1"/>
  <c r="R105" i="12" l="1"/>
  <c r="H13" i="12"/>
  <c r="H40" i="12" l="1"/>
  <c r="H30" i="12"/>
  <c r="R56" i="12" l="1"/>
  <c r="R122" i="12"/>
  <c r="R101" i="12"/>
  <c r="R45" i="12"/>
  <c r="R38" i="12"/>
  <c r="R30" i="12"/>
  <c r="R17" i="12"/>
  <c r="R13" i="12"/>
  <c r="H98" i="12"/>
  <c r="H83" i="12"/>
  <c r="H73" i="12"/>
  <c r="H53" i="12"/>
  <c r="H49" i="12"/>
  <c r="H45" i="12"/>
  <c r="R96" i="12"/>
  <c r="R86" i="12"/>
  <c r="R80" i="12"/>
  <c r="R70" i="12"/>
  <c r="R64" i="12"/>
  <c r="R49" i="12"/>
  <c r="H88" i="12"/>
  <c r="H78" i="12"/>
  <c r="H68" i="12"/>
  <c r="H62" i="12"/>
  <c r="H57" i="12"/>
  <c r="I3" i="11"/>
  <c r="H11" i="12" l="1"/>
  <c r="R11" i="12"/>
  <c r="S120" i="12" s="1"/>
  <c r="I13" i="12" l="1"/>
  <c r="I25" i="12"/>
  <c r="S118" i="12"/>
  <c r="S119" i="12"/>
  <c r="I30" i="12"/>
  <c r="I68" i="12"/>
  <c r="I36" i="12"/>
  <c r="I37" i="12"/>
  <c r="I88" i="12"/>
  <c r="I53" i="12"/>
  <c r="I57" i="12"/>
  <c r="I62" i="12"/>
  <c r="I49" i="12"/>
  <c r="I40" i="12"/>
  <c r="I45" i="12"/>
  <c r="I83" i="12"/>
  <c r="I98" i="12"/>
  <c r="I78" i="12"/>
  <c r="I34" i="12"/>
  <c r="I22" i="12"/>
  <c r="I55" i="12"/>
  <c r="I64" i="12"/>
  <c r="I71" i="12"/>
  <c r="I81" i="12"/>
  <c r="I92" i="12"/>
  <c r="I96" i="12"/>
  <c r="I19" i="12"/>
  <c r="I75" i="12"/>
  <c r="I94" i="12"/>
  <c r="I15" i="12"/>
  <c r="I24" i="12"/>
  <c r="I35" i="12"/>
  <c r="I21" i="12"/>
  <c r="I51" i="12"/>
  <c r="I65" i="12"/>
  <c r="I73" i="12"/>
  <c r="I85" i="12"/>
  <c r="I93" i="12"/>
  <c r="I100" i="12"/>
  <c r="I20" i="12"/>
  <c r="I17" i="12"/>
  <c r="I32" i="12"/>
  <c r="I59" i="12"/>
  <c r="I33" i="12"/>
  <c r="I70" i="12"/>
  <c r="I80" i="12"/>
  <c r="I91" i="12"/>
  <c r="I95" i="12"/>
  <c r="I18" i="12"/>
  <c r="I11" i="12"/>
  <c r="I23" i="12"/>
  <c r="I42" i="12"/>
  <c r="I60" i="12"/>
  <c r="I47" i="12"/>
  <c r="I66" i="12"/>
  <c r="I90" i="12"/>
  <c r="I16" i="12"/>
  <c r="S70" i="12"/>
  <c r="S17" i="12"/>
  <c r="S66" i="12"/>
  <c r="S11" i="12"/>
  <c r="S107" i="12"/>
  <c r="S51" i="12"/>
  <c r="S122" i="12"/>
  <c r="S67" i="12"/>
  <c r="S30" i="12"/>
  <c r="S115" i="12"/>
  <c r="S19" i="12"/>
  <c r="S89" i="12"/>
  <c r="S25" i="12"/>
  <c r="S35" i="12"/>
  <c r="S23" i="12"/>
  <c r="S64" i="12"/>
  <c r="S112" i="12"/>
  <c r="S59" i="12"/>
  <c r="S60" i="12"/>
  <c r="S98" i="12"/>
  <c r="S42" i="12"/>
  <c r="S88" i="12"/>
  <c r="S53" i="12"/>
  <c r="S105" i="12"/>
  <c r="S84" i="12"/>
  <c r="S72" i="12"/>
  <c r="S92" i="12"/>
  <c r="S113" i="12"/>
  <c r="S76" i="12"/>
  <c r="S93" i="12"/>
  <c r="S32" i="12"/>
  <c r="S56" i="12"/>
  <c r="S86" i="12"/>
  <c r="S99" i="12"/>
  <c r="S73" i="12"/>
  <c r="S43" i="12"/>
  <c r="S20" i="12"/>
  <c r="S49" i="12"/>
  <c r="S111" i="12"/>
  <c r="S83" i="12"/>
  <c r="S58" i="12"/>
  <c r="S27" i="12"/>
  <c r="S114" i="12"/>
  <c r="S101" i="12"/>
  <c r="S74" i="12"/>
  <c r="S38" i="12"/>
  <c r="S13" i="12"/>
  <c r="S108" i="12"/>
  <c r="S77" i="12"/>
  <c r="S52" i="12"/>
  <c r="S24" i="12"/>
  <c r="S80" i="12"/>
  <c r="S116" i="12"/>
  <c r="S91" i="12"/>
  <c r="S62" i="12"/>
  <c r="S34" i="12"/>
  <c r="S96" i="12"/>
  <c r="S109" i="12"/>
  <c r="S78" i="12"/>
  <c r="S45" i="12"/>
  <c r="S21" i="12"/>
  <c r="S40" i="12"/>
  <c r="S110" i="12"/>
  <c r="S82" i="12"/>
  <c r="S54" i="12"/>
  <c r="S26" i="12"/>
  <c r="S75" i="12"/>
  <c r="S117" i="12"/>
  <c r="S90" i="12"/>
  <c r="S61" i="12"/>
  <c r="S33" i="12"/>
  <c r="S94" i="12"/>
  <c r="S68" i="12"/>
  <c r="S41" i="12"/>
  <c r="S15" i="12"/>
  <c r="S124" i="12"/>
  <c r="S103" i="12"/>
  <c r="S47" i="12"/>
  <c r="S22" i="12"/>
</calcChain>
</file>

<file path=xl/sharedStrings.xml><?xml version="1.0" encoding="utf-8"?>
<sst xmlns="http://schemas.openxmlformats.org/spreadsheetml/2006/main" count="263" uniqueCount="235">
  <si>
    <t>出典：統計年鑑</t>
  </si>
  <si>
    <t>年　　度</t>
  </si>
  <si>
    <t>歳　入　総　額</t>
  </si>
  <si>
    <t>歳　出　総　額</t>
  </si>
  <si>
    <t>歳入歳出差引額</t>
  </si>
  <si>
    <t>実　質　収　支</t>
  </si>
  <si>
    <t>(A)</t>
  </si>
  <si>
    <t>(B)</t>
  </si>
  <si>
    <t>(C)</t>
  </si>
  <si>
    <t>(C - D)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</si>
  <si>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</si>
  <si>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</si>
  <si>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</si>
  <si>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</si>
  <si>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</si>
  <si>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</si>
  <si>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</si>
  <si>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>（単位 1,000円）</t>
  </si>
  <si>
    <t>総　　　額</t>
  </si>
  <si>
    <t>人　件　費</t>
  </si>
  <si>
    <t>物　件　費</t>
  </si>
  <si>
    <t>扶　助　費</t>
  </si>
  <si>
    <t>普通建設事業費</t>
  </si>
  <si>
    <t>災害復旧事業費</t>
  </si>
  <si>
    <t>　</t>
    <phoneticPr fontId="3"/>
  </si>
  <si>
    <t xml:space="preserve">    歳    入    科    目</t>
  </si>
  <si>
    <t>収  入  済  額</t>
  </si>
  <si>
    <t>構 成 比</t>
  </si>
  <si>
    <t>%</t>
  </si>
  <si>
    <t>国庫支出金</t>
  </si>
  <si>
    <t xml:space="preserve"> 1</t>
  </si>
  <si>
    <t>県税</t>
  </si>
  <si>
    <t>国庫負担金</t>
  </si>
  <si>
    <t>国庫補助金</t>
  </si>
  <si>
    <t>県民税</t>
  </si>
  <si>
    <t>委託金</t>
  </si>
  <si>
    <t>事業税</t>
  </si>
  <si>
    <t>不動産取得税</t>
  </si>
  <si>
    <t>財産収入</t>
  </si>
  <si>
    <t>県たばこ税</t>
  </si>
  <si>
    <t>ゴルフ場利用税</t>
  </si>
  <si>
    <t>財産運用収入</t>
  </si>
  <si>
    <t>財産売払収入</t>
  </si>
  <si>
    <t>自動車税</t>
  </si>
  <si>
    <t xml:space="preserve"> 9</t>
  </si>
  <si>
    <t>寄附金</t>
  </si>
  <si>
    <t>軽油引取税</t>
  </si>
  <si>
    <t>10</t>
  </si>
  <si>
    <t>繰入金</t>
  </si>
  <si>
    <t>特別会計繰入金</t>
  </si>
  <si>
    <t>地方譲与税</t>
  </si>
  <si>
    <t>基金繰入金</t>
  </si>
  <si>
    <t>11</t>
  </si>
  <si>
    <t>繰越金</t>
  </si>
  <si>
    <t>石油ガス譲与税</t>
  </si>
  <si>
    <t>航空機燃料譲与税</t>
  </si>
  <si>
    <t>地方交付税</t>
  </si>
  <si>
    <t>12</t>
  </si>
  <si>
    <t>諸収入</t>
  </si>
  <si>
    <t>延滞金加算金及び過料</t>
  </si>
  <si>
    <t>県預金利子</t>
  </si>
  <si>
    <t>交通安全対策特別交付金</t>
  </si>
  <si>
    <t>貸付金元利収入</t>
  </si>
  <si>
    <t>受託事業収入</t>
  </si>
  <si>
    <t>収益事業収入</t>
  </si>
  <si>
    <t>利子割精算金収入</t>
  </si>
  <si>
    <t>分担金及び負担金</t>
  </si>
  <si>
    <t>雑入</t>
  </si>
  <si>
    <t>負担金</t>
  </si>
  <si>
    <t>13</t>
  </si>
  <si>
    <t>県債</t>
  </si>
  <si>
    <t>使用料及び手数料</t>
  </si>
  <si>
    <t>使用料</t>
  </si>
  <si>
    <t>手数料</t>
  </si>
  <si>
    <t xml:space="preserve">    歳    出    科    目</t>
  </si>
  <si>
    <t>支  出  済  額</t>
  </si>
  <si>
    <t>公衆衛生費</t>
  </si>
  <si>
    <t>環境衛生費</t>
  </si>
  <si>
    <t>議会費</t>
  </si>
  <si>
    <t>保健所費</t>
  </si>
  <si>
    <t>医薬費</t>
  </si>
  <si>
    <t>環境費</t>
  </si>
  <si>
    <t>総務費</t>
  </si>
  <si>
    <t>総務管理費</t>
  </si>
  <si>
    <t>企画費</t>
  </si>
  <si>
    <t>労働費</t>
  </si>
  <si>
    <t>徴税費</t>
  </si>
  <si>
    <t>市町村振興費</t>
  </si>
  <si>
    <t>労政費</t>
  </si>
  <si>
    <t>選挙費</t>
  </si>
  <si>
    <t>職業訓練費</t>
  </si>
  <si>
    <t>労働力対策費</t>
  </si>
  <si>
    <t>防災費</t>
  </si>
  <si>
    <t>労働委員会費</t>
  </si>
  <si>
    <t>統計調査費</t>
  </si>
  <si>
    <t>人事委員会費</t>
  </si>
  <si>
    <t>農林水産業費</t>
  </si>
  <si>
    <t>監査委員費</t>
  </si>
  <si>
    <t>農業費</t>
  </si>
  <si>
    <t>民生費</t>
  </si>
  <si>
    <t>畜産業費</t>
  </si>
  <si>
    <t>農地費</t>
  </si>
  <si>
    <t>社会福祉費</t>
  </si>
  <si>
    <t>林業費</t>
  </si>
  <si>
    <t>児童福祉費</t>
  </si>
  <si>
    <t>水産業費</t>
  </si>
  <si>
    <t>生活保護費</t>
  </si>
  <si>
    <t>災害救助費</t>
  </si>
  <si>
    <t>商工費</t>
  </si>
  <si>
    <t>商業費</t>
  </si>
  <si>
    <t>工鉱業費</t>
  </si>
  <si>
    <t>衛生費</t>
  </si>
  <si>
    <t>観光費</t>
  </si>
  <si>
    <t>土木費</t>
  </si>
  <si>
    <t>災害復旧費</t>
  </si>
  <si>
    <t>土木管理費</t>
  </si>
  <si>
    <t>農林水産施設災害復旧費</t>
  </si>
  <si>
    <t>道路橋りょう費</t>
  </si>
  <si>
    <t>土木施設災害復旧費</t>
  </si>
  <si>
    <t>河川海岸費</t>
  </si>
  <si>
    <t>港湾費</t>
  </si>
  <si>
    <t>公債費</t>
  </si>
  <si>
    <t>都市計画費</t>
  </si>
  <si>
    <t>宅地費</t>
  </si>
  <si>
    <t>住宅費</t>
  </si>
  <si>
    <t>14</t>
  </si>
  <si>
    <t>諸支出金</t>
  </si>
  <si>
    <t>警察費</t>
  </si>
  <si>
    <t>文化会館運営費</t>
  </si>
  <si>
    <t>警察管理費</t>
  </si>
  <si>
    <t>警察活動費</t>
  </si>
  <si>
    <t>利子割交付金</t>
  </si>
  <si>
    <t>空港警備隊費</t>
  </si>
  <si>
    <t>ゴルフ場利用税交付金</t>
  </si>
  <si>
    <t>自動車取得税交付金</t>
  </si>
  <si>
    <t>教育費</t>
  </si>
  <si>
    <t>利子割精算金</t>
  </si>
  <si>
    <t>諸費</t>
  </si>
  <si>
    <t>教育総務費</t>
  </si>
  <si>
    <t>小学校費</t>
  </si>
  <si>
    <t>中学校費</t>
  </si>
  <si>
    <t>軽油引取税交付金</t>
  </si>
  <si>
    <t>高等学校費</t>
  </si>
  <si>
    <t>15</t>
  </si>
  <si>
    <t>予備費</t>
  </si>
  <si>
    <t>社会教育費</t>
  </si>
  <si>
    <t>保健体育費</t>
  </si>
  <si>
    <t>科　　　　　　目</t>
  </si>
  <si>
    <t>歳　　入</t>
  </si>
  <si>
    <t>歳　　出</t>
  </si>
  <si>
    <t>総額</t>
  </si>
  <si>
    <t>県債管理事業</t>
  </si>
  <si>
    <t>自動車税証紙</t>
  </si>
  <si>
    <t>市町村振興資金</t>
  </si>
  <si>
    <t>日本コンベンションセンター</t>
  </si>
  <si>
    <t>国際展示場事業</t>
  </si>
  <si>
    <t>心身障害者扶養年金事業</t>
  </si>
  <si>
    <t>営林事業</t>
  </si>
  <si>
    <t>沿岸漁業改善資金</t>
  </si>
  <si>
    <t>流域下水道事業</t>
  </si>
  <si>
    <t>港湾整備事業</t>
  </si>
  <si>
    <t>地方消費税</t>
    <rPh sb="0" eb="2">
      <t>チホウ</t>
    </rPh>
    <rPh sb="2" eb="5">
      <t>ショウヒゼイ</t>
    </rPh>
    <phoneticPr fontId="4"/>
  </si>
  <si>
    <t>地方消費税交付金</t>
    <rPh sb="0" eb="2">
      <t>チホウ</t>
    </rPh>
    <rPh sb="2" eb="5">
      <t>ショウヒゼイ</t>
    </rPh>
    <rPh sb="5" eb="7">
      <t>コウフ</t>
    </rPh>
    <rPh sb="7" eb="8">
      <t>キン</t>
    </rPh>
    <phoneticPr fontId="4"/>
  </si>
  <si>
    <t>地方特例交付金</t>
    <rPh sb="2" eb="4">
      <t>トクレイ</t>
    </rPh>
    <rPh sb="6" eb="7">
      <t>キン</t>
    </rPh>
    <phoneticPr fontId="4"/>
  </si>
  <si>
    <t xml:space="preserve"> </t>
    <phoneticPr fontId="4"/>
  </si>
  <si>
    <t>小規模企業者等設備導入資金</t>
    <rPh sb="0" eb="3">
      <t>ショウキボ</t>
    </rPh>
    <rPh sb="3" eb="5">
      <t>キギョウ</t>
    </rPh>
    <rPh sb="5" eb="6">
      <t>シャ</t>
    </rPh>
    <rPh sb="6" eb="7">
      <t>トウ</t>
    </rPh>
    <rPh sb="7" eb="9">
      <t>セツビ</t>
    </rPh>
    <rPh sb="9" eb="11">
      <t>ドウニュウ</t>
    </rPh>
    <rPh sb="11" eb="13">
      <t>シキン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</si>
  <si>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</si>
  <si>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"/>
  </si>
  <si>
    <t>林業・木材産業改善資金</t>
    <rPh sb="3" eb="5">
      <t>モクザイ</t>
    </rPh>
    <rPh sb="5" eb="7">
      <t>サンギョウ</t>
    </rPh>
    <phoneticPr fontId="2"/>
  </si>
  <si>
    <t xml:space="preserve"> (2)  年　度　別　及　び　性　質　別　歳　出</t>
    <phoneticPr fontId="4"/>
  </si>
  <si>
    <t>奨学資金</t>
    <rPh sb="0" eb="1">
      <t>ススム</t>
    </rPh>
    <rPh sb="1" eb="2">
      <t>ガク</t>
    </rPh>
    <rPh sb="2" eb="3">
      <t>シ</t>
    </rPh>
    <rPh sb="3" eb="4">
      <t>カネ</t>
    </rPh>
    <phoneticPr fontId="2"/>
  </si>
  <si>
    <t>旧法による税</t>
    <rPh sb="0" eb="2">
      <t>キュウホウ</t>
    </rPh>
    <rPh sb="5" eb="6">
      <t>ゼイ</t>
    </rPh>
    <phoneticPr fontId="4"/>
  </si>
  <si>
    <t>維持補修費</t>
    <phoneticPr fontId="4"/>
  </si>
  <si>
    <t>公　債　費</t>
    <phoneticPr fontId="4"/>
  </si>
  <si>
    <t>貸　付　金</t>
    <phoneticPr fontId="4"/>
  </si>
  <si>
    <t>そ　の　他</t>
    <phoneticPr fontId="4"/>
  </si>
  <si>
    <t>補 助 費 等</t>
    <phoneticPr fontId="4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</si>
  <si>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4"/>
  </si>
  <si>
    <t>土地区画整理事業</t>
    <rPh sb="0" eb="2">
      <t>トチ</t>
    </rPh>
    <rPh sb="2" eb="4">
      <t>クカク</t>
    </rPh>
    <rPh sb="4" eb="6">
      <t>セイリ</t>
    </rPh>
    <rPh sb="6" eb="8">
      <t>ジギョウ</t>
    </rPh>
    <phoneticPr fontId="2"/>
  </si>
  <si>
    <t>地方消費税清算</t>
    <rPh sb="0" eb="2">
      <t>チホウ</t>
    </rPh>
    <rPh sb="2" eb="5">
      <t>ショウヒゼイ</t>
    </rPh>
    <rPh sb="5" eb="7">
      <t>セイサン</t>
    </rPh>
    <phoneticPr fontId="2"/>
  </si>
  <si>
    <t>特別支援学校費</t>
    <rPh sb="0" eb="2">
      <t>トクベツ</t>
    </rPh>
    <rPh sb="2" eb="4">
      <t>シエン</t>
    </rPh>
    <rPh sb="4" eb="6">
      <t>ガッコウ</t>
    </rPh>
    <phoneticPr fontId="4"/>
  </si>
  <si>
    <t>狩猟税</t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</si>
  <si>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</si>
  <si>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地方揮発油譲与税</t>
    <rPh sb="2" eb="5">
      <t>キハツユ</t>
    </rPh>
    <phoneticPr fontId="4"/>
  </si>
  <si>
    <t>鉱区税</t>
    <rPh sb="0" eb="2">
      <t>コウク</t>
    </rPh>
    <rPh sb="2" eb="3">
      <t>ゼイ</t>
    </rPh>
    <phoneticPr fontId="4"/>
  </si>
  <si>
    <t>就農支援資金</t>
    <rPh sb="0" eb="2">
      <t>シュウノウ</t>
    </rPh>
    <rPh sb="2" eb="4">
      <t>シエン</t>
    </rPh>
    <rPh sb="4" eb="6">
      <t>シキン</t>
    </rPh>
    <phoneticPr fontId="2"/>
  </si>
  <si>
    <t>資料：出納局「千葉県歳入歳出決算書」</t>
    <phoneticPr fontId="4"/>
  </si>
  <si>
    <t>資料：出納局「千葉県歳入歳出決算書」</t>
    <phoneticPr fontId="2"/>
  </si>
  <si>
    <t>資料：財政課</t>
    <phoneticPr fontId="4"/>
  </si>
  <si>
    <t>工業団地整備事業</t>
    <rPh sb="0" eb="2">
      <t>コウギョウ</t>
    </rPh>
    <rPh sb="2" eb="4">
      <t>ダンチ</t>
    </rPh>
    <rPh sb="4" eb="6">
      <t>セイビ</t>
    </rPh>
    <rPh sb="6" eb="8">
      <t>ジギョウ</t>
    </rPh>
    <phoneticPr fontId="2"/>
  </si>
  <si>
    <t>2016(H28)年度</t>
    <rPh sb="9" eb="11">
      <t>ネンド</t>
    </rPh>
    <phoneticPr fontId="4"/>
  </si>
  <si>
    <t>個人県民税所得割交付金</t>
    <rPh sb="0" eb="2">
      <t>コジン</t>
    </rPh>
    <rPh sb="2" eb="5">
      <t>ケンミンゼイ</t>
    </rPh>
    <rPh sb="5" eb="7">
      <t>ショトク</t>
    </rPh>
    <rPh sb="7" eb="8">
      <t>ワリ</t>
    </rPh>
    <rPh sb="8" eb="11">
      <t>コウフキン</t>
    </rPh>
    <phoneticPr fontId="4"/>
  </si>
  <si>
    <t>母子父子寡婦福祉資金</t>
    <rPh sb="2" eb="4">
      <t>フシ</t>
    </rPh>
    <phoneticPr fontId="2"/>
  </si>
  <si>
    <t>2017(H29)年度</t>
    <rPh sb="9" eb="11">
      <t>ネンド</t>
    </rPh>
    <phoneticPr fontId="4"/>
  </si>
  <si>
    <t>2018(H30)年度</t>
    <rPh sb="9" eb="11">
      <t>ネンド</t>
    </rPh>
    <phoneticPr fontId="4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</si>
  <si>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4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</si>
  <si>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</si>
  <si>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4"/>
  </si>
  <si>
    <t>＊入力は円単位で入れること、印刷シートで1000円単位に変えている</t>
    <rPh sb="1" eb="3">
      <t>ニュウリョク</t>
    </rPh>
    <rPh sb="4" eb="5">
      <t>エン</t>
    </rPh>
    <rPh sb="5" eb="7">
      <t>タンイ</t>
    </rPh>
    <rPh sb="8" eb="9">
      <t>イ</t>
    </rPh>
    <rPh sb="14" eb="16">
      <t>インサツ</t>
    </rPh>
    <rPh sb="24" eb="25">
      <t>エン</t>
    </rPh>
    <rPh sb="25" eb="27">
      <t>タンイ</t>
    </rPh>
    <rPh sb="28" eb="29">
      <t>カ</t>
    </rPh>
    <phoneticPr fontId="4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</si>
  <si>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"/>
  </si>
  <si>
    <t>2019(R 1)年度</t>
    <rPh sb="9" eb="11">
      <t>ネンド</t>
    </rPh>
    <phoneticPr fontId="4"/>
  </si>
  <si>
    <t>特別法人事業譲与税</t>
    <rPh sb="0" eb="2">
      <t>トクベツ</t>
    </rPh>
    <rPh sb="2" eb="4">
      <t>ホウジン</t>
    </rPh>
    <rPh sb="4" eb="6">
      <t>ジギョウ</t>
    </rPh>
    <rPh sb="6" eb="9">
      <t>ジョウヨゼイ</t>
    </rPh>
    <phoneticPr fontId="4"/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</si>
  <si>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4"/>
  </si>
  <si>
    <t>2020(R 2)年度</t>
    <rPh sb="9" eb="11">
      <t>ネンド</t>
    </rPh>
    <phoneticPr fontId="4"/>
  </si>
  <si>
    <t>2021(R 3)年度</t>
    <rPh sb="9" eb="11">
      <t>ネンド</t>
    </rPh>
    <phoneticPr fontId="4"/>
  </si>
  <si>
    <t>　2020(R2)　年　度</t>
  </si>
  <si>
    <t>-</t>
  </si>
  <si>
    <t>-</t>
    <phoneticPr fontId="4"/>
  </si>
  <si>
    <t>-</t>
    <phoneticPr fontId="2"/>
  </si>
  <si>
    <t>１９７．　県一般会計決算額……｛2022(R4)年度｝</t>
    <rPh sb="24" eb="26">
      <t>ネンド</t>
    </rPh>
    <phoneticPr fontId="4"/>
  </si>
  <si>
    <t>（３） 2022(R4)年度 科 目 別 歳 入 歳 出</t>
    <rPh sb="12" eb="14">
      <t>ネンド</t>
    </rPh>
    <phoneticPr fontId="4"/>
  </si>
  <si>
    <t>2 0 2 2 ( R 4 )年度総額</t>
    <rPh sb="15" eb="17">
      <t>ネンド</t>
    </rPh>
    <phoneticPr fontId="4"/>
  </si>
  <si>
    <t>-</t>
    <phoneticPr fontId="4"/>
  </si>
  <si>
    <t xml:space="preserve"> １９８．　県特別会計決算額……｛2020(R2)年度～2022(R4)年度｝</t>
    <rPh sb="25" eb="27">
      <t>ネンド</t>
    </rPh>
    <phoneticPr fontId="2"/>
  </si>
  <si>
    <t>　2021(R3)　年　度</t>
  </si>
  <si>
    <t>　2022(R4)　年　度</t>
    <phoneticPr fontId="2"/>
  </si>
  <si>
    <t>2022(R 4)年度</t>
    <rPh sb="9" eb="11">
      <t>ネンド</t>
    </rPh>
    <phoneticPr fontId="4"/>
  </si>
  <si>
    <t>１７．財 政 ・ 県 民 経 済 計 算</t>
  </si>
  <si>
    <t>１９６．　県普通会計歳入歳出決算額の推移……｛2013(H25)年度～2022(R4)年度｝</t>
  </si>
  <si>
    <t>(単位 1,000円)</t>
  </si>
  <si>
    <t>この表は一般会計＋特別会計（収益事業会計、準公営企業会計を除く）の計で重複部分を除いた数です。</t>
  </si>
  <si>
    <t>翌年度へ繰越</t>
  </si>
  <si>
    <t xml:space="preserve">　すべき財源(D) </t>
  </si>
  <si>
    <t>2013(H25)年度</t>
  </si>
  <si>
    <t>2014(H26)年度</t>
  </si>
  <si>
    <t>2015(H27)年度</t>
  </si>
  <si>
    <t>2016(H28)年度</t>
  </si>
  <si>
    <t>2017(H29)年度</t>
  </si>
  <si>
    <t>2018(H30)年度</t>
  </si>
  <si>
    <t>2019(R 1)年度</t>
  </si>
  <si>
    <t>2020(R 2)年度</t>
  </si>
  <si>
    <t>2021(R 3)年度</t>
  </si>
  <si>
    <t>2022(R 4)年度</t>
  </si>
  <si>
    <t>資料：財政課</t>
  </si>
  <si>
    <t>出典：令和5年千葉県統計年鑑</t>
    <rPh sb="0" eb="2">
      <t>シュッテン</t>
    </rPh>
    <rPh sb="3" eb="4">
      <t>レイ</t>
    </rPh>
    <rPh sb="4" eb="5">
      <t>ワ</t>
    </rPh>
    <rPh sb="6" eb="7">
      <t>ネン</t>
    </rPh>
    <rPh sb="7" eb="10">
      <t>チバケン</t>
    </rPh>
    <rPh sb="10" eb="12">
      <t>トウケイ</t>
    </rPh>
    <rPh sb="12" eb="14">
      <t>ネンカン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</si>
</sst>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* #,##0;* \-#,##0;* &quot;-&quot;"/>
    <numFmt numFmtId="178" formatCode="* #,##0.0;* \-#,##0.0;* &quot;-&quot;"/>
    <numFmt numFmtId="179" formatCode="#,##0_);[Red]\(#,##0\)"/>
    <numFmt numFmtId="180" formatCode="#,##0_ "/>
  </numFmts>
  <fonts count="21">
    <font>
      <sz val="14"/>
      <name val="Terminal"/>
      <charset val="128"/>
    </font>
    <font>
      <sz val="11"/>
      <name val="ＭＳ ゴシック"/>
      <family val="3"/>
      <charset val="128"/>
    </font>
    <font>
      <sz val="14"/>
      <name val="Terminal"/>
      <charset val="128"/>
    </font>
    <font>
      <sz val="14"/>
      <name val="明朝"/>
      <family val="1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3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2"/>
      <color rgb="FF0000FF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37" fontId="0" fillId="0" borderId="0"/>
    <xf numFmtId="38" fontId="1" fillId="0" borderId="0" applyFont="0" applyFill="0" applyBorder="0" applyAlignment="0" applyProtection="0"/>
    <xf numFmtId="37" fontId="6" fillId="0" borderId="0"/>
    <xf numFmtId="37" fontId="5" fillId="0" borderId="0"/>
  </cellStyleXfs>
  <cellXfs count="126">
    <xf numFmtId="37" fontId="0" fillId="0" borderId="0" xfId="0"/>
    <xf numFmtId="37" fontId="5" fillId="0" borderId="0" xfId="0" applyFont="1"/>
    <xf numFmtId="37" fontId="5" fillId="0" borderId="0" xfId="0" applyFont="1" applyAlignment="1">
      <alignment horizontal="center"/>
    </xf>
    <xf numFmtId="37" fontId="6" fillId="0" borderId="0" xfId="0" applyFont="1"/>
    <xf numFmtId="37" fontId="6" fillId="0" borderId="0" xfId="0" applyFont="1" applyAlignment="1">
      <alignment horizontal="left"/>
    </xf>
    <xf numFmtId="37" fontId="6" fillId="0" borderId="2" xfId="0" applyFont="1" applyBorder="1"/>
    <xf numFmtId="37" fontId="6" fillId="0" borderId="3" xfId="0" applyFont="1" applyBorder="1"/>
    <xf numFmtId="37" fontId="6" fillId="0" borderId="4" xfId="0" applyFont="1" applyBorder="1"/>
    <xf numFmtId="37" fontId="6" fillId="0" borderId="0" xfId="0" applyFont="1" applyAlignment="1">
      <alignment horizontal="center"/>
    </xf>
    <xf numFmtId="37" fontId="6" fillId="0" borderId="4" xfId="0" applyFont="1" applyBorder="1" applyAlignment="1">
      <alignment horizontal="center"/>
    </xf>
    <xf numFmtId="37" fontId="6" fillId="0" borderId="1" xfId="0" applyFont="1" applyBorder="1"/>
    <xf numFmtId="37" fontId="6" fillId="0" borderId="5" xfId="0" applyFont="1" applyBorder="1"/>
    <xf numFmtId="37" fontId="6" fillId="0" borderId="2" xfId="0" applyFont="1" applyBorder="1" applyAlignment="1">
      <alignment horizontal="left"/>
    </xf>
    <xf numFmtId="37" fontId="6" fillId="0" borderId="3" xfId="0" applyFont="1" applyBorder="1" applyAlignment="1">
      <alignment horizontal="center"/>
    </xf>
    <xf numFmtId="37" fontId="6" fillId="0" borderId="5" xfId="0" applyFont="1" applyBorder="1" applyAlignment="1">
      <alignment horizontal="right"/>
    </xf>
    <xf numFmtId="37" fontId="6" fillId="0" borderId="1" xfId="0" applyFont="1" applyBorder="1" applyAlignment="1">
      <alignment horizontal="right"/>
    </xf>
    <xf numFmtId="37" fontId="9" fillId="0" borderId="0" xfId="0" applyFont="1"/>
    <xf numFmtId="37" fontId="10" fillId="0" borderId="0" xfId="0" applyFont="1"/>
    <xf numFmtId="37" fontId="6" fillId="0" borderId="0" xfId="0" quotePrefix="1" applyFont="1"/>
    <xf numFmtId="37" fontId="10" fillId="0" borderId="0" xfId="0" quotePrefix="1" applyFont="1"/>
    <xf numFmtId="37" fontId="9" fillId="0" borderId="0" xfId="0" quotePrefix="1" applyFont="1"/>
    <xf numFmtId="37" fontId="11" fillId="0" borderId="0" xfId="0" applyFont="1"/>
    <xf numFmtId="37" fontId="11" fillId="0" borderId="4" xfId="0" applyFont="1" applyBorder="1"/>
    <xf numFmtId="37" fontId="11" fillId="0" borderId="1" xfId="0" applyFont="1" applyBorder="1"/>
    <xf numFmtId="176" fontId="6" fillId="0" borderId="2" xfId="0" applyNumberFormat="1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8" xfId="0" applyFont="1" applyBorder="1"/>
    <xf numFmtId="176" fontId="6" fillId="0" borderId="4" xfId="0" applyNumberFormat="1" applyFont="1" applyBorder="1"/>
    <xf numFmtId="37" fontId="6" fillId="0" borderId="9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176" fontId="6" fillId="0" borderId="4" xfId="0" applyNumberFormat="1" applyFont="1" applyBorder="1" applyAlignment="1">
      <alignment horizontal="center"/>
    </xf>
    <xf numFmtId="37" fontId="6" fillId="0" borderId="10" xfId="0" applyFont="1" applyBorder="1"/>
    <xf numFmtId="37" fontId="6" fillId="0" borderId="9" xfId="0" applyFont="1" applyBorder="1"/>
    <xf numFmtId="176" fontId="6" fillId="0" borderId="5" xfId="0" applyNumberFormat="1" applyFont="1" applyBorder="1"/>
    <xf numFmtId="37" fontId="6" fillId="0" borderId="0" xfId="0" applyFont="1" applyAlignment="1">
      <alignment horizontal="right"/>
    </xf>
    <xf numFmtId="176" fontId="6" fillId="0" borderId="0" xfId="0" applyNumberFormat="1" applyFont="1" applyAlignment="1">
      <alignment horizontal="right"/>
    </xf>
    <xf numFmtId="37" fontId="6" fillId="0" borderId="7" xfId="0" applyFont="1" applyBorder="1" applyAlignment="1">
      <alignment horizontal="right"/>
    </xf>
    <xf numFmtId="37" fontId="6" fillId="0" borderId="4" xfId="0" applyFont="1" applyBorder="1" applyAlignment="1" applyProtection="1">
      <alignment horizontal="right"/>
      <protection locked="0"/>
    </xf>
    <xf numFmtId="37" fontId="6" fillId="0" borderId="4" xfId="0" applyFont="1" applyBorder="1" applyAlignment="1">
      <alignment horizontal="right"/>
    </xf>
    <xf numFmtId="37" fontId="6" fillId="0" borderId="11" xfId="0" applyFont="1" applyBorder="1"/>
    <xf numFmtId="176" fontId="6" fillId="0" borderId="1" xfId="0" applyNumberFormat="1" applyFont="1" applyBorder="1" applyAlignment="1">
      <alignment horizontal="right"/>
    </xf>
    <xf numFmtId="37" fontId="6" fillId="0" borderId="10" xfId="0" applyFont="1" applyBorder="1" applyAlignment="1">
      <alignment horizontal="right"/>
    </xf>
    <xf numFmtId="37" fontId="6" fillId="0" borderId="12" xfId="0" applyFont="1" applyBorder="1"/>
    <xf numFmtId="37" fontId="6" fillId="0" borderId="0" xfId="3" applyFont="1" applyAlignment="1">
      <alignment horizontal="left"/>
    </xf>
    <xf numFmtId="37" fontId="6" fillId="0" borderId="2" xfId="3" applyFont="1" applyBorder="1" applyAlignment="1">
      <alignment horizontal="left"/>
    </xf>
    <xf numFmtId="37" fontId="6" fillId="0" borderId="0" xfId="3" applyFont="1"/>
    <xf numFmtId="37" fontId="6" fillId="0" borderId="0" xfId="3" applyFont="1" applyAlignment="1">
      <alignment horizontal="center"/>
    </xf>
    <xf numFmtId="37" fontId="6" fillId="0" borderId="5" xfId="3" applyFont="1" applyBorder="1" applyAlignment="1">
      <alignment horizontal="centerContinuous"/>
    </xf>
    <xf numFmtId="37" fontId="6" fillId="0" borderId="1" xfId="3" applyFont="1" applyBorder="1" applyAlignment="1">
      <alignment horizontal="centerContinuous"/>
    </xf>
    <xf numFmtId="37" fontId="6" fillId="0" borderId="1" xfId="3" applyFont="1" applyBorder="1"/>
    <xf numFmtId="37" fontId="6" fillId="0" borderId="5" xfId="3" applyFont="1" applyBorder="1" applyAlignment="1">
      <alignment horizontal="center"/>
    </xf>
    <xf numFmtId="37" fontId="7" fillId="0" borderId="0" xfId="3" applyFont="1"/>
    <xf numFmtId="37" fontId="12" fillId="0" borderId="0" xfId="0" applyFont="1"/>
    <xf numFmtId="37" fontId="12" fillId="0" borderId="7" xfId="0" applyFont="1" applyBorder="1" applyAlignment="1">
      <alignment horizontal="right"/>
    </xf>
    <xf numFmtId="37" fontId="12" fillId="0" borderId="9" xfId="0" applyFont="1" applyBorder="1"/>
    <xf numFmtId="37" fontId="12" fillId="0" borderId="0" xfId="0" applyFont="1" applyAlignment="1">
      <alignment horizontal="center"/>
    </xf>
    <xf numFmtId="37" fontId="12" fillId="0" borderId="6" xfId="0" applyFont="1" applyBorder="1"/>
    <xf numFmtId="176" fontId="12" fillId="0" borderId="0" xfId="0" applyNumberFormat="1" applyFont="1" applyAlignment="1">
      <alignment horizontal="right"/>
    </xf>
    <xf numFmtId="37" fontId="12" fillId="0" borderId="4" xfId="0" applyFont="1" applyBorder="1" applyAlignment="1">
      <alignment horizontal="right"/>
    </xf>
    <xf numFmtId="37" fontId="12" fillId="0" borderId="0" xfId="0" applyFont="1" applyAlignment="1">
      <alignment horizontal="distributed"/>
    </xf>
    <xf numFmtId="37" fontId="6" fillId="0" borderId="0" xfId="0" applyFont="1" applyAlignment="1">
      <alignment horizontal="distributed"/>
    </xf>
    <xf numFmtId="37" fontId="6" fillId="0" borderId="0" xfId="3" applyFont="1" applyAlignment="1">
      <alignment horizontal="distributed"/>
    </xf>
    <xf numFmtId="37" fontId="12" fillId="0" borderId="0" xfId="3" applyFont="1"/>
    <xf numFmtId="37" fontId="12" fillId="0" borderId="0" xfId="3" applyFont="1" applyAlignment="1">
      <alignment horizontal="distributed"/>
    </xf>
    <xf numFmtId="37" fontId="13" fillId="0" borderId="0" xfId="0" applyFont="1"/>
    <xf numFmtId="37" fontId="6" fillId="0" borderId="0" xfId="0" quotePrefix="1" applyFont="1" applyAlignment="1">
      <alignment horizontal="left"/>
    </xf>
    <xf numFmtId="177" fontId="12" fillId="0" borderId="4" xfId="0" applyNumberFormat="1" applyFont="1" applyBorder="1"/>
    <xf numFmtId="177" fontId="6" fillId="0" borderId="4" xfId="0" applyNumberFormat="1" applyFont="1" applyBorder="1"/>
    <xf numFmtId="177" fontId="7" fillId="0" borderId="4" xfId="0" applyNumberFormat="1" applyFont="1" applyBorder="1" applyProtection="1">
      <protection locked="0"/>
    </xf>
    <xf numFmtId="177" fontId="7" fillId="0" borderId="4" xfId="0" applyNumberFormat="1" applyFont="1" applyBorder="1" applyAlignment="1" applyProtection="1">
      <alignment horizontal="right"/>
      <protection locked="0"/>
    </xf>
    <xf numFmtId="177" fontId="7" fillId="0" borderId="4" xfId="0" applyNumberFormat="1" applyFont="1" applyBorder="1" applyAlignment="1">
      <alignment horizontal="right"/>
    </xf>
    <xf numFmtId="177" fontId="6" fillId="0" borderId="4" xfId="0" applyNumberFormat="1" applyFont="1" applyBorder="1" applyAlignment="1" applyProtection="1">
      <alignment horizontal="right"/>
      <protection locked="0"/>
    </xf>
    <xf numFmtId="177" fontId="7" fillId="0" borderId="4" xfId="0" applyNumberFormat="1" applyFont="1" applyBorder="1"/>
    <xf numFmtId="178" fontId="12" fillId="0" borderId="0" xfId="0" applyNumberFormat="1" applyFont="1"/>
    <xf numFmtId="178" fontId="6" fillId="0" borderId="0" xfId="0" applyNumberFormat="1" applyFont="1"/>
    <xf numFmtId="178" fontId="6" fillId="0" borderId="0" xfId="0" applyNumberFormat="1" applyFont="1" applyAlignment="1">
      <alignment horizontal="right"/>
    </xf>
    <xf numFmtId="177" fontId="6" fillId="0" borderId="0" xfId="0" applyNumberFormat="1" applyFont="1" applyAlignment="1">
      <alignment horizontal="right"/>
    </xf>
    <xf numFmtId="177" fontId="12" fillId="0" borderId="4" xfId="0" applyNumberFormat="1" applyFont="1" applyBorder="1" applyAlignment="1">
      <alignment horizontal="right"/>
    </xf>
    <xf numFmtId="177" fontId="6" fillId="0" borderId="4" xfId="0" applyNumberFormat="1" applyFont="1" applyBorder="1" applyAlignment="1">
      <alignment horizontal="right"/>
    </xf>
    <xf numFmtId="178" fontId="12" fillId="0" borderId="0" xfId="0" applyNumberFormat="1" applyFont="1" applyAlignment="1">
      <alignment horizontal="right"/>
    </xf>
    <xf numFmtId="37" fontId="6" fillId="0" borderId="13" xfId="0" applyFont="1" applyBorder="1"/>
    <xf numFmtId="37" fontId="7" fillId="0" borderId="0" xfId="3" applyFont="1" applyAlignment="1">
      <alignment horizontal="right"/>
    </xf>
    <xf numFmtId="37" fontId="6" fillId="0" borderId="11" xfId="3" applyFont="1" applyBorder="1"/>
    <xf numFmtId="37" fontId="6" fillId="0" borderId="6" xfId="3" applyFont="1" applyBorder="1"/>
    <xf numFmtId="37" fontId="12" fillId="0" borderId="6" xfId="3" applyFont="1" applyBorder="1"/>
    <xf numFmtId="37" fontId="11" fillId="0" borderId="2" xfId="0" applyFont="1" applyBorder="1"/>
    <xf numFmtId="37" fontId="11" fillId="0" borderId="3" xfId="0" applyFont="1" applyBorder="1"/>
    <xf numFmtId="37" fontId="11" fillId="0" borderId="14" xfId="0" applyFont="1" applyBorder="1"/>
    <xf numFmtId="37" fontId="11" fillId="0" borderId="15" xfId="0" applyFont="1" applyBorder="1"/>
    <xf numFmtId="37" fontId="11" fillId="0" borderId="4" xfId="0" applyFont="1" applyBorder="1" applyAlignment="1">
      <alignment horizontal="center"/>
    </xf>
    <xf numFmtId="37" fontId="11" fillId="0" borderId="5" xfId="0" applyFont="1" applyBorder="1"/>
    <xf numFmtId="37" fontId="11" fillId="0" borderId="16" xfId="0" applyFont="1" applyBorder="1"/>
    <xf numFmtId="37" fontId="11" fillId="0" borderId="5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5" fillId="0" borderId="4" xfId="0" applyFont="1" applyBorder="1" applyAlignment="1">
      <alignment horizontal="center" shrinkToFit="1"/>
    </xf>
    <xf numFmtId="37" fontId="6" fillId="0" borderId="1" xfId="0" applyFont="1" applyBorder="1" applyAlignment="1">
      <alignment horizontal="distributed"/>
    </xf>
    <xf numFmtId="177" fontId="7" fillId="0" borderId="5" xfId="0" applyNumberFormat="1" applyFont="1" applyBorder="1" applyAlignment="1" applyProtection="1">
      <alignment horizontal="right"/>
      <protection locked="0"/>
    </xf>
    <xf numFmtId="178" fontId="6" fillId="0" borderId="1" xfId="0" applyNumberFormat="1" applyFont="1" applyBorder="1" applyAlignment="1">
      <alignment horizontal="right"/>
    </xf>
    <xf numFmtId="37" fontId="14" fillId="0" borderId="2" xfId="0" quotePrefix="1" applyFont="1" applyBorder="1"/>
    <xf numFmtId="49" fontId="6" fillId="0" borderId="0" xfId="0" applyNumberFormat="1" applyFont="1"/>
    <xf numFmtId="179" fontId="6" fillId="0" borderId="4" xfId="1" applyNumberFormat="1" applyFont="1" applyBorder="1" applyProtection="1"/>
    <xf numFmtId="179" fontId="7" fillId="0" borderId="0" xfId="1" applyNumberFormat="1" applyFont="1" applyProtection="1">
      <protection locked="0"/>
    </xf>
    <xf numFmtId="180" fontId="5" fillId="0" borderId="4" xfId="0" applyNumberFormat="1" applyFont="1" applyBorder="1" applyProtection="1">
      <protection locked="0"/>
    </xf>
    <xf numFmtId="180" fontId="5" fillId="0" borderId="0" xfId="0" applyNumberFormat="1" applyFont="1" applyProtection="1">
      <protection locked="0"/>
    </xf>
    <xf numFmtId="180" fontId="5" fillId="0" borderId="0" xfId="0" applyNumberFormat="1" applyFont="1"/>
    <xf numFmtId="37" fontId="15" fillId="0" borderId="0" xfId="0" applyFont="1"/>
    <xf numFmtId="37" fontId="16" fillId="0" borderId="0" xfId="0" applyFont="1"/>
    <xf numFmtId="179" fontId="17" fillId="0" borderId="0" xfId="1" applyNumberFormat="1" applyFont="1" applyProtection="1">
      <protection locked="0"/>
    </xf>
    <xf numFmtId="49" fontId="16" fillId="0" borderId="0" xfId="0" applyNumberFormat="1" applyFont="1"/>
    <xf numFmtId="179" fontId="16" fillId="0" borderId="4" xfId="1" applyNumberFormat="1" applyFont="1" applyBorder="1" applyProtection="1"/>
    <xf numFmtId="49" fontId="12" fillId="0" borderId="0" xfId="0" quotePrefix="1" applyNumberFormat="1" applyFont="1"/>
    <xf numFmtId="37" fontId="6" fillId="0" borderId="0" xfId="0" applyFont="1" applyAlignment="1">
      <alignment shrinkToFit="1"/>
    </xf>
    <xf numFmtId="37" fontId="6" fillId="0" borderId="0" xfId="3" applyFont="1" applyAlignment="1">
      <alignment horizontal="right"/>
    </xf>
    <xf numFmtId="37" fontId="6" fillId="0" borderId="13" xfId="3" applyFont="1" applyBorder="1"/>
    <xf numFmtId="37" fontId="6" fillId="0" borderId="13" xfId="3" applyFont="1" applyBorder="1" applyAlignment="1">
      <alignment horizontal="left"/>
    </xf>
    <xf numFmtId="180" fontId="8" fillId="0" borderId="4" xfId="0" applyNumberFormat="1" applyFont="1" applyBorder="1" applyProtection="1">
      <protection locked="0"/>
    </xf>
    <xf numFmtId="180" fontId="8" fillId="0" borderId="0" xfId="0" applyNumberFormat="1" applyFont="1" applyProtection="1">
      <protection locked="0"/>
    </xf>
    <xf numFmtId="180" fontId="8" fillId="0" borderId="0" xfId="0" applyNumberFormat="1" applyFont="1"/>
    <xf numFmtId="37" fontId="8" fillId="0" borderId="0" xfId="0" applyFont="1" applyAlignment="1">
      <alignment horizontal="center"/>
    </xf>
    <xf numFmtId="177" fontId="12" fillId="0" borderId="4" xfId="0" applyNumberFormat="1" applyFont="1" applyBorder="1" applyProtection="1">
      <protection locked="0"/>
    </xf>
    <xf numFmtId="177" fontId="12" fillId="0" borderId="4" xfId="0" applyNumberFormat="1" applyFont="1" applyBorder="1" applyAlignment="1" applyProtection="1">
      <alignment horizontal="right"/>
      <protection locked="0"/>
    </xf>
    <xf numFmtId="37" fontId="18" fillId="0" borderId="0" xfId="3" applyFont="1"/>
    <xf numFmtId="177" fontId="19" fillId="0" borderId="4" xfId="0" applyNumberFormat="1" applyFont="1" applyBorder="1" applyAlignment="1">
      <alignment horizontal="right"/>
    </xf>
    <xf numFmtId="37" fontId="20" fillId="0" borderId="0" xfId="3" applyFont="1" applyAlignment="1">
      <alignment horizontal="distributed"/>
    </xf>
    <xf numFmtId="37" fontId="5" fillId="0" borderId="0" xfId="0" applyFont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_198" xfId="3" xr:uid="{00000000-0005-0000-0000-000004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transitionEntry="1" codeName="Sheet12">
    <pageSetUpPr fitToPage="1"/>
  </sheetPr>
  <dimension ref="A1:N18"/>
  <sheetViews>
    <sheetView workbookViewId="0">
      <selection activeCell="I48" sqref="I48"/>
    </sheetView>
  </sheetViews>
  <sheetFormatPr defaultColWidth="10.59765625" defaultRowHeight="14.4"/>
  <cols>
    <col min="1" max="1" width="1.59765625" style="3" customWidth="1"/>
    <col min="2" max="2" width="14.59765625" style="3" customWidth="1"/>
    <col min="3" max="3" width="1.59765625" style="3" customWidth="1"/>
    <col min="4" max="4" width="18.19921875" style="3" bestFit="1" customWidth="1"/>
    <col min="5" max="5" width="15.69921875" style="3" bestFit="1" customWidth="1"/>
    <col min="6" max="6" width="14.5" style="3" bestFit="1" customWidth="1"/>
    <col min="7" max="7" width="13.19921875" style="3" bestFit="1" customWidth="1"/>
    <col min="8" max="8" width="14.5" style="3" bestFit="1" customWidth="1"/>
    <col min="9" max="9" width="15.69921875" style="3" bestFit="1" customWidth="1"/>
    <col min="10" max="11" width="16.09765625" style="3" bestFit="1" customWidth="1"/>
    <col min="12" max="14" width="15.69921875" style="3" bestFit="1" customWidth="1"/>
    <col min="15" max="16384" width="10.59765625" style="3"/>
  </cols>
  <sheetData>
    <row r="1" spans="1:14">
      <c r="A1" s="3" t="s">
        <v>0</v>
      </c>
    </row>
    <row r="2" spans="1:14" s="4" customFormat="1">
      <c r="B2" s="66" t="e">
        <f>#REF!</f>
        <v>#REF!</v>
      </c>
    </row>
    <row r="3" spans="1:14" s="4" customFormat="1"/>
    <row r="4" spans="1:14" s="4" customFormat="1">
      <c r="B4" s="4" t="s">
        <v>169</v>
      </c>
    </row>
    <row r="5" spans="1:14" s="4" customFormat="1"/>
    <row r="6" spans="1:14" ht="15" thickBot="1">
      <c r="B6" s="4" t="s">
        <v>17</v>
      </c>
      <c r="C6" s="5"/>
      <c r="D6" s="12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5" thickTop="1">
      <c r="A7" s="6"/>
      <c r="B7" s="13" t="s">
        <v>1</v>
      </c>
      <c r="D7" s="9" t="s">
        <v>18</v>
      </c>
      <c r="E7" s="9" t="s">
        <v>19</v>
      </c>
      <c r="F7" s="9" t="s">
        <v>20</v>
      </c>
      <c r="G7" s="9" t="s">
        <v>172</v>
      </c>
      <c r="H7" s="9" t="s">
        <v>21</v>
      </c>
      <c r="I7" s="9" t="s">
        <v>176</v>
      </c>
      <c r="J7" s="9" t="s">
        <v>22</v>
      </c>
      <c r="K7" s="9" t="s">
        <v>23</v>
      </c>
      <c r="L7" s="9" t="s">
        <v>173</v>
      </c>
      <c r="M7" s="9" t="s">
        <v>174</v>
      </c>
      <c r="N7" s="9" t="s">
        <v>175</v>
      </c>
    </row>
    <row r="8" spans="1:14">
      <c r="A8" s="10"/>
      <c r="B8" s="10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6.75" customHeight="1">
      <c r="D9" s="7"/>
      <c r="J9" s="81"/>
    </row>
    <row r="10" spans="1:14">
      <c r="B10" s="100" t="s">
        <v>190</v>
      </c>
      <c r="D10" s="101">
        <v>1617022439</v>
      </c>
      <c r="E10" s="102">
        <v>576066304</v>
      </c>
      <c r="F10" s="102">
        <v>55281025</v>
      </c>
      <c r="G10" s="102">
        <v>1958025</v>
      </c>
      <c r="H10" s="102">
        <v>34482314</v>
      </c>
      <c r="I10" s="102">
        <v>464309277</v>
      </c>
      <c r="J10" s="102">
        <v>126147203</v>
      </c>
      <c r="K10" s="102">
        <v>763476</v>
      </c>
      <c r="L10" s="102">
        <v>198773900</v>
      </c>
      <c r="M10" s="102">
        <v>139972407</v>
      </c>
      <c r="N10" s="102">
        <v>19268508</v>
      </c>
    </row>
    <row r="11" spans="1:14">
      <c r="B11" s="100" t="s">
        <v>193</v>
      </c>
      <c r="D11" s="101">
        <v>1655223455</v>
      </c>
      <c r="E11" s="102">
        <v>536160005</v>
      </c>
      <c r="F11" s="102">
        <v>56599552</v>
      </c>
      <c r="G11" s="102">
        <v>2008552</v>
      </c>
      <c r="H11" s="102">
        <v>36042335</v>
      </c>
      <c r="I11" s="102">
        <v>511487393</v>
      </c>
      <c r="J11" s="102">
        <v>136312205</v>
      </c>
      <c r="K11" s="102">
        <v>1195804</v>
      </c>
      <c r="L11" s="102">
        <v>203789947</v>
      </c>
      <c r="M11" s="102">
        <v>133478519</v>
      </c>
      <c r="N11" s="102">
        <v>38149143</v>
      </c>
    </row>
    <row r="12" spans="1:14">
      <c r="B12" s="100" t="s">
        <v>194</v>
      </c>
      <c r="D12" s="101">
        <v>1681983030</v>
      </c>
      <c r="E12" s="102">
        <v>533166352</v>
      </c>
      <c r="F12" s="102">
        <v>60403628</v>
      </c>
      <c r="G12" s="102">
        <v>2463534</v>
      </c>
      <c r="H12" s="102">
        <v>35398838</v>
      </c>
      <c r="I12" s="102">
        <v>467657270</v>
      </c>
      <c r="J12" s="102">
        <v>131394741</v>
      </c>
      <c r="K12" s="102">
        <v>1829811</v>
      </c>
      <c r="L12" s="102">
        <v>207726431</v>
      </c>
      <c r="M12" s="102">
        <v>127267606</v>
      </c>
      <c r="N12" s="102">
        <v>114674819</v>
      </c>
    </row>
    <row r="13" spans="1:14">
      <c r="B13" s="100" t="s">
        <v>200</v>
      </c>
      <c r="D13" s="101">
        <v>1638929417</v>
      </c>
      <c r="E13" s="102">
        <v>530353598</v>
      </c>
      <c r="F13" s="102">
        <v>64559489</v>
      </c>
      <c r="G13" s="102">
        <v>2512815</v>
      </c>
      <c r="H13" s="102">
        <v>36886925</v>
      </c>
      <c r="I13" s="102">
        <v>479066711</v>
      </c>
      <c r="J13" s="102">
        <v>131786016</v>
      </c>
      <c r="K13" s="102">
        <v>1015337</v>
      </c>
      <c r="L13" s="102">
        <v>211749848</v>
      </c>
      <c r="M13" s="102">
        <v>128178957</v>
      </c>
      <c r="N13" s="102">
        <v>52819721</v>
      </c>
    </row>
    <row r="14" spans="1:14">
      <c r="B14" s="100" t="s">
        <v>203</v>
      </c>
      <c r="D14" s="101">
        <v>2148376507</v>
      </c>
      <c r="E14" s="102">
        <v>526564264</v>
      </c>
      <c r="F14" s="102">
        <v>75322347</v>
      </c>
      <c r="G14" s="102">
        <v>2810634</v>
      </c>
      <c r="H14" s="102">
        <v>37502551</v>
      </c>
      <c r="I14" s="102">
        <v>724984582</v>
      </c>
      <c r="J14" s="102">
        <v>175305212</v>
      </c>
      <c r="K14" s="102">
        <v>3980720</v>
      </c>
      <c r="L14" s="102">
        <v>219210762</v>
      </c>
      <c r="M14" s="102">
        <v>335334567</v>
      </c>
      <c r="N14" s="102">
        <v>47360868</v>
      </c>
    </row>
    <row r="15" spans="1:14">
      <c r="B15" s="100" t="s">
        <v>204</v>
      </c>
      <c r="D15" s="101">
        <v>2503040919</v>
      </c>
      <c r="E15" s="102">
        <v>514157100</v>
      </c>
      <c r="F15" s="102">
        <v>103043708</v>
      </c>
      <c r="G15" s="102">
        <v>2503329</v>
      </c>
      <c r="H15" s="102">
        <v>40944786</v>
      </c>
      <c r="I15" s="102">
        <v>1005969378</v>
      </c>
      <c r="J15" s="102">
        <v>171638188</v>
      </c>
      <c r="K15" s="102">
        <v>986715</v>
      </c>
      <c r="L15" s="102">
        <v>273621967</v>
      </c>
      <c r="M15" s="102">
        <v>234593406</v>
      </c>
      <c r="N15" s="102">
        <v>155582342</v>
      </c>
    </row>
    <row r="16" spans="1:14" s="107" customFormat="1">
      <c r="B16" s="109" t="s">
        <v>216</v>
      </c>
      <c r="D16" s="110">
        <v>2190014170</v>
      </c>
      <c r="E16" s="108">
        <v>517430517</v>
      </c>
      <c r="F16" s="108">
        <v>155321483</v>
      </c>
      <c r="G16" s="108">
        <v>2060925</v>
      </c>
      <c r="H16" s="108">
        <v>45231261</v>
      </c>
      <c r="I16" s="108">
        <v>757065730</v>
      </c>
      <c r="J16" s="108">
        <v>157890444</v>
      </c>
      <c r="K16" s="108">
        <v>885445</v>
      </c>
      <c r="L16" s="108">
        <v>228912757</v>
      </c>
      <c r="M16" s="108">
        <v>231669981</v>
      </c>
      <c r="N16" s="108">
        <v>93545627</v>
      </c>
    </row>
    <row r="17" spans="1:14" ht="6" customHeight="1">
      <c r="A17" s="10"/>
      <c r="B17" s="10"/>
      <c r="C17" s="10"/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>
      <c r="B18" s="4" t="s">
        <v>188</v>
      </c>
    </row>
  </sheetData>
  <phoneticPr fontId="4"/>
  <printOptions gridLinesSet="0"/>
  <pageMargins left="0.36" right="0.23" top="0.98399999999999999" bottom="0.98399999999999999" header="0.51200000000000001" footer="0.51200000000000001"/>
  <pageSetup paperSize="9" scale="60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60" transitionEvaluation="1" transitionEntry="1" codeName="Sheet3">
    <pageSetUpPr fitToPage="1"/>
  </sheetPr>
  <dimension ref="A1:T127"/>
  <sheetViews>
    <sheetView topLeftCell="A60" zoomScaleNormal="100" workbookViewId="0">
      <selection activeCell="I48" sqref="I48"/>
    </sheetView>
  </sheetViews>
  <sheetFormatPr defaultColWidth="10.59765625" defaultRowHeight="14.4"/>
  <cols>
    <col min="1" max="1" width="1.59765625" style="3" customWidth="1"/>
    <col min="2" max="2" width="2.59765625" style="3" customWidth="1"/>
    <col min="3" max="3" width="3.69921875" style="3" customWidth="1"/>
    <col min="4" max="4" width="2.59765625" style="3" customWidth="1"/>
    <col min="5" max="5" width="28.8984375" style="3" customWidth="1"/>
    <col min="6" max="7" width="1.59765625" style="3" customWidth="1"/>
    <col min="8" max="8" width="18.59765625" style="3" customWidth="1"/>
    <col min="9" max="9" width="10.59765625" style="3"/>
    <col min="10" max="11" width="1.59765625" style="3" customWidth="1"/>
    <col min="12" max="12" width="1.69921875" style="3" customWidth="1"/>
    <col min="13" max="13" width="3.09765625" style="3" customWidth="1"/>
    <col min="14" max="14" width="2.19921875" style="3" customWidth="1"/>
    <col min="15" max="15" width="23.19921875" style="3" customWidth="1"/>
    <col min="16" max="16" width="1.69921875" style="3" customWidth="1"/>
    <col min="17" max="17" width="1.59765625" style="3" customWidth="1"/>
    <col min="18" max="18" width="18.8984375" style="3" customWidth="1"/>
    <col min="19" max="19" width="10.69921875" style="3" bestFit="1" customWidth="1"/>
    <col min="20" max="16384" width="10.59765625" style="3"/>
  </cols>
  <sheetData>
    <row r="1" spans="1:19">
      <c r="A1" s="3" t="s">
        <v>0</v>
      </c>
    </row>
    <row r="2" spans="1:19">
      <c r="B2" s="66" t="s">
        <v>209</v>
      </c>
    </row>
    <row r="3" spans="1:19">
      <c r="I3" s="3" t="s">
        <v>198</v>
      </c>
    </row>
    <row r="4" spans="1:19">
      <c r="B4" s="18" t="s">
        <v>210</v>
      </c>
      <c r="I4" s="65"/>
    </row>
    <row r="6" spans="1:19" ht="15" thickBot="1">
      <c r="A6" s="5"/>
      <c r="B6" s="12" t="s">
        <v>17</v>
      </c>
      <c r="C6" s="5"/>
      <c r="D6" s="12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24"/>
    </row>
    <row r="7" spans="1:19" ht="15" thickTop="1">
      <c r="G7" s="25"/>
      <c r="H7" s="7"/>
      <c r="I7" s="7"/>
      <c r="J7" s="26"/>
      <c r="K7" s="27"/>
      <c r="Q7" s="25"/>
      <c r="R7" s="7"/>
      <c r="S7" s="28"/>
    </row>
    <row r="8" spans="1:19">
      <c r="C8" s="4" t="s">
        <v>25</v>
      </c>
      <c r="D8" s="4"/>
      <c r="E8" s="4"/>
      <c r="H8" s="9" t="s">
        <v>26</v>
      </c>
      <c r="I8" s="9" t="s">
        <v>27</v>
      </c>
      <c r="J8" s="26"/>
      <c r="K8" s="29"/>
      <c r="L8" s="30"/>
      <c r="M8" s="3" t="s">
        <v>74</v>
      </c>
      <c r="P8" s="30"/>
      <c r="Q8" s="30"/>
      <c r="R8" s="9" t="s">
        <v>75</v>
      </c>
      <c r="S8" s="31" t="s">
        <v>27</v>
      </c>
    </row>
    <row r="9" spans="1:19">
      <c r="A9" s="10"/>
      <c r="B9" s="10"/>
      <c r="C9" s="10"/>
      <c r="D9" s="10"/>
      <c r="E9" s="10"/>
      <c r="F9" s="10"/>
      <c r="G9" s="10"/>
      <c r="H9" s="11"/>
      <c r="I9" s="11"/>
      <c r="J9" s="32"/>
      <c r="K9" s="43"/>
      <c r="L9" s="10"/>
      <c r="M9" s="10"/>
      <c r="N9" s="10"/>
      <c r="O9" s="10"/>
      <c r="P9" s="10"/>
      <c r="Q9" s="10"/>
      <c r="R9" s="11"/>
      <c r="S9" s="34"/>
    </row>
    <row r="10" spans="1:19">
      <c r="H10" s="7"/>
      <c r="I10" s="35" t="s">
        <v>28</v>
      </c>
      <c r="J10" s="26"/>
      <c r="K10" s="33"/>
      <c r="R10" s="7"/>
      <c r="S10" s="36" t="s">
        <v>28</v>
      </c>
    </row>
    <row r="11" spans="1:19" s="53" customFormat="1" ht="14.25" customHeight="1">
      <c r="B11" s="111"/>
      <c r="C11" s="111" t="s">
        <v>211</v>
      </c>
      <c r="D11" s="111"/>
      <c r="E11" s="111"/>
      <c r="H11" s="67">
        <f>SUM(H13,H30,H40,H45,H49,H53,H57,H62,H68,H73,H78,H83,H88,H98)</f>
        <v>2218121297884</v>
      </c>
      <c r="I11" s="74">
        <f>ROUND(H11/$H$11*100,1)</f>
        <v>100</v>
      </c>
      <c r="J11" s="54"/>
      <c r="K11" s="55"/>
      <c r="L11" s="111"/>
      <c r="M11" s="111" t="s">
        <v>211</v>
      </c>
      <c r="N11" s="111"/>
      <c r="O11" s="111"/>
      <c r="R11" s="67">
        <f>R13+R17+R30+R38+R45+R49+R56+R64+R70+R80+R86+R96+R101+R105</f>
        <v>2190014170818</v>
      </c>
      <c r="S11" s="74">
        <f>(R11*100)/$R$11</f>
        <v>100</v>
      </c>
    </row>
    <row r="12" spans="1:19" s="53" customFormat="1">
      <c r="H12" s="67"/>
      <c r="I12" s="74"/>
      <c r="J12" s="54"/>
      <c r="K12" s="55"/>
      <c r="R12" s="67"/>
      <c r="S12" s="74"/>
    </row>
    <row r="13" spans="1:19" s="53" customFormat="1">
      <c r="C13" s="56" t="s">
        <v>30</v>
      </c>
      <c r="E13" s="60" t="s">
        <v>31</v>
      </c>
      <c r="H13" s="67">
        <f>SUM(H15:H25)</f>
        <v>948796403157</v>
      </c>
      <c r="I13" s="74">
        <f>ROUND(H13/$H$11*100,1)</f>
        <v>42.8</v>
      </c>
      <c r="J13" s="54"/>
      <c r="K13" s="55"/>
      <c r="M13" s="56" t="s">
        <v>30</v>
      </c>
      <c r="O13" s="60" t="s">
        <v>78</v>
      </c>
      <c r="R13" s="67">
        <f>SUM(R15)</f>
        <v>2446256748</v>
      </c>
      <c r="S13" s="74">
        <f>(R13*100)/$R$11</f>
        <v>0.11170049859021186</v>
      </c>
    </row>
    <row r="14" spans="1:19">
      <c r="E14" s="61"/>
      <c r="H14" s="68"/>
      <c r="I14" s="75"/>
      <c r="J14" s="37"/>
      <c r="K14" s="33"/>
      <c r="O14" s="61"/>
      <c r="R14" s="68"/>
      <c r="S14" s="75"/>
    </row>
    <row r="15" spans="1:19">
      <c r="E15" s="61" t="s">
        <v>34</v>
      </c>
      <c r="H15" s="69">
        <v>292197930836</v>
      </c>
      <c r="I15" s="75">
        <f t="shared" ref="I15:I20" si="0">H15/$H$11*100</f>
        <v>13.173216952325614</v>
      </c>
      <c r="J15" s="37"/>
      <c r="K15" s="33"/>
      <c r="O15" s="61" t="s">
        <v>78</v>
      </c>
      <c r="R15" s="69">
        <v>2446256748</v>
      </c>
      <c r="S15" s="75">
        <f>(R15*100)/$R$11</f>
        <v>0.11170049859021186</v>
      </c>
    </row>
    <row r="16" spans="1:19">
      <c r="E16" s="61" t="s">
        <v>36</v>
      </c>
      <c r="H16" s="69">
        <v>173737343904</v>
      </c>
      <c r="I16" s="75">
        <f t="shared" si="0"/>
        <v>7.832634945155549</v>
      </c>
      <c r="J16" s="37"/>
      <c r="K16" s="33"/>
      <c r="O16" s="61"/>
      <c r="R16" s="68"/>
      <c r="S16" s="75"/>
    </row>
    <row r="17" spans="1:19">
      <c r="E17" s="61" t="s">
        <v>161</v>
      </c>
      <c r="H17" s="73">
        <v>332148731561</v>
      </c>
      <c r="I17" s="75">
        <f>H17/$H$11*100</f>
        <v>14.974326781761519</v>
      </c>
      <c r="J17" s="37"/>
      <c r="K17" s="33"/>
      <c r="M17" s="56" t="s">
        <v>10</v>
      </c>
      <c r="N17" s="53"/>
      <c r="O17" s="60" t="s">
        <v>82</v>
      </c>
      <c r="P17" s="53"/>
      <c r="Q17" s="53"/>
      <c r="R17" s="67">
        <f>SUM(R19:R27)</f>
        <v>155709280683</v>
      </c>
      <c r="S17" s="74">
        <f>(R17*100)/$R$11</f>
        <v>7.1099668101618025</v>
      </c>
    </row>
    <row r="18" spans="1:19">
      <c r="E18" s="61" t="s">
        <v>37</v>
      </c>
      <c r="H18" s="73">
        <v>19487262290</v>
      </c>
      <c r="I18" s="75">
        <f t="shared" si="0"/>
        <v>0.87854808970952469</v>
      </c>
      <c r="J18" s="37"/>
      <c r="K18" s="33"/>
      <c r="O18" s="61"/>
      <c r="R18" s="68"/>
      <c r="S18" s="75"/>
    </row>
    <row r="19" spans="1:19">
      <c r="E19" s="61" t="s">
        <v>39</v>
      </c>
      <c r="H19" s="69">
        <v>7274598106</v>
      </c>
      <c r="I19" s="75">
        <f t="shared" si="0"/>
        <v>0.32796214133734164</v>
      </c>
      <c r="J19" s="37"/>
      <c r="K19" s="33"/>
      <c r="O19" s="61" t="s">
        <v>83</v>
      </c>
      <c r="R19" s="69">
        <v>120345602339</v>
      </c>
      <c r="S19" s="75">
        <f t="shared" ref="S19:S27" si="1">(R19*100)/$R$11</f>
        <v>5.4951974257796374</v>
      </c>
    </row>
    <row r="20" spans="1:19">
      <c r="E20" s="61" t="s">
        <v>40</v>
      </c>
      <c r="H20" s="69">
        <v>4442433400</v>
      </c>
      <c r="I20" s="75">
        <f t="shared" si="0"/>
        <v>0.20027910124833598</v>
      </c>
      <c r="J20" s="37"/>
      <c r="K20" s="33"/>
      <c r="O20" s="61" t="s">
        <v>84</v>
      </c>
      <c r="R20" s="69">
        <v>8603731743</v>
      </c>
      <c r="S20" s="75">
        <f t="shared" si="1"/>
        <v>0.39286192106174317</v>
      </c>
    </row>
    <row r="21" spans="1:19">
      <c r="E21" s="61" t="s">
        <v>46</v>
      </c>
      <c r="H21" s="70">
        <v>39514760761</v>
      </c>
      <c r="I21" s="75">
        <f>H21/$H$11*100</f>
        <v>1.7814517537294068</v>
      </c>
      <c r="J21" s="37"/>
      <c r="K21" s="33"/>
      <c r="O21" s="61" t="s">
        <v>86</v>
      </c>
      <c r="R21" s="69">
        <v>18860807657</v>
      </c>
      <c r="S21" s="75">
        <f t="shared" si="1"/>
        <v>0.86121852124615395</v>
      </c>
    </row>
    <row r="22" spans="1:19">
      <c r="E22" s="61" t="s">
        <v>43</v>
      </c>
      <c r="H22" s="71">
        <v>79788242676</v>
      </c>
      <c r="I22" s="75">
        <f>H22/$H$11*100</f>
        <v>3.5971090829033936</v>
      </c>
      <c r="J22" s="37"/>
      <c r="K22" s="33"/>
      <c r="O22" s="61" t="s">
        <v>87</v>
      </c>
      <c r="R22" s="69">
        <v>1996973046</v>
      </c>
      <c r="S22" s="75">
        <f t="shared" si="1"/>
        <v>9.1185393802913309E-2</v>
      </c>
    </row>
    <row r="23" spans="1:19">
      <c r="E23" s="61" t="s">
        <v>184</v>
      </c>
      <c r="H23" s="70">
        <v>40202100</v>
      </c>
      <c r="I23" s="75">
        <f>H23/$H$11*100</f>
        <v>1.8124392042198599E-3</v>
      </c>
      <c r="J23" s="37"/>
      <c r="K23" s="33"/>
      <c r="O23" s="61" t="s">
        <v>89</v>
      </c>
      <c r="R23" s="69">
        <v>3205459179</v>
      </c>
      <c r="S23" s="75">
        <f t="shared" si="1"/>
        <v>0.14636705194481539</v>
      </c>
    </row>
    <row r="24" spans="1:19">
      <c r="E24" s="61" t="s">
        <v>181</v>
      </c>
      <c r="H24" s="70">
        <v>28544900</v>
      </c>
      <c r="I24" s="75">
        <f>H24/$H$11*100</f>
        <v>1.2868953572210279E-3</v>
      </c>
      <c r="J24" s="37"/>
      <c r="K24" s="33"/>
      <c r="O24" s="61" t="s">
        <v>92</v>
      </c>
      <c r="R24" s="69">
        <v>1695906553</v>
      </c>
      <c r="S24" s="75">
        <f t="shared" si="1"/>
        <v>7.7438154309593166E-2</v>
      </c>
    </row>
    <row r="25" spans="1:19">
      <c r="E25" s="61" t="s">
        <v>171</v>
      </c>
      <c r="H25" s="70">
        <v>136352623</v>
      </c>
      <c r="I25" s="75">
        <f>H25/$H$11*100</f>
        <v>6.1472121984525833E-3</v>
      </c>
      <c r="J25" s="37"/>
      <c r="K25" s="33"/>
      <c r="O25" s="61" t="s">
        <v>94</v>
      </c>
      <c r="R25" s="69">
        <v>341130401</v>
      </c>
      <c r="S25" s="75">
        <f t="shared" si="1"/>
        <v>1.557662984767734E-2</v>
      </c>
    </row>
    <row r="26" spans="1:19">
      <c r="E26" s="61"/>
      <c r="H26" s="70"/>
      <c r="J26" s="37"/>
      <c r="K26" s="33"/>
      <c r="O26" s="61" t="s">
        <v>95</v>
      </c>
      <c r="R26" s="69">
        <v>307937238</v>
      </c>
      <c r="S26" s="75">
        <f t="shared" si="1"/>
        <v>1.4060970111667417E-2</v>
      </c>
    </row>
    <row r="27" spans="1:19">
      <c r="E27" s="61"/>
      <c r="H27" s="70"/>
      <c r="I27" s="75"/>
      <c r="J27" s="37"/>
      <c r="K27" s="33"/>
      <c r="O27" s="61" t="s">
        <v>97</v>
      </c>
      <c r="R27" s="69">
        <v>351732527</v>
      </c>
      <c r="S27" s="75">
        <f t="shared" si="1"/>
        <v>1.6060742057601534E-2</v>
      </c>
    </row>
    <row r="28" spans="1:19">
      <c r="E28" s="61"/>
      <c r="H28" s="70"/>
      <c r="I28" s="75"/>
      <c r="J28" s="37"/>
      <c r="K28" s="33"/>
      <c r="R28" s="7"/>
    </row>
    <row r="29" spans="1:19">
      <c r="E29" s="61"/>
      <c r="H29" s="70"/>
      <c r="I29" s="75"/>
      <c r="J29" s="37"/>
      <c r="K29" s="33"/>
      <c r="O29" s="61"/>
      <c r="R29" s="68"/>
      <c r="S29" s="75"/>
    </row>
    <row r="30" spans="1:19" s="53" customFormat="1">
      <c r="A30" s="3"/>
      <c r="C30" s="56">
        <v>2</v>
      </c>
      <c r="E30" s="60" t="s">
        <v>50</v>
      </c>
      <c r="H30" s="67">
        <f>SUM(H32:H37)</f>
        <v>122110747001</v>
      </c>
      <c r="I30" s="74">
        <f>H30/$H$11*100</f>
        <v>5.505142893559916</v>
      </c>
      <c r="J30" s="37"/>
      <c r="K30" s="55"/>
      <c r="M30" s="56" t="s">
        <v>11</v>
      </c>
      <c r="O30" s="60" t="s">
        <v>99</v>
      </c>
      <c r="R30" s="67">
        <f>SUM(R32:R35)</f>
        <v>356214099353</v>
      </c>
      <c r="S30" s="74">
        <f>(R30*100)/$R$11</f>
        <v>16.265378740446653</v>
      </c>
    </row>
    <row r="31" spans="1:19">
      <c r="A31" s="53"/>
      <c r="H31" s="7"/>
      <c r="J31" s="37"/>
      <c r="K31" s="33"/>
      <c r="O31" s="61"/>
      <c r="R31" s="68"/>
      <c r="S31" s="75"/>
    </row>
    <row r="32" spans="1:19">
      <c r="E32" s="61" t="s">
        <v>201</v>
      </c>
      <c r="H32" s="69">
        <v>118044375000</v>
      </c>
      <c r="I32" s="75">
        <f>H32/$H$11*100</f>
        <v>5.3218178425413285</v>
      </c>
      <c r="J32" s="37"/>
      <c r="K32" s="33"/>
      <c r="O32" s="61" t="s">
        <v>102</v>
      </c>
      <c r="R32" s="69">
        <v>270392519721</v>
      </c>
      <c r="S32" s="75">
        <f>(R32*100)/$R$11</f>
        <v>12.346610507091135</v>
      </c>
    </row>
    <row r="33" spans="2:19">
      <c r="E33" s="61" t="s">
        <v>183</v>
      </c>
      <c r="H33" s="69">
        <v>3056599001</v>
      </c>
      <c r="I33" s="75">
        <f>H33/$H$11*100</f>
        <v>0.13780125568046592</v>
      </c>
      <c r="J33" s="37"/>
      <c r="K33" s="33"/>
      <c r="O33" s="61" t="s">
        <v>104</v>
      </c>
      <c r="R33" s="69">
        <v>80515870181</v>
      </c>
      <c r="S33" s="75">
        <f>(R33*100)/$R$11</f>
        <v>3.6764999630539483</v>
      </c>
    </row>
    <row r="34" spans="2:19">
      <c r="E34" s="61" t="s">
        <v>54</v>
      </c>
      <c r="H34" s="69">
        <v>82162000</v>
      </c>
      <c r="I34" s="75">
        <f>H34/$H$11*100</f>
        <v>3.7041256525682026E-3</v>
      </c>
      <c r="J34" s="37"/>
      <c r="K34" s="33"/>
      <c r="O34" s="61" t="s">
        <v>106</v>
      </c>
      <c r="R34" s="69">
        <v>5255530047</v>
      </c>
      <c r="S34" s="75">
        <f>(R34*100)/$R$11</f>
        <v>0.23997698814145063</v>
      </c>
    </row>
    <row r="35" spans="2:19">
      <c r="E35" s="61" t="s">
        <v>195</v>
      </c>
      <c r="H35" s="69">
        <v>781992000</v>
      </c>
      <c r="I35" s="75">
        <f>H35/$H$11*100</f>
        <v>3.5254699585004184E-2</v>
      </c>
      <c r="J35" s="37"/>
      <c r="K35" s="33"/>
      <c r="O35" s="61" t="s">
        <v>107</v>
      </c>
      <c r="R35" s="69">
        <v>50179404</v>
      </c>
      <c r="S35" s="75">
        <f>(R35*100)/$R$11</f>
        <v>2.2912821601175901E-3</v>
      </c>
    </row>
    <row r="36" spans="2:19">
      <c r="E36" s="61" t="s">
        <v>196</v>
      </c>
      <c r="H36" s="69">
        <v>120216000</v>
      </c>
      <c r="I36" s="75">
        <f t="shared" ref="I36:I37" si="2">H36/$H$11*100</f>
        <v>5.4197216407723646E-3</v>
      </c>
      <c r="J36" s="37"/>
      <c r="K36" s="33"/>
      <c r="O36" s="61"/>
      <c r="R36" s="69"/>
      <c r="S36" s="75"/>
    </row>
    <row r="37" spans="2:19">
      <c r="E37" s="61" t="s">
        <v>55</v>
      </c>
      <c r="H37" s="69">
        <v>25403000</v>
      </c>
      <c r="I37" s="75">
        <f t="shared" si="2"/>
        <v>1.1452484597769047E-3</v>
      </c>
      <c r="J37" s="37"/>
      <c r="K37" s="33"/>
      <c r="O37" s="61"/>
      <c r="R37" s="69"/>
      <c r="S37" s="75"/>
    </row>
    <row r="38" spans="2:19">
      <c r="E38" s="61"/>
      <c r="H38" s="69"/>
      <c r="I38" s="75"/>
      <c r="J38" s="37"/>
      <c r="K38" s="33"/>
      <c r="M38" s="56" t="s">
        <v>12</v>
      </c>
      <c r="N38" s="53"/>
      <c r="O38" s="60" t="s">
        <v>111</v>
      </c>
      <c r="P38" s="53"/>
      <c r="Q38" s="53"/>
      <c r="R38" s="67">
        <f>SUM(R40:R43)</f>
        <v>237553103776</v>
      </c>
      <c r="S38" s="74">
        <f>(R38*100)/$R$11</f>
        <v>10.847103500123504</v>
      </c>
    </row>
    <row r="39" spans="2:19">
      <c r="B39" s="53"/>
      <c r="E39" s="61"/>
      <c r="H39" s="70"/>
      <c r="I39" s="75"/>
      <c r="J39" s="37"/>
      <c r="K39" s="33"/>
      <c r="O39" s="61"/>
      <c r="Q39" s="25"/>
      <c r="R39" s="77"/>
      <c r="S39" s="76"/>
    </row>
    <row r="40" spans="2:19">
      <c r="C40" s="56">
        <v>3</v>
      </c>
      <c r="D40" s="53"/>
      <c r="E40" s="60" t="s">
        <v>163</v>
      </c>
      <c r="F40" s="53"/>
      <c r="G40" s="53"/>
      <c r="H40" s="120">
        <f>SUM(H42:H43)</f>
        <v>4342673000</v>
      </c>
      <c r="I40" s="74">
        <f>H40/$H$11*100</f>
        <v>0.19578158345725902</v>
      </c>
      <c r="J40" s="37"/>
      <c r="K40" s="55"/>
      <c r="L40" s="53"/>
      <c r="O40" s="61" t="s">
        <v>76</v>
      </c>
      <c r="R40" s="69">
        <v>190519262135</v>
      </c>
      <c r="S40" s="75">
        <f t="shared" ref="S40:S103" si="3">(R40*100)/$R$11</f>
        <v>8.6994533950361816</v>
      </c>
    </row>
    <row r="41" spans="2:19">
      <c r="C41" s="56"/>
      <c r="D41" s="53"/>
      <c r="E41" s="60"/>
      <c r="F41" s="53"/>
      <c r="G41" s="53"/>
      <c r="H41" s="67"/>
      <c r="I41" s="74"/>
      <c r="J41" s="37"/>
      <c r="K41" s="33"/>
      <c r="O41" s="61" t="s">
        <v>77</v>
      </c>
      <c r="R41" s="69">
        <v>420388968</v>
      </c>
      <c r="S41" s="75">
        <f t="shared" si="3"/>
        <v>1.9195719078063271E-2</v>
      </c>
    </row>
    <row r="42" spans="2:19" ht="14.25" customHeight="1">
      <c r="E42" s="61" t="s">
        <v>163</v>
      </c>
      <c r="H42" s="69">
        <v>4342673000</v>
      </c>
      <c r="I42" s="75">
        <f>H42/$H$11*100</f>
        <v>0.19578158345725902</v>
      </c>
      <c r="J42" s="37"/>
      <c r="K42" s="33"/>
      <c r="O42" s="61" t="s">
        <v>79</v>
      </c>
      <c r="R42" s="69">
        <v>2529336325</v>
      </c>
      <c r="S42" s="75">
        <f t="shared" si="3"/>
        <v>0.11549406203409444</v>
      </c>
    </row>
    <row r="43" spans="2:19" ht="14.25" customHeight="1">
      <c r="B43" s="53"/>
      <c r="E43" s="61"/>
      <c r="H43" s="69"/>
      <c r="I43" s="75"/>
      <c r="J43" s="37"/>
      <c r="K43" s="33"/>
      <c r="O43" s="61" t="s">
        <v>80</v>
      </c>
      <c r="R43" s="69">
        <v>44084116348</v>
      </c>
      <c r="S43" s="75">
        <f t="shared" si="3"/>
        <v>2.0129603239751632</v>
      </c>
    </row>
    <row r="44" spans="2:19">
      <c r="E44" s="112"/>
      <c r="H44" s="68"/>
      <c r="I44" s="75"/>
      <c r="J44" s="37"/>
      <c r="K44" s="33"/>
      <c r="O44" s="61"/>
      <c r="R44" s="68"/>
      <c r="S44" s="75" t="s">
        <v>164</v>
      </c>
    </row>
    <row r="45" spans="2:19">
      <c r="C45" s="56">
        <v>4</v>
      </c>
      <c r="D45" s="53"/>
      <c r="E45" s="60" t="s">
        <v>56</v>
      </c>
      <c r="F45" s="53"/>
      <c r="G45" s="53"/>
      <c r="H45" s="121">
        <f>SUM(H47)</f>
        <v>213897762000</v>
      </c>
      <c r="I45" s="74">
        <f>H45/$H$11*100</f>
        <v>9.6431949958755627</v>
      </c>
      <c r="J45" s="37"/>
      <c r="K45" s="33"/>
      <c r="M45" s="56" t="s">
        <v>13</v>
      </c>
      <c r="N45" s="53"/>
      <c r="O45" s="60" t="s">
        <v>81</v>
      </c>
      <c r="P45" s="53"/>
      <c r="Q45" s="53"/>
      <c r="R45" s="67">
        <f>SUM(R47)</f>
        <v>8427653118</v>
      </c>
      <c r="S45" s="74">
        <f t="shared" si="3"/>
        <v>0.38482185322354134</v>
      </c>
    </row>
    <row r="46" spans="2:19">
      <c r="E46" s="61"/>
      <c r="H46" s="68"/>
      <c r="I46" s="75"/>
      <c r="J46" s="37"/>
      <c r="K46" s="33"/>
      <c r="O46" s="61"/>
      <c r="R46" s="68"/>
      <c r="S46" s="75"/>
    </row>
    <row r="47" spans="2:19">
      <c r="B47" s="53"/>
      <c r="E47" s="61" t="s">
        <v>56</v>
      </c>
      <c r="H47" s="69">
        <v>213897762000</v>
      </c>
      <c r="I47" s="75">
        <f>H47/$H$11*100</f>
        <v>9.6431949958755627</v>
      </c>
      <c r="J47" s="37"/>
      <c r="K47" s="33"/>
      <c r="L47" s="53"/>
      <c r="O47" s="61" t="s">
        <v>81</v>
      </c>
      <c r="R47" s="69">
        <v>8427653118</v>
      </c>
      <c r="S47" s="75">
        <f t="shared" si="3"/>
        <v>0.38482185322354134</v>
      </c>
    </row>
    <row r="48" spans="2:19">
      <c r="E48" s="61"/>
      <c r="H48" s="68"/>
      <c r="I48" s="75"/>
      <c r="J48" s="37"/>
      <c r="K48" s="33"/>
      <c r="O48" s="61"/>
      <c r="R48" s="68"/>
      <c r="S48" s="75"/>
    </row>
    <row r="49" spans="3:19">
      <c r="C49" s="56">
        <v>5</v>
      </c>
      <c r="D49" s="53"/>
      <c r="E49" s="60" t="s">
        <v>61</v>
      </c>
      <c r="F49" s="53"/>
      <c r="G49" s="53"/>
      <c r="H49" s="121">
        <f>SUM(H51)</f>
        <v>1204154000</v>
      </c>
      <c r="I49" s="74">
        <f>H49/$H$11*100</f>
        <v>5.4287112303042909E-2</v>
      </c>
      <c r="J49" s="37"/>
      <c r="K49" s="33"/>
      <c r="M49" s="56" t="s">
        <v>14</v>
      </c>
      <c r="N49" s="53"/>
      <c r="O49" s="60" t="s">
        <v>85</v>
      </c>
      <c r="P49" s="53"/>
      <c r="Q49" s="53"/>
      <c r="R49" s="67">
        <f>SUM(R51:R54)</f>
        <v>3965174727</v>
      </c>
      <c r="S49" s="74">
        <f t="shared" si="3"/>
        <v>0.18105703514781155</v>
      </c>
    </row>
    <row r="50" spans="3:19">
      <c r="E50" s="61"/>
      <c r="H50" s="68"/>
      <c r="I50" s="75"/>
      <c r="J50" s="37"/>
      <c r="K50" s="33"/>
      <c r="O50" s="61"/>
      <c r="R50" s="68"/>
      <c r="S50" s="75"/>
    </row>
    <row r="51" spans="3:19">
      <c r="E51" s="61" t="s">
        <v>61</v>
      </c>
      <c r="H51" s="69">
        <v>1204154000</v>
      </c>
      <c r="I51" s="75">
        <f>H51/$H$11*100</f>
        <v>5.4287112303042909E-2</v>
      </c>
      <c r="J51" s="37"/>
      <c r="K51" s="55"/>
      <c r="L51" s="53"/>
      <c r="O51" s="61" t="s">
        <v>88</v>
      </c>
      <c r="R51" s="69">
        <v>986446850</v>
      </c>
      <c r="S51" s="75">
        <f t="shared" si="3"/>
        <v>4.5042943700750057E-2</v>
      </c>
    </row>
    <row r="52" spans="3:19">
      <c r="E52" s="61"/>
      <c r="H52" s="68"/>
      <c r="I52" s="75"/>
      <c r="J52" s="37"/>
      <c r="K52" s="33"/>
      <c r="O52" s="61" t="s">
        <v>90</v>
      </c>
      <c r="R52" s="69">
        <v>2355460867</v>
      </c>
      <c r="S52" s="75">
        <f t="shared" si="3"/>
        <v>0.10755459477781386</v>
      </c>
    </row>
    <row r="53" spans="3:19">
      <c r="C53" s="56">
        <v>6</v>
      </c>
      <c r="D53" s="53"/>
      <c r="E53" s="60" t="s">
        <v>66</v>
      </c>
      <c r="F53" s="53"/>
      <c r="G53" s="53"/>
      <c r="H53" s="121">
        <f>SUM(H55)</f>
        <v>6974310692</v>
      </c>
      <c r="I53" s="74">
        <f>H53/$H$11*100</f>
        <v>0.31442422461987163</v>
      </c>
      <c r="J53" s="37"/>
      <c r="K53" s="33"/>
      <c r="O53" s="61" t="s">
        <v>91</v>
      </c>
      <c r="R53" s="69">
        <v>479735360</v>
      </c>
      <c r="S53" s="75">
        <f t="shared" si="3"/>
        <v>2.1905582456610877E-2</v>
      </c>
    </row>
    <row r="54" spans="3:19">
      <c r="E54" s="61"/>
      <c r="H54" s="68"/>
      <c r="I54" s="75"/>
      <c r="J54" s="37"/>
      <c r="K54" s="33"/>
      <c r="O54" s="61" t="s">
        <v>93</v>
      </c>
      <c r="R54" s="69">
        <v>143531650</v>
      </c>
      <c r="S54" s="75">
        <f t="shared" si="3"/>
        <v>6.5539142126367607E-3</v>
      </c>
    </row>
    <row r="55" spans="3:19">
      <c r="E55" s="61" t="s">
        <v>68</v>
      </c>
      <c r="H55" s="69">
        <v>6974310692</v>
      </c>
      <c r="I55" s="75">
        <f>H55/$H$11*100</f>
        <v>0.31442422461987163</v>
      </c>
      <c r="J55" s="37"/>
      <c r="K55" s="33"/>
      <c r="O55" s="61"/>
      <c r="R55" s="68"/>
      <c r="S55" s="75"/>
    </row>
    <row r="56" spans="3:19">
      <c r="E56" s="61"/>
      <c r="H56" s="68"/>
      <c r="I56" s="75"/>
      <c r="J56" s="37"/>
      <c r="K56" s="33"/>
      <c r="M56" s="56" t="s">
        <v>15</v>
      </c>
      <c r="N56" s="53"/>
      <c r="O56" s="60" t="s">
        <v>96</v>
      </c>
      <c r="P56" s="53"/>
      <c r="Q56" s="53"/>
      <c r="R56" s="67">
        <f>SUM(R58:R62)</f>
        <v>48702407596</v>
      </c>
      <c r="S56" s="74">
        <f t="shared" si="3"/>
        <v>2.2238398383426436</v>
      </c>
    </row>
    <row r="57" spans="3:19">
      <c r="C57" s="56">
        <v>7</v>
      </c>
      <c r="D57" s="53"/>
      <c r="E57" s="60" t="s">
        <v>71</v>
      </c>
      <c r="F57" s="53"/>
      <c r="G57" s="53"/>
      <c r="H57" s="67">
        <f>SUM(H59:H60)</f>
        <v>27586173585</v>
      </c>
      <c r="I57" s="74">
        <f>H57/$H$11*100</f>
        <v>1.2436729051434705</v>
      </c>
      <c r="J57" s="37"/>
      <c r="K57" s="33"/>
      <c r="O57" s="61"/>
      <c r="R57" s="68"/>
      <c r="S57" s="75"/>
    </row>
    <row r="58" spans="3:19">
      <c r="E58" s="61"/>
      <c r="H58" s="68"/>
      <c r="I58" s="75"/>
      <c r="J58" s="37"/>
      <c r="K58" s="55"/>
      <c r="L58" s="53"/>
      <c r="O58" s="61" t="s">
        <v>98</v>
      </c>
      <c r="R58" s="69">
        <v>16146699155</v>
      </c>
      <c r="S58" s="75">
        <f t="shared" si="3"/>
        <v>0.7372874280977364</v>
      </c>
    </row>
    <row r="59" spans="3:19">
      <c r="E59" s="61" t="s">
        <v>72</v>
      </c>
      <c r="H59" s="69">
        <v>18597751944</v>
      </c>
      <c r="I59" s="75">
        <f>H59/$H$11*100</f>
        <v>0.83844611932366009</v>
      </c>
      <c r="J59" s="37"/>
      <c r="K59" s="33"/>
      <c r="O59" s="61" t="s">
        <v>100</v>
      </c>
      <c r="R59" s="69">
        <v>4614717121</v>
      </c>
      <c r="S59" s="75">
        <f t="shared" si="3"/>
        <v>0.2107163132773858</v>
      </c>
    </row>
    <row r="60" spans="3:19">
      <c r="E60" s="61" t="s">
        <v>73</v>
      </c>
      <c r="H60" s="69">
        <v>8988421641</v>
      </c>
      <c r="I60" s="75">
        <f>H60/$H$11*100</f>
        <v>0.40522678581981064</v>
      </c>
      <c r="J60" s="37"/>
      <c r="K60" s="33"/>
      <c r="O60" s="61" t="s">
        <v>101</v>
      </c>
      <c r="R60" s="69">
        <v>16650815494</v>
      </c>
      <c r="S60" s="75">
        <f t="shared" si="3"/>
        <v>0.760306290062986</v>
      </c>
    </row>
    <row r="61" spans="3:19">
      <c r="E61" s="61"/>
      <c r="H61" s="72"/>
      <c r="I61" s="76"/>
      <c r="J61" s="37"/>
      <c r="K61" s="33"/>
      <c r="O61" s="61" t="s">
        <v>103</v>
      </c>
      <c r="R61" s="69">
        <v>2397207031</v>
      </c>
      <c r="S61" s="75">
        <f t="shared" si="3"/>
        <v>0.10946079997759151</v>
      </c>
    </row>
    <row r="62" spans="3:19">
      <c r="C62" s="56">
        <v>8</v>
      </c>
      <c r="D62" s="53"/>
      <c r="E62" s="60" t="s">
        <v>29</v>
      </c>
      <c r="F62" s="53"/>
      <c r="G62" s="53"/>
      <c r="H62" s="67">
        <f>SUM(H64:H66)</f>
        <v>414368140005</v>
      </c>
      <c r="I62" s="74">
        <f>H62/$H$11*100</f>
        <v>18.681040590534469</v>
      </c>
      <c r="J62" s="37"/>
      <c r="K62" s="33"/>
      <c r="O62" s="61" t="s">
        <v>105</v>
      </c>
      <c r="R62" s="69">
        <v>8892968795</v>
      </c>
      <c r="S62" s="75">
        <f t="shared" si="3"/>
        <v>0.40606900692694403</v>
      </c>
    </row>
    <row r="63" spans="3:19">
      <c r="E63" s="61"/>
      <c r="H63" s="68"/>
      <c r="I63" s="75"/>
      <c r="J63" s="37"/>
      <c r="K63" s="33"/>
      <c r="O63" s="61"/>
      <c r="R63" s="68"/>
      <c r="S63" s="75"/>
    </row>
    <row r="64" spans="3:19">
      <c r="E64" s="61" t="s">
        <v>32</v>
      </c>
      <c r="H64" s="69">
        <v>137075110085</v>
      </c>
      <c r="I64" s="75">
        <f>H64/$H$11*100</f>
        <v>6.1797842262172153</v>
      </c>
      <c r="J64" s="54"/>
      <c r="K64" s="33"/>
      <c r="M64" s="56" t="s">
        <v>16</v>
      </c>
      <c r="N64" s="53"/>
      <c r="O64" s="60" t="s">
        <v>108</v>
      </c>
      <c r="P64" s="53"/>
      <c r="Q64" s="53"/>
      <c r="R64" s="67">
        <f>SUM(R66:R68)</f>
        <v>324149293510</v>
      </c>
      <c r="S64" s="74">
        <f t="shared" si="3"/>
        <v>14.801241828902223</v>
      </c>
    </row>
    <row r="65" spans="1:20">
      <c r="E65" s="61" t="s">
        <v>33</v>
      </c>
      <c r="H65" s="69">
        <v>273047237213</v>
      </c>
      <c r="I65" s="75">
        <f>H65/$H$11*100</f>
        <v>12.309842454219085</v>
      </c>
      <c r="J65" s="37"/>
      <c r="K65" s="33"/>
      <c r="O65" s="61"/>
      <c r="R65" s="68"/>
      <c r="S65" s="75"/>
    </row>
    <row r="66" spans="1:20" s="53" customFormat="1">
      <c r="A66" s="3"/>
      <c r="B66" s="3"/>
      <c r="C66" s="3"/>
      <c r="D66" s="3"/>
      <c r="E66" s="61" t="s">
        <v>35</v>
      </c>
      <c r="F66" s="3"/>
      <c r="G66" s="3"/>
      <c r="H66" s="69">
        <v>4245792707</v>
      </c>
      <c r="I66" s="75">
        <f>H66/$H$11*100</f>
        <v>0.19141391009816813</v>
      </c>
      <c r="J66" s="37"/>
      <c r="K66" s="55"/>
      <c r="M66" s="3"/>
      <c r="N66" s="3"/>
      <c r="O66" s="61" t="s">
        <v>109</v>
      </c>
      <c r="P66" s="3"/>
      <c r="Q66" s="3"/>
      <c r="R66" s="69">
        <v>52290359357</v>
      </c>
      <c r="S66" s="75">
        <f t="shared" si="3"/>
        <v>2.3876721919780475</v>
      </c>
    </row>
    <row r="67" spans="1:20">
      <c r="A67" s="53"/>
      <c r="B67" s="53"/>
      <c r="E67" s="61"/>
      <c r="H67" s="68"/>
      <c r="I67" s="75"/>
      <c r="J67" s="37"/>
      <c r="K67" s="33"/>
      <c r="O67" s="61" t="s">
        <v>110</v>
      </c>
      <c r="R67" s="69">
        <v>242506273868</v>
      </c>
      <c r="S67" s="75">
        <f t="shared" si="3"/>
        <v>11.073274186962024</v>
      </c>
    </row>
    <row r="68" spans="1:20">
      <c r="C68" s="56">
        <v>9</v>
      </c>
      <c r="D68" s="53"/>
      <c r="E68" s="60" t="s">
        <v>38</v>
      </c>
      <c r="F68" s="53"/>
      <c r="G68" s="53"/>
      <c r="H68" s="67">
        <f>SUM(H70:H71)</f>
        <v>1792236438</v>
      </c>
      <c r="I68" s="74">
        <f>H68/$H$11*100</f>
        <v>8.0799748855471643E-2</v>
      </c>
      <c r="J68" s="37"/>
      <c r="K68" s="33"/>
      <c r="O68" s="61" t="s">
        <v>112</v>
      </c>
      <c r="R68" s="69">
        <v>29352660285</v>
      </c>
      <c r="S68" s="75">
        <f t="shared" si="3"/>
        <v>1.3402954499621518</v>
      </c>
    </row>
    <row r="69" spans="1:20">
      <c r="E69" s="61"/>
      <c r="H69" s="68"/>
      <c r="I69" s="75"/>
      <c r="J69" s="54"/>
      <c r="K69" s="33"/>
      <c r="M69" s="53"/>
      <c r="N69" s="53"/>
      <c r="O69" s="60"/>
      <c r="P69" s="53"/>
      <c r="Q69" s="57"/>
      <c r="R69" s="78"/>
      <c r="S69" s="80"/>
    </row>
    <row r="70" spans="1:20">
      <c r="E70" s="61" t="s">
        <v>41</v>
      </c>
      <c r="H70" s="69">
        <v>392961863</v>
      </c>
      <c r="I70" s="75">
        <f>H70/$H$11*100</f>
        <v>1.7715977181900287E-2</v>
      </c>
      <c r="J70" s="37"/>
      <c r="K70" s="33"/>
      <c r="M70" s="56" t="s">
        <v>44</v>
      </c>
      <c r="N70" s="53"/>
      <c r="O70" s="60" t="s">
        <v>113</v>
      </c>
      <c r="P70" s="53"/>
      <c r="Q70" s="53"/>
      <c r="R70" s="67">
        <f>SUM(R72:R78)</f>
        <v>130304005906</v>
      </c>
      <c r="S70" s="74">
        <f t="shared" si="3"/>
        <v>5.9499161074985043</v>
      </c>
    </row>
    <row r="71" spans="1:20" s="53" customFormat="1">
      <c r="A71" s="3"/>
      <c r="B71" s="3"/>
      <c r="C71" s="3"/>
      <c r="D71" s="3"/>
      <c r="E71" s="61" t="s">
        <v>42</v>
      </c>
      <c r="F71" s="3"/>
      <c r="G71" s="3"/>
      <c r="H71" s="69">
        <v>1399274575</v>
      </c>
      <c r="I71" s="75">
        <f>H71/$H$11*100</f>
        <v>6.3083771673571348E-2</v>
      </c>
      <c r="J71" s="37"/>
      <c r="K71" s="55"/>
      <c r="M71" s="3"/>
      <c r="N71" s="3"/>
      <c r="O71" s="61"/>
      <c r="P71" s="3"/>
      <c r="Q71" s="3"/>
      <c r="R71" s="68"/>
      <c r="S71" s="75"/>
    </row>
    <row r="72" spans="1:20">
      <c r="A72" s="53"/>
      <c r="B72" s="53"/>
      <c r="E72" s="61"/>
      <c r="H72" s="68"/>
      <c r="I72" s="75"/>
      <c r="J72" s="37"/>
      <c r="K72" s="55"/>
      <c r="L72" s="53"/>
      <c r="O72" s="61" t="s">
        <v>115</v>
      </c>
      <c r="R72" s="69">
        <v>10549170940</v>
      </c>
      <c r="S72" s="75">
        <f t="shared" si="3"/>
        <v>0.48169418630107502</v>
      </c>
      <c r="T72" s="53"/>
    </row>
    <row r="73" spans="1:20">
      <c r="C73" s="56">
        <v>10</v>
      </c>
      <c r="D73" s="53"/>
      <c r="E73" s="60" t="s">
        <v>45</v>
      </c>
      <c r="F73" s="53"/>
      <c r="G73" s="53"/>
      <c r="H73" s="121">
        <f>SUM(H75)</f>
        <v>189169551</v>
      </c>
      <c r="I73" s="74">
        <f>H73/$H$11*100</f>
        <v>8.5283681816887228E-3</v>
      </c>
      <c r="J73" s="37"/>
      <c r="K73" s="33"/>
      <c r="O73" s="61" t="s">
        <v>117</v>
      </c>
      <c r="R73" s="69">
        <v>60237776402</v>
      </c>
      <c r="S73" s="75">
        <f t="shared" si="3"/>
        <v>2.7505655992856144</v>
      </c>
    </row>
    <row r="74" spans="1:20">
      <c r="E74" s="61"/>
      <c r="H74" s="68"/>
      <c r="I74" s="75"/>
      <c r="J74" s="37"/>
      <c r="K74" s="33"/>
      <c r="O74" s="61" t="s">
        <v>119</v>
      </c>
      <c r="R74" s="69">
        <v>30892442917</v>
      </c>
      <c r="S74" s="75">
        <f t="shared" si="3"/>
        <v>1.4106047042362859</v>
      </c>
    </row>
    <row r="75" spans="1:20">
      <c r="E75" s="61" t="s">
        <v>45</v>
      </c>
      <c r="H75" s="69">
        <v>189169551</v>
      </c>
      <c r="I75" s="75">
        <f>H75/$H$11*100</f>
        <v>8.5283681816887228E-3</v>
      </c>
      <c r="J75" s="37"/>
      <c r="K75" s="33"/>
      <c r="O75" s="61" t="s">
        <v>120</v>
      </c>
      <c r="R75" s="69">
        <v>6468439492</v>
      </c>
      <c r="S75" s="75">
        <f t="shared" si="3"/>
        <v>0.29536062269332031</v>
      </c>
    </row>
    <row r="76" spans="1:20">
      <c r="E76" s="61"/>
      <c r="H76" s="68"/>
      <c r="I76" s="75"/>
      <c r="J76" s="37"/>
      <c r="K76" s="33"/>
      <c r="O76" s="61" t="s">
        <v>122</v>
      </c>
      <c r="R76" s="69">
        <v>13380691014</v>
      </c>
      <c r="S76" s="75">
        <f t="shared" si="3"/>
        <v>0.61098650375408892</v>
      </c>
    </row>
    <row r="77" spans="1:20">
      <c r="B77" s="53"/>
      <c r="E77" s="61"/>
      <c r="H77" s="68"/>
      <c r="I77" s="75"/>
      <c r="J77" s="37"/>
      <c r="K77" s="33"/>
      <c r="O77" s="61" t="s">
        <v>123</v>
      </c>
      <c r="R77" s="69">
        <v>3812750248</v>
      </c>
      <c r="S77" s="75">
        <f t="shared" si="3"/>
        <v>0.17409705831153988</v>
      </c>
    </row>
    <row r="78" spans="1:20">
      <c r="C78" s="56">
        <v>11</v>
      </c>
      <c r="D78" s="53"/>
      <c r="E78" s="60" t="s">
        <v>48</v>
      </c>
      <c r="F78" s="53"/>
      <c r="G78" s="53"/>
      <c r="H78" s="67">
        <f>SUM(H80:H81)</f>
        <v>20653733024</v>
      </c>
      <c r="I78" s="74">
        <f>H78/$H$11*100</f>
        <v>0.93113631989841328</v>
      </c>
      <c r="J78" s="37"/>
      <c r="K78" s="33"/>
      <c r="O78" s="61" t="s">
        <v>124</v>
      </c>
      <c r="R78" s="69">
        <v>4962734893</v>
      </c>
      <c r="S78" s="75">
        <f t="shared" si="3"/>
        <v>0.22660743291658023</v>
      </c>
    </row>
    <row r="79" spans="1:20">
      <c r="E79" s="61"/>
      <c r="H79" s="68"/>
      <c r="I79" s="75"/>
      <c r="J79" s="37"/>
      <c r="K79" s="33"/>
      <c r="O79" s="61"/>
      <c r="R79" s="68"/>
      <c r="S79" s="75"/>
    </row>
    <row r="80" spans="1:20">
      <c r="E80" s="61" t="s">
        <v>49</v>
      </c>
      <c r="H80" s="69">
        <v>45567946</v>
      </c>
      <c r="I80" s="75">
        <f>H80/$H$11*100</f>
        <v>2.0543486978584092E-3</v>
      </c>
      <c r="J80" s="37"/>
      <c r="K80" s="33"/>
      <c r="M80" s="56" t="s">
        <v>47</v>
      </c>
      <c r="N80" s="53"/>
      <c r="O80" s="60" t="s">
        <v>127</v>
      </c>
      <c r="P80" s="53"/>
      <c r="Q80" s="53"/>
      <c r="R80" s="67">
        <f>SUM(R82:R84)</f>
        <v>143251820819</v>
      </c>
      <c r="S80" s="74">
        <f t="shared" si="3"/>
        <v>6.5411367071425612</v>
      </c>
    </row>
    <row r="81" spans="2:19">
      <c r="E81" s="61" t="s">
        <v>51</v>
      </c>
      <c r="H81" s="69">
        <v>20608165078</v>
      </c>
      <c r="I81" s="75">
        <f>H81/$H$11*100</f>
        <v>0.92908197120055491</v>
      </c>
      <c r="J81" s="37"/>
      <c r="K81" s="33"/>
      <c r="O81" s="61"/>
      <c r="R81" s="68"/>
      <c r="S81" s="75"/>
    </row>
    <row r="82" spans="2:19">
      <c r="B82" s="53"/>
      <c r="E82" s="61"/>
      <c r="H82" s="68"/>
      <c r="I82" s="75"/>
      <c r="J82" s="37"/>
      <c r="K82" s="55"/>
      <c r="L82" s="53"/>
      <c r="O82" s="61" t="s">
        <v>129</v>
      </c>
      <c r="R82" s="69">
        <v>127346105104</v>
      </c>
      <c r="S82" s="75">
        <f t="shared" si="3"/>
        <v>5.8148530178886695</v>
      </c>
    </row>
    <row r="83" spans="2:19">
      <c r="C83" s="56">
        <v>12</v>
      </c>
      <c r="D83" s="53"/>
      <c r="E83" s="60" t="s">
        <v>53</v>
      </c>
      <c r="F83" s="53"/>
      <c r="G83" s="53"/>
      <c r="H83" s="121">
        <f>SUM(H85)</f>
        <v>35571473877</v>
      </c>
      <c r="I83" s="74">
        <f>H83/$H$11*100</f>
        <v>1.6036757733192402</v>
      </c>
      <c r="J83" s="37"/>
      <c r="K83" s="33"/>
      <c r="O83" s="61" t="s">
        <v>130</v>
      </c>
      <c r="R83" s="69">
        <v>9160281294</v>
      </c>
      <c r="S83" s="75">
        <f t="shared" si="3"/>
        <v>0.41827497812849818</v>
      </c>
    </row>
    <row r="84" spans="2:19">
      <c r="E84" s="61"/>
      <c r="H84" s="68"/>
      <c r="I84" s="75"/>
      <c r="J84" s="37"/>
      <c r="K84" s="33"/>
      <c r="O84" s="61" t="s">
        <v>132</v>
      </c>
      <c r="R84" s="69">
        <v>6745434421</v>
      </c>
      <c r="S84" s="75">
        <f t="shared" si="3"/>
        <v>0.30800871112539369</v>
      </c>
    </row>
    <row r="85" spans="2:19">
      <c r="E85" s="61" t="s">
        <v>53</v>
      </c>
      <c r="H85" s="69">
        <v>35571473877</v>
      </c>
      <c r="I85" s="75">
        <f>H85/$H$11*100</f>
        <v>1.6036757733192402</v>
      </c>
      <c r="J85" s="37"/>
      <c r="K85" s="33"/>
      <c r="O85" s="61"/>
      <c r="R85" s="68"/>
      <c r="S85" s="75"/>
    </row>
    <row r="86" spans="2:19">
      <c r="E86" s="61"/>
      <c r="H86" s="68"/>
      <c r="I86" s="75"/>
      <c r="J86" s="37"/>
      <c r="K86" s="33"/>
      <c r="M86" s="56" t="s">
        <v>52</v>
      </c>
      <c r="N86" s="53"/>
      <c r="O86" s="60" t="s">
        <v>135</v>
      </c>
      <c r="P86" s="53"/>
      <c r="Q86" s="53"/>
      <c r="R86" s="67">
        <f>SUM(R88:R94)</f>
        <v>360261318498</v>
      </c>
      <c r="S86" s="74">
        <f t="shared" si="3"/>
        <v>16.450182071809952</v>
      </c>
    </row>
    <row r="87" spans="2:19">
      <c r="E87" s="61"/>
      <c r="H87" s="68"/>
      <c r="I87" s="75"/>
      <c r="J87" s="37"/>
      <c r="K87" s="33"/>
      <c r="O87" s="61"/>
      <c r="R87" s="68"/>
      <c r="S87" s="75"/>
    </row>
    <row r="88" spans="2:19">
      <c r="C88" s="56">
        <v>13</v>
      </c>
      <c r="D88" s="53"/>
      <c r="E88" s="60" t="s">
        <v>58</v>
      </c>
      <c r="F88" s="53"/>
      <c r="G88" s="53"/>
      <c r="H88" s="67">
        <f>SUM(H90:H96)</f>
        <v>271431121554</v>
      </c>
      <c r="I88" s="74">
        <f>H88/$H$11*100</f>
        <v>12.236982793183337</v>
      </c>
      <c r="J88" s="37"/>
      <c r="K88" s="55"/>
      <c r="L88" s="53"/>
      <c r="O88" s="61" t="s">
        <v>138</v>
      </c>
      <c r="R88" s="69">
        <v>47433687337</v>
      </c>
      <c r="S88" s="75">
        <f t="shared" si="3"/>
        <v>2.1659077812854002</v>
      </c>
    </row>
    <row r="89" spans="2:19">
      <c r="E89" s="61"/>
      <c r="H89" s="68"/>
      <c r="I89" s="75"/>
      <c r="J89" s="37"/>
      <c r="K89" s="33"/>
      <c r="O89" s="61" t="s">
        <v>139</v>
      </c>
      <c r="R89" s="69">
        <v>123668914079</v>
      </c>
      <c r="S89" s="75">
        <f t="shared" si="3"/>
        <v>5.6469458383827709</v>
      </c>
    </row>
    <row r="90" spans="2:19">
      <c r="E90" s="61" t="s">
        <v>59</v>
      </c>
      <c r="H90" s="69">
        <v>1595022635</v>
      </c>
      <c r="I90" s="75">
        <f t="shared" ref="I90:I96" si="4">H90/$H$11*100</f>
        <v>7.1908720074127075E-2</v>
      </c>
      <c r="J90" s="37"/>
      <c r="K90" s="33"/>
      <c r="O90" s="61" t="s">
        <v>140</v>
      </c>
      <c r="R90" s="69">
        <v>71307062379</v>
      </c>
      <c r="S90" s="75">
        <f t="shared" si="3"/>
        <v>3.2560091769801582</v>
      </c>
    </row>
    <row r="91" spans="2:19">
      <c r="E91" s="61" t="s">
        <v>60</v>
      </c>
      <c r="H91" s="73">
        <v>197395</v>
      </c>
      <c r="I91" s="75">
        <f t="shared" si="4"/>
        <v>8.8991977214369224E-6</v>
      </c>
      <c r="J91" s="37"/>
      <c r="K91" s="33"/>
      <c r="O91" s="61" t="s">
        <v>142</v>
      </c>
      <c r="R91" s="69">
        <v>75390892023</v>
      </c>
      <c r="S91" s="75">
        <f t="shared" si="3"/>
        <v>3.4424842098094954</v>
      </c>
    </row>
    <row r="92" spans="2:19">
      <c r="E92" s="61" t="s">
        <v>62</v>
      </c>
      <c r="H92" s="69">
        <v>236676127171</v>
      </c>
      <c r="I92" s="75">
        <f t="shared" si="4"/>
        <v>10.67011652594381</v>
      </c>
      <c r="J92" s="37"/>
      <c r="K92" s="33"/>
      <c r="O92" s="61" t="s">
        <v>180</v>
      </c>
      <c r="R92" s="69">
        <v>36915224532</v>
      </c>
      <c r="S92" s="75">
        <f t="shared" si="3"/>
        <v>1.6856157838563968</v>
      </c>
    </row>
    <row r="93" spans="2:19">
      <c r="B93" s="53"/>
      <c r="E93" s="61" t="s">
        <v>63</v>
      </c>
      <c r="H93" s="69">
        <v>11241490</v>
      </c>
      <c r="I93" s="75">
        <f t="shared" si="4"/>
        <v>5.0680231106945935E-4</v>
      </c>
      <c r="J93" s="37"/>
      <c r="K93" s="33"/>
      <c r="O93" s="61" t="s">
        <v>145</v>
      </c>
      <c r="R93" s="69">
        <v>2816875754</v>
      </c>
      <c r="S93" s="75">
        <f t="shared" si="3"/>
        <v>0.12862363136891752</v>
      </c>
    </row>
    <row r="94" spans="2:19" ht="16.5" customHeight="1">
      <c r="E94" s="61" t="s">
        <v>64</v>
      </c>
      <c r="H94" s="69">
        <v>12830509886</v>
      </c>
      <c r="I94" s="75">
        <f t="shared" si="4"/>
        <v>0.57844040802636898</v>
      </c>
      <c r="J94" s="37"/>
      <c r="K94" s="33"/>
      <c r="O94" s="61" t="s">
        <v>146</v>
      </c>
      <c r="R94" s="69">
        <v>2728662394</v>
      </c>
      <c r="S94" s="75">
        <f t="shared" si="3"/>
        <v>0.12459565012681208</v>
      </c>
    </row>
    <row r="95" spans="2:19">
      <c r="E95" s="61" t="s">
        <v>65</v>
      </c>
      <c r="H95" s="70" t="s">
        <v>207</v>
      </c>
      <c r="I95" s="75">
        <f t="shared" si="4"/>
        <v>0</v>
      </c>
      <c r="J95" s="37"/>
      <c r="K95" s="33"/>
      <c r="O95" s="61"/>
      <c r="Q95" s="25"/>
      <c r="R95" s="77"/>
      <c r="S95" s="76"/>
    </row>
    <row r="96" spans="2:19">
      <c r="E96" s="61" t="s">
        <v>67</v>
      </c>
      <c r="H96" s="69">
        <v>20318022977</v>
      </c>
      <c r="I96" s="75">
        <f t="shared" si="4"/>
        <v>0.916001437630241</v>
      </c>
      <c r="J96" s="54"/>
      <c r="K96" s="33"/>
      <c r="M96" s="56" t="s">
        <v>57</v>
      </c>
      <c r="N96" s="53"/>
      <c r="O96" s="60" t="s">
        <v>114</v>
      </c>
      <c r="P96" s="53"/>
      <c r="Q96" s="53"/>
      <c r="R96" s="67">
        <f>SUM(R98:R99)</f>
        <v>885444706</v>
      </c>
      <c r="S96" s="74">
        <f t="shared" si="3"/>
        <v>4.0431003497537844E-2</v>
      </c>
    </row>
    <row r="97" spans="1:19">
      <c r="E97" s="61"/>
      <c r="H97" s="68"/>
      <c r="I97" s="75"/>
      <c r="J97" s="37"/>
      <c r="K97" s="33"/>
      <c r="O97" s="61"/>
      <c r="R97" s="68"/>
      <c r="S97" s="75"/>
    </row>
    <row r="98" spans="1:19" s="53" customFormat="1">
      <c r="C98" s="56">
        <v>14</v>
      </c>
      <c r="E98" s="60" t="s">
        <v>70</v>
      </c>
      <c r="H98" s="121">
        <f>SUM(H100)</f>
        <v>149203200000</v>
      </c>
      <c r="I98" s="74">
        <f>H98/$H$11*100</f>
        <v>6.7265572961376794</v>
      </c>
      <c r="J98" s="37"/>
      <c r="K98" s="55"/>
      <c r="M98" s="3"/>
      <c r="N98" s="3"/>
      <c r="O98" s="61" t="s">
        <v>116</v>
      </c>
      <c r="P98" s="3"/>
      <c r="Q98" s="3"/>
      <c r="R98" s="69">
        <v>491808400</v>
      </c>
      <c r="S98" s="75">
        <f t="shared" si="3"/>
        <v>2.2456859254764681E-2</v>
      </c>
    </row>
    <row r="99" spans="1:19">
      <c r="A99" s="53"/>
      <c r="B99" s="53"/>
      <c r="H99" s="68"/>
      <c r="I99" s="75"/>
      <c r="J99" s="37"/>
      <c r="K99" s="33"/>
      <c r="O99" s="61" t="s">
        <v>118</v>
      </c>
      <c r="R99" s="69">
        <v>393636306</v>
      </c>
      <c r="S99" s="75">
        <f t="shared" si="3"/>
        <v>1.7974144242773164E-2</v>
      </c>
    </row>
    <row r="100" spans="1:19" ht="15" customHeight="1">
      <c r="E100" s="61" t="s">
        <v>70</v>
      </c>
      <c r="H100" s="69">
        <v>149203200000</v>
      </c>
      <c r="I100" s="75">
        <f>H100/$H$11*100</f>
        <v>6.7265572961376794</v>
      </c>
      <c r="J100" s="37"/>
      <c r="K100" s="33"/>
      <c r="O100" s="61"/>
      <c r="R100" s="68"/>
      <c r="S100" s="75"/>
    </row>
    <row r="101" spans="1:19">
      <c r="C101" s="53"/>
      <c r="D101" s="53"/>
      <c r="E101" s="53"/>
      <c r="F101" s="53"/>
      <c r="G101" s="53"/>
      <c r="H101" s="59"/>
      <c r="I101" s="58"/>
      <c r="J101" s="54"/>
      <c r="K101" s="33"/>
      <c r="M101" s="56" t="s">
        <v>69</v>
      </c>
      <c r="N101" s="53"/>
      <c r="O101" s="60" t="s">
        <v>121</v>
      </c>
      <c r="P101" s="53"/>
      <c r="Q101" s="53"/>
      <c r="R101" s="67">
        <f>SUM(R103)</f>
        <v>229819672590</v>
      </c>
      <c r="S101" s="74">
        <f t="shared" si="3"/>
        <v>10.493981073380874</v>
      </c>
    </row>
    <row r="102" spans="1:19">
      <c r="H102" s="39"/>
      <c r="I102" s="36"/>
      <c r="J102" s="37"/>
      <c r="K102" s="33"/>
      <c r="O102" s="61"/>
      <c r="R102" s="68"/>
      <c r="S102" s="75"/>
    </row>
    <row r="103" spans="1:19" s="53" customFormat="1">
      <c r="C103" s="3"/>
      <c r="D103" s="3"/>
      <c r="E103" s="3"/>
      <c r="F103" s="3"/>
      <c r="G103" s="3"/>
      <c r="H103" s="38"/>
      <c r="I103" s="36"/>
      <c r="J103" s="37"/>
      <c r="K103" s="55"/>
      <c r="M103" s="3"/>
      <c r="N103" s="3"/>
      <c r="O103" s="61" t="s">
        <v>121</v>
      </c>
      <c r="P103" s="3"/>
      <c r="Q103" s="3"/>
      <c r="R103" s="69">
        <v>229819672590</v>
      </c>
      <c r="S103" s="75">
        <f t="shared" si="3"/>
        <v>10.493981073380874</v>
      </c>
    </row>
    <row r="104" spans="1:19">
      <c r="H104" s="39"/>
      <c r="I104" s="36"/>
      <c r="J104" s="37"/>
      <c r="K104" s="33"/>
      <c r="O104" s="61"/>
      <c r="R104" s="68"/>
      <c r="S104" s="75"/>
    </row>
    <row r="105" spans="1:19">
      <c r="C105" s="53"/>
      <c r="D105" s="53"/>
      <c r="E105" s="53"/>
      <c r="F105" s="53"/>
      <c r="G105" s="53"/>
      <c r="H105" s="59"/>
      <c r="I105" s="58"/>
      <c r="J105" s="54"/>
      <c r="K105" s="33"/>
      <c r="M105" s="56" t="s">
        <v>125</v>
      </c>
      <c r="N105" s="53"/>
      <c r="O105" s="60" t="s">
        <v>126</v>
      </c>
      <c r="P105" s="53"/>
      <c r="Q105" s="53"/>
      <c r="R105" s="67">
        <f>SUM(R107:R120)</f>
        <v>188324638788</v>
      </c>
      <c r="S105" s="74">
        <f>(R105*100)/$R$11</f>
        <v>8.5992429317321815</v>
      </c>
    </row>
    <row r="106" spans="1:19">
      <c r="H106" s="39"/>
      <c r="I106" s="36"/>
      <c r="J106" s="37"/>
      <c r="K106" s="33"/>
      <c r="O106" s="61"/>
      <c r="R106" s="68"/>
      <c r="S106" s="75"/>
    </row>
    <row r="107" spans="1:19" s="53" customFormat="1">
      <c r="C107" s="3"/>
      <c r="D107" s="3"/>
      <c r="E107" s="3"/>
      <c r="F107" s="3"/>
      <c r="G107" s="3"/>
      <c r="H107" s="38"/>
      <c r="I107" s="36"/>
      <c r="J107" s="37"/>
      <c r="K107" s="55"/>
      <c r="M107" s="3"/>
      <c r="N107" s="3"/>
      <c r="O107" s="61" t="s">
        <v>128</v>
      </c>
      <c r="P107" s="3"/>
      <c r="Q107" s="3"/>
      <c r="R107" s="69">
        <v>908660641</v>
      </c>
      <c r="S107" s="75">
        <f t="shared" ref="S107:S118" si="5">(R107*100)/$R$11</f>
        <v>4.1491084994240146E-2</v>
      </c>
    </row>
    <row r="108" spans="1:19">
      <c r="H108" s="39"/>
      <c r="I108" s="36"/>
      <c r="J108" s="37"/>
      <c r="K108" s="33"/>
      <c r="O108" s="61" t="s">
        <v>131</v>
      </c>
      <c r="R108" s="69">
        <v>638916000</v>
      </c>
      <c r="S108" s="75">
        <f t="shared" si="5"/>
        <v>2.917405779896649E-2</v>
      </c>
    </row>
    <row r="109" spans="1:19">
      <c r="C109" s="53"/>
      <c r="D109" s="53"/>
      <c r="E109" s="53"/>
      <c r="F109" s="53"/>
      <c r="G109" s="53"/>
      <c r="H109" s="59"/>
      <c r="I109" s="58"/>
      <c r="J109" s="54"/>
      <c r="K109" s="33"/>
      <c r="O109" s="61" t="s">
        <v>133</v>
      </c>
      <c r="R109" s="69">
        <v>3085471249</v>
      </c>
      <c r="S109" s="75">
        <f t="shared" si="5"/>
        <v>0.14088818648363058</v>
      </c>
    </row>
    <row r="110" spans="1:19">
      <c r="H110" s="39"/>
      <c r="I110" s="36"/>
      <c r="J110" s="37"/>
      <c r="K110" s="33"/>
      <c r="O110" s="61" t="s">
        <v>134</v>
      </c>
      <c r="R110" s="69">
        <v>55430289</v>
      </c>
      <c r="S110" s="75">
        <f t="shared" si="5"/>
        <v>2.5310470470287431E-3</v>
      </c>
    </row>
    <row r="111" spans="1:19">
      <c r="H111" s="38"/>
      <c r="I111" s="36"/>
      <c r="J111" s="37"/>
      <c r="K111" s="33"/>
      <c r="O111" s="61" t="s">
        <v>136</v>
      </c>
      <c r="R111" s="70" t="s">
        <v>212</v>
      </c>
      <c r="S111" s="76">
        <f t="shared" si="5"/>
        <v>0</v>
      </c>
    </row>
    <row r="112" spans="1:19">
      <c r="H112" s="38"/>
      <c r="I112" s="36"/>
      <c r="J112" s="37"/>
      <c r="K112" s="33"/>
      <c r="O112" s="61" t="s">
        <v>137</v>
      </c>
      <c r="R112" s="70">
        <v>1000000</v>
      </c>
      <c r="S112" s="76">
        <f t="shared" si="5"/>
        <v>4.5661804993092186E-5</v>
      </c>
    </row>
    <row r="113" spans="1:19">
      <c r="H113" s="38"/>
      <c r="I113" s="36"/>
      <c r="J113" s="37"/>
      <c r="K113" s="33"/>
      <c r="O113" s="61" t="s">
        <v>177</v>
      </c>
      <c r="R113" s="69">
        <v>0</v>
      </c>
      <c r="S113" s="75">
        <f t="shared" si="5"/>
        <v>0</v>
      </c>
    </row>
    <row r="114" spans="1:19">
      <c r="H114" s="38"/>
      <c r="I114" s="36"/>
      <c r="J114" s="37"/>
      <c r="K114" s="33"/>
      <c r="O114" s="61" t="s">
        <v>141</v>
      </c>
      <c r="R114" s="70">
        <v>5293628303</v>
      </c>
      <c r="S114" s="76">
        <f t="shared" si="5"/>
        <v>0.24171662327749951</v>
      </c>
    </row>
    <row r="115" spans="1:19">
      <c r="H115" s="38"/>
      <c r="I115" s="36"/>
      <c r="J115" s="37"/>
      <c r="K115" s="33"/>
      <c r="O115" s="61" t="s">
        <v>162</v>
      </c>
      <c r="R115" s="71">
        <v>151672536000</v>
      </c>
      <c r="S115" s="76">
        <f t="shared" si="5"/>
        <v>6.9256417616397545</v>
      </c>
    </row>
    <row r="116" spans="1:19">
      <c r="H116" s="38"/>
      <c r="I116" s="36"/>
      <c r="J116" s="37"/>
      <c r="K116" s="33"/>
      <c r="O116" s="61" t="s">
        <v>166</v>
      </c>
      <c r="R116" s="71">
        <v>6453708000</v>
      </c>
      <c r="S116" s="76">
        <f t="shared" si="5"/>
        <v>0.29468795617835902</v>
      </c>
    </row>
    <row r="117" spans="1:19">
      <c r="H117" s="38"/>
      <c r="I117" s="36"/>
      <c r="J117" s="37"/>
      <c r="K117" s="33"/>
      <c r="O117" s="61" t="s">
        <v>167</v>
      </c>
      <c r="R117" s="71">
        <v>5155744000</v>
      </c>
      <c r="S117" s="76">
        <f t="shared" si="5"/>
        <v>0.2354205771223051</v>
      </c>
    </row>
    <row r="118" spans="1:19">
      <c r="H118" s="38"/>
      <c r="I118" s="36"/>
      <c r="J118" s="37"/>
      <c r="K118" s="33"/>
      <c r="O118" s="61" t="s">
        <v>191</v>
      </c>
      <c r="R118" s="123">
        <v>211100000</v>
      </c>
      <c r="S118" s="76">
        <f t="shared" si="5"/>
        <v>9.6392070340417611E-3</v>
      </c>
    </row>
    <row r="119" spans="1:19">
      <c r="H119" s="38"/>
      <c r="I119" s="36"/>
      <c r="J119" s="37"/>
      <c r="K119" s="33"/>
      <c r="O119" s="61" t="s">
        <v>197</v>
      </c>
      <c r="R119" s="123">
        <v>2600550306</v>
      </c>
      <c r="S119" s="76">
        <f t="shared" ref="S119" si="6">(R119*100)/$R$11</f>
        <v>0.11874582094729821</v>
      </c>
    </row>
    <row r="120" spans="1:19">
      <c r="H120" s="38"/>
      <c r="I120" s="36"/>
      <c r="J120" s="37"/>
      <c r="K120" s="33"/>
      <c r="O120" s="61" t="s">
        <v>202</v>
      </c>
      <c r="R120" s="123">
        <v>12247894000</v>
      </c>
      <c r="S120" s="76">
        <f t="shared" ref="S120" si="7">(R120*100)/$R$11</f>
        <v>0.55926094740406385</v>
      </c>
    </row>
    <row r="121" spans="1:19">
      <c r="H121" s="38"/>
      <c r="I121" s="36"/>
      <c r="J121" s="37"/>
      <c r="K121" s="33"/>
      <c r="R121" s="7"/>
    </row>
    <row r="122" spans="1:19">
      <c r="H122" s="38"/>
      <c r="I122" s="36"/>
      <c r="J122" s="37"/>
      <c r="K122" s="33"/>
      <c r="M122" s="56" t="s">
        <v>143</v>
      </c>
      <c r="N122" s="53"/>
      <c r="O122" s="60" t="s">
        <v>144</v>
      </c>
      <c r="P122" s="53"/>
      <c r="Q122" s="53"/>
      <c r="R122" s="67">
        <f>SUM(R124)</f>
        <v>0</v>
      </c>
      <c r="S122" s="76">
        <f>(R122*100)/$R$11</f>
        <v>0</v>
      </c>
    </row>
    <row r="123" spans="1:19">
      <c r="H123" s="39"/>
      <c r="I123" s="36"/>
      <c r="J123" s="37"/>
      <c r="K123" s="33"/>
      <c r="O123" s="61"/>
      <c r="R123" s="79"/>
      <c r="S123" s="76"/>
    </row>
    <row r="124" spans="1:19" s="53" customFormat="1">
      <c r="C124" s="3"/>
      <c r="D124" s="3"/>
      <c r="E124" s="3"/>
      <c r="F124" s="3"/>
      <c r="G124" s="3"/>
      <c r="H124" s="39"/>
      <c r="I124" s="36"/>
      <c r="J124" s="37"/>
      <c r="K124" s="55"/>
      <c r="M124" s="3"/>
      <c r="N124" s="3"/>
      <c r="O124" s="61" t="s">
        <v>144</v>
      </c>
      <c r="P124" s="3"/>
      <c r="Q124" s="3"/>
      <c r="R124" s="70">
        <v>0</v>
      </c>
      <c r="S124" s="76">
        <f>(R124*100)/$R$11</f>
        <v>0</v>
      </c>
    </row>
    <row r="125" spans="1:19">
      <c r="A125" s="4"/>
      <c r="B125" s="4"/>
      <c r="H125" s="38"/>
      <c r="I125" s="36"/>
      <c r="J125" s="37"/>
      <c r="K125" s="33"/>
      <c r="O125" s="61"/>
      <c r="R125" s="70"/>
      <c r="S125" s="76"/>
    </row>
    <row r="126" spans="1:19">
      <c r="A126" s="10"/>
      <c r="B126" s="10"/>
      <c r="C126" s="10"/>
      <c r="D126" s="10"/>
      <c r="E126" s="10"/>
      <c r="F126" s="10"/>
      <c r="G126" s="10"/>
      <c r="H126" s="14"/>
      <c r="I126" s="41"/>
      <c r="J126" s="42"/>
      <c r="K126" s="43"/>
      <c r="L126" s="10"/>
      <c r="M126" s="10"/>
      <c r="N126" s="10"/>
      <c r="O126" s="96"/>
      <c r="P126" s="10"/>
      <c r="Q126" s="40"/>
      <c r="R126" s="97"/>
      <c r="S126" s="98"/>
    </row>
    <row r="127" spans="1:19">
      <c r="C127" s="4" t="s">
        <v>186</v>
      </c>
      <c r="D127" s="4"/>
      <c r="E127" s="4"/>
      <c r="F127" s="4"/>
      <c r="G127" s="4"/>
      <c r="H127" s="4"/>
    </row>
  </sheetData>
  <phoneticPr fontId="4"/>
  <printOptions gridLinesSet="0"/>
  <pageMargins left="0.78740157480314965" right="0.19685039370078741" top="0.78740157480314965" bottom="0.78740157480314965" header="0.5" footer="0.5"/>
  <pageSetup paperSize="9" scale="52" fitToHeight="0" orientation="portrait" horizontalDpi="4294967292" verticalDpi="300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transitionEntry="1" codeName="Sheet4"/>
  <dimension ref="A1:I49"/>
  <sheetViews>
    <sheetView workbookViewId="0">
      <selection activeCell="I48" sqref="I48"/>
    </sheetView>
  </sheetViews>
  <sheetFormatPr defaultColWidth="13.3984375" defaultRowHeight="14.4"/>
  <cols>
    <col min="1" max="1" width="2.09765625" style="46" customWidth="1"/>
    <col min="2" max="2" width="28.3984375" style="46" customWidth="1"/>
    <col min="3" max="3" width="2.09765625" style="46" customWidth="1"/>
    <col min="4" max="9" width="19.59765625" style="46" customWidth="1"/>
    <col min="10" max="16384" width="13.3984375" style="46"/>
  </cols>
  <sheetData>
    <row r="1" spans="1:9" s="44" customFormat="1">
      <c r="A1" s="44" t="s">
        <v>0</v>
      </c>
    </row>
    <row r="2" spans="1:9" s="44" customFormat="1">
      <c r="A2" s="44" t="s">
        <v>213</v>
      </c>
    </row>
    <row r="3" spans="1:9" s="44" customFormat="1">
      <c r="H3" s="113">
        <f>SUM(H10:H47)</f>
        <v>1959207100</v>
      </c>
      <c r="I3" s="113">
        <f>SUM(I10:I47)</f>
        <v>1929333979</v>
      </c>
    </row>
    <row r="4" spans="1:9" s="44" customFormat="1" ht="15" thickBot="1">
      <c r="A4" s="45"/>
      <c r="B4" s="45" t="s">
        <v>17</v>
      </c>
      <c r="C4" s="45"/>
      <c r="D4" s="45"/>
      <c r="E4" s="45"/>
      <c r="F4" s="45"/>
      <c r="G4" s="45"/>
      <c r="H4" s="45"/>
      <c r="I4" s="45"/>
    </row>
    <row r="5" spans="1:9" ht="15" thickTop="1">
      <c r="B5" s="47" t="s">
        <v>147</v>
      </c>
      <c r="D5" s="48" t="s">
        <v>205</v>
      </c>
      <c r="E5" s="49"/>
      <c r="F5" s="48" t="s">
        <v>214</v>
      </c>
      <c r="G5" s="49"/>
      <c r="H5" s="48" t="s">
        <v>215</v>
      </c>
      <c r="I5" s="49"/>
    </row>
    <row r="6" spans="1:9">
      <c r="A6" s="50"/>
      <c r="B6" s="50"/>
      <c r="C6" s="83"/>
      <c r="D6" s="51" t="s">
        <v>148</v>
      </c>
      <c r="E6" s="51" t="s">
        <v>149</v>
      </c>
      <c r="F6" s="51" t="s">
        <v>148</v>
      </c>
      <c r="G6" s="51" t="s">
        <v>149</v>
      </c>
      <c r="H6" s="51" t="s">
        <v>148</v>
      </c>
      <c r="I6" s="51" t="s">
        <v>149</v>
      </c>
    </row>
    <row r="7" spans="1:9">
      <c r="C7" s="84"/>
    </row>
    <row r="8" spans="1:9" s="63" customFormat="1">
      <c r="B8" s="64" t="s">
        <v>150</v>
      </c>
      <c r="C8" s="85"/>
      <c r="D8" s="122">
        <v>1769709121</v>
      </c>
      <c r="E8" s="122">
        <v>1715835132</v>
      </c>
      <c r="F8" s="122">
        <v>1910284111</v>
      </c>
      <c r="G8" s="122">
        <v>1864582413</v>
      </c>
      <c r="H8" s="122">
        <v>1959207100</v>
      </c>
      <c r="I8" s="122">
        <v>1929333978</v>
      </c>
    </row>
    <row r="9" spans="1:9" s="63" customFormat="1">
      <c r="B9" s="64"/>
      <c r="C9" s="85"/>
    </row>
    <row r="10" spans="1:9" s="63" customFormat="1">
      <c r="B10" s="62" t="s">
        <v>182</v>
      </c>
      <c r="C10" s="85"/>
      <c r="D10" s="82">
        <v>3503811</v>
      </c>
      <c r="E10" s="82">
        <v>3503811</v>
      </c>
      <c r="F10" s="82">
        <v>37201056</v>
      </c>
      <c r="G10" s="82">
        <v>37201056</v>
      </c>
      <c r="H10" s="82">
        <v>4201943</v>
      </c>
      <c r="I10" s="82">
        <v>4201943</v>
      </c>
    </row>
    <row r="11" spans="1:9">
      <c r="B11" s="62"/>
      <c r="C11" s="84"/>
    </row>
    <row r="12" spans="1:9">
      <c r="B12" s="62" t="s">
        <v>151</v>
      </c>
      <c r="C12" s="84"/>
      <c r="D12" s="52">
        <v>501423181</v>
      </c>
      <c r="E12" s="52">
        <v>501423181</v>
      </c>
      <c r="F12" s="52">
        <v>453673543</v>
      </c>
      <c r="G12" s="52">
        <v>453673543</v>
      </c>
      <c r="H12" s="52">
        <v>416600017</v>
      </c>
      <c r="I12" s="52">
        <v>416600017</v>
      </c>
    </row>
    <row r="13" spans="1:9">
      <c r="B13" s="62"/>
      <c r="C13" s="84"/>
      <c r="D13" s="52"/>
      <c r="E13" s="52"/>
      <c r="F13" s="52"/>
      <c r="G13" s="52"/>
      <c r="H13" s="52"/>
      <c r="I13" s="52"/>
    </row>
    <row r="14" spans="1:9">
      <c r="B14" s="62" t="s">
        <v>179</v>
      </c>
      <c r="C14" s="84"/>
      <c r="D14" s="82">
        <v>697554020</v>
      </c>
      <c r="E14" s="82">
        <v>683065233</v>
      </c>
      <c r="F14" s="52">
        <v>821004546</v>
      </c>
      <c r="G14" s="52">
        <v>812527924</v>
      </c>
      <c r="H14" s="52">
        <v>962742331</v>
      </c>
      <c r="I14" s="52">
        <v>962742331</v>
      </c>
    </row>
    <row r="15" spans="1:9">
      <c r="B15" s="62"/>
      <c r="C15" s="84"/>
      <c r="D15" s="52"/>
      <c r="E15" s="52"/>
      <c r="F15" s="52"/>
      <c r="G15" s="52"/>
      <c r="H15" s="52"/>
      <c r="I15" s="52"/>
    </row>
    <row r="16" spans="1:9">
      <c r="B16" s="62" t="s">
        <v>152</v>
      </c>
      <c r="C16" s="84"/>
      <c r="D16" s="52">
        <v>4495557</v>
      </c>
      <c r="E16" s="52">
        <v>4222237</v>
      </c>
      <c r="F16" s="52">
        <v>4497052</v>
      </c>
      <c r="G16" s="52">
        <v>4248477</v>
      </c>
      <c r="H16" s="52">
        <v>5072548</v>
      </c>
      <c r="I16" s="52">
        <v>4799561</v>
      </c>
    </row>
    <row r="17" spans="2:9">
      <c r="B17" s="62"/>
      <c r="C17" s="84"/>
      <c r="D17" s="52"/>
      <c r="E17" s="52"/>
      <c r="F17" s="52"/>
      <c r="G17" s="52"/>
      <c r="H17" s="52"/>
      <c r="I17" s="52"/>
    </row>
    <row r="18" spans="2:9">
      <c r="B18" s="62" t="s">
        <v>153</v>
      </c>
      <c r="C18" s="84"/>
      <c r="D18" s="52">
        <v>3958736</v>
      </c>
      <c r="E18" s="52">
        <v>1267800</v>
      </c>
      <c r="F18" s="52">
        <v>3943330</v>
      </c>
      <c r="G18" s="52">
        <v>953300</v>
      </c>
      <c r="H18" s="52">
        <v>4276788</v>
      </c>
      <c r="I18" s="52">
        <v>1721400</v>
      </c>
    </row>
    <row r="19" spans="2:9">
      <c r="B19" s="62"/>
      <c r="C19" s="84"/>
      <c r="E19" s="52"/>
      <c r="G19" s="52"/>
      <c r="I19" s="52"/>
    </row>
    <row r="20" spans="2:9">
      <c r="B20" s="62" t="s">
        <v>192</v>
      </c>
      <c r="C20" s="84"/>
      <c r="D20" s="82">
        <v>373203</v>
      </c>
      <c r="E20" s="82">
        <v>124661</v>
      </c>
      <c r="F20" s="82">
        <v>445336</v>
      </c>
      <c r="G20" s="82">
        <v>91528</v>
      </c>
      <c r="H20" s="82">
        <v>534012</v>
      </c>
      <c r="I20" s="82">
        <v>53067</v>
      </c>
    </row>
    <row r="21" spans="2:9">
      <c r="B21" s="62"/>
      <c r="C21" s="84"/>
      <c r="D21" s="52"/>
      <c r="E21" s="52"/>
      <c r="F21" s="52"/>
      <c r="G21" s="52"/>
      <c r="H21" s="52"/>
      <c r="I21" s="52"/>
    </row>
    <row r="22" spans="2:9">
      <c r="B22" s="124" t="s">
        <v>156</v>
      </c>
      <c r="C22" s="84"/>
      <c r="D22" s="52">
        <v>756515</v>
      </c>
      <c r="E22" s="52">
        <v>756415</v>
      </c>
      <c r="F22" s="52">
        <v>765510</v>
      </c>
      <c r="G22" s="52">
        <v>765461</v>
      </c>
      <c r="H22" s="52">
        <v>763722</v>
      </c>
      <c r="I22" s="52">
        <v>763622</v>
      </c>
    </row>
    <row r="23" spans="2:9">
      <c r="B23" s="62"/>
      <c r="C23" s="84"/>
      <c r="D23" s="52"/>
      <c r="E23" s="52"/>
      <c r="F23" s="52"/>
      <c r="G23" s="52"/>
      <c r="H23" s="52"/>
      <c r="I23" s="52"/>
    </row>
    <row r="24" spans="2:9">
      <c r="B24" s="62" t="s">
        <v>199</v>
      </c>
      <c r="C24" s="84"/>
      <c r="D24" s="82">
        <v>524821448</v>
      </c>
      <c r="E24" s="82">
        <v>502190003</v>
      </c>
      <c r="F24" s="82">
        <v>548361358</v>
      </c>
      <c r="G24" s="82">
        <v>530749811</v>
      </c>
      <c r="H24" s="52">
        <v>526416940</v>
      </c>
      <c r="I24" s="52">
        <v>517004158</v>
      </c>
    </row>
    <row r="25" spans="2:9">
      <c r="B25" s="62"/>
      <c r="C25" s="84"/>
      <c r="D25" s="52"/>
      <c r="E25" s="52"/>
      <c r="F25" s="52"/>
      <c r="G25" s="52"/>
      <c r="H25" s="52"/>
      <c r="I25" s="52"/>
    </row>
    <row r="26" spans="2:9">
      <c r="B26" s="62" t="s">
        <v>154</v>
      </c>
      <c r="C26" s="84"/>
      <c r="D26" s="52">
        <v>3220277</v>
      </c>
      <c r="E26" s="52">
        <v>2317133</v>
      </c>
      <c r="F26" s="52">
        <v>6205545</v>
      </c>
      <c r="G26" s="52">
        <v>5090113</v>
      </c>
      <c r="H26" s="52">
        <v>5874380</v>
      </c>
      <c r="I26" s="52">
        <v>3664767</v>
      </c>
    </row>
    <row r="27" spans="2:9">
      <c r="B27" s="62" t="s">
        <v>155</v>
      </c>
      <c r="C27" s="84"/>
      <c r="D27" s="52"/>
      <c r="E27" s="52"/>
      <c r="F27" s="52"/>
      <c r="G27" s="52"/>
      <c r="H27" s="52"/>
      <c r="I27" s="52"/>
    </row>
    <row r="28" spans="2:9">
      <c r="B28" s="62"/>
      <c r="C28" s="84"/>
      <c r="D28" s="52"/>
      <c r="E28" s="52"/>
      <c r="F28" s="52"/>
      <c r="G28" s="52"/>
      <c r="H28" s="52"/>
      <c r="I28" s="52"/>
    </row>
    <row r="29" spans="2:9">
      <c r="B29" s="62" t="s">
        <v>165</v>
      </c>
      <c r="C29" s="84"/>
      <c r="D29" s="52">
        <v>469126</v>
      </c>
      <c r="E29" s="52">
        <v>269055</v>
      </c>
      <c r="F29" s="52">
        <v>300151</v>
      </c>
      <c r="G29" s="52">
        <v>170184</v>
      </c>
      <c r="H29" s="52">
        <v>220330</v>
      </c>
      <c r="I29" s="52">
        <v>103086</v>
      </c>
    </row>
    <row r="30" spans="2:9">
      <c r="B30" s="62"/>
      <c r="C30" s="84"/>
      <c r="D30" s="52"/>
      <c r="E30" s="52"/>
      <c r="F30" s="52"/>
      <c r="G30" s="52"/>
      <c r="H30" s="52"/>
      <c r="I30" s="52"/>
    </row>
    <row r="31" spans="2:9">
      <c r="B31" s="62" t="s">
        <v>189</v>
      </c>
      <c r="C31" s="84"/>
      <c r="D31" s="52">
        <v>5623800</v>
      </c>
      <c r="E31" s="52">
        <v>15061</v>
      </c>
      <c r="F31" s="82">
        <v>5608739</v>
      </c>
      <c r="G31" s="82">
        <v>76</v>
      </c>
      <c r="H31" s="82">
        <v>5608663</v>
      </c>
      <c r="I31" s="82">
        <v>9331</v>
      </c>
    </row>
    <row r="32" spans="2:9">
      <c r="B32" s="62"/>
      <c r="C32" s="84"/>
      <c r="D32" s="52"/>
      <c r="E32" s="52"/>
      <c r="F32" s="52"/>
      <c r="G32" s="52"/>
      <c r="H32" s="52"/>
      <c r="I32" s="52"/>
    </row>
    <row r="33" spans="2:9">
      <c r="B33" s="62" t="s">
        <v>185</v>
      </c>
      <c r="C33" s="84"/>
      <c r="D33" s="82">
        <v>137063</v>
      </c>
      <c r="E33" s="82">
        <v>135271</v>
      </c>
      <c r="F33" s="82">
        <v>37233</v>
      </c>
      <c r="G33" s="82">
        <v>33728</v>
      </c>
      <c r="H33" s="52">
        <v>29089</v>
      </c>
      <c r="I33" s="52">
        <v>24795</v>
      </c>
    </row>
    <row r="34" spans="2:9">
      <c r="B34" s="62"/>
      <c r="C34" s="84"/>
      <c r="D34" s="52"/>
      <c r="E34" s="52"/>
      <c r="F34" s="52"/>
      <c r="G34" s="52"/>
      <c r="H34" s="52"/>
      <c r="I34" s="52"/>
    </row>
    <row r="35" spans="2:9">
      <c r="B35" s="62" t="s">
        <v>157</v>
      </c>
      <c r="C35" s="84"/>
      <c r="D35" s="52">
        <v>275708</v>
      </c>
      <c r="E35" s="52">
        <v>248078</v>
      </c>
      <c r="F35" s="52">
        <v>313033</v>
      </c>
      <c r="G35" s="52">
        <v>244865</v>
      </c>
      <c r="H35" s="52">
        <v>308939</v>
      </c>
      <c r="I35" s="52">
        <v>259265</v>
      </c>
    </row>
    <row r="36" spans="2:9">
      <c r="B36" s="62"/>
      <c r="C36" s="84"/>
      <c r="D36" s="52"/>
      <c r="E36" s="52"/>
      <c r="F36" s="52"/>
      <c r="G36" s="52"/>
      <c r="H36" s="52"/>
      <c r="I36" s="52"/>
    </row>
    <row r="37" spans="2:9">
      <c r="B37" s="62" t="s">
        <v>168</v>
      </c>
      <c r="C37" s="84"/>
      <c r="D37" s="52">
        <v>121735</v>
      </c>
      <c r="E37" s="52">
        <v>23120</v>
      </c>
      <c r="F37" s="52">
        <v>98681</v>
      </c>
      <c r="G37" s="52">
        <v>20</v>
      </c>
      <c r="H37" s="52">
        <v>98743</v>
      </c>
      <c r="I37" s="52">
        <v>20</v>
      </c>
    </row>
    <row r="38" spans="2:9">
      <c r="B38" s="62"/>
      <c r="C38" s="84"/>
      <c r="D38" s="52"/>
      <c r="E38" s="52"/>
      <c r="F38" s="52"/>
      <c r="G38" s="52"/>
      <c r="H38" s="52"/>
      <c r="I38" s="52"/>
    </row>
    <row r="39" spans="2:9">
      <c r="B39" s="62" t="s">
        <v>158</v>
      </c>
      <c r="C39" s="84"/>
      <c r="D39" s="52">
        <v>468506</v>
      </c>
      <c r="E39" s="52">
        <v>109407</v>
      </c>
      <c r="F39" s="52">
        <v>380962</v>
      </c>
      <c r="G39" s="52">
        <v>15611</v>
      </c>
      <c r="H39" s="52">
        <v>382670</v>
      </c>
      <c r="I39" s="52">
        <v>128</v>
      </c>
    </row>
    <row r="40" spans="2:9">
      <c r="B40" s="62"/>
      <c r="C40" s="84"/>
      <c r="D40" s="52"/>
      <c r="E40" s="52"/>
      <c r="F40" s="52"/>
      <c r="G40" s="52"/>
      <c r="H40" s="52"/>
      <c r="I40" s="52"/>
    </row>
    <row r="41" spans="2:9">
      <c r="B41" s="62" t="s">
        <v>159</v>
      </c>
      <c r="C41" s="84"/>
      <c r="D41" s="82" t="s">
        <v>206</v>
      </c>
      <c r="E41" s="82" t="s">
        <v>206</v>
      </c>
      <c r="F41" s="82" t="s">
        <v>206</v>
      </c>
      <c r="G41" s="82" t="s">
        <v>206</v>
      </c>
      <c r="H41" s="82" t="s">
        <v>208</v>
      </c>
      <c r="I41" s="82" t="s">
        <v>208</v>
      </c>
    </row>
    <row r="42" spans="2:9">
      <c r="B42" s="62"/>
      <c r="C42" s="84"/>
      <c r="D42" s="52"/>
      <c r="E42" s="52"/>
      <c r="F42" s="52"/>
      <c r="G42" s="52"/>
      <c r="H42" s="52"/>
      <c r="I42" s="52"/>
    </row>
    <row r="43" spans="2:9">
      <c r="B43" s="62" t="s">
        <v>160</v>
      </c>
      <c r="C43" s="84"/>
      <c r="D43" s="52">
        <v>4922522</v>
      </c>
      <c r="E43" s="52">
        <v>2825278</v>
      </c>
      <c r="F43" s="52">
        <v>4483752</v>
      </c>
      <c r="G43" s="52">
        <v>1948824</v>
      </c>
      <c r="H43" s="52">
        <v>4550989</v>
      </c>
      <c r="I43" s="52">
        <v>1892053</v>
      </c>
    </row>
    <row r="44" spans="2:9">
      <c r="B44" s="62"/>
      <c r="C44" s="84"/>
      <c r="D44" s="52"/>
      <c r="E44" s="52"/>
      <c r="F44" s="52"/>
      <c r="G44" s="52"/>
      <c r="H44" s="52"/>
      <c r="I44" s="52"/>
    </row>
    <row r="45" spans="2:9">
      <c r="B45" s="62" t="s">
        <v>178</v>
      </c>
      <c r="C45" s="84"/>
      <c r="D45" s="52">
        <v>16369440</v>
      </c>
      <c r="E45" s="52">
        <v>13051577</v>
      </c>
      <c r="F45" s="52">
        <v>21549297</v>
      </c>
      <c r="G45" s="52">
        <v>16607580</v>
      </c>
      <c r="H45" s="52">
        <v>19895335</v>
      </c>
      <c r="I45" s="52">
        <v>15248702</v>
      </c>
    </row>
    <row r="46" spans="2:9">
      <c r="B46" s="62"/>
      <c r="C46" s="84"/>
      <c r="D46" s="52"/>
      <c r="E46" s="52"/>
      <c r="F46" s="52"/>
      <c r="G46" s="52"/>
      <c r="H46" s="52"/>
      <c r="I46" s="52"/>
    </row>
    <row r="47" spans="2:9">
      <c r="B47" s="62" t="s">
        <v>170</v>
      </c>
      <c r="C47" s="84"/>
      <c r="D47" s="82">
        <v>1214472</v>
      </c>
      <c r="E47" s="82">
        <v>287811</v>
      </c>
      <c r="F47" s="52">
        <v>1414986</v>
      </c>
      <c r="G47" s="52">
        <v>260312</v>
      </c>
      <c r="H47" s="52">
        <v>1629661</v>
      </c>
      <c r="I47" s="52">
        <v>245733</v>
      </c>
    </row>
    <row r="48" spans="2:9">
      <c r="B48" s="47"/>
      <c r="C48" s="84"/>
      <c r="D48" s="113"/>
      <c r="E48" s="113"/>
      <c r="F48" s="113"/>
      <c r="G48" s="113"/>
    </row>
    <row r="49" spans="1:9">
      <c r="A49" s="114"/>
      <c r="B49" s="115" t="s">
        <v>187</v>
      </c>
      <c r="C49" s="114"/>
      <c r="D49" s="114"/>
      <c r="E49" s="114"/>
      <c r="F49" s="114"/>
      <c r="G49" s="114"/>
      <c r="H49" s="114"/>
      <c r="I49" s="114"/>
    </row>
  </sheetData>
  <phoneticPr fontId="2"/>
  <pageMargins left="0.39370078740157483" right="0.39370078740157483" top="0.59055118110236227" bottom="0.59055118110236227" header="0.51181102362204722" footer="0.51181102362204722"/>
  <pageSetup paperSize="9" scale="6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A1" transitionEvaluation="1" transitionEntry="1" codeName="Sheet13"/>
  <dimension ref="A1:I24"/>
  <sheetViews>
    <sheetView showGridLines="0" tabSelected="1" zoomScale="90" zoomScaleNormal="90" workbookViewId="0"/>
  </sheetViews>
  <sheetFormatPr defaultColWidth="10.59765625" defaultRowHeight="16.2"/>
  <cols>
    <col min="1" max="1" width="1.59765625" style="1" customWidth="1"/>
    <col min="2" max="2" width="16.09765625" style="1" customWidth="1"/>
    <col min="3" max="3" width="1.3984375" style="1" customWidth="1"/>
    <col min="4" max="5" width="21.19921875" style="1" customWidth="1"/>
    <col min="6" max="6" width="19" style="1" customWidth="1"/>
    <col min="7" max="7" width="18.5" style="1" customWidth="1"/>
    <col min="8" max="8" width="18.69921875" style="1" customWidth="1"/>
    <col min="9" max="16384" width="10.59765625" style="1"/>
  </cols>
  <sheetData>
    <row r="1" spans="1:9">
      <c r="A1" s="1" t="s">
        <v>234</v>
      </c>
    </row>
    <row r="2" spans="1:9" s="16" customFormat="1" ht="21">
      <c r="D2" s="20" t="s">
        <v>217</v>
      </c>
    </row>
    <row r="3" spans="1:9" s="17" customFormat="1" ht="19.2"/>
    <row r="4" spans="1:9" s="17" customFormat="1" ht="21.6" customHeight="1">
      <c r="B4" s="19" t="s">
        <v>218</v>
      </c>
    </row>
    <row r="5" spans="1:9" ht="11.4" customHeight="1"/>
    <row r="6" spans="1:9" s="21" customFormat="1" ht="18.600000000000001" customHeight="1" thickBot="1">
      <c r="A6" s="86"/>
      <c r="B6" s="99" t="s">
        <v>219</v>
      </c>
      <c r="D6" s="5" t="s">
        <v>220</v>
      </c>
      <c r="E6" s="86"/>
      <c r="F6" s="86"/>
      <c r="G6" s="86"/>
      <c r="H6" s="86"/>
    </row>
    <row r="7" spans="1:9" s="21" customFormat="1" ht="8.25" customHeight="1" thickTop="1">
      <c r="A7" s="87"/>
      <c r="B7" s="87"/>
      <c r="C7" s="88"/>
      <c r="D7" s="89"/>
      <c r="E7" s="89"/>
      <c r="F7" s="89"/>
      <c r="G7" s="89"/>
      <c r="H7" s="89"/>
    </row>
    <row r="8" spans="1:9" s="21" customFormat="1" ht="16.95" customHeight="1">
      <c r="B8" s="125" t="s">
        <v>1</v>
      </c>
      <c r="C8" s="1"/>
      <c r="D8" s="94" t="s">
        <v>2</v>
      </c>
      <c r="E8" s="94" t="s">
        <v>3</v>
      </c>
      <c r="F8" s="94" t="s">
        <v>4</v>
      </c>
      <c r="G8" s="95" t="s">
        <v>221</v>
      </c>
      <c r="H8" s="94" t="s">
        <v>5</v>
      </c>
      <c r="I8" s="1"/>
    </row>
    <row r="9" spans="1:9" s="21" customFormat="1" ht="16.95" customHeight="1">
      <c r="B9" s="125"/>
      <c r="D9" s="90" t="s">
        <v>6</v>
      </c>
      <c r="E9" s="90" t="s">
        <v>7</v>
      </c>
      <c r="F9" s="90" t="s">
        <v>8</v>
      </c>
      <c r="G9" s="94" t="s">
        <v>222</v>
      </c>
      <c r="H9" s="90" t="s">
        <v>9</v>
      </c>
    </row>
    <row r="10" spans="1:9" s="21" customFormat="1" ht="3.75" customHeight="1">
      <c r="A10" s="23"/>
      <c r="B10" s="23"/>
      <c r="C10" s="23"/>
      <c r="D10" s="91"/>
      <c r="E10" s="91" t="s">
        <v>24</v>
      </c>
      <c r="F10" s="92" t="s">
        <v>24</v>
      </c>
      <c r="G10" s="93"/>
      <c r="H10" s="91"/>
    </row>
    <row r="11" spans="1:9" s="21" customFormat="1" ht="10.5" customHeight="1">
      <c r="D11" s="22"/>
    </row>
    <row r="12" spans="1:9" s="21" customFormat="1" ht="16.95" customHeight="1">
      <c r="B12" s="2" t="s">
        <v>223</v>
      </c>
      <c r="D12" s="103">
        <v>1641397320</v>
      </c>
      <c r="E12" s="104">
        <v>1614456250</v>
      </c>
      <c r="F12" s="105">
        <v>26941070</v>
      </c>
      <c r="G12" s="104">
        <v>12561658</v>
      </c>
      <c r="H12" s="105">
        <v>14379412</v>
      </c>
    </row>
    <row r="13" spans="1:9" s="21" customFormat="1" ht="16.95" customHeight="1">
      <c r="B13" s="2" t="s">
        <v>224</v>
      </c>
      <c r="D13" s="103">
        <v>1658326505</v>
      </c>
      <c r="E13" s="104">
        <v>1630912979</v>
      </c>
      <c r="F13" s="105">
        <v>27413526</v>
      </c>
      <c r="G13" s="104">
        <v>17586430</v>
      </c>
      <c r="H13" s="105">
        <v>9827096</v>
      </c>
    </row>
    <row r="14" spans="1:9" s="21" customFormat="1" ht="16.95" customHeight="1">
      <c r="B14" s="2" t="s">
        <v>225</v>
      </c>
      <c r="D14" s="103">
        <v>1703673935</v>
      </c>
      <c r="E14" s="104">
        <v>1687142243</v>
      </c>
      <c r="F14" s="105">
        <v>16531692</v>
      </c>
      <c r="G14" s="104">
        <v>11102877</v>
      </c>
      <c r="H14" s="105">
        <v>5428815</v>
      </c>
    </row>
    <row r="15" spans="1:9" s="21" customFormat="1" ht="16.95" customHeight="1">
      <c r="B15" s="2" t="s">
        <v>226</v>
      </c>
      <c r="D15" s="103">
        <v>1659525591</v>
      </c>
      <c r="E15" s="104">
        <v>1633755761</v>
      </c>
      <c r="F15" s="105">
        <v>25769830</v>
      </c>
      <c r="G15" s="104">
        <v>11171005</v>
      </c>
      <c r="H15" s="105">
        <v>14598825</v>
      </c>
    </row>
    <row r="16" spans="1:9" s="21" customFormat="1" ht="16.95" customHeight="1">
      <c r="B16" s="2" t="s">
        <v>227</v>
      </c>
      <c r="D16" s="103">
        <v>1698938900</v>
      </c>
      <c r="E16" s="104">
        <v>1673096766</v>
      </c>
      <c r="F16" s="105">
        <v>25842134</v>
      </c>
      <c r="G16" s="104">
        <v>10016271</v>
      </c>
      <c r="H16" s="105">
        <v>15825863</v>
      </c>
    </row>
    <row r="17" spans="1:8" s="21" customFormat="1" ht="5.25" customHeight="1">
      <c r="B17" s="1"/>
      <c r="D17" s="103"/>
      <c r="E17" s="104"/>
      <c r="F17" s="105"/>
      <c r="G17" s="104"/>
      <c r="H17" s="105"/>
    </row>
    <row r="18" spans="1:8" s="21" customFormat="1" ht="16.95" customHeight="1">
      <c r="B18" s="2" t="s">
        <v>228</v>
      </c>
      <c r="D18" s="103">
        <v>1721995324</v>
      </c>
      <c r="E18" s="104">
        <v>1698567724</v>
      </c>
      <c r="F18" s="105">
        <v>23427600</v>
      </c>
      <c r="G18" s="104">
        <v>13596633</v>
      </c>
      <c r="H18" s="105">
        <v>9830967</v>
      </c>
    </row>
    <row r="19" spans="1:8" s="21" customFormat="1" ht="16.95" customHeight="1">
      <c r="B19" s="2" t="s">
        <v>229</v>
      </c>
      <c r="D19" s="103">
        <v>1709086222</v>
      </c>
      <c r="E19" s="104">
        <v>1655110824</v>
      </c>
      <c r="F19" s="105">
        <v>53975398</v>
      </c>
      <c r="G19" s="104">
        <v>37088064</v>
      </c>
      <c r="H19" s="105">
        <v>16887334</v>
      </c>
    </row>
    <row r="20" spans="1:8" s="21" customFormat="1" ht="16.95" customHeight="1">
      <c r="B20" s="2" t="s">
        <v>230</v>
      </c>
      <c r="D20" s="103">
        <v>2235742315</v>
      </c>
      <c r="E20" s="104">
        <v>2161766122</v>
      </c>
      <c r="F20" s="105">
        <v>73976193</v>
      </c>
      <c r="G20" s="104">
        <v>18092575</v>
      </c>
      <c r="H20" s="105">
        <v>55883618</v>
      </c>
    </row>
    <row r="21" spans="1:8" s="21" customFormat="1" ht="16.95" customHeight="1">
      <c r="B21" s="2" t="s">
        <v>231</v>
      </c>
      <c r="D21" s="103">
        <v>2568713304</v>
      </c>
      <c r="E21" s="104">
        <v>2517800556</v>
      </c>
      <c r="F21" s="105">
        <v>50912748</v>
      </c>
      <c r="G21" s="104">
        <v>12723527</v>
      </c>
      <c r="H21" s="105">
        <v>38189221</v>
      </c>
    </row>
    <row r="22" spans="1:8" s="106" customFormat="1" ht="16.95" customHeight="1">
      <c r="B22" s="119" t="s">
        <v>232</v>
      </c>
      <c r="C22" s="17"/>
      <c r="D22" s="116">
        <v>2240426182</v>
      </c>
      <c r="E22" s="117">
        <v>2204550383</v>
      </c>
      <c r="F22" s="118">
        <v>35875799</v>
      </c>
      <c r="G22" s="117">
        <v>20288858</v>
      </c>
      <c r="H22" s="118">
        <v>15586941</v>
      </c>
    </row>
    <row r="23" spans="1:8" s="21" customFormat="1" ht="15.75" customHeight="1">
      <c r="A23" s="23"/>
      <c r="B23" s="23"/>
      <c r="C23" s="23"/>
      <c r="D23" s="91"/>
      <c r="E23" s="23"/>
      <c r="F23" s="23"/>
      <c r="G23" s="23"/>
      <c r="H23" s="23"/>
    </row>
    <row r="24" spans="1:8" s="21" customFormat="1" ht="16.95" customHeight="1">
      <c r="B24" s="8" t="s">
        <v>233</v>
      </c>
    </row>
  </sheetData>
  <mergeCells count="1">
    <mergeCell ref="B8:B9"/>
  </mergeCells>
  <phoneticPr fontId="3"/>
  <printOptions gridLinesSet="0"/>
  <pageMargins left="0.39370078740157483" right="0.39370078740157483" top="0.59055118110236227" bottom="0.59055118110236227" header="0.51181102362204722" footer="0.51181102362204722"/>
  <pageSetup paperSize="9" scale="65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197-2入力</vt:lpstr>
      <vt:lpstr>197-3 入力</vt:lpstr>
      <vt:lpstr>198 入力</vt:lpstr>
      <vt:lpstr>196登録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2024-06-06T02:01:00Z</dcterms:created>
  <dcterms:modified xsi:type="dcterms:W3CDTF">2024-06-06T02:01:00Z</dcterms:modified>
</cp:coreProperties>
</file>