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8220" activeTab="0"/>
  </bookViews>
  <sheets>
    <sheet name="ア 環境基準" sheetId="1" r:id="rId1"/>
    <sheet name="イ 指針値" sheetId="2" r:id="rId2"/>
    <sheet name="ウ その他" sheetId="3" r:id="rId3"/>
  </sheets>
  <definedNames/>
  <calcPr fullCalcOnLoad="1"/>
</workbook>
</file>

<file path=xl/sharedStrings.xml><?xml version="1.0" encoding="utf-8"?>
<sst xmlns="http://schemas.openxmlformats.org/spreadsheetml/2006/main" count="525" uniqueCount="83">
  <si>
    <t>ア　環境基準が設定されている物質（4物質）</t>
  </si>
  <si>
    <t>実施機関</t>
  </si>
  <si>
    <t>測定地点</t>
  </si>
  <si>
    <t>ベンゼン</t>
  </si>
  <si>
    <t>トリクロロエチレン</t>
  </si>
  <si>
    <t>テトラクロロエチレン</t>
  </si>
  <si>
    <t>ジクロロメタン</t>
  </si>
  <si>
    <r>
      <t xml:space="preserve">年平均値
</t>
    </r>
    <r>
      <rPr>
        <sz val="10"/>
        <rFont val="Century"/>
        <family val="1"/>
      </rPr>
      <t>(</t>
    </r>
    <r>
      <rPr>
        <sz val="10"/>
        <rFont val="ＭＳ Ｐゴシック"/>
        <family val="3"/>
      </rP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  <r>
      <rPr>
        <sz val="10"/>
        <rFont val="Century"/>
        <family val="1"/>
      </rPr>
      <t>)</t>
    </r>
  </si>
  <si>
    <t>環境基準との比較</t>
  </si>
  <si>
    <t>千葉県</t>
  </si>
  <si>
    <t>銚子市唐子</t>
  </si>
  <si>
    <t>成田市加良部</t>
  </si>
  <si>
    <t>君津市久保</t>
  </si>
  <si>
    <t>館山市北条</t>
  </si>
  <si>
    <t>鴨川市清澄</t>
  </si>
  <si>
    <t>市原市岩崎西</t>
  </si>
  <si>
    <t>袖ケ浦市長浦</t>
  </si>
  <si>
    <t>千葉市</t>
  </si>
  <si>
    <t>千葉市美浜区真砂</t>
  </si>
  <si>
    <t>千葉市緑区平川町</t>
  </si>
  <si>
    <t>千葉市中央区今井</t>
  </si>
  <si>
    <t>千葉市中央区末広</t>
  </si>
  <si>
    <t>千葉市中央区千葉港</t>
  </si>
  <si>
    <t>千葉市花見川区宮野木台</t>
  </si>
  <si>
    <t>市川市</t>
  </si>
  <si>
    <t>市川市新田</t>
  </si>
  <si>
    <t>市川市高谷</t>
  </si>
  <si>
    <t>-</t>
  </si>
  <si>
    <t>－</t>
  </si>
  <si>
    <t>市川市富浜</t>
  </si>
  <si>
    <t>浦安市</t>
  </si>
  <si>
    <t>浦安市猫実</t>
  </si>
  <si>
    <t>船橋市</t>
  </si>
  <si>
    <t>船橋市高根台</t>
  </si>
  <si>
    <t>船橋市日の出</t>
  </si>
  <si>
    <t>松戸市</t>
  </si>
  <si>
    <t>松戸市根本</t>
  </si>
  <si>
    <t>松戸市五香西</t>
  </si>
  <si>
    <t>松戸市二ツ木</t>
  </si>
  <si>
    <t>松戸市上本郷</t>
  </si>
  <si>
    <t>柏  市</t>
  </si>
  <si>
    <t>柏市大室</t>
  </si>
  <si>
    <t>柏市永楽台</t>
  </si>
  <si>
    <t>柏市旭</t>
  </si>
  <si>
    <t>柏市大津ケ丘</t>
  </si>
  <si>
    <t>柏市高柳</t>
  </si>
  <si>
    <t>市原市</t>
  </si>
  <si>
    <t>市原市旧川岸</t>
  </si>
  <si>
    <t>市原市郡本</t>
  </si>
  <si>
    <t>市原市前川中継ポンプ場</t>
  </si>
  <si>
    <t>袖ケ浦市</t>
  </si>
  <si>
    <t>袖ケ浦市横田</t>
  </si>
  <si>
    <t>-</t>
  </si>
  <si>
    <t>（注）　年平均値は、環境省の算出方式に従い、検出下限値未満については検出下限値の1/2を用いて算出した。</t>
  </si>
  <si>
    <t xml:space="preserve">         斜体値は、年平均値が最大検出下限値未満であったことを表している。</t>
  </si>
  <si>
    <t>平均</t>
  </si>
  <si>
    <t>最小</t>
  </si>
  <si>
    <t>最大</t>
  </si>
  <si>
    <t>イ　指針値が設定されている物質（7物質）</t>
  </si>
  <si>
    <t>塩化ビニルモノマー</t>
  </si>
  <si>
    <t>水銀及びその化合物</t>
  </si>
  <si>
    <t>ニッケル化合物</t>
  </si>
  <si>
    <t>クロロホルム</t>
  </si>
  <si>
    <t>1,3-ブタジエン</t>
  </si>
  <si>
    <t>指針値との比較</t>
  </si>
  <si>
    <r>
      <t xml:space="preserve">年平均値
</t>
    </r>
    <r>
      <rPr>
        <sz val="10"/>
        <rFont val="Century"/>
        <family val="1"/>
      </rPr>
      <t>(ng/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  <r>
      <rPr>
        <sz val="10"/>
        <rFont val="Century"/>
        <family val="1"/>
      </rPr>
      <t>)</t>
    </r>
  </si>
  <si>
    <t>アセトアルデヒド</t>
  </si>
  <si>
    <t>酸化エチレン</t>
  </si>
  <si>
    <t>ベンゾ[a]ピレン</t>
  </si>
  <si>
    <t>ホルムアルデヒド</t>
  </si>
  <si>
    <t>ヒ素及びその化合物</t>
  </si>
  <si>
    <t>ベリリウム及びその化合物</t>
  </si>
  <si>
    <t>マンガン及びその化合物</t>
  </si>
  <si>
    <t>クロム及びその化合物</t>
  </si>
  <si>
    <t>袖ケ浦市長浦</t>
  </si>
  <si>
    <t>－</t>
  </si>
  <si>
    <t>-</t>
  </si>
  <si>
    <t>アクリロニトリル</t>
  </si>
  <si>
    <t>1,2-ジクロロエタン</t>
  </si>
  <si>
    <t>-</t>
  </si>
  <si>
    <t>-</t>
  </si>
  <si>
    <t>-</t>
  </si>
  <si>
    <t>ウ　環境基準等が設定されていないその他の有害大気汚染物質（8物質）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</si>
</sst>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0_);[Red]\(0.000\)"/>
    <numFmt numFmtId="179" formatCode="0.000_ "/>
    <numFmt numFmtId="180" formatCode="0.0000_);[Red]\(0.0000\)"/>
    <numFmt numFmtId="181" formatCode="0_);[Red]\(0\)"/>
    <numFmt numFmtId="182" formatCode="0.0_ "/>
    <numFmt numFmtId="183" formatCode="0.00_ "/>
    <numFmt numFmtId="184" formatCode="0.0000_ "/>
    <numFmt numFmtId="185" formatCode="0.00000_);[Red]\(0.000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Alignment="1">
      <alignment vertical="center"/>
    </xf>
    <xf numFmtId="178" fontId="3" fillId="33" borderId="12" xfId="0" applyNumberFormat="1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3" fillId="33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1" fontId="0" fillId="0" borderId="19" xfId="0" applyNumberFormat="1" applyFont="1" applyFill="1" applyBorder="1" applyAlignment="1">
      <alignment horizontal="center" vertical="center"/>
    </xf>
    <xf numFmtId="0" fontId="0" fillId="0" borderId="12" xfId="60" applyNumberFormat="1" applyFont="1" applyBorder="1" applyAlignment="1">
      <alignment horizontal="center" vertical="center"/>
      <protection/>
    </xf>
    <xf numFmtId="182" fontId="0" fillId="0" borderId="12" xfId="60" applyNumberFormat="1" applyFont="1" applyBorder="1" applyAlignment="1">
      <alignment horizontal="center" vertical="center"/>
      <protection/>
    </xf>
    <xf numFmtId="178" fontId="3" fillId="0" borderId="12" xfId="60" applyNumberFormat="1" applyFont="1" applyBorder="1" applyAlignment="1">
      <alignment horizontal="center" vertical="center"/>
      <protection/>
    </xf>
    <xf numFmtId="183" fontId="0" fillId="0" borderId="12" xfId="60" applyNumberFormat="1" applyFont="1" applyBorder="1" applyAlignment="1">
      <alignment horizontal="center" vertical="center"/>
      <protection/>
    </xf>
    <xf numFmtId="0" fontId="0" fillId="0" borderId="26" xfId="60" applyNumberFormat="1" applyFont="1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3" fillId="33" borderId="27" xfId="0" applyFont="1" applyFill="1" applyBorder="1" applyAlignment="1">
      <alignment horizontal="center" vertical="center" wrapText="1"/>
    </xf>
    <xf numFmtId="0" fontId="3" fillId="0" borderId="12" xfId="60" applyNumberFormat="1" applyFont="1" applyBorder="1" applyAlignment="1">
      <alignment horizontal="center" vertical="center"/>
      <protection/>
    </xf>
    <xf numFmtId="179" fontId="3" fillId="0" borderId="12" xfId="60" applyNumberFormat="1" applyFont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2" xfId="60" applyNumberFormat="1" applyFont="1" applyFill="1" applyBorder="1" applyAlignment="1" applyProtection="1">
      <alignment horizontal="center"/>
      <protection locked="0"/>
    </xf>
    <xf numFmtId="183" fontId="3" fillId="0" borderId="12" xfId="60" applyNumberFormat="1" applyFont="1" applyBorder="1" applyAlignment="1">
      <alignment horizontal="center" vertical="center"/>
      <protection/>
    </xf>
    <xf numFmtId="0" fontId="3" fillId="0" borderId="29" xfId="60" applyNumberFormat="1" applyFont="1" applyBorder="1" applyAlignment="1">
      <alignment horizontal="center" vertical="center"/>
      <protection/>
    </xf>
    <xf numFmtId="178" fontId="3" fillId="0" borderId="18" xfId="60" applyNumberFormat="1" applyFont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179" fontId="0" fillId="0" borderId="12" xfId="60" applyNumberFormat="1" applyFont="1" applyBorder="1" applyAlignment="1">
      <alignment horizontal="center" vertical="center"/>
      <protection/>
    </xf>
    <xf numFmtId="184" fontId="0" fillId="0" borderId="12" xfId="60" applyNumberFormat="1" applyFont="1" applyBorder="1" applyAlignment="1">
      <alignment horizontal="center" vertical="center"/>
      <protection/>
    </xf>
    <xf numFmtId="178" fontId="0" fillId="0" borderId="12" xfId="60" applyNumberFormat="1" applyFont="1" applyBorder="1" applyAlignment="1">
      <alignment horizontal="center" vertical="center"/>
      <protection/>
    </xf>
    <xf numFmtId="182" fontId="0" fillId="0" borderId="12" xfId="60" applyNumberFormat="1" applyFont="1" applyFill="1" applyBorder="1" applyAlignment="1" applyProtection="1">
      <alignment horizontal="center"/>
      <protection locked="0"/>
    </xf>
    <xf numFmtId="0" fontId="0" fillId="0" borderId="31" xfId="60" applyNumberFormat="1" applyFont="1" applyFill="1" applyBorder="1" applyAlignment="1" applyProtection="1">
      <alignment horizontal="center"/>
      <protection/>
    </xf>
    <xf numFmtId="176" fontId="0" fillId="0" borderId="12" xfId="60" applyNumberFormat="1" applyFont="1" applyBorder="1" applyAlignment="1">
      <alignment horizontal="center" vertical="center"/>
      <protection/>
    </xf>
    <xf numFmtId="0" fontId="0" fillId="0" borderId="26" xfId="60" applyFont="1" applyBorder="1" applyAlignment="1">
      <alignment horizontal="center" vertical="center"/>
      <protection/>
    </xf>
    <xf numFmtId="185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3" fillId="33" borderId="23" xfId="60" applyFont="1" applyFill="1" applyBorder="1" applyAlignment="1">
      <alignment horizontal="center" vertical="center"/>
      <protection/>
    </xf>
    <xf numFmtId="0" fontId="3" fillId="33" borderId="25" xfId="60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178" fontId="0" fillId="0" borderId="27" xfId="0" applyNumberFormat="1" applyFon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3" xfId="0" applyNumberFormat="1" applyFont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8" fontId="0" fillId="0" borderId="28" xfId="0" applyNumberFormat="1" applyFont="1" applyFill="1" applyBorder="1" applyAlignment="1">
      <alignment horizontal="center" vertical="center"/>
    </xf>
    <xf numFmtId="177" fontId="0" fillId="0" borderId="35" xfId="0" applyNumberFormat="1" applyFon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81" fontId="0" fillId="0" borderId="35" xfId="0" applyNumberFormat="1" applyFont="1" applyFill="1" applyBorder="1" applyAlignment="1">
      <alignment horizontal="center" vertical="center"/>
    </xf>
    <xf numFmtId="181" fontId="0" fillId="0" borderId="36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年度集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00390625" style="0" bestFit="1" customWidth="1"/>
    <col min="2" max="2" width="20.375" style="0" customWidth="1"/>
    <col min="3" max="3" width="10.625" style="0" customWidth="1"/>
    <col min="4" max="4" width="8.625" style="0" customWidth="1"/>
    <col min="5" max="5" width="10.625" style="0" customWidth="1"/>
    <col min="6" max="6" width="8.625" style="0" customWidth="1"/>
    <col min="7" max="7" width="10.625" style="0" customWidth="1"/>
    <col min="8" max="8" width="8.625" style="0" customWidth="1"/>
    <col min="9" max="9" width="10.625" style="0" customWidth="1"/>
    <col min="10" max="10" width="8.625" style="0" customWidth="1"/>
    <col min="11" max="11" width="3.125" style="0" customWidth="1"/>
    <col min="12" max="13" width="3.25390625" style="0" customWidth="1"/>
  </cols>
  <sheetData>
    <row r="1" ht="13.5">
      <c r="A1" t="s">
        <v>0</v>
      </c>
    </row>
    <row r="2" ht="7.5" customHeight="1" thickBot="1"/>
    <row r="3" spans="1:10" ht="13.5">
      <c r="A3" s="77" t="s">
        <v>1</v>
      </c>
      <c r="B3" s="79" t="s">
        <v>2</v>
      </c>
      <c r="C3" s="81" t="s">
        <v>3</v>
      </c>
      <c r="D3" s="81"/>
      <c r="E3" s="81" t="s">
        <v>4</v>
      </c>
      <c r="F3" s="81"/>
      <c r="G3" s="82" t="s">
        <v>5</v>
      </c>
      <c r="H3" s="83"/>
      <c r="I3" s="81" t="s">
        <v>6</v>
      </c>
      <c r="J3" s="84"/>
    </row>
    <row r="4" spans="1:10" ht="27.75">
      <c r="A4" s="78"/>
      <c r="B4" s="80"/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4" t="s">
        <v>8</v>
      </c>
    </row>
    <row r="5" spans="1:10" ht="16.5" customHeight="1">
      <c r="A5" s="91" t="s">
        <v>9</v>
      </c>
      <c r="B5" s="5" t="s">
        <v>10</v>
      </c>
      <c r="C5" s="53">
        <v>0.68</v>
      </c>
      <c r="D5" s="7" t="str">
        <f>IF(C5&lt;=3,"○","×")</f>
        <v>○</v>
      </c>
      <c r="E5" s="53">
        <v>0.035</v>
      </c>
      <c r="F5" s="7" t="str">
        <f>IF(E5&lt;=200,"○","×")</f>
        <v>○</v>
      </c>
      <c r="G5" s="53">
        <v>0.031</v>
      </c>
      <c r="H5" s="7" t="str">
        <f>IF(G5&lt;=200,"○","×")</f>
        <v>○</v>
      </c>
      <c r="I5" s="53">
        <v>0.46</v>
      </c>
      <c r="J5" s="9" t="str">
        <f>IF(I5&lt;=150,"○","×")</f>
        <v>○</v>
      </c>
    </row>
    <row r="6" spans="1:10" ht="16.5" customHeight="1">
      <c r="A6" s="92"/>
      <c r="B6" s="5" t="s">
        <v>11</v>
      </c>
      <c r="C6" s="53">
        <v>0.97</v>
      </c>
      <c r="D6" s="7" t="str">
        <f aca="true" t="shared" si="0" ref="D6:D36">IF(C6&lt;=3,"○","×")</f>
        <v>○</v>
      </c>
      <c r="E6" s="53">
        <v>0.12</v>
      </c>
      <c r="F6" s="7" t="str">
        <f aca="true" t="shared" si="1" ref="F6:H18">IF(E6&lt;=200,"○","×")</f>
        <v>○</v>
      </c>
      <c r="G6" s="53">
        <v>0.018</v>
      </c>
      <c r="H6" s="7" t="str">
        <f t="shared" si="1"/>
        <v>○</v>
      </c>
      <c r="I6" s="53">
        <v>0.65</v>
      </c>
      <c r="J6" s="9" t="str">
        <f aca="true" t="shared" si="2" ref="J6:J18">IF(I6&lt;=150,"○","×")</f>
        <v>○</v>
      </c>
    </row>
    <row r="7" spans="1:10" ht="16.5" customHeight="1">
      <c r="A7" s="92"/>
      <c r="B7" s="5" t="s">
        <v>12</v>
      </c>
      <c r="C7" s="53">
        <v>1.2</v>
      </c>
      <c r="D7" s="7" t="str">
        <f t="shared" si="0"/>
        <v>○</v>
      </c>
      <c r="E7" s="53">
        <v>0.17</v>
      </c>
      <c r="F7" s="7" t="str">
        <f t="shared" si="1"/>
        <v>○</v>
      </c>
      <c r="G7" s="53">
        <v>0.014</v>
      </c>
      <c r="H7" s="7" t="str">
        <f t="shared" si="1"/>
        <v>○</v>
      </c>
      <c r="I7" s="53">
        <v>0.62</v>
      </c>
      <c r="J7" s="9" t="str">
        <f t="shared" si="2"/>
        <v>○</v>
      </c>
    </row>
    <row r="8" spans="1:10" ht="16.5" customHeight="1">
      <c r="A8" s="92"/>
      <c r="B8" s="5" t="s">
        <v>13</v>
      </c>
      <c r="C8" s="53">
        <v>0.86</v>
      </c>
      <c r="D8" s="7" t="str">
        <f t="shared" si="0"/>
        <v>○</v>
      </c>
      <c r="E8" s="53">
        <v>0.069</v>
      </c>
      <c r="F8" s="7" t="str">
        <f t="shared" si="1"/>
        <v>○</v>
      </c>
      <c r="G8" s="53">
        <v>0.014</v>
      </c>
      <c r="H8" s="7" t="str">
        <f t="shared" si="1"/>
        <v>○</v>
      </c>
      <c r="I8" s="53">
        <v>0.45</v>
      </c>
      <c r="J8" s="9" t="str">
        <f t="shared" si="2"/>
        <v>○</v>
      </c>
    </row>
    <row r="9" spans="1:10" ht="16.5" customHeight="1">
      <c r="A9" s="92"/>
      <c r="B9" s="5" t="s">
        <v>14</v>
      </c>
      <c r="C9" s="53">
        <v>0.66</v>
      </c>
      <c r="D9" s="7" t="str">
        <f t="shared" si="0"/>
        <v>○</v>
      </c>
      <c r="E9" s="53">
        <v>0.091</v>
      </c>
      <c r="F9" s="7" t="str">
        <f t="shared" si="1"/>
        <v>○</v>
      </c>
      <c r="G9" s="53">
        <v>0.013</v>
      </c>
      <c r="H9" s="7" t="str">
        <f t="shared" si="1"/>
        <v>○</v>
      </c>
      <c r="I9" s="53">
        <v>0.43</v>
      </c>
      <c r="J9" s="9" t="str">
        <f t="shared" si="2"/>
        <v>○</v>
      </c>
    </row>
    <row r="10" spans="1:10" ht="16.5" customHeight="1">
      <c r="A10" s="92"/>
      <c r="B10" s="5" t="s">
        <v>15</v>
      </c>
      <c r="C10" s="54">
        <v>2</v>
      </c>
      <c r="D10" s="7" t="str">
        <f t="shared" si="0"/>
        <v>○</v>
      </c>
      <c r="E10" s="53">
        <v>0.51</v>
      </c>
      <c r="F10" s="7" t="str">
        <f t="shared" si="1"/>
        <v>○</v>
      </c>
      <c r="G10" s="53">
        <v>0.047</v>
      </c>
      <c r="H10" s="7" t="str">
        <f t="shared" si="1"/>
        <v>○</v>
      </c>
      <c r="I10" s="53">
        <v>1.1</v>
      </c>
      <c r="J10" s="9" t="str">
        <f t="shared" si="2"/>
        <v>○</v>
      </c>
    </row>
    <row r="11" spans="1:10" ht="16.5" customHeight="1">
      <c r="A11" s="93"/>
      <c r="B11" s="5" t="s">
        <v>16</v>
      </c>
      <c r="C11" s="53">
        <v>2.4</v>
      </c>
      <c r="D11" s="7" t="str">
        <f t="shared" si="0"/>
        <v>○</v>
      </c>
      <c r="E11" s="53">
        <v>0.29</v>
      </c>
      <c r="F11" s="7" t="str">
        <f t="shared" si="1"/>
        <v>○</v>
      </c>
      <c r="G11" s="53">
        <v>0.018</v>
      </c>
      <c r="H11" s="7" t="str">
        <f t="shared" si="1"/>
        <v>○</v>
      </c>
      <c r="I11" s="53">
        <v>0.83</v>
      </c>
      <c r="J11" s="9" t="str">
        <f t="shared" si="2"/>
        <v>○</v>
      </c>
    </row>
    <row r="12" spans="1:10" ht="16.5" customHeight="1">
      <c r="A12" s="94" t="s">
        <v>17</v>
      </c>
      <c r="B12" s="5" t="s">
        <v>18</v>
      </c>
      <c r="C12" s="54">
        <v>1</v>
      </c>
      <c r="D12" s="11" t="str">
        <f t="shared" si="0"/>
        <v>○</v>
      </c>
      <c r="E12" s="53">
        <v>0.23</v>
      </c>
      <c r="F12" s="11" t="str">
        <f t="shared" si="1"/>
        <v>○</v>
      </c>
      <c r="G12" s="53">
        <v>0.088</v>
      </c>
      <c r="H12" s="11" t="str">
        <f t="shared" si="1"/>
        <v>○</v>
      </c>
      <c r="I12" s="53">
        <v>0.94</v>
      </c>
      <c r="J12" s="12" t="str">
        <f t="shared" si="2"/>
        <v>○</v>
      </c>
    </row>
    <row r="13" spans="1:10" ht="16.5" customHeight="1">
      <c r="A13" s="94"/>
      <c r="B13" s="5" t="s">
        <v>19</v>
      </c>
      <c r="C13" s="53">
        <v>0.88</v>
      </c>
      <c r="D13" s="11" t="str">
        <f t="shared" si="0"/>
        <v>○</v>
      </c>
      <c r="E13" s="53">
        <v>0.14</v>
      </c>
      <c r="F13" s="11" t="str">
        <f t="shared" si="1"/>
        <v>○</v>
      </c>
      <c r="G13" s="53">
        <v>0.068</v>
      </c>
      <c r="H13" s="11" t="str">
        <f t="shared" si="1"/>
        <v>○</v>
      </c>
      <c r="I13" s="53">
        <v>0.61</v>
      </c>
      <c r="J13" s="12" t="str">
        <f t="shared" si="2"/>
        <v>○</v>
      </c>
    </row>
    <row r="14" spans="1:10" ht="16.5" customHeight="1">
      <c r="A14" s="94"/>
      <c r="B14" s="5" t="s">
        <v>20</v>
      </c>
      <c r="C14" s="53">
        <v>1.1</v>
      </c>
      <c r="D14" s="11" t="str">
        <f t="shared" si="0"/>
        <v>○</v>
      </c>
      <c r="E14" s="53">
        <v>0.34</v>
      </c>
      <c r="F14" s="11" t="str">
        <f t="shared" si="1"/>
        <v>○</v>
      </c>
      <c r="G14" s="53">
        <v>0.14</v>
      </c>
      <c r="H14" s="11" t="str">
        <f t="shared" si="1"/>
        <v>○</v>
      </c>
      <c r="I14" s="53">
        <v>0.86</v>
      </c>
      <c r="J14" s="12" t="str">
        <f t="shared" si="2"/>
        <v>○</v>
      </c>
    </row>
    <row r="15" spans="1:10" ht="16.5" customHeight="1">
      <c r="A15" s="94"/>
      <c r="B15" s="5" t="s">
        <v>21</v>
      </c>
      <c r="C15" s="53">
        <v>1.1</v>
      </c>
      <c r="D15" s="11" t="str">
        <f t="shared" si="0"/>
        <v>○</v>
      </c>
      <c r="E15" s="53">
        <v>0.17</v>
      </c>
      <c r="F15" s="11" t="str">
        <f t="shared" si="1"/>
        <v>○</v>
      </c>
      <c r="G15" s="53">
        <v>0.085</v>
      </c>
      <c r="H15" s="11" t="str">
        <f t="shared" si="1"/>
        <v>○</v>
      </c>
      <c r="I15" s="53">
        <v>1.1</v>
      </c>
      <c r="J15" s="12" t="str">
        <f t="shared" si="2"/>
        <v>○</v>
      </c>
    </row>
    <row r="16" spans="1:10" ht="16.5" customHeight="1">
      <c r="A16" s="94"/>
      <c r="B16" s="5" t="s">
        <v>22</v>
      </c>
      <c r="C16" s="53">
        <v>1.4</v>
      </c>
      <c r="D16" s="11" t="str">
        <f t="shared" si="0"/>
        <v>○</v>
      </c>
      <c r="E16" s="53">
        <v>0.18</v>
      </c>
      <c r="F16" s="11" t="str">
        <f t="shared" si="1"/>
        <v>○</v>
      </c>
      <c r="G16" s="53">
        <v>0.077</v>
      </c>
      <c r="H16" s="11" t="str">
        <f t="shared" si="1"/>
        <v>○</v>
      </c>
      <c r="I16" s="53">
        <v>0.86</v>
      </c>
      <c r="J16" s="12" t="str">
        <f t="shared" si="2"/>
        <v>○</v>
      </c>
    </row>
    <row r="17" spans="1:10" ht="16.5" customHeight="1">
      <c r="A17" s="94"/>
      <c r="B17" s="5" t="s">
        <v>23</v>
      </c>
      <c r="C17" s="53">
        <v>1.1</v>
      </c>
      <c r="D17" s="11" t="str">
        <f t="shared" si="0"/>
        <v>○</v>
      </c>
      <c r="E17" s="53">
        <v>0.28</v>
      </c>
      <c r="F17" s="11" t="str">
        <f t="shared" si="1"/>
        <v>○</v>
      </c>
      <c r="G17" s="53">
        <v>0.086</v>
      </c>
      <c r="H17" s="11" t="str">
        <f t="shared" si="1"/>
        <v>○</v>
      </c>
      <c r="I17" s="53">
        <v>1.5</v>
      </c>
      <c r="J17" s="12" t="str">
        <f t="shared" si="2"/>
        <v>○</v>
      </c>
    </row>
    <row r="18" spans="1:10" ht="16.5" customHeight="1">
      <c r="A18" s="94" t="s">
        <v>24</v>
      </c>
      <c r="B18" s="5" t="s">
        <v>25</v>
      </c>
      <c r="C18" s="53">
        <v>1.1</v>
      </c>
      <c r="D18" s="11" t="str">
        <f t="shared" si="0"/>
        <v>○</v>
      </c>
      <c r="E18" s="53">
        <v>0.74</v>
      </c>
      <c r="F18" s="11" t="str">
        <f t="shared" si="1"/>
        <v>○</v>
      </c>
      <c r="G18" s="54">
        <v>1</v>
      </c>
      <c r="H18" s="11" t="str">
        <f t="shared" si="1"/>
        <v>○</v>
      </c>
      <c r="I18" s="53">
        <v>1.4</v>
      </c>
      <c r="J18" s="12" t="str">
        <f t="shared" si="2"/>
        <v>○</v>
      </c>
    </row>
    <row r="19" spans="1:10" ht="16.5" customHeight="1">
      <c r="A19" s="94"/>
      <c r="B19" s="5" t="s">
        <v>26</v>
      </c>
      <c r="C19" s="53">
        <v>1.3</v>
      </c>
      <c r="D19" s="11" t="str">
        <f t="shared" si="0"/>
        <v>○</v>
      </c>
      <c r="E19" s="55" t="s">
        <v>27</v>
      </c>
      <c r="F19" s="11" t="s">
        <v>75</v>
      </c>
      <c r="G19" s="55" t="s">
        <v>27</v>
      </c>
      <c r="H19" s="11" t="s">
        <v>75</v>
      </c>
      <c r="I19" s="55" t="s">
        <v>27</v>
      </c>
      <c r="J19" s="12" t="s">
        <v>75</v>
      </c>
    </row>
    <row r="20" spans="1:10" ht="16.5" customHeight="1">
      <c r="A20" s="94"/>
      <c r="B20" s="5" t="s">
        <v>29</v>
      </c>
      <c r="C20" s="53">
        <v>1.3</v>
      </c>
      <c r="D20" s="11" t="str">
        <f t="shared" si="0"/>
        <v>○</v>
      </c>
      <c r="E20" s="55" t="s">
        <v>27</v>
      </c>
      <c r="F20" s="11" t="s">
        <v>75</v>
      </c>
      <c r="G20" s="55" t="s">
        <v>27</v>
      </c>
      <c r="H20" s="11" t="s">
        <v>75</v>
      </c>
      <c r="I20" s="55" t="s">
        <v>27</v>
      </c>
      <c r="J20" s="12" t="s">
        <v>75</v>
      </c>
    </row>
    <row r="21" spans="1:10" ht="16.5" customHeight="1">
      <c r="A21" s="13" t="s">
        <v>30</v>
      </c>
      <c r="B21" s="14" t="s">
        <v>31</v>
      </c>
      <c r="C21" s="53">
        <v>1.4</v>
      </c>
      <c r="D21" s="15" t="str">
        <f t="shared" si="0"/>
        <v>○</v>
      </c>
      <c r="E21" s="53">
        <v>0.89</v>
      </c>
      <c r="F21" s="11" t="str">
        <f>IF(E21&lt;=200,"○","×")</f>
        <v>○</v>
      </c>
      <c r="G21" s="53">
        <v>0.18</v>
      </c>
      <c r="H21" s="15" t="str">
        <f>IF(G21&lt;=200,"○","×")</f>
        <v>○</v>
      </c>
      <c r="I21" s="53">
        <v>1.4</v>
      </c>
      <c r="J21" s="12" t="str">
        <f>IF(I21&lt;=150,"○","×")</f>
        <v>○</v>
      </c>
    </row>
    <row r="22" spans="1:10" ht="16.5" customHeight="1">
      <c r="A22" s="95" t="s">
        <v>32</v>
      </c>
      <c r="B22" s="16" t="s">
        <v>33</v>
      </c>
      <c r="C22" s="53">
        <v>1.4</v>
      </c>
      <c r="D22" s="11" t="str">
        <f t="shared" si="0"/>
        <v>○</v>
      </c>
      <c r="E22" s="53">
        <v>0.32</v>
      </c>
      <c r="F22" s="11" t="str">
        <f aca="true" t="shared" si="3" ref="F22:H24">IF(E22&lt;=200,"○","×")</f>
        <v>○</v>
      </c>
      <c r="G22" s="53">
        <v>0.095</v>
      </c>
      <c r="H22" s="11" t="str">
        <f t="shared" si="3"/>
        <v>○</v>
      </c>
      <c r="I22" s="53">
        <v>1.5</v>
      </c>
      <c r="J22" s="12" t="str">
        <f>IF(I22&lt;=150,"○","×")</f>
        <v>○</v>
      </c>
    </row>
    <row r="23" spans="1:10" ht="16.5" customHeight="1">
      <c r="A23" s="95"/>
      <c r="B23" s="16" t="s">
        <v>34</v>
      </c>
      <c r="C23" s="53">
        <v>1.4</v>
      </c>
      <c r="D23" s="11" t="str">
        <f t="shared" si="0"/>
        <v>○</v>
      </c>
      <c r="E23" s="55" t="s">
        <v>27</v>
      </c>
      <c r="F23" s="11" t="s">
        <v>28</v>
      </c>
      <c r="G23" s="55" t="s">
        <v>27</v>
      </c>
      <c r="H23" s="11" t="s">
        <v>28</v>
      </c>
      <c r="I23" s="55" t="s">
        <v>27</v>
      </c>
      <c r="J23" s="12" t="s">
        <v>28</v>
      </c>
    </row>
    <row r="24" spans="1:10" ht="16.5" customHeight="1">
      <c r="A24" s="95" t="s">
        <v>35</v>
      </c>
      <c r="B24" s="16" t="s">
        <v>36</v>
      </c>
      <c r="C24" s="53">
        <v>1.4</v>
      </c>
      <c r="D24" s="11" t="str">
        <f t="shared" si="0"/>
        <v>○</v>
      </c>
      <c r="E24" s="53">
        <v>1.1</v>
      </c>
      <c r="F24" s="11" t="str">
        <f t="shared" si="3"/>
        <v>○</v>
      </c>
      <c r="G24" s="53">
        <v>0.17</v>
      </c>
      <c r="H24" s="11" t="str">
        <f t="shared" si="3"/>
        <v>○</v>
      </c>
      <c r="I24" s="53">
        <v>2.7</v>
      </c>
      <c r="J24" s="12" t="str">
        <f>IF(I24&lt;=150,"○","×")</f>
        <v>○</v>
      </c>
    </row>
    <row r="25" spans="1:10" ht="16.5" customHeight="1">
      <c r="A25" s="95"/>
      <c r="B25" s="16" t="s">
        <v>37</v>
      </c>
      <c r="C25" s="53">
        <v>1.3</v>
      </c>
      <c r="D25" s="11" t="str">
        <f t="shared" si="0"/>
        <v>○</v>
      </c>
      <c r="E25" s="55" t="s">
        <v>27</v>
      </c>
      <c r="F25" s="11" t="s">
        <v>75</v>
      </c>
      <c r="G25" s="55" t="s">
        <v>27</v>
      </c>
      <c r="H25" s="11" t="s">
        <v>28</v>
      </c>
      <c r="I25" s="55" t="s">
        <v>27</v>
      </c>
      <c r="J25" s="12" t="s">
        <v>75</v>
      </c>
    </row>
    <row r="26" spans="1:10" ht="16.5" customHeight="1">
      <c r="A26" s="95"/>
      <c r="B26" s="16" t="s">
        <v>38</v>
      </c>
      <c r="C26" s="53">
        <v>1.3</v>
      </c>
      <c r="D26" s="11" t="str">
        <f t="shared" si="0"/>
        <v>○</v>
      </c>
      <c r="E26" s="55" t="s">
        <v>27</v>
      </c>
      <c r="F26" s="11" t="s">
        <v>75</v>
      </c>
      <c r="G26" s="55" t="s">
        <v>27</v>
      </c>
      <c r="H26" s="11" t="s">
        <v>75</v>
      </c>
      <c r="I26" s="55" t="s">
        <v>27</v>
      </c>
      <c r="J26" s="12" t="s">
        <v>28</v>
      </c>
    </row>
    <row r="27" spans="1:10" ht="16.5" customHeight="1">
      <c r="A27" s="95"/>
      <c r="B27" s="16" t="s">
        <v>39</v>
      </c>
      <c r="C27" s="54">
        <v>2</v>
      </c>
      <c r="D27" s="11" t="str">
        <f t="shared" si="0"/>
        <v>○</v>
      </c>
      <c r="E27" s="55" t="s">
        <v>27</v>
      </c>
      <c r="F27" s="11" t="s">
        <v>28</v>
      </c>
      <c r="G27" s="55" t="s">
        <v>27</v>
      </c>
      <c r="H27" s="11" t="s">
        <v>75</v>
      </c>
      <c r="I27" s="55" t="s">
        <v>27</v>
      </c>
      <c r="J27" s="12" t="s">
        <v>75</v>
      </c>
    </row>
    <row r="28" spans="1:10" ht="16.5" customHeight="1">
      <c r="A28" s="95" t="s">
        <v>40</v>
      </c>
      <c r="B28" s="16" t="s">
        <v>41</v>
      </c>
      <c r="C28" s="54">
        <v>1</v>
      </c>
      <c r="D28" s="11" t="str">
        <f t="shared" si="0"/>
        <v>○</v>
      </c>
      <c r="E28" s="53">
        <v>0.33</v>
      </c>
      <c r="F28" s="11" t="str">
        <f aca="true" t="shared" si="4" ref="F28:F35">IF(E28&lt;=200,"○","×")</f>
        <v>○</v>
      </c>
      <c r="G28" s="53">
        <v>0.092</v>
      </c>
      <c r="H28" s="11" t="str">
        <f aca="true" t="shared" si="5" ref="H28:H35">IF(G28&lt;=200,"○","×")</f>
        <v>○</v>
      </c>
      <c r="I28" s="53">
        <v>1.4</v>
      </c>
      <c r="J28" s="12" t="str">
        <f aca="true" t="shared" si="6" ref="J28:J35">IF(I28&lt;=150,"○","×")</f>
        <v>○</v>
      </c>
    </row>
    <row r="29" spans="1:10" ht="16.5" customHeight="1">
      <c r="A29" s="95"/>
      <c r="B29" s="16" t="s">
        <v>42</v>
      </c>
      <c r="C29" s="53">
        <v>1.1</v>
      </c>
      <c r="D29" s="11" t="str">
        <f>IF(C29&lt;=3,"○","×")</f>
        <v>○</v>
      </c>
      <c r="E29" s="56">
        <v>0.3</v>
      </c>
      <c r="F29" s="11" t="str">
        <f t="shared" si="4"/>
        <v>○</v>
      </c>
      <c r="G29" s="53">
        <v>0.089</v>
      </c>
      <c r="H29" s="11" t="str">
        <f t="shared" si="5"/>
        <v>○</v>
      </c>
      <c r="I29" s="53">
        <v>1.4</v>
      </c>
      <c r="J29" s="12" t="str">
        <f>IF(I29&lt;=150,"○","×")</f>
        <v>○</v>
      </c>
    </row>
    <row r="30" spans="1:10" ht="16.5" customHeight="1">
      <c r="A30" s="95"/>
      <c r="B30" s="16" t="s">
        <v>43</v>
      </c>
      <c r="C30" s="53">
        <v>1.3</v>
      </c>
      <c r="D30" s="11" t="str">
        <f>IF(C30&lt;=3,"○","×")</f>
        <v>○</v>
      </c>
      <c r="E30" s="53">
        <v>0.31</v>
      </c>
      <c r="F30" s="11" t="str">
        <f t="shared" si="4"/>
        <v>○</v>
      </c>
      <c r="G30" s="53">
        <v>0.098</v>
      </c>
      <c r="H30" s="11" t="str">
        <f t="shared" si="5"/>
        <v>○</v>
      </c>
      <c r="I30" s="53">
        <v>1.5</v>
      </c>
      <c r="J30" s="12" t="str">
        <f>IF(I30&lt;=150,"○","×")</f>
        <v>○</v>
      </c>
    </row>
    <row r="31" spans="1:10" ht="16.5" customHeight="1">
      <c r="A31" s="95"/>
      <c r="B31" s="16" t="s">
        <v>44</v>
      </c>
      <c r="C31" s="53">
        <v>1.3</v>
      </c>
      <c r="D31" s="11" t="str">
        <f>IF(C31&lt;=3,"○","×")</f>
        <v>○</v>
      </c>
      <c r="E31" s="53">
        <v>0.28</v>
      </c>
      <c r="F31" s="11" t="str">
        <f t="shared" si="4"/>
        <v>○</v>
      </c>
      <c r="G31" s="53">
        <v>0.081</v>
      </c>
      <c r="H31" s="11" t="str">
        <f t="shared" si="5"/>
        <v>○</v>
      </c>
      <c r="I31" s="53">
        <v>1.6</v>
      </c>
      <c r="J31" s="12" t="str">
        <f>IF(I31&lt;=150,"○","×")</f>
        <v>○</v>
      </c>
    </row>
    <row r="32" spans="1:10" ht="16.5" customHeight="1">
      <c r="A32" s="95"/>
      <c r="B32" s="17" t="s">
        <v>45</v>
      </c>
      <c r="C32" s="53">
        <v>1.3</v>
      </c>
      <c r="D32" s="11" t="str">
        <f>IF(C32&lt;=3,"○","×")</f>
        <v>○</v>
      </c>
      <c r="E32" s="56">
        <v>0.4</v>
      </c>
      <c r="F32" s="11" t="str">
        <f t="shared" si="4"/>
        <v>○</v>
      </c>
      <c r="G32" s="53">
        <v>0.082</v>
      </c>
      <c r="H32" s="11" t="str">
        <f t="shared" si="5"/>
        <v>○</v>
      </c>
      <c r="I32" s="53">
        <v>2.2</v>
      </c>
      <c r="J32" s="12" t="str">
        <f>IF(I32&lt;=150,"○","×")</f>
        <v>○</v>
      </c>
    </row>
    <row r="33" spans="1:10" ht="16.5" customHeight="1">
      <c r="A33" s="94" t="s">
        <v>46</v>
      </c>
      <c r="B33" s="18" t="s">
        <v>47</v>
      </c>
      <c r="C33" s="53">
        <v>1.8</v>
      </c>
      <c r="D33" s="11" t="str">
        <f t="shared" si="0"/>
        <v>○</v>
      </c>
      <c r="E33" s="53">
        <v>3.9</v>
      </c>
      <c r="F33" s="11" t="str">
        <f t="shared" si="4"/>
        <v>○</v>
      </c>
      <c r="G33" s="53">
        <v>1.5</v>
      </c>
      <c r="H33" s="11" t="str">
        <f t="shared" si="5"/>
        <v>○</v>
      </c>
      <c r="I33" s="53">
        <v>2.4</v>
      </c>
      <c r="J33" s="12" t="str">
        <f t="shared" si="6"/>
        <v>○</v>
      </c>
    </row>
    <row r="34" spans="1:10" ht="16.5" customHeight="1">
      <c r="A34" s="94"/>
      <c r="B34" s="5" t="s">
        <v>48</v>
      </c>
      <c r="C34" s="53">
        <v>1.3</v>
      </c>
      <c r="D34" s="11" t="str">
        <f t="shared" si="0"/>
        <v>○</v>
      </c>
      <c r="E34" s="53">
        <v>0.32</v>
      </c>
      <c r="F34" s="11" t="str">
        <f t="shared" si="4"/>
        <v>○</v>
      </c>
      <c r="G34" s="53">
        <v>0.094</v>
      </c>
      <c r="H34" s="11" t="str">
        <f t="shared" si="5"/>
        <v>○</v>
      </c>
      <c r="I34" s="53">
        <v>1.1</v>
      </c>
      <c r="J34" s="12" t="str">
        <f t="shared" si="6"/>
        <v>○</v>
      </c>
    </row>
    <row r="35" spans="1:10" ht="16.5" customHeight="1">
      <c r="A35" s="94"/>
      <c r="B35" s="5" t="s">
        <v>49</v>
      </c>
      <c r="C35" s="53">
        <v>1.5</v>
      </c>
      <c r="D35" s="11" t="str">
        <f t="shared" si="0"/>
        <v>○</v>
      </c>
      <c r="E35" s="53">
        <v>0.72</v>
      </c>
      <c r="F35" s="11" t="str">
        <f t="shared" si="4"/>
        <v>○</v>
      </c>
      <c r="G35" s="53">
        <v>0.24</v>
      </c>
      <c r="H35" s="11" t="str">
        <f t="shared" si="5"/>
        <v>○</v>
      </c>
      <c r="I35" s="53">
        <v>0.99</v>
      </c>
      <c r="J35" s="12" t="str">
        <f t="shared" si="6"/>
        <v>○</v>
      </c>
    </row>
    <row r="36" spans="1:10" ht="16.5" customHeight="1" thickBot="1">
      <c r="A36" s="19" t="s">
        <v>50</v>
      </c>
      <c r="B36" s="20" t="s">
        <v>51</v>
      </c>
      <c r="C36" s="57">
        <v>1.1</v>
      </c>
      <c r="D36" s="21" t="str">
        <f t="shared" si="0"/>
        <v>○</v>
      </c>
      <c r="E36" s="58" t="s">
        <v>52</v>
      </c>
      <c r="F36" s="21" t="s">
        <v>52</v>
      </c>
      <c r="G36" s="58" t="s">
        <v>52</v>
      </c>
      <c r="H36" s="21" t="s">
        <v>52</v>
      </c>
      <c r="I36" s="58" t="s">
        <v>52</v>
      </c>
      <c r="J36" s="22" t="s">
        <v>76</v>
      </c>
    </row>
    <row r="37" spans="1:10" ht="6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3.5">
      <c r="A38" s="23" t="s">
        <v>53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3.5" customHeight="1">
      <c r="A39" s="23" t="s">
        <v>54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3.5" customHeight="1" thickBot="1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3.5" customHeight="1">
      <c r="A41" s="23"/>
      <c r="B41" s="24" t="s">
        <v>55</v>
      </c>
      <c r="C41" s="99">
        <f>AVERAGE(C5:C36)</f>
        <v>1.2796874999999996</v>
      </c>
      <c r="D41" s="100"/>
      <c r="E41" s="101">
        <f>AVERAGE(E5:E36)</f>
        <v>0.48940000000000006</v>
      </c>
      <c r="F41" s="102"/>
      <c r="G41" s="101">
        <f>AVERAGE(G5:G36)</f>
        <v>0.17679999999999998</v>
      </c>
      <c r="H41" s="102"/>
      <c r="I41" s="99">
        <f>AVERAGE(I5:I36)</f>
        <v>1.2</v>
      </c>
      <c r="J41" s="103"/>
    </row>
    <row r="42" spans="1:10" ht="13.5" customHeight="1">
      <c r="A42" s="23"/>
      <c r="B42" s="25" t="s">
        <v>56</v>
      </c>
      <c r="C42" s="89">
        <f>MIN(C5:C36)</f>
        <v>0.66</v>
      </c>
      <c r="D42" s="104"/>
      <c r="E42" s="85">
        <f>MIN(E5:E36)</f>
        <v>0.035</v>
      </c>
      <c r="F42" s="86"/>
      <c r="G42" s="87">
        <f>MIN(G5:G36)</f>
        <v>0.013</v>
      </c>
      <c r="H42" s="88"/>
      <c r="I42" s="89">
        <f>MIN(I5:I36)</f>
        <v>0.43</v>
      </c>
      <c r="J42" s="90"/>
    </row>
    <row r="43" spans="1:10" ht="13.5" customHeight="1" thickBot="1">
      <c r="A43" s="23"/>
      <c r="B43" s="26" t="s">
        <v>57</v>
      </c>
      <c r="C43" s="96">
        <f>MAX(C5:C36)</f>
        <v>2.4</v>
      </c>
      <c r="D43" s="97"/>
      <c r="E43" s="96">
        <f>MAX(E5:E36)</f>
        <v>3.9</v>
      </c>
      <c r="F43" s="97"/>
      <c r="G43" s="96">
        <f>MAX(G5:G36)</f>
        <v>1.5</v>
      </c>
      <c r="H43" s="97"/>
      <c r="I43" s="96">
        <f>MAX(I5:I36)</f>
        <v>2.7</v>
      </c>
      <c r="J43" s="98"/>
    </row>
  </sheetData>
  <sheetProtection/>
  <mergeCells count="25">
    <mergeCell ref="C43:D43"/>
    <mergeCell ref="E43:F43"/>
    <mergeCell ref="G43:H43"/>
    <mergeCell ref="I43:J43"/>
    <mergeCell ref="A33:A35"/>
    <mergeCell ref="C41:D41"/>
    <mergeCell ref="E41:F41"/>
    <mergeCell ref="G41:H41"/>
    <mergeCell ref="I41:J41"/>
    <mergeCell ref="C42:D42"/>
    <mergeCell ref="E42:F42"/>
    <mergeCell ref="G42:H42"/>
    <mergeCell ref="I42:J42"/>
    <mergeCell ref="A5:A11"/>
    <mergeCell ref="A12:A17"/>
    <mergeCell ref="A18:A20"/>
    <mergeCell ref="A22:A23"/>
    <mergeCell ref="A24:A27"/>
    <mergeCell ref="A28:A32"/>
    <mergeCell ref="A3:A4"/>
    <mergeCell ref="B3:B4"/>
    <mergeCell ref="C3:D3"/>
    <mergeCell ref="E3:F3"/>
    <mergeCell ref="G3:H3"/>
    <mergeCell ref="I3:J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&amp;L●補足資料１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00390625" style="0" bestFit="1" customWidth="1"/>
    <col min="2" max="2" width="20.375" style="0" customWidth="1"/>
    <col min="3" max="3" width="10.625" style="28" customWidth="1"/>
    <col min="4" max="4" width="8.625" style="0" customWidth="1"/>
    <col min="5" max="5" width="10.625" style="28" customWidth="1"/>
    <col min="6" max="6" width="8.625" style="0" customWidth="1"/>
    <col min="7" max="7" width="10.625" style="28" customWidth="1"/>
    <col min="8" max="8" width="8.625" style="0" customWidth="1"/>
    <col min="9" max="9" width="10.625" style="28" customWidth="1"/>
    <col min="10" max="10" width="8.625" style="0" customWidth="1"/>
    <col min="11" max="11" width="10.625" style="28" customWidth="1"/>
    <col min="12" max="12" width="8.625" style="0" customWidth="1"/>
    <col min="13" max="13" width="10.625" style="28" customWidth="1"/>
    <col min="14" max="14" width="8.625" style="0" customWidth="1"/>
    <col min="15" max="15" width="10.625" style="28" customWidth="1"/>
    <col min="16" max="16" width="8.625" style="0" customWidth="1"/>
  </cols>
  <sheetData>
    <row r="1" ht="13.5">
      <c r="A1" s="27" t="s">
        <v>58</v>
      </c>
    </row>
    <row r="2" ht="7.5" customHeight="1" thickBot="1"/>
    <row r="3" spans="1:16" ht="13.5">
      <c r="A3" s="77" t="s">
        <v>1</v>
      </c>
      <c r="B3" s="79" t="s">
        <v>2</v>
      </c>
      <c r="C3" s="81" t="s">
        <v>77</v>
      </c>
      <c r="D3" s="81"/>
      <c r="E3" s="81" t="s">
        <v>59</v>
      </c>
      <c r="F3" s="81"/>
      <c r="G3" s="81" t="s">
        <v>60</v>
      </c>
      <c r="H3" s="81"/>
      <c r="I3" s="81" t="s">
        <v>61</v>
      </c>
      <c r="J3" s="81"/>
      <c r="K3" s="81" t="s">
        <v>62</v>
      </c>
      <c r="L3" s="81"/>
      <c r="M3" s="81" t="s">
        <v>78</v>
      </c>
      <c r="N3" s="81"/>
      <c r="O3" s="81" t="s">
        <v>63</v>
      </c>
      <c r="P3" s="84"/>
    </row>
    <row r="4" spans="1:16" ht="27.75" customHeight="1">
      <c r="A4" s="78"/>
      <c r="B4" s="80"/>
      <c r="C4" s="29" t="s">
        <v>7</v>
      </c>
      <c r="D4" s="3" t="s">
        <v>64</v>
      </c>
      <c r="E4" s="29" t="s">
        <v>7</v>
      </c>
      <c r="F4" s="3" t="s">
        <v>64</v>
      </c>
      <c r="G4" s="29" t="s">
        <v>65</v>
      </c>
      <c r="H4" s="3" t="s">
        <v>64</v>
      </c>
      <c r="I4" s="29" t="s">
        <v>65</v>
      </c>
      <c r="J4" s="3" t="s">
        <v>64</v>
      </c>
      <c r="K4" s="29" t="s">
        <v>7</v>
      </c>
      <c r="L4" s="3" t="s">
        <v>64</v>
      </c>
      <c r="M4" s="29" t="s">
        <v>7</v>
      </c>
      <c r="N4" s="3" t="s">
        <v>64</v>
      </c>
      <c r="O4" s="29" t="s">
        <v>7</v>
      </c>
      <c r="P4" s="59" t="s">
        <v>64</v>
      </c>
    </row>
    <row r="5" spans="1:16" ht="16.5" customHeight="1">
      <c r="A5" s="91" t="s">
        <v>9</v>
      </c>
      <c r="B5" s="5" t="s">
        <v>10</v>
      </c>
      <c r="C5" s="60">
        <v>0.032</v>
      </c>
      <c r="D5" s="11" t="str">
        <f>IF(C5&lt;=2,"○","×")</f>
        <v>○</v>
      </c>
      <c r="E5" s="61">
        <v>0.01</v>
      </c>
      <c r="F5" s="7" t="str">
        <f>IF(E5&lt;=10,"○","×")</f>
        <v>○</v>
      </c>
      <c r="G5" s="60">
        <v>1.4</v>
      </c>
      <c r="H5" s="7" t="str">
        <f aca="true" t="shared" si="0" ref="H5:H13">IF(G5&lt;=40,"○","×")</f>
        <v>○</v>
      </c>
      <c r="I5" s="60">
        <v>2.6</v>
      </c>
      <c r="J5" s="7" t="str">
        <f>IF(I5&lt;=25,"○","×")</f>
        <v>○</v>
      </c>
      <c r="K5" s="60">
        <v>0.14</v>
      </c>
      <c r="L5" s="7" t="str">
        <f>IF(K5&lt;=18,"○","×")</f>
        <v>○</v>
      </c>
      <c r="M5" s="60">
        <v>0.039</v>
      </c>
      <c r="N5" s="7" t="str">
        <f>IF(M5&lt;=1.6,"○","×")</f>
        <v>○</v>
      </c>
      <c r="O5" s="60">
        <v>0.024</v>
      </c>
      <c r="P5" s="62" t="str">
        <f>IF(O5&lt;=2.5,"○","×")</f>
        <v>○</v>
      </c>
    </row>
    <row r="6" spans="1:16" ht="16.5" customHeight="1">
      <c r="A6" s="92"/>
      <c r="B6" s="5" t="s">
        <v>11</v>
      </c>
      <c r="C6" s="60">
        <v>0.049</v>
      </c>
      <c r="D6" s="11" t="str">
        <f aca="true" t="shared" si="1" ref="D6:D35">IF(C6&lt;=2,"○","×")</f>
        <v>○</v>
      </c>
      <c r="E6" s="61">
        <v>0.01</v>
      </c>
      <c r="F6" s="7" t="str">
        <f aca="true" t="shared" si="2" ref="F6:F35">IF(E6&lt;=10,"○","×")</f>
        <v>○</v>
      </c>
      <c r="G6" s="60">
        <v>1.1</v>
      </c>
      <c r="H6" s="7" t="str">
        <f t="shared" si="0"/>
        <v>○</v>
      </c>
      <c r="I6" s="60">
        <v>3.4</v>
      </c>
      <c r="J6" s="7" t="str">
        <f aca="true" t="shared" si="3" ref="J6:J35">IF(I6&lt;=25,"○","×")</f>
        <v>○</v>
      </c>
      <c r="K6" s="60">
        <v>0.074</v>
      </c>
      <c r="L6" s="7" t="str">
        <f aca="true" t="shared" si="4" ref="L6:L34">IF(K6&lt;=18,"○","×")</f>
        <v>○</v>
      </c>
      <c r="M6" s="61">
        <v>0.04</v>
      </c>
      <c r="N6" s="7" t="str">
        <f aca="true" t="shared" si="5" ref="N6:N35">IF(M6&lt;=1.6,"○","×")</f>
        <v>○</v>
      </c>
      <c r="O6" s="60">
        <v>0.092</v>
      </c>
      <c r="P6" s="62" t="str">
        <f aca="true" t="shared" si="6" ref="P6:P35">IF(O6&lt;=2.5,"○","×")</f>
        <v>○</v>
      </c>
    </row>
    <row r="7" spans="1:16" ht="16.5" customHeight="1">
      <c r="A7" s="92"/>
      <c r="B7" s="5" t="s">
        <v>12</v>
      </c>
      <c r="C7" s="60">
        <v>0.065</v>
      </c>
      <c r="D7" s="11" t="str">
        <f t="shared" si="1"/>
        <v>○</v>
      </c>
      <c r="E7" s="60">
        <v>0.022</v>
      </c>
      <c r="F7" s="7" t="str">
        <f t="shared" si="2"/>
        <v>○</v>
      </c>
      <c r="G7" s="60">
        <v>1.7</v>
      </c>
      <c r="H7" s="7" t="str">
        <f t="shared" si="0"/>
        <v>○</v>
      </c>
      <c r="I7" s="60">
        <v>4.6</v>
      </c>
      <c r="J7" s="7" t="str">
        <f t="shared" si="3"/>
        <v>○</v>
      </c>
      <c r="K7" s="60">
        <v>0.16</v>
      </c>
      <c r="L7" s="7" t="str">
        <f t="shared" si="4"/>
        <v>○</v>
      </c>
      <c r="M7" s="60">
        <v>0.079</v>
      </c>
      <c r="N7" s="7" t="str">
        <f t="shared" si="5"/>
        <v>○</v>
      </c>
      <c r="O7" s="60">
        <v>0.16</v>
      </c>
      <c r="P7" s="62" t="str">
        <f t="shared" si="6"/>
        <v>○</v>
      </c>
    </row>
    <row r="8" spans="1:16" ht="16.5" customHeight="1">
      <c r="A8" s="92"/>
      <c r="B8" s="5" t="s">
        <v>13</v>
      </c>
      <c r="C8" s="60">
        <v>0.053</v>
      </c>
      <c r="D8" s="11" t="str">
        <f t="shared" si="1"/>
        <v>○</v>
      </c>
      <c r="E8" s="60">
        <v>0.028</v>
      </c>
      <c r="F8" s="7" t="str">
        <f t="shared" si="2"/>
        <v>○</v>
      </c>
      <c r="G8" s="60">
        <v>1.7</v>
      </c>
      <c r="H8" s="7" t="str">
        <f t="shared" si="0"/>
        <v>○</v>
      </c>
      <c r="I8" s="60">
        <v>6.4</v>
      </c>
      <c r="J8" s="7" t="str">
        <f t="shared" si="3"/>
        <v>○</v>
      </c>
      <c r="K8" s="61">
        <v>0.07</v>
      </c>
      <c r="L8" s="7" t="str">
        <f t="shared" si="4"/>
        <v>○</v>
      </c>
      <c r="M8" s="60">
        <v>0.045</v>
      </c>
      <c r="N8" s="7" t="str">
        <f t="shared" si="5"/>
        <v>○</v>
      </c>
      <c r="O8" s="61">
        <v>0.03</v>
      </c>
      <c r="P8" s="62" t="str">
        <f t="shared" si="6"/>
        <v>○</v>
      </c>
    </row>
    <row r="9" spans="1:16" ht="16.5" customHeight="1">
      <c r="A9" s="92"/>
      <c r="B9" s="5" t="s">
        <v>14</v>
      </c>
      <c r="C9" s="60">
        <v>0.056</v>
      </c>
      <c r="D9" s="11" t="str">
        <f t="shared" si="1"/>
        <v>○</v>
      </c>
      <c r="E9" s="61">
        <v>0.07</v>
      </c>
      <c r="F9" s="7" t="str">
        <f t="shared" si="2"/>
        <v>○</v>
      </c>
      <c r="G9" s="60">
        <v>1.3</v>
      </c>
      <c r="H9" s="7" t="str">
        <f t="shared" si="0"/>
        <v>○</v>
      </c>
      <c r="I9" s="60">
        <v>2.7</v>
      </c>
      <c r="J9" s="7" t="str">
        <f t="shared" si="3"/>
        <v>○</v>
      </c>
      <c r="K9" s="60">
        <v>0.065</v>
      </c>
      <c r="L9" s="7" t="str">
        <f t="shared" si="4"/>
        <v>○</v>
      </c>
      <c r="M9" s="60">
        <v>0.056</v>
      </c>
      <c r="N9" s="7" t="str">
        <f t="shared" si="5"/>
        <v>○</v>
      </c>
      <c r="O9" s="60">
        <v>0.042</v>
      </c>
      <c r="P9" s="62" t="str">
        <f t="shared" si="6"/>
        <v>○</v>
      </c>
    </row>
    <row r="10" spans="1:16" ht="16.5" customHeight="1">
      <c r="A10" s="92"/>
      <c r="B10" s="5" t="s">
        <v>15</v>
      </c>
      <c r="C10" s="60">
        <v>1.6</v>
      </c>
      <c r="D10" s="11" t="str">
        <f t="shared" si="1"/>
        <v>○</v>
      </c>
      <c r="E10" s="60">
        <v>0.86</v>
      </c>
      <c r="F10" s="7" t="str">
        <f t="shared" si="2"/>
        <v>○</v>
      </c>
      <c r="G10" s="60">
        <v>2.2</v>
      </c>
      <c r="H10" s="7" t="str">
        <f t="shared" si="0"/>
        <v>○</v>
      </c>
      <c r="I10" s="60">
        <v>10</v>
      </c>
      <c r="J10" s="7" t="str">
        <f t="shared" si="3"/>
        <v>○</v>
      </c>
      <c r="K10" s="60">
        <v>0.33</v>
      </c>
      <c r="L10" s="7" t="str">
        <f t="shared" si="4"/>
        <v>○</v>
      </c>
      <c r="M10" s="60">
        <v>0.46</v>
      </c>
      <c r="N10" s="7" t="str">
        <f t="shared" si="5"/>
        <v>○</v>
      </c>
      <c r="O10" s="60">
        <v>1.2</v>
      </c>
      <c r="P10" s="62" t="str">
        <f t="shared" si="6"/>
        <v>○</v>
      </c>
    </row>
    <row r="11" spans="1:16" ht="16.5" customHeight="1">
      <c r="A11" s="93"/>
      <c r="B11" s="5" t="s">
        <v>16</v>
      </c>
      <c r="C11" s="60">
        <v>0.13</v>
      </c>
      <c r="D11" s="11" t="str">
        <f t="shared" si="1"/>
        <v>○</v>
      </c>
      <c r="E11" s="60">
        <v>0.081</v>
      </c>
      <c r="F11" s="7" t="str">
        <f t="shared" si="2"/>
        <v>○</v>
      </c>
      <c r="G11" s="60">
        <v>1.4</v>
      </c>
      <c r="H11" s="7" t="str">
        <f t="shared" si="0"/>
        <v>○</v>
      </c>
      <c r="I11" s="60">
        <v>4.6</v>
      </c>
      <c r="J11" s="7" t="str">
        <f t="shared" si="3"/>
        <v>○</v>
      </c>
      <c r="K11" s="60">
        <v>0.15</v>
      </c>
      <c r="L11" s="7" t="str">
        <f t="shared" si="4"/>
        <v>○</v>
      </c>
      <c r="M11" s="60">
        <v>0.24</v>
      </c>
      <c r="N11" s="7" t="str">
        <f t="shared" si="5"/>
        <v>○</v>
      </c>
      <c r="O11" s="60">
        <v>0.28</v>
      </c>
      <c r="P11" s="62" t="str">
        <f t="shared" si="6"/>
        <v>○</v>
      </c>
    </row>
    <row r="12" spans="1:16" ht="16.5" customHeight="1">
      <c r="A12" s="94" t="s">
        <v>17</v>
      </c>
      <c r="B12" s="5" t="s">
        <v>18</v>
      </c>
      <c r="C12" s="60">
        <v>0.19</v>
      </c>
      <c r="D12" s="11" t="str">
        <f t="shared" si="1"/>
        <v>○</v>
      </c>
      <c r="E12" s="60">
        <v>0.035</v>
      </c>
      <c r="F12" s="7" t="str">
        <f t="shared" si="2"/>
        <v>○</v>
      </c>
      <c r="G12" s="60">
        <v>2.4</v>
      </c>
      <c r="H12" s="7" t="str">
        <f t="shared" si="0"/>
        <v>○</v>
      </c>
      <c r="I12" s="60">
        <v>1.9</v>
      </c>
      <c r="J12" s="7" t="str">
        <f t="shared" si="3"/>
        <v>○</v>
      </c>
      <c r="K12" s="60">
        <v>0.19</v>
      </c>
      <c r="L12" s="7" t="str">
        <f t="shared" si="4"/>
        <v>○</v>
      </c>
      <c r="M12" s="60">
        <v>0.099</v>
      </c>
      <c r="N12" s="7" t="str">
        <f t="shared" si="5"/>
        <v>○</v>
      </c>
      <c r="O12" s="60">
        <v>0.12</v>
      </c>
      <c r="P12" s="62" t="str">
        <f t="shared" si="6"/>
        <v>○</v>
      </c>
    </row>
    <row r="13" spans="1:16" ht="16.5" customHeight="1">
      <c r="A13" s="94"/>
      <c r="B13" s="5" t="s">
        <v>19</v>
      </c>
      <c r="C13" s="60">
        <v>0.17</v>
      </c>
      <c r="D13" s="11" t="str">
        <f t="shared" si="1"/>
        <v>○</v>
      </c>
      <c r="E13" s="60">
        <v>0.046</v>
      </c>
      <c r="F13" s="7" t="str">
        <f t="shared" si="2"/>
        <v>○</v>
      </c>
      <c r="G13" s="63">
        <v>1.7</v>
      </c>
      <c r="H13" s="7" t="str">
        <f t="shared" si="0"/>
        <v>○</v>
      </c>
      <c r="I13" s="60">
        <v>1.9</v>
      </c>
      <c r="J13" s="7" t="str">
        <f t="shared" si="3"/>
        <v>○</v>
      </c>
      <c r="K13" s="64">
        <v>0.2</v>
      </c>
      <c r="L13" s="7" t="str">
        <f t="shared" si="4"/>
        <v>○</v>
      </c>
      <c r="M13" s="60">
        <v>0.11</v>
      </c>
      <c r="N13" s="7" t="str">
        <f t="shared" si="5"/>
        <v>○</v>
      </c>
      <c r="O13" s="60">
        <v>0.12</v>
      </c>
      <c r="P13" s="62" t="str">
        <f t="shared" si="6"/>
        <v>○</v>
      </c>
    </row>
    <row r="14" spans="1:16" ht="16.5" customHeight="1">
      <c r="A14" s="94"/>
      <c r="B14" s="5" t="s">
        <v>20</v>
      </c>
      <c r="C14" s="60">
        <v>0.23</v>
      </c>
      <c r="D14" s="11" t="str">
        <f t="shared" si="1"/>
        <v>○</v>
      </c>
      <c r="E14" s="61">
        <v>0.07</v>
      </c>
      <c r="F14" s="7" t="str">
        <f t="shared" si="2"/>
        <v>○</v>
      </c>
      <c r="G14" s="55" t="s">
        <v>27</v>
      </c>
      <c r="H14" s="7" t="s">
        <v>52</v>
      </c>
      <c r="I14" s="60">
        <v>3.1</v>
      </c>
      <c r="J14" s="7" t="str">
        <f t="shared" si="3"/>
        <v>○</v>
      </c>
      <c r="K14" s="60">
        <v>0.32</v>
      </c>
      <c r="L14" s="7" t="str">
        <f t="shared" si="4"/>
        <v>○</v>
      </c>
      <c r="M14" s="60">
        <v>0.16</v>
      </c>
      <c r="N14" s="7" t="str">
        <f t="shared" si="5"/>
        <v>○</v>
      </c>
      <c r="O14" s="60">
        <v>0.17</v>
      </c>
      <c r="P14" s="62" t="str">
        <f t="shared" si="6"/>
        <v>○</v>
      </c>
    </row>
    <row r="15" spans="1:16" ht="16.5" customHeight="1">
      <c r="A15" s="94"/>
      <c r="B15" s="5" t="s">
        <v>21</v>
      </c>
      <c r="C15" s="60">
        <v>0.21</v>
      </c>
      <c r="D15" s="11" t="str">
        <f t="shared" si="1"/>
        <v>○</v>
      </c>
      <c r="E15" s="60">
        <v>0.033</v>
      </c>
      <c r="F15" s="7" t="str">
        <f t="shared" si="2"/>
        <v>○</v>
      </c>
      <c r="G15" s="55" t="s">
        <v>27</v>
      </c>
      <c r="H15" s="7" t="s">
        <v>52</v>
      </c>
      <c r="I15" s="63">
        <v>3.9</v>
      </c>
      <c r="J15" s="7" t="str">
        <f t="shared" si="3"/>
        <v>○</v>
      </c>
      <c r="K15" s="64">
        <v>0.3</v>
      </c>
      <c r="L15" s="7" t="str">
        <f t="shared" si="4"/>
        <v>○</v>
      </c>
      <c r="M15" s="60">
        <v>0.12</v>
      </c>
      <c r="N15" s="7" t="str">
        <f t="shared" si="5"/>
        <v>○</v>
      </c>
      <c r="O15" s="60">
        <v>0.18</v>
      </c>
      <c r="P15" s="62" t="str">
        <f t="shared" si="6"/>
        <v>○</v>
      </c>
    </row>
    <row r="16" spans="1:16" ht="16.5" customHeight="1">
      <c r="A16" s="94"/>
      <c r="B16" s="5" t="s">
        <v>22</v>
      </c>
      <c r="C16" s="60">
        <v>0.23</v>
      </c>
      <c r="D16" s="11" t="str">
        <f t="shared" si="1"/>
        <v>○</v>
      </c>
      <c r="E16" s="60">
        <v>0.034</v>
      </c>
      <c r="F16" s="7" t="str">
        <f t="shared" si="2"/>
        <v>○</v>
      </c>
      <c r="G16" s="55" t="s">
        <v>27</v>
      </c>
      <c r="H16" s="7" t="s">
        <v>52</v>
      </c>
      <c r="I16" s="55" t="s">
        <v>27</v>
      </c>
      <c r="J16" s="7" t="s">
        <v>76</v>
      </c>
      <c r="K16" s="60">
        <v>0.28</v>
      </c>
      <c r="L16" s="7" t="str">
        <f t="shared" si="4"/>
        <v>○</v>
      </c>
      <c r="M16" s="60">
        <v>0.14</v>
      </c>
      <c r="N16" s="7" t="str">
        <f t="shared" si="5"/>
        <v>○</v>
      </c>
      <c r="O16" s="60">
        <v>0.24</v>
      </c>
      <c r="P16" s="62" t="str">
        <f t="shared" si="6"/>
        <v>○</v>
      </c>
    </row>
    <row r="17" spans="1:16" ht="16.5" customHeight="1">
      <c r="A17" s="94"/>
      <c r="B17" s="5" t="s">
        <v>23</v>
      </c>
      <c r="C17" s="64">
        <v>0.2</v>
      </c>
      <c r="D17" s="11" t="str">
        <f t="shared" si="1"/>
        <v>○</v>
      </c>
      <c r="E17" s="60">
        <v>0.034</v>
      </c>
      <c r="F17" s="7" t="str">
        <f t="shared" si="2"/>
        <v>○</v>
      </c>
      <c r="G17" s="55" t="s">
        <v>27</v>
      </c>
      <c r="H17" s="7" t="s">
        <v>79</v>
      </c>
      <c r="I17" s="55" t="s">
        <v>27</v>
      </c>
      <c r="J17" s="7" t="s">
        <v>76</v>
      </c>
      <c r="K17" s="60">
        <v>0.14</v>
      </c>
      <c r="L17" s="7" t="str">
        <f t="shared" si="4"/>
        <v>○</v>
      </c>
      <c r="M17" s="60">
        <v>0.092</v>
      </c>
      <c r="N17" s="7" t="str">
        <f t="shared" si="5"/>
        <v>○</v>
      </c>
      <c r="O17" s="60">
        <v>0.16</v>
      </c>
      <c r="P17" s="62" t="str">
        <f t="shared" si="6"/>
        <v>○</v>
      </c>
    </row>
    <row r="18" spans="1:16" ht="16.5" customHeight="1">
      <c r="A18" s="94" t="s">
        <v>24</v>
      </c>
      <c r="B18" s="5" t="s">
        <v>25</v>
      </c>
      <c r="C18" s="61">
        <v>0.04</v>
      </c>
      <c r="D18" s="11" t="str">
        <f t="shared" si="1"/>
        <v>○</v>
      </c>
      <c r="E18" s="60">
        <v>0.016</v>
      </c>
      <c r="F18" s="7" t="str">
        <f t="shared" si="2"/>
        <v>○</v>
      </c>
      <c r="G18" s="60">
        <v>2.5</v>
      </c>
      <c r="H18" s="7" t="str">
        <f>IF(G18&lt;=40,"○","×")</f>
        <v>○</v>
      </c>
      <c r="I18" s="60">
        <v>4.3</v>
      </c>
      <c r="J18" s="7" t="str">
        <f t="shared" si="3"/>
        <v>○</v>
      </c>
      <c r="K18" s="60">
        <v>0.088</v>
      </c>
      <c r="L18" s="7" t="str">
        <f t="shared" si="4"/>
        <v>○</v>
      </c>
      <c r="M18" s="60">
        <v>0.075</v>
      </c>
      <c r="N18" s="7" t="str">
        <f t="shared" si="5"/>
        <v>○</v>
      </c>
      <c r="O18" s="60">
        <v>0.14</v>
      </c>
      <c r="P18" s="62" t="str">
        <f t="shared" si="6"/>
        <v>○</v>
      </c>
    </row>
    <row r="19" spans="1:16" ht="16.5" customHeight="1">
      <c r="A19" s="94"/>
      <c r="B19" s="5" t="s">
        <v>26</v>
      </c>
      <c r="C19" s="55" t="s">
        <v>27</v>
      </c>
      <c r="D19" s="11" t="s">
        <v>80</v>
      </c>
      <c r="E19" s="55" t="s">
        <v>27</v>
      </c>
      <c r="F19" s="7" t="s">
        <v>76</v>
      </c>
      <c r="G19" s="55" t="s">
        <v>27</v>
      </c>
      <c r="H19" s="7" t="s">
        <v>52</v>
      </c>
      <c r="I19" s="55" t="s">
        <v>27</v>
      </c>
      <c r="J19" s="7" t="s">
        <v>52</v>
      </c>
      <c r="K19" s="55" t="s">
        <v>27</v>
      </c>
      <c r="L19" s="7" t="s">
        <v>76</v>
      </c>
      <c r="M19" s="55" t="s">
        <v>27</v>
      </c>
      <c r="N19" s="7" t="s">
        <v>79</v>
      </c>
      <c r="O19" s="55" t="s">
        <v>27</v>
      </c>
      <c r="P19" s="62" t="s">
        <v>52</v>
      </c>
    </row>
    <row r="20" spans="1:16" ht="16.5" customHeight="1">
      <c r="A20" s="94"/>
      <c r="B20" s="5" t="s">
        <v>29</v>
      </c>
      <c r="C20" s="55" t="s">
        <v>27</v>
      </c>
      <c r="D20" s="11" t="s">
        <v>52</v>
      </c>
      <c r="E20" s="55" t="s">
        <v>27</v>
      </c>
      <c r="F20" s="7" t="s">
        <v>52</v>
      </c>
      <c r="G20" s="55" t="s">
        <v>27</v>
      </c>
      <c r="H20" s="7" t="s">
        <v>79</v>
      </c>
      <c r="I20" s="55" t="s">
        <v>27</v>
      </c>
      <c r="J20" s="7" t="s">
        <v>52</v>
      </c>
      <c r="K20" s="55" t="s">
        <v>27</v>
      </c>
      <c r="L20" s="7" t="s">
        <v>52</v>
      </c>
      <c r="M20" s="55" t="s">
        <v>27</v>
      </c>
      <c r="N20" s="7" t="s">
        <v>52</v>
      </c>
      <c r="O20" s="60">
        <v>0.18</v>
      </c>
      <c r="P20" s="62" t="str">
        <f t="shared" si="6"/>
        <v>○</v>
      </c>
    </row>
    <row r="21" spans="1:16" ht="16.5" customHeight="1">
      <c r="A21" s="13" t="s">
        <v>30</v>
      </c>
      <c r="B21" s="14" t="s">
        <v>31</v>
      </c>
      <c r="C21" s="55" t="s">
        <v>27</v>
      </c>
      <c r="D21" s="11" t="s">
        <v>52</v>
      </c>
      <c r="E21" s="55" t="s">
        <v>27</v>
      </c>
      <c r="F21" s="7" t="s">
        <v>81</v>
      </c>
      <c r="G21" s="55" t="s">
        <v>27</v>
      </c>
      <c r="H21" s="7" t="s">
        <v>80</v>
      </c>
      <c r="I21" s="55" t="s">
        <v>27</v>
      </c>
      <c r="J21" s="7" t="s">
        <v>52</v>
      </c>
      <c r="K21" s="55" t="s">
        <v>27</v>
      </c>
      <c r="L21" s="7" t="s">
        <v>52</v>
      </c>
      <c r="M21" s="55" t="s">
        <v>27</v>
      </c>
      <c r="N21" s="7" t="s">
        <v>52</v>
      </c>
      <c r="O21" s="55" t="s">
        <v>27</v>
      </c>
      <c r="P21" s="62" t="s">
        <v>52</v>
      </c>
    </row>
    <row r="22" spans="1:16" ht="16.5" customHeight="1">
      <c r="A22" s="95" t="s">
        <v>32</v>
      </c>
      <c r="B22" s="16" t="s">
        <v>33</v>
      </c>
      <c r="C22" s="60">
        <v>0.072</v>
      </c>
      <c r="D22" s="11" t="str">
        <f t="shared" si="1"/>
        <v>○</v>
      </c>
      <c r="E22" s="60">
        <v>0.013</v>
      </c>
      <c r="F22" s="7" t="str">
        <f t="shared" si="2"/>
        <v>○</v>
      </c>
      <c r="G22" s="60">
        <v>2.1</v>
      </c>
      <c r="H22" s="7" t="str">
        <f>IF(G22&lt;=40,"○","×")</f>
        <v>○</v>
      </c>
      <c r="I22" s="60">
        <v>3.2</v>
      </c>
      <c r="J22" s="7" t="str">
        <f t="shared" si="3"/>
        <v>○</v>
      </c>
      <c r="K22" s="60">
        <v>0.16</v>
      </c>
      <c r="L22" s="7" t="str">
        <f t="shared" si="4"/>
        <v>○</v>
      </c>
      <c r="M22" s="60">
        <v>0.094</v>
      </c>
      <c r="N22" s="7" t="str">
        <f t="shared" si="5"/>
        <v>○</v>
      </c>
      <c r="O22" s="60">
        <v>0.15</v>
      </c>
      <c r="P22" s="62" t="str">
        <f t="shared" si="6"/>
        <v>○</v>
      </c>
    </row>
    <row r="23" spans="1:16" ht="16.5" customHeight="1">
      <c r="A23" s="95"/>
      <c r="B23" s="16" t="s">
        <v>34</v>
      </c>
      <c r="C23" s="55" t="s">
        <v>27</v>
      </c>
      <c r="D23" s="11" t="s">
        <v>52</v>
      </c>
      <c r="E23" s="55" t="s">
        <v>27</v>
      </c>
      <c r="F23" s="7" t="s">
        <v>79</v>
      </c>
      <c r="G23" s="55" t="s">
        <v>27</v>
      </c>
      <c r="H23" s="7" t="s">
        <v>79</v>
      </c>
      <c r="I23" s="55" t="s">
        <v>27</v>
      </c>
      <c r="J23" s="7" t="s">
        <v>79</v>
      </c>
      <c r="K23" s="55" t="s">
        <v>27</v>
      </c>
      <c r="L23" s="7" t="s">
        <v>52</v>
      </c>
      <c r="M23" s="55" t="s">
        <v>27</v>
      </c>
      <c r="N23" s="7" t="s">
        <v>52</v>
      </c>
      <c r="O23" s="60">
        <v>0.18</v>
      </c>
      <c r="P23" s="62" t="str">
        <f t="shared" si="6"/>
        <v>○</v>
      </c>
    </row>
    <row r="24" spans="1:16" ht="16.5" customHeight="1">
      <c r="A24" s="95" t="s">
        <v>35</v>
      </c>
      <c r="B24" s="16" t="s">
        <v>36</v>
      </c>
      <c r="C24" s="60">
        <v>0.057</v>
      </c>
      <c r="D24" s="11" t="str">
        <f t="shared" si="1"/>
        <v>○</v>
      </c>
      <c r="E24" s="60">
        <v>0.022</v>
      </c>
      <c r="F24" s="7" t="str">
        <f t="shared" si="2"/>
        <v>○</v>
      </c>
      <c r="G24" s="65">
        <v>1.8</v>
      </c>
      <c r="H24" s="7" t="str">
        <f>IF(G24&lt;=40,"○","×")</f>
        <v>○</v>
      </c>
      <c r="I24" s="60">
        <v>10</v>
      </c>
      <c r="J24" s="7" t="str">
        <f t="shared" si="3"/>
        <v>○</v>
      </c>
      <c r="K24" s="60">
        <v>0.15</v>
      </c>
      <c r="L24" s="7" t="str">
        <f t="shared" si="4"/>
        <v>○</v>
      </c>
      <c r="M24" s="60">
        <v>0.097</v>
      </c>
      <c r="N24" s="7" t="str">
        <f t="shared" si="5"/>
        <v>○</v>
      </c>
      <c r="O24" s="64">
        <v>0.2</v>
      </c>
      <c r="P24" s="62" t="str">
        <f t="shared" si="6"/>
        <v>○</v>
      </c>
    </row>
    <row r="25" spans="1:16" ht="16.5" customHeight="1">
      <c r="A25" s="95"/>
      <c r="B25" s="16" t="s">
        <v>37</v>
      </c>
      <c r="C25" s="55" t="s">
        <v>27</v>
      </c>
      <c r="D25" s="11" t="s">
        <v>52</v>
      </c>
      <c r="E25" s="55" t="s">
        <v>27</v>
      </c>
      <c r="F25" s="7" t="s">
        <v>52</v>
      </c>
      <c r="G25" s="55" t="s">
        <v>27</v>
      </c>
      <c r="H25" s="7" t="s">
        <v>79</v>
      </c>
      <c r="I25" s="55" t="s">
        <v>27</v>
      </c>
      <c r="J25" s="7" t="s">
        <v>79</v>
      </c>
      <c r="K25" s="55" t="s">
        <v>27</v>
      </c>
      <c r="L25" s="7" t="s">
        <v>52</v>
      </c>
      <c r="M25" s="55" t="s">
        <v>27</v>
      </c>
      <c r="N25" s="7" t="s">
        <v>52</v>
      </c>
      <c r="O25" s="55" t="s">
        <v>27</v>
      </c>
      <c r="P25" s="62" t="s">
        <v>79</v>
      </c>
    </row>
    <row r="26" spans="1:16" ht="16.5" customHeight="1">
      <c r="A26" s="95"/>
      <c r="B26" s="16" t="s">
        <v>38</v>
      </c>
      <c r="C26" s="55" t="s">
        <v>27</v>
      </c>
      <c r="D26" s="11" t="s">
        <v>52</v>
      </c>
      <c r="E26" s="55" t="s">
        <v>27</v>
      </c>
      <c r="F26" s="7" t="s">
        <v>79</v>
      </c>
      <c r="G26" s="55" t="s">
        <v>27</v>
      </c>
      <c r="H26" s="7" t="s">
        <v>79</v>
      </c>
      <c r="I26" s="55" t="s">
        <v>27</v>
      </c>
      <c r="J26" s="7" t="s">
        <v>79</v>
      </c>
      <c r="K26" s="55" t="s">
        <v>27</v>
      </c>
      <c r="L26" s="7" t="s">
        <v>52</v>
      </c>
      <c r="M26" s="55" t="s">
        <v>27</v>
      </c>
      <c r="N26" s="7" t="s">
        <v>52</v>
      </c>
      <c r="O26" s="55" t="s">
        <v>27</v>
      </c>
      <c r="P26" s="62" t="s">
        <v>79</v>
      </c>
    </row>
    <row r="27" spans="1:16" ht="16.5" customHeight="1">
      <c r="A27" s="95"/>
      <c r="B27" s="16" t="s">
        <v>39</v>
      </c>
      <c r="C27" s="55" t="s">
        <v>27</v>
      </c>
      <c r="D27" s="11" t="s">
        <v>79</v>
      </c>
      <c r="E27" s="55" t="s">
        <v>27</v>
      </c>
      <c r="F27" s="7" t="s">
        <v>79</v>
      </c>
      <c r="G27" s="55" t="s">
        <v>27</v>
      </c>
      <c r="H27" s="7" t="s">
        <v>52</v>
      </c>
      <c r="I27" s="55" t="s">
        <v>27</v>
      </c>
      <c r="J27" s="7" t="s">
        <v>52</v>
      </c>
      <c r="K27" s="55" t="s">
        <v>27</v>
      </c>
      <c r="L27" s="7" t="s">
        <v>52</v>
      </c>
      <c r="M27" s="55" t="s">
        <v>27</v>
      </c>
      <c r="N27" s="7" t="s">
        <v>79</v>
      </c>
      <c r="O27" s="60">
        <v>0.35</v>
      </c>
      <c r="P27" s="62" t="str">
        <f t="shared" si="6"/>
        <v>○</v>
      </c>
    </row>
    <row r="28" spans="1:16" ht="16.5" customHeight="1">
      <c r="A28" s="95" t="s">
        <v>40</v>
      </c>
      <c r="B28" s="16" t="s">
        <v>41</v>
      </c>
      <c r="C28" s="55" t="s">
        <v>27</v>
      </c>
      <c r="D28" s="11" t="s">
        <v>79</v>
      </c>
      <c r="E28" s="55" t="s">
        <v>27</v>
      </c>
      <c r="F28" s="7" t="s">
        <v>52</v>
      </c>
      <c r="G28" s="55" t="s">
        <v>27</v>
      </c>
      <c r="H28" s="7" t="s">
        <v>52</v>
      </c>
      <c r="I28" s="55" t="s">
        <v>27</v>
      </c>
      <c r="J28" s="7" t="s">
        <v>52</v>
      </c>
      <c r="K28" s="55" t="s">
        <v>27</v>
      </c>
      <c r="L28" s="7" t="s">
        <v>52</v>
      </c>
      <c r="M28" s="55" t="s">
        <v>27</v>
      </c>
      <c r="N28" s="7" t="s">
        <v>79</v>
      </c>
      <c r="O28" s="55" t="s">
        <v>27</v>
      </c>
      <c r="P28" s="62" t="s">
        <v>79</v>
      </c>
    </row>
    <row r="29" spans="1:16" ht="16.5" customHeight="1">
      <c r="A29" s="95"/>
      <c r="B29" s="16" t="s">
        <v>42</v>
      </c>
      <c r="C29" s="55" t="s">
        <v>27</v>
      </c>
      <c r="D29" s="11" t="s">
        <v>79</v>
      </c>
      <c r="E29" s="55" t="s">
        <v>27</v>
      </c>
      <c r="F29" s="7" t="s">
        <v>52</v>
      </c>
      <c r="G29" s="55" t="s">
        <v>27</v>
      </c>
      <c r="H29" s="7" t="s">
        <v>52</v>
      </c>
      <c r="I29" s="55" t="s">
        <v>27</v>
      </c>
      <c r="J29" s="7" t="s">
        <v>79</v>
      </c>
      <c r="K29" s="55" t="s">
        <v>27</v>
      </c>
      <c r="L29" s="7" t="s">
        <v>52</v>
      </c>
      <c r="M29" s="55" t="s">
        <v>27</v>
      </c>
      <c r="N29" s="7" t="s">
        <v>52</v>
      </c>
      <c r="O29" s="55" t="s">
        <v>27</v>
      </c>
      <c r="P29" s="62" t="s">
        <v>79</v>
      </c>
    </row>
    <row r="30" spans="1:16" ht="16.5" customHeight="1">
      <c r="A30" s="95"/>
      <c r="B30" s="16" t="s">
        <v>43</v>
      </c>
      <c r="C30" s="55" t="s">
        <v>27</v>
      </c>
      <c r="D30" s="11" t="s">
        <v>52</v>
      </c>
      <c r="E30" s="55" t="s">
        <v>27</v>
      </c>
      <c r="F30" s="7" t="s">
        <v>79</v>
      </c>
      <c r="G30" s="55" t="s">
        <v>27</v>
      </c>
      <c r="H30" s="7" t="s">
        <v>52</v>
      </c>
      <c r="I30" s="55" t="s">
        <v>27</v>
      </c>
      <c r="J30" s="7" t="s">
        <v>79</v>
      </c>
      <c r="K30" s="55" t="s">
        <v>27</v>
      </c>
      <c r="L30" s="7" t="s">
        <v>79</v>
      </c>
      <c r="M30" s="55" t="s">
        <v>27</v>
      </c>
      <c r="N30" s="7" t="s">
        <v>52</v>
      </c>
      <c r="O30" s="60">
        <v>0.22</v>
      </c>
      <c r="P30" s="62" t="str">
        <f t="shared" si="6"/>
        <v>○</v>
      </c>
    </row>
    <row r="31" spans="1:16" ht="16.5" customHeight="1">
      <c r="A31" s="95"/>
      <c r="B31" s="16" t="s">
        <v>44</v>
      </c>
      <c r="C31" s="55" t="s">
        <v>27</v>
      </c>
      <c r="D31" s="11" t="s">
        <v>79</v>
      </c>
      <c r="E31" s="55" t="s">
        <v>27</v>
      </c>
      <c r="F31" s="7" t="s">
        <v>52</v>
      </c>
      <c r="G31" s="55" t="s">
        <v>27</v>
      </c>
      <c r="H31" s="7" t="s">
        <v>79</v>
      </c>
      <c r="I31" s="55" t="s">
        <v>27</v>
      </c>
      <c r="J31" s="7" t="s">
        <v>79</v>
      </c>
      <c r="K31" s="55" t="s">
        <v>27</v>
      </c>
      <c r="L31" s="7" t="s">
        <v>52</v>
      </c>
      <c r="M31" s="55" t="s">
        <v>27</v>
      </c>
      <c r="N31" s="7" t="s">
        <v>79</v>
      </c>
      <c r="O31" s="60">
        <v>0.22</v>
      </c>
      <c r="P31" s="62" t="str">
        <f t="shared" si="6"/>
        <v>○</v>
      </c>
    </row>
    <row r="32" spans="1:16" ht="16.5" customHeight="1">
      <c r="A32" s="95"/>
      <c r="B32" s="17" t="s">
        <v>45</v>
      </c>
      <c r="C32" s="55" t="s">
        <v>27</v>
      </c>
      <c r="D32" s="11" t="s">
        <v>52</v>
      </c>
      <c r="E32" s="55" t="s">
        <v>27</v>
      </c>
      <c r="F32" s="7" t="s">
        <v>52</v>
      </c>
      <c r="G32" s="55" t="s">
        <v>27</v>
      </c>
      <c r="H32" s="7" t="s">
        <v>79</v>
      </c>
      <c r="I32" s="55" t="s">
        <v>27</v>
      </c>
      <c r="J32" s="7" t="s">
        <v>52</v>
      </c>
      <c r="K32" s="55" t="s">
        <v>27</v>
      </c>
      <c r="L32" s="7" t="s">
        <v>52</v>
      </c>
      <c r="M32" s="55" t="s">
        <v>27</v>
      </c>
      <c r="N32" s="7" t="s">
        <v>52</v>
      </c>
      <c r="O32" s="55" t="s">
        <v>27</v>
      </c>
      <c r="P32" s="62" t="s">
        <v>79</v>
      </c>
    </row>
    <row r="33" spans="1:16" ht="16.5" customHeight="1">
      <c r="A33" s="94" t="s">
        <v>46</v>
      </c>
      <c r="B33" s="18" t="s">
        <v>47</v>
      </c>
      <c r="C33" s="60">
        <v>0.079</v>
      </c>
      <c r="D33" s="11" t="str">
        <f t="shared" si="1"/>
        <v>○</v>
      </c>
      <c r="E33" s="60">
        <v>0.79</v>
      </c>
      <c r="F33" s="7" t="str">
        <f t="shared" si="2"/>
        <v>○</v>
      </c>
      <c r="G33" s="60">
        <v>2.4</v>
      </c>
      <c r="H33" s="7" t="str">
        <f>IF(G33&lt;=40,"○","×")</f>
        <v>○</v>
      </c>
      <c r="I33" s="60">
        <v>6.8</v>
      </c>
      <c r="J33" s="7" t="str">
        <f t="shared" si="3"/>
        <v>○</v>
      </c>
      <c r="K33" s="60">
        <v>1.5</v>
      </c>
      <c r="L33" s="7" t="str">
        <f t="shared" si="4"/>
        <v>○</v>
      </c>
      <c r="M33" s="60">
        <v>1.7</v>
      </c>
      <c r="N33" s="7" t="str">
        <f t="shared" si="5"/>
        <v>×</v>
      </c>
      <c r="O33" s="60">
        <v>0.27</v>
      </c>
      <c r="P33" s="62" t="str">
        <f t="shared" si="6"/>
        <v>○</v>
      </c>
    </row>
    <row r="34" spans="1:16" ht="16.5" customHeight="1">
      <c r="A34" s="94"/>
      <c r="B34" s="5" t="s">
        <v>48</v>
      </c>
      <c r="C34" s="60">
        <v>0.056</v>
      </c>
      <c r="D34" s="11" t="str">
        <f t="shared" si="1"/>
        <v>○</v>
      </c>
      <c r="E34" s="60">
        <v>0.029</v>
      </c>
      <c r="F34" s="7" t="str">
        <f t="shared" si="2"/>
        <v>○</v>
      </c>
      <c r="G34" s="60">
        <v>2.1</v>
      </c>
      <c r="H34" s="7" t="str">
        <f>IF(G34&lt;=40,"○","×")</f>
        <v>○</v>
      </c>
      <c r="I34" s="60">
        <v>3.1</v>
      </c>
      <c r="J34" s="7" t="str">
        <f t="shared" si="3"/>
        <v>○</v>
      </c>
      <c r="K34" s="60">
        <v>0.21</v>
      </c>
      <c r="L34" s="7" t="str">
        <f t="shared" si="4"/>
        <v>○</v>
      </c>
      <c r="M34" s="60">
        <v>0.23</v>
      </c>
      <c r="N34" s="7" t="str">
        <f t="shared" si="5"/>
        <v>○</v>
      </c>
      <c r="O34" s="60">
        <v>0.14</v>
      </c>
      <c r="P34" s="62" t="str">
        <f t="shared" si="6"/>
        <v>○</v>
      </c>
    </row>
    <row r="35" spans="1:16" ht="16.5" customHeight="1">
      <c r="A35" s="94"/>
      <c r="B35" s="5" t="s">
        <v>49</v>
      </c>
      <c r="C35" s="60">
        <v>0.41</v>
      </c>
      <c r="D35" s="11" t="str">
        <f t="shared" si="1"/>
        <v>○</v>
      </c>
      <c r="E35" s="60">
        <v>0.42</v>
      </c>
      <c r="F35" s="7" t="str">
        <f t="shared" si="2"/>
        <v>○</v>
      </c>
      <c r="G35" s="60">
        <v>2.3</v>
      </c>
      <c r="H35" s="7" t="str">
        <f>IF(G35&lt;=40,"○","×")</f>
        <v>○</v>
      </c>
      <c r="I35" s="60">
        <v>5.8</v>
      </c>
      <c r="J35" s="7" t="str">
        <f t="shared" si="3"/>
        <v>○</v>
      </c>
      <c r="K35" s="60">
        <v>0.28</v>
      </c>
      <c r="L35" s="7" t="str">
        <f>IF(K35&lt;=18,"○","×")</f>
        <v>○</v>
      </c>
      <c r="M35" s="60">
        <v>1.2</v>
      </c>
      <c r="N35" s="7" t="str">
        <f t="shared" si="5"/>
        <v>○</v>
      </c>
      <c r="O35" s="60">
        <v>0.51</v>
      </c>
      <c r="P35" s="62" t="str">
        <f t="shared" si="6"/>
        <v>○</v>
      </c>
    </row>
    <row r="36" spans="1:16" ht="16.5" customHeight="1" thickBot="1">
      <c r="A36" s="19" t="s">
        <v>50</v>
      </c>
      <c r="B36" s="20" t="s">
        <v>51</v>
      </c>
      <c r="C36" s="58" t="s">
        <v>52</v>
      </c>
      <c r="D36" s="21" t="s">
        <v>79</v>
      </c>
      <c r="E36" s="58" t="s">
        <v>79</v>
      </c>
      <c r="F36" s="31" t="s">
        <v>52</v>
      </c>
      <c r="G36" s="58" t="s">
        <v>52</v>
      </c>
      <c r="H36" s="31" t="s">
        <v>79</v>
      </c>
      <c r="I36" s="58" t="s">
        <v>79</v>
      </c>
      <c r="J36" s="31" t="s">
        <v>79</v>
      </c>
      <c r="K36" s="58" t="s">
        <v>52</v>
      </c>
      <c r="L36" s="31" t="s">
        <v>52</v>
      </c>
      <c r="M36" s="58" t="s">
        <v>79</v>
      </c>
      <c r="N36" s="31" t="s">
        <v>79</v>
      </c>
      <c r="O36" s="66" t="s">
        <v>27</v>
      </c>
      <c r="P36" s="67" t="s">
        <v>79</v>
      </c>
    </row>
    <row r="37" spans="1:16" ht="6" customHeight="1">
      <c r="A37" s="34"/>
      <c r="B37" s="34"/>
      <c r="C37" s="35"/>
      <c r="D37" s="34"/>
      <c r="E37" s="36"/>
      <c r="F37" s="37"/>
      <c r="G37" s="36"/>
      <c r="H37" s="37"/>
      <c r="I37" s="36"/>
      <c r="J37" s="37"/>
      <c r="K37" s="36"/>
      <c r="L37" s="37"/>
      <c r="M37" s="36"/>
      <c r="N37" s="37"/>
      <c r="O37" s="36"/>
      <c r="P37" s="37"/>
    </row>
    <row r="38" spans="1:16" ht="13.5">
      <c r="A38" s="23" t="s">
        <v>53</v>
      </c>
      <c r="B38" s="34"/>
      <c r="C38" s="35"/>
      <c r="D38" s="34"/>
      <c r="E38" s="36"/>
      <c r="F38" s="37"/>
      <c r="G38" s="36"/>
      <c r="H38" s="37"/>
      <c r="I38" s="36"/>
      <c r="J38" s="37"/>
      <c r="K38" s="36"/>
      <c r="L38" s="37"/>
      <c r="M38" s="36"/>
      <c r="N38" s="37"/>
      <c r="O38" s="36"/>
      <c r="P38" s="37"/>
    </row>
    <row r="39" spans="1:16" ht="13.5" customHeight="1">
      <c r="A39" s="23" t="s">
        <v>54</v>
      </c>
      <c r="B39" s="34"/>
      <c r="C39" s="35"/>
      <c r="D39" s="34"/>
      <c r="E39" s="36"/>
      <c r="F39" s="37"/>
      <c r="G39" s="36"/>
      <c r="H39" s="37"/>
      <c r="I39" s="36"/>
      <c r="J39" s="37"/>
      <c r="K39" s="36"/>
      <c r="L39" s="37"/>
      <c r="M39" s="36"/>
      <c r="N39" s="37"/>
      <c r="O39" s="36"/>
      <c r="P39" s="37"/>
    </row>
    <row r="40" spans="1:16" ht="13.5" customHeight="1" thickBot="1">
      <c r="A40" s="23"/>
      <c r="B40" s="34"/>
      <c r="C40" s="35"/>
      <c r="D40" s="34"/>
      <c r="E40" s="36"/>
      <c r="F40" s="37"/>
      <c r="G40" s="36"/>
      <c r="H40" s="37"/>
      <c r="I40" s="36"/>
      <c r="J40" s="37"/>
      <c r="K40" s="36"/>
      <c r="L40" s="37"/>
      <c r="M40" s="36"/>
      <c r="N40" s="37"/>
      <c r="O40" s="36"/>
      <c r="P40" s="37"/>
    </row>
    <row r="41" spans="1:16" ht="13.5" customHeight="1">
      <c r="A41" s="34"/>
      <c r="B41" s="38" t="s">
        <v>55</v>
      </c>
      <c r="C41" s="101">
        <f>AVERAGE(C5:C36)</f>
        <v>0.20678947368421055</v>
      </c>
      <c r="D41" s="105"/>
      <c r="E41" s="106">
        <f>AVERAGE(E5:E36)</f>
        <v>0.13805263157894734</v>
      </c>
      <c r="F41" s="107"/>
      <c r="G41" s="108">
        <f>AVERAGE(G5:G36)</f>
        <v>1.8733333333333335</v>
      </c>
      <c r="H41" s="109"/>
      <c r="I41" s="108">
        <f>AVERAGE(I5:I36)</f>
        <v>4.605882352941175</v>
      </c>
      <c r="J41" s="110"/>
      <c r="K41" s="106">
        <f>AVERAGE(K5:K36)</f>
        <v>0.253</v>
      </c>
      <c r="L41" s="111"/>
      <c r="M41" s="106">
        <f>AVERAGE(M5:M36)</f>
        <v>0.2671578947368421</v>
      </c>
      <c r="N41" s="107"/>
      <c r="O41" s="106">
        <f>AVERAGE(O5:O36)</f>
        <v>0.2240833333333333</v>
      </c>
      <c r="P41" s="112"/>
    </row>
    <row r="42" spans="1:16" ht="13.5" customHeight="1">
      <c r="A42" s="34"/>
      <c r="B42" s="39" t="s">
        <v>56</v>
      </c>
      <c r="C42" s="85">
        <f>MIN(C5:C36)</f>
        <v>0.032</v>
      </c>
      <c r="D42" s="113"/>
      <c r="E42" s="87">
        <f>MIN(E5:E36)</f>
        <v>0.01</v>
      </c>
      <c r="F42" s="114"/>
      <c r="G42" s="115">
        <f>MIN(G5:G36)</f>
        <v>1.1</v>
      </c>
      <c r="H42" s="116"/>
      <c r="I42" s="115">
        <f>MIN(I5:I36)</f>
        <v>1.9</v>
      </c>
      <c r="J42" s="116"/>
      <c r="K42" s="87">
        <f>MIN(K5:K36)</f>
        <v>0.065</v>
      </c>
      <c r="L42" s="114"/>
      <c r="M42" s="87">
        <f>MIN(M5:M36)</f>
        <v>0.039</v>
      </c>
      <c r="N42" s="117"/>
      <c r="O42" s="87">
        <f>MIN(O5:O36)</f>
        <v>0.024</v>
      </c>
      <c r="P42" s="118"/>
    </row>
    <row r="43" spans="1:16" ht="13.5" customHeight="1" thickBot="1">
      <c r="A43" s="34"/>
      <c r="B43" s="40" t="s">
        <v>57</v>
      </c>
      <c r="C43" s="96">
        <f>MAX(C5:C36)</f>
        <v>1.6</v>
      </c>
      <c r="D43" s="97"/>
      <c r="E43" s="119">
        <f>MAX(E5:E36)</f>
        <v>0.86</v>
      </c>
      <c r="F43" s="120"/>
      <c r="G43" s="121">
        <f>MAX(G5:G36)</f>
        <v>2.5</v>
      </c>
      <c r="H43" s="122"/>
      <c r="I43" s="123">
        <f>MAX(I5:I36)</f>
        <v>10</v>
      </c>
      <c r="J43" s="124"/>
      <c r="K43" s="121">
        <f>MAX(K5:K36)</f>
        <v>1.5</v>
      </c>
      <c r="L43" s="122"/>
      <c r="M43" s="121">
        <f>MAX(M5:M36)</f>
        <v>1.7</v>
      </c>
      <c r="N43" s="125"/>
      <c r="O43" s="121">
        <f>MAX(O5:O36)</f>
        <v>1.2</v>
      </c>
      <c r="P43" s="126"/>
    </row>
  </sheetData>
  <sheetProtection/>
  <mergeCells count="37"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G41:H41"/>
    <mergeCell ref="I41:J41"/>
    <mergeCell ref="K41:L41"/>
    <mergeCell ref="M41:N41"/>
    <mergeCell ref="O41:P41"/>
    <mergeCell ref="C42:D42"/>
    <mergeCell ref="E42:F42"/>
    <mergeCell ref="G42:H42"/>
    <mergeCell ref="I42:J42"/>
    <mergeCell ref="K42:L42"/>
    <mergeCell ref="A22:A23"/>
    <mergeCell ref="A24:A27"/>
    <mergeCell ref="A28:A32"/>
    <mergeCell ref="A33:A35"/>
    <mergeCell ref="C41:D41"/>
    <mergeCell ref="E41:F41"/>
    <mergeCell ref="A12:A17"/>
    <mergeCell ref="A18:A20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A5:A11"/>
  </mergeCells>
  <dataValidations count="1"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G13 I15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23" customWidth="1"/>
    <col min="2" max="2" width="20.375" style="23" customWidth="1"/>
    <col min="3" max="10" width="10.625" style="41" customWidth="1"/>
    <col min="11" max="16384" width="9.00390625" style="23" customWidth="1"/>
  </cols>
  <sheetData>
    <row r="1" ht="13.5">
      <c r="A1" s="34" t="s">
        <v>82</v>
      </c>
    </row>
    <row r="2" ht="7.5" customHeight="1" thickBot="1"/>
    <row r="3" spans="1:10" ht="13.5" customHeight="1">
      <c r="A3" s="77" t="s">
        <v>1</v>
      </c>
      <c r="B3" s="79" t="s">
        <v>2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2" t="s">
        <v>73</v>
      </c>
    </row>
    <row r="4" spans="1:10" ht="27.75" customHeight="1">
      <c r="A4" s="78"/>
      <c r="B4" s="80"/>
      <c r="C4" s="29" t="s">
        <v>7</v>
      </c>
      <c r="D4" s="29" t="s">
        <v>7</v>
      </c>
      <c r="E4" s="29" t="s">
        <v>65</v>
      </c>
      <c r="F4" s="29" t="s">
        <v>7</v>
      </c>
      <c r="G4" s="29" t="s">
        <v>65</v>
      </c>
      <c r="H4" s="29" t="s">
        <v>65</v>
      </c>
      <c r="I4" s="29" t="s">
        <v>65</v>
      </c>
      <c r="J4" s="42" t="s">
        <v>65</v>
      </c>
    </row>
    <row r="5" spans="1:10" ht="16.5" customHeight="1">
      <c r="A5" s="91" t="s">
        <v>9</v>
      </c>
      <c r="B5" s="5" t="s">
        <v>10</v>
      </c>
      <c r="C5" s="53">
        <v>1.7</v>
      </c>
      <c r="D5" s="53">
        <v>0.037</v>
      </c>
      <c r="E5" s="53">
        <v>0.036</v>
      </c>
      <c r="F5" s="53">
        <v>2.8</v>
      </c>
      <c r="G5" s="53">
        <v>1.2</v>
      </c>
      <c r="H5" s="53">
        <v>0.0046</v>
      </c>
      <c r="I5" s="53">
        <v>4.5</v>
      </c>
      <c r="J5" s="53">
        <v>1.2</v>
      </c>
    </row>
    <row r="6" spans="1:10" ht="16.5" customHeight="1">
      <c r="A6" s="92"/>
      <c r="B6" s="5" t="s">
        <v>11</v>
      </c>
      <c r="C6" s="53">
        <v>1.8</v>
      </c>
      <c r="D6" s="53">
        <v>0.043</v>
      </c>
      <c r="E6" s="53">
        <v>0.25</v>
      </c>
      <c r="F6" s="53">
        <v>2.9</v>
      </c>
      <c r="G6" s="53">
        <v>2.7</v>
      </c>
      <c r="H6" s="53">
        <v>0.012</v>
      </c>
      <c r="I6" s="53">
        <v>15</v>
      </c>
      <c r="J6" s="53">
        <v>2.9</v>
      </c>
    </row>
    <row r="7" spans="1:10" ht="16.5" customHeight="1">
      <c r="A7" s="92"/>
      <c r="B7" s="5" t="s">
        <v>12</v>
      </c>
      <c r="C7" s="53">
        <v>2.2</v>
      </c>
      <c r="D7" s="53">
        <v>0.043</v>
      </c>
      <c r="E7" s="53">
        <v>0.29</v>
      </c>
      <c r="F7" s="54">
        <v>3</v>
      </c>
      <c r="G7" s="53">
        <v>2.2</v>
      </c>
      <c r="H7" s="53">
        <v>0.012</v>
      </c>
      <c r="I7" s="53">
        <v>24</v>
      </c>
      <c r="J7" s="53">
        <v>3.2</v>
      </c>
    </row>
    <row r="8" spans="1:10" ht="16.5" customHeight="1">
      <c r="A8" s="92"/>
      <c r="B8" s="5" t="s">
        <v>13</v>
      </c>
      <c r="C8" s="53">
        <v>2.2</v>
      </c>
      <c r="D8" s="53">
        <v>0.039</v>
      </c>
      <c r="E8" s="53">
        <v>0.18</v>
      </c>
      <c r="F8" s="53">
        <v>2.9</v>
      </c>
      <c r="G8" s="53">
        <v>1.5</v>
      </c>
      <c r="H8" s="53">
        <v>0.011</v>
      </c>
      <c r="I8" s="53">
        <v>11</v>
      </c>
      <c r="J8" s="54">
        <v>2</v>
      </c>
    </row>
    <row r="9" spans="1:10" ht="16.5" customHeight="1">
      <c r="A9" s="92"/>
      <c r="B9" s="5" t="s">
        <v>14</v>
      </c>
      <c r="C9" s="53">
        <v>1.6</v>
      </c>
      <c r="D9" s="53">
        <v>0.031</v>
      </c>
      <c r="E9" s="53">
        <v>0.11</v>
      </c>
      <c r="F9" s="53">
        <v>2.2</v>
      </c>
      <c r="G9" s="53">
        <v>1.3</v>
      </c>
      <c r="H9" s="53">
        <v>0.0044</v>
      </c>
      <c r="I9" s="53">
        <v>4.4</v>
      </c>
      <c r="J9" s="53">
        <v>1.2</v>
      </c>
    </row>
    <row r="10" spans="1:10" ht="16.5" customHeight="1">
      <c r="A10" s="92"/>
      <c r="B10" s="5" t="s">
        <v>15</v>
      </c>
      <c r="C10" s="53">
        <v>3.2</v>
      </c>
      <c r="D10" s="56">
        <v>0.1</v>
      </c>
      <c r="E10" s="53">
        <v>0.34</v>
      </c>
      <c r="F10" s="53">
        <v>3.5</v>
      </c>
      <c r="G10" s="53">
        <v>2.4</v>
      </c>
      <c r="H10" s="68">
        <v>0.02</v>
      </c>
      <c r="I10" s="53">
        <v>46</v>
      </c>
      <c r="J10" s="53">
        <v>9.9</v>
      </c>
    </row>
    <row r="11" spans="1:10" ht="16.5" customHeight="1">
      <c r="A11" s="93"/>
      <c r="B11" s="5" t="s">
        <v>74</v>
      </c>
      <c r="C11" s="53">
        <v>2.8</v>
      </c>
      <c r="D11" s="53">
        <v>0.079</v>
      </c>
      <c r="E11" s="53">
        <v>0.18</v>
      </c>
      <c r="F11" s="53">
        <v>3.7</v>
      </c>
      <c r="G11" s="53">
        <v>2.3</v>
      </c>
      <c r="H11" s="53">
        <v>0.011</v>
      </c>
      <c r="I11" s="53">
        <v>16</v>
      </c>
      <c r="J11" s="53">
        <v>2.7</v>
      </c>
    </row>
    <row r="12" spans="1:10" ht="16.5" customHeight="1">
      <c r="A12" s="94" t="s">
        <v>17</v>
      </c>
      <c r="B12" s="5" t="s">
        <v>18</v>
      </c>
      <c r="C12" s="53">
        <v>0.99</v>
      </c>
      <c r="D12" s="53">
        <v>0.095</v>
      </c>
      <c r="E12" s="53">
        <v>0.27</v>
      </c>
      <c r="F12" s="53">
        <v>1.3</v>
      </c>
      <c r="G12" s="53">
        <v>0.97</v>
      </c>
      <c r="H12" s="53">
        <v>0.0053</v>
      </c>
      <c r="I12" s="53">
        <v>17</v>
      </c>
      <c r="J12" s="53">
        <v>2.4</v>
      </c>
    </row>
    <row r="13" spans="1:10" ht="16.5" customHeight="1">
      <c r="A13" s="94"/>
      <c r="B13" s="5" t="s">
        <v>19</v>
      </c>
      <c r="C13" s="53">
        <v>0.98</v>
      </c>
      <c r="D13" s="53">
        <v>0.077</v>
      </c>
      <c r="E13" s="53">
        <v>0.32</v>
      </c>
      <c r="F13" s="53">
        <v>1.4</v>
      </c>
      <c r="G13" s="53">
        <v>1.1</v>
      </c>
      <c r="H13" s="69">
        <v>0.006</v>
      </c>
      <c r="I13" s="53">
        <v>14</v>
      </c>
      <c r="J13" s="53">
        <v>2.4</v>
      </c>
    </row>
    <row r="14" spans="1:10" ht="16.5" customHeight="1">
      <c r="A14" s="94"/>
      <c r="B14" s="5" t="s">
        <v>20</v>
      </c>
      <c r="C14" s="53">
        <v>0.86</v>
      </c>
      <c r="D14" s="55" t="s">
        <v>27</v>
      </c>
      <c r="E14" s="70" t="s">
        <v>27</v>
      </c>
      <c r="F14" s="63">
        <v>1.3</v>
      </c>
      <c r="G14" s="53">
        <v>0.91</v>
      </c>
      <c r="H14" s="53">
        <v>0.0082</v>
      </c>
      <c r="I14" s="53">
        <v>32</v>
      </c>
      <c r="J14" s="53">
        <v>9.2</v>
      </c>
    </row>
    <row r="15" spans="1:10" ht="16.5" customHeight="1">
      <c r="A15" s="94"/>
      <c r="B15" s="5" t="s">
        <v>21</v>
      </c>
      <c r="C15" s="53">
        <v>1.3</v>
      </c>
      <c r="D15" s="55" t="s">
        <v>27</v>
      </c>
      <c r="E15" s="70" t="s">
        <v>27</v>
      </c>
      <c r="F15" s="63">
        <v>1.5</v>
      </c>
      <c r="G15" s="71">
        <v>1</v>
      </c>
      <c r="H15" s="63">
        <v>0.0099</v>
      </c>
      <c r="I15" s="63">
        <v>32</v>
      </c>
      <c r="J15" s="53">
        <v>10</v>
      </c>
    </row>
    <row r="16" spans="1:10" ht="16.5" customHeight="1">
      <c r="A16" s="94"/>
      <c r="B16" s="5" t="s">
        <v>22</v>
      </c>
      <c r="C16" s="53">
        <v>1.6</v>
      </c>
      <c r="D16" s="55" t="s">
        <v>27</v>
      </c>
      <c r="E16" s="63">
        <v>0.56</v>
      </c>
      <c r="F16" s="63">
        <v>2.3</v>
      </c>
      <c r="G16" s="70" t="s">
        <v>27</v>
      </c>
      <c r="H16" s="70" t="s">
        <v>27</v>
      </c>
      <c r="I16" s="70" t="s">
        <v>27</v>
      </c>
      <c r="J16" s="70" t="s">
        <v>27</v>
      </c>
    </row>
    <row r="17" spans="1:10" ht="16.5" customHeight="1">
      <c r="A17" s="94"/>
      <c r="B17" s="5" t="s">
        <v>23</v>
      </c>
      <c r="C17" s="53">
        <v>1.4</v>
      </c>
      <c r="D17" s="55" t="s">
        <v>27</v>
      </c>
      <c r="E17" s="63">
        <v>0.32</v>
      </c>
      <c r="F17" s="63">
        <v>1.6</v>
      </c>
      <c r="G17" s="70" t="s">
        <v>27</v>
      </c>
      <c r="H17" s="70" t="s">
        <v>27</v>
      </c>
      <c r="I17" s="70" t="s">
        <v>27</v>
      </c>
      <c r="J17" s="70" t="s">
        <v>27</v>
      </c>
    </row>
    <row r="18" spans="1:10" ht="16.5" customHeight="1">
      <c r="A18" s="94" t="s">
        <v>24</v>
      </c>
      <c r="B18" s="5" t="s">
        <v>25</v>
      </c>
      <c r="C18" s="53">
        <v>3.2</v>
      </c>
      <c r="D18" s="68">
        <v>0.09</v>
      </c>
      <c r="E18" s="53">
        <v>0.16</v>
      </c>
      <c r="F18" s="53">
        <v>1.7</v>
      </c>
      <c r="G18" s="53">
        <v>1.2</v>
      </c>
      <c r="H18" s="53">
        <v>0.018</v>
      </c>
      <c r="I18" s="53">
        <v>28</v>
      </c>
      <c r="J18" s="53">
        <v>4.8</v>
      </c>
    </row>
    <row r="19" spans="1:10" ht="16.5" customHeight="1">
      <c r="A19" s="94"/>
      <c r="B19" s="5" t="s">
        <v>26</v>
      </c>
      <c r="C19" s="55" t="s">
        <v>27</v>
      </c>
      <c r="D19" s="55" t="s">
        <v>27</v>
      </c>
      <c r="E19" s="70" t="s">
        <v>27</v>
      </c>
      <c r="F19" s="55" t="s">
        <v>27</v>
      </c>
      <c r="G19" s="70" t="s">
        <v>27</v>
      </c>
      <c r="H19" s="70" t="s">
        <v>27</v>
      </c>
      <c r="I19" s="70" t="s">
        <v>27</v>
      </c>
      <c r="J19" s="70" t="s">
        <v>27</v>
      </c>
    </row>
    <row r="20" spans="1:10" ht="16.5" customHeight="1">
      <c r="A20" s="94"/>
      <c r="B20" s="5" t="s">
        <v>29</v>
      </c>
      <c r="C20" s="53">
        <v>2.8</v>
      </c>
      <c r="D20" s="70" t="s">
        <v>27</v>
      </c>
      <c r="E20" s="53">
        <v>0.18</v>
      </c>
      <c r="F20" s="54">
        <v>2</v>
      </c>
      <c r="G20" s="70" t="s">
        <v>27</v>
      </c>
      <c r="H20" s="70" t="s">
        <v>27</v>
      </c>
      <c r="I20" s="70" t="s">
        <v>27</v>
      </c>
      <c r="J20" s="70" t="s">
        <v>27</v>
      </c>
    </row>
    <row r="21" spans="1:10" ht="16.5" customHeight="1">
      <c r="A21" s="13" t="s">
        <v>30</v>
      </c>
      <c r="B21" s="14" t="s">
        <v>31</v>
      </c>
      <c r="C21" s="55" t="s">
        <v>27</v>
      </c>
      <c r="D21" s="55" t="s">
        <v>27</v>
      </c>
      <c r="E21" s="70" t="s">
        <v>27</v>
      </c>
      <c r="F21" s="55" t="s">
        <v>27</v>
      </c>
      <c r="G21" s="70" t="s">
        <v>27</v>
      </c>
      <c r="H21" s="70" t="s">
        <v>27</v>
      </c>
      <c r="I21" s="70" t="s">
        <v>27</v>
      </c>
      <c r="J21" s="70" t="s">
        <v>27</v>
      </c>
    </row>
    <row r="22" spans="1:10" ht="16.5" customHeight="1">
      <c r="A22" s="95" t="s">
        <v>32</v>
      </c>
      <c r="B22" s="16" t="s">
        <v>33</v>
      </c>
      <c r="C22" s="53">
        <v>2.3</v>
      </c>
      <c r="D22" s="53">
        <v>0.096</v>
      </c>
      <c r="E22" s="53">
        <v>0.29</v>
      </c>
      <c r="F22" s="53">
        <v>4.1</v>
      </c>
      <c r="G22" s="71">
        <v>1</v>
      </c>
      <c r="H22" s="53">
        <v>0.011</v>
      </c>
      <c r="I22" s="53">
        <v>28</v>
      </c>
      <c r="J22" s="53">
        <v>3.7</v>
      </c>
    </row>
    <row r="23" spans="1:10" ht="16.5" customHeight="1">
      <c r="A23" s="95"/>
      <c r="B23" s="16" t="s">
        <v>34</v>
      </c>
      <c r="C23" s="72">
        <v>2.4</v>
      </c>
      <c r="D23" s="70" t="s">
        <v>27</v>
      </c>
      <c r="E23" s="56">
        <v>0.4</v>
      </c>
      <c r="F23" s="53">
        <v>4.2</v>
      </c>
      <c r="G23" s="70" t="s">
        <v>27</v>
      </c>
      <c r="H23" s="70" t="s">
        <v>27</v>
      </c>
      <c r="I23" s="70" t="s">
        <v>27</v>
      </c>
      <c r="J23" s="70" t="s">
        <v>27</v>
      </c>
    </row>
    <row r="24" spans="1:10" ht="16.5" customHeight="1">
      <c r="A24" s="95" t="s">
        <v>35</v>
      </c>
      <c r="B24" s="16" t="s">
        <v>36</v>
      </c>
      <c r="C24" s="54">
        <v>3</v>
      </c>
      <c r="D24" s="53">
        <v>0.089</v>
      </c>
      <c r="E24" s="53">
        <v>0.32</v>
      </c>
      <c r="F24" s="53">
        <v>2.3</v>
      </c>
      <c r="G24" s="53">
        <v>1.2</v>
      </c>
      <c r="H24" s="53">
        <v>0.014</v>
      </c>
      <c r="I24" s="53">
        <v>25</v>
      </c>
      <c r="J24" s="53">
        <v>5.1</v>
      </c>
    </row>
    <row r="25" spans="1:10" ht="16.5" customHeight="1">
      <c r="A25" s="95"/>
      <c r="B25" s="16" t="s">
        <v>37</v>
      </c>
      <c r="C25" s="55" t="s">
        <v>27</v>
      </c>
      <c r="D25" s="55" t="s">
        <v>27</v>
      </c>
      <c r="E25" s="70" t="s">
        <v>27</v>
      </c>
      <c r="F25" s="55" t="s">
        <v>27</v>
      </c>
      <c r="G25" s="70" t="s">
        <v>27</v>
      </c>
      <c r="H25" s="70" t="s">
        <v>27</v>
      </c>
      <c r="I25" s="70" t="s">
        <v>27</v>
      </c>
      <c r="J25" s="70" t="s">
        <v>27</v>
      </c>
    </row>
    <row r="26" spans="1:10" ht="16.5" customHeight="1">
      <c r="A26" s="95"/>
      <c r="B26" s="16" t="s">
        <v>38</v>
      </c>
      <c r="C26" s="55" t="s">
        <v>27</v>
      </c>
      <c r="D26" s="55" t="s">
        <v>27</v>
      </c>
      <c r="E26" s="70" t="s">
        <v>27</v>
      </c>
      <c r="F26" s="55" t="s">
        <v>27</v>
      </c>
      <c r="G26" s="70" t="s">
        <v>27</v>
      </c>
      <c r="H26" s="70" t="s">
        <v>27</v>
      </c>
      <c r="I26" s="70" t="s">
        <v>27</v>
      </c>
      <c r="J26" s="70" t="s">
        <v>27</v>
      </c>
    </row>
    <row r="27" spans="1:10" ht="16.5" customHeight="1">
      <c r="A27" s="95"/>
      <c r="B27" s="16" t="s">
        <v>39</v>
      </c>
      <c r="C27" s="53">
        <v>2.7</v>
      </c>
      <c r="D27" s="70" t="s">
        <v>27</v>
      </c>
      <c r="E27" s="53">
        <v>0.39</v>
      </c>
      <c r="F27" s="53">
        <v>2.5</v>
      </c>
      <c r="G27" s="70" t="s">
        <v>27</v>
      </c>
      <c r="H27" s="70" t="s">
        <v>27</v>
      </c>
      <c r="I27" s="70" t="s">
        <v>27</v>
      </c>
      <c r="J27" s="70" t="s">
        <v>27</v>
      </c>
    </row>
    <row r="28" spans="1:10" ht="16.5" customHeight="1">
      <c r="A28" s="95" t="s">
        <v>40</v>
      </c>
      <c r="B28" s="16" t="s">
        <v>41</v>
      </c>
      <c r="C28" s="55" t="s">
        <v>27</v>
      </c>
      <c r="D28" s="55" t="s">
        <v>27</v>
      </c>
      <c r="E28" s="70" t="s">
        <v>27</v>
      </c>
      <c r="F28" s="55" t="s">
        <v>27</v>
      </c>
      <c r="G28" s="70" t="s">
        <v>27</v>
      </c>
      <c r="H28" s="70" t="s">
        <v>27</v>
      </c>
      <c r="I28" s="70" t="s">
        <v>27</v>
      </c>
      <c r="J28" s="70" t="s">
        <v>27</v>
      </c>
    </row>
    <row r="29" spans="1:10" ht="16.5" customHeight="1">
      <c r="A29" s="95"/>
      <c r="B29" s="16" t="s">
        <v>42</v>
      </c>
      <c r="C29" s="55" t="s">
        <v>27</v>
      </c>
      <c r="D29" s="55" t="s">
        <v>27</v>
      </c>
      <c r="E29" s="70" t="s">
        <v>27</v>
      </c>
      <c r="F29" s="55" t="s">
        <v>27</v>
      </c>
      <c r="G29" s="70" t="s">
        <v>27</v>
      </c>
      <c r="H29" s="70" t="s">
        <v>27</v>
      </c>
      <c r="I29" s="70" t="s">
        <v>27</v>
      </c>
      <c r="J29" s="70" t="s">
        <v>27</v>
      </c>
    </row>
    <row r="30" spans="1:10" ht="16.5" customHeight="1">
      <c r="A30" s="95"/>
      <c r="B30" s="16" t="s">
        <v>43</v>
      </c>
      <c r="C30" s="73">
        <v>2</v>
      </c>
      <c r="D30" s="70" t="s">
        <v>27</v>
      </c>
      <c r="E30" s="53">
        <v>0.23</v>
      </c>
      <c r="F30" s="73">
        <v>2</v>
      </c>
      <c r="G30" s="70" t="s">
        <v>27</v>
      </c>
      <c r="H30" s="70" t="s">
        <v>27</v>
      </c>
      <c r="I30" s="70" t="s">
        <v>27</v>
      </c>
      <c r="J30" s="70" t="s">
        <v>27</v>
      </c>
    </row>
    <row r="31" spans="1:10" ht="16.5" customHeight="1">
      <c r="A31" s="95"/>
      <c r="B31" s="16" t="s">
        <v>44</v>
      </c>
      <c r="C31" s="53">
        <v>1.8</v>
      </c>
      <c r="D31" s="70" t="s">
        <v>27</v>
      </c>
      <c r="E31" s="53">
        <v>0.25</v>
      </c>
      <c r="F31" s="73">
        <v>1.9</v>
      </c>
      <c r="G31" s="70" t="s">
        <v>27</v>
      </c>
      <c r="H31" s="70" t="s">
        <v>27</v>
      </c>
      <c r="I31" s="70" t="s">
        <v>27</v>
      </c>
      <c r="J31" s="70" t="s">
        <v>27</v>
      </c>
    </row>
    <row r="32" spans="1:10" ht="16.5" customHeight="1">
      <c r="A32" s="95"/>
      <c r="B32" s="17" t="s">
        <v>45</v>
      </c>
      <c r="C32" s="55" t="s">
        <v>27</v>
      </c>
      <c r="D32" s="55" t="s">
        <v>27</v>
      </c>
      <c r="E32" s="70" t="s">
        <v>27</v>
      </c>
      <c r="F32" s="55" t="s">
        <v>27</v>
      </c>
      <c r="G32" s="70" t="s">
        <v>27</v>
      </c>
      <c r="H32" s="70" t="s">
        <v>27</v>
      </c>
      <c r="I32" s="70" t="s">
        <v>27</v>
      </c>
      <c r="J32" s="70" t="s">
        <v>27</v>
      </c>
    </row>
    <row r="33" spans="1:10" ht="16.5" customHeight="1">
      <c r="A33" s="94" t="s">
        <v>46</v>
      </c>
      <c r="B33" s="18" t="s">
        <v>47</v>
      </c>
      <c r="C33" s="53">
        <v>2.8</v>
      </c>
      <c r="D33" s="53">
        <v>0.13</v>
      </c>
      <c r="E33" s="53">
        <v>0.17</v>
      </c>
      <c r="F33" s="53">
        <v>2.9</v>
      </c>
      <c r="G33" s="53">
        <v>1.1</v>
      </c>
      <c r="H33" s="53">
        <v>0.022</v>
      </c>
      <c r="I33" s="53">
        <v>40</v>
      </c>
      <c r="J33" s="53">
        <v>14</v>
      </c>
    </row>
    <row r="34" spans="1:10" ht="16.5" customHeight="1">
      <c r="A34" s="94"/>
      <c r="B34" s="5" t="s">
        <v>48</v>
      </c>
      <c r="C34" s="54">
        <v>2</v>
      </c>
      <c r="D34" s="53">
        <v>0.087</v>
      </c>
      <c r="E34" s="53">
        <v>0.17</v>
      </c>
      <c r="F34" s="53">
        <v>2.3</v>
      </c>
      <c r="G34" s="71">
        <v>1</v>
      </c>
      <c r="H34" s="53">
        <v>0.0095</v>
      </c>
      <c r="I34" s="53">
        <v>21</v>
      </c>
      <c r="J34" s="53">
        <v>6.8</v>
      </c>
    </row>
    <row r="35" spans="1:10" ht="16.5" customHeight="1">
      <c r="A35" s="94"/>
      <c r="B35" s="5" t="s">
        <v>49</v>
      </c>
      <c r="C35" s="53">
        <v>2.7</v>
      </c>
      <c r="D35" s="53">
        <v>0.13</v>
      </c>
      <c r="E35" s="56">
        <v>0.2</v>
      </c>
      <c r="F35" s="53">
        <v>3.3</v>
      </c>
      <c r="G35" s="71">
        <v>1</v>
      </c>
      <c r="H35" s="53">
        <v>0.015</v>
      </c>
      <c r="I35" s="53">
        <v>37</v>
      </c>
      <c r="J35" s="53">
        <v>12</v>
      </c>
    </row>
    <row r="36" spans="1:10" ht="16.5" customHeight="1" thickBot="1">
      <c r="A36" s="19" t="s">
        <v>50</v>
      </c>
      <c r="B36" s="20" t="s">
        <v>51</v>
      </c>
      <c r="C36" s="58" t="s">
        <v>76</v>
      </c>
      <c r="D36" s="58" t="s">
        <v>76</v>
      </c>
      <c r="E36" s="74" t="s">
        <v>76</v>
      </c>
      <c r="F36" s="58" t="s">
        <v>76</v>
      </c>
      <c r="G36" s="74" t="s">
        <v>76</v>
      </c>
      <c r="H36" s="74" t="s">
        <v>76</v>
      </c>
      <c r="I36" s="74" t="s">
        <v>76</v>
      </c>
      <c r="J36" s="74" t="s">
        <v>76</v>
      </c>
    </row>
    <row r="37" spans="3:10" ht="6" customHeight="1">
      <c r="C37" s="45"/>
      <c r="D37" s="45"/>
      <c r="E37" s="45"/>
      <c r="F37" s="45"/>
      <c r="G37" s="45"/>
      <c r="H37" s="45"/>
      <c r="I37" s="45"/>
      <c r="J37" s="45"/>
    </row>
    <row r="38" spans="1:10" ht="13.5" customHeight="1">
      <c r="A38" s="23" t="s">
        <v>53</v>
      </c>
      <c r="C38" s="45"/>
      <c r="D38" s="45"/>
      <c r="E38" s="45"/>
      <c r="F38" s="45"/>
      <c r="G38" s="45"/>
      <c r="H38" s="45"/>
      <c r="I38" s="45"/>
      <c r="J38" s="45"/>
    </row>
    <row r="39" spans="1:10" ht="13.5" customHeight="1">
      <c r="A39" s="23" t="s">
        <v>54</v>
      </c>
      <c r="C39" s="45"/>
      <c r="D39" s="45"/>
      <c r="E39" s="45"/>
      <c r="F39" s="45"/>
      <c r="G39" s="45"/>
      <c r="H39" s="45"/>
      <c r="I39" s="45"/>
      <c r="J39" s="45"/>
    </row>
    <row r="40" spans="3:10" ht="13.5" customHeight="1" thickBot="1">
      <c r="C40" s="45"/>
      <c r="D40" s="45"/>
      <c r="E40" s="45"/>
      <c r="F40" s="45"/>
      <c r="G40" s="45"/>
      <c r="H40" s="45"/>
      <c r="I40" s="45"/>
      <c r="J40" s="45"/>
    </row>
    <row r="41" spans="2:10" ht="13.5" customHeight="1">
      <c r="B41" s="38" t="s">
        <v>55</v>
      </c>
      <c r="C41" s="46">
        <f aca="true" t="shared" si="0" ref="C41:J41">AVERAGE(C5:C36)</f>
        <v>2.0970833333333334</v>
      </c>
      <c r="D41" s="48">
        <f t="shared" si="0"/>
        <v>0.07773333333333333</v>
      </c>
      <c r="E41" s="47">
        <f t="shared" si="0"/>
        <v>0.2552727272727273</v>
      </c>
      <c r="F41" s="46">
        <f t="shared" si="0"/>
        <v>2.483333333333333</v>
      </c>
      <c r="G41" s="46">
        <f t="shared" si="0"/>
        <v>1.4164705882352941</v>
      </c>
      <c r="H41" s="48">
        <f t="shared" si="0"/>
        <v>0.011405882352941177</v>
      </c>
      <c r="I41" s="49">
        <f t="shared" si="0"/>
        <v>23.22941176470588</v>
      </c>
      <c r="J41" s="50">
        <f t="shared" si="0"/>
        <v>5.499999999999999</v>
      </c>
    </row>
    <row r="42" spans="2:10" ht="13.5" customHeight="1">
      <c r="B42" s="51" t="s">
        <v>56</v>
      </c>
      <c r="C42" s="8">
        <f aca="true" t="shared" si="1" ref="C42:J42">MIN(C5:C36)</f>
        <v>0.86</v>
      </c>
      <c r="D42" s="10">
        <f t="shared" si="1"/>
        <v>0.031</v>
      </c>
      <c r="E42" s="75">
        <f t="shared" si="1"/>
        <v>0.036</v>
      </c>
      <c r="F42" s="6">
        <f t="shared" si="1"/>
        <v>1.3</v>
      </c>
      <c r="G42" s="8">
        <f t="shared" si="1"/>
        <v>0.91</v>
      </c>
      <c r="H42" s="76">
        <f t="shared" si="1"/>
        <v>0.0044</v>
      </c>
      <c r="I42" s="6">
        <f t="shared" si="1"/>
        <v>4.4</v>
      </c>
      <c r="J42" s="43">
        <f t="shared" si="1"/>
        <v>1.2</v>
      </c>
    </row>
    <row r="43" spans="2:10" ht="13.5" customHeight="1" thickBot="1">
      <c r="B43" s="40" t="s">
        <v>57</v>
      </c>
      <c r="C43" s="32">
        <f aca="true" t="shared" si="2" ref="C43:J43">MAX(C5:C36)</f>
        <v>3.2</v>
      </c>
      <c r="D43" s="33">
        <f t="shared" si="2"/>
        <v>0.13</v>
      </c>
      <c r="E43" s="33">
        <f t="shared" si="2"/>
        <v>0.56</v>
      </c>
      <c r="F43" s="32">
        <f t="shared" si="2"/>
        <v>4.2</v>
      </c>
      <c r="G43" s="32">
        <f t="shared" si="2"/>
        <v>2.7</v>
      </c>
      <c r="H43" s="30">
        <f t="shared" si="2"/>
        <v>0.022</v>
      </c>
      <c r="I43" s="44">
        <f t="shared" si="2"/>
        <v>46</v>
      </c>
      <c r="J43" s="52">
        <f t="shared" si="2"/>
        <v>14</v>
      </c>
    </row>
  </sheetData>
  <sheetProtection/>
  <mergeCells count="9">
    <mergeCell ref="A24:A27"/>
    <mergeCell ref="A28:A32"/>
    <mergeCell ref="A33:A35"/>
    <mergeCell ref="A3:A4"/>
    <mergeCell ref="B3:B4"/>
    <mergeCell ref="A5:A11"/>
    <mergeCell ref="A12:A17"/>
    <mergeCell ref="A18:A20"/>
    <mergeCell ref="A22:A23"/>
  </mergeCells>
  <dataValidations count="2">
    <dataValidation allowBlank="1" showInputMessage="1" showErrorMessage="1" promptTitle="ロックしています。" prompt="（数式保護のため）&#10;" error="半角英数字で入力して下さい。" imeMode="halfAlpha" sqref="C23"/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E16:E17 F14:F17 G15:I15 G34:G35 G22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2016-08-16T02:47:18Z</dcterms:created>
  <dcterms:modified xsi:type="dcterms:W3CDTF">2019-07-12T02:24:32Z</dcterms:modified>
  <cp:category/>
  <cp:version/>
  <cp:contentType/>
  <cp:contentStatus/>
</cp:coreProperties>
</file>