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71" yWindow="420" windowWidth="14760" windowHeight="8025" tabRatio="860" firstSheet="12" activeTab="23"/>
  </bookViews>
  <sheets>
    <sheet name="手賀3.6" sheetId="1" r:id="rId1"/>
    <sheet name="手賀3.1" sheetId="2" r:id="rId2"/>
    <sheet name="手賀2.14" sheetId="3" r:id="rId3"/>
    <sheet name="手賀2.7" sheetId="4" r:id="rId4"/>
    <sheet name="手賀1.15" sheetId="5" r:id="rId5"/>
    <sheet name="手賀1.8" sheetId="6" r:id="rId6"/>
    <sheet name="手賀12.17" sheetId="7" r:id="rId7"/>
    <sheet name="手賀12.10" sheetId="8" r:id="rId8"/>
    <sheet name="手賀11.15" sheetId="9" r:id="rId9"/>
    <sheet name="手賀11.5" sheetId="10" r:id="rId10"/>
    <sheet name="手賀10.15" sheetId="11" r:id="rId11"/>
    <sheet name="手賀10.4" sheetId="12" r:id="rId12"/>
    <sheet name="手賀9.20" sheetId="13" r:id="rId13"/>
    <sheet name="手賀9.13" sheetId="14" r:id="rId14"/>
    <sheet name="手賀8.13" sheetId="15" r:id="rId15"/>
    <sheet name="手賀8.6" sheetId="16" r:id="rId16"/>
    <sheet name="手賀7.18" sheetId="17" r:id="rId17"/>
    <sheet name="手賀7.10" sheetId="18" r:id="rId18"/>
    <sheet name="手賀6.14" sheetId="19" r:id="rId19"/>
    <sheet name="手賀6.8" sheetId="20" r:id="rId20"/>
    <sheet name="手賀5.24" sheetId="21" r:id="rId21"/>
    <sheet name="手賀5.16" sheetId="22" r:id="rId22"/>
    <sheet name="手賀4.27" sheetId="23" r:id="rId23"/>
    <sheet name="手賀4.19" sheetId="24" r:id="rId24"/>
  </sheets>
  <definedNames>
    <definedName name="_xlnm.Print_Area" localSheetId="4">'手賀1.15'!$A$1:$M$94</definedName>
    <definedName name="_xlnm.Print_Area" localSheetId="5">'手賀1.8'!$A$1:$M$94</definedName>
    <definedName name="_xlnm.Print_Area" localSheetId="10">'手賀10.15'!$A$1:$M$118</definedName>
    <definedName name="_xlnm.Print_Area" localSheetId="11">'手賀10.4'!$A$1:$M$120</definedName>
    <definedName name="_xlnm.Print_Area" localSheetId="8">'手賀11.15'!$A$1:$M$119</definedName>
    <definedName name="_xlnm.Print_Area" localSheetId="9">'手賀11.5'!$A$1:$M$108</definedName>
    <definedName name="_xlnm.Print_Area" localSheetId="7">'手賀12.10'!$A$1:$M$104</definedName>
    <definedName name="_xlnm.Print_Area" localSheetId="6">'手賀12.17'!$A$1:$M$106</definedName>
    <definedName name="_xlnm.Print_Area" localSheetId="2">'手賀2.14'!$A$1:$M$103</definedName>
    <definedName name="_xlnm.Print_Area" localSheetId="3">'手賀2.7'!$A$1:$M$95</definedName>
    <definedName name="_xlnm.Print_Area" localSheetId="1">'手賀3.1'!$A$1:$M$111</definedName>
    <definedName name="_xlnm.Print_Area" localSheetId="0">'手賀3.6'!$A$1:$M$109</definedName>
    <definedName name="_xlnm.Print_Area" localSheetId="23">'手賀4.19'!$A$1:$M$117</definedName>
    <definedName name="_xlnm.Print_Area" localSheetId="22">'手賀4.27'!$A$1:$M$117</definedName>
    <definedName name="_xlnm.Print_Area" localSheetId="21">'手賀5.16'!$A$1:$M$118</definedName>
    <definedName name="_xlnm.Print_Area" localSheetId="20">'手賀5.24'!$A$1:$M$112</definedName>
    <definedName name="_xlnm.Print_Area" localSheetId="18">'手賀6.14'!$A$1:$M$127</definedName>
    <definedName name="_xlnm.Print_Area" localSheetId="19">'手賀6.8'!$A$1:$M$126</definedName>
    <definedName name="_xlnm.Print_Area" localSheetId="17">'手賀7.10'!$A$1:$M$135</definedName>
    <definedName name="_xlnm.Print_Area" localSheetId="16">'手賀7.18'!$A$1:$M$140</definedName>
    <definedName name="_xlnm.Print_Area" localSheetId="14">'手賀8.13'!$A$1:$M$133</definedName>
    <definedName name="_xlnm.Print_Area" localSheetId="15">'手賀8.6'!$A$1:$M$130</definedName>
    <definedName name="_xlnm.Print_Area" localSheetId="13">'手賀9.13'!$A$1:$M$116</definedName>
    <definedName name="_xlnm.Print_Area" localSheetId="12">'手賀9.20'!$A$1:$M$120</definedName>
  </definedNames>
  <calcPr fullCalcOnLoad="1"/>
</workbook>
</file>

<file path=xl/sharedStrings.xml><?xml version="1.0" encoding="utf-8"?>
<sst xmlns="http://schemas.openxmlformats.org/spreadsheetml/2006/main" count="4657" uniqueCount="530">
  <si>
    <t>肉質鞭毛虫</t>
  </si>
  <si>
    <t>LOBOSEA</t>
  </si>
  <si>
    <t>採取地点</t>
  </si>
  <si>
    <t>採取年月日</t>
  </si>
  <si>
    <t>採取時刻</t>
  </si>
  <si>
    <t>全水深</t>
  </si>
  <si>
    <t>(ｍ)</t>
  </si>
  <si>
    <t>採取水深</t>
  </si>
  <si>
    <t>採水量</t>
  </si>
  <si>
    <t>(ml)</t>
  </si>
  <si>
    <t>№</t>
  </si>
  <si>
    <t>門</t>
  </si>
  <si>
    <t>綱</t>
  </si>
  <si>
    <t>出現種名</t>
  </si>
  <si>
    <t>藍藻</t>
  </si>
  <si>
    <t>群体</t>
  </si>
  <si>
    <t>Aphanocapsa spp.</t>
  </si>
  <si>
    <t>細胞</t>
  </si>
  <si>
    <t>Microcystis viridis</t>
  </si>
  <si>
    <t>Microcystis wesenbergii</t>
  </si>
  <si>
    <t>黄金色藻</t>
  </si>
  <si>
    <t>ラフィド藻</t>
  </si>
  <si>
    <t>珪藻</t>
  </si>
  <si>
    <t>Melosira varians</t>
  </si>
  <si>
    <t>Nitzschia acicularis</t>
  </si>
  <si>
    <t>Thalassiosiraceae－5</t>
  </si>
  <si>
    <t>Thalassiosiraceae－10</t>
  </si>
  <si>
    <t>Thalassiosiraceae－25</t>
  </si>
  <si>
    <t>BACILLARIOPHYCEAE</t>
  </si>
  <si>
    <t>クリプト植物</t>
  </si>
  <si>
    <t>クリプト藻</t>
  </si>
  <si>
    <t>渦鞭毛植物</t>
  </si>
  <si>
    <t>渦鞭毛藻</t>
  </si>
  <si>
    <t>緑藻</t>
  </si>
  <si>
    <t>Chodatella chodatii</t>
  </si>
  <si>
    <t>Chodatella quadriseta</t>
  </si>
  <si>
    <t>Chodatella spp.</t>
  </si>
  <si>
    <t>Monoraphidium spp.</t>
  </si>
  <si>
    <t>Pandorina morum</t>
  </si>
  <si>
    <t>Pediastrum boryanum</t>
  </si>
  <si>
    <t>Pediastrum duplex</t>
  </si>
  <si>
    <t>Pediastrum simplex</t>
  </si>
  <si>
    <t>Pediastrum tetras</t>
  </si>
  <si>
    <t>Polyedriopsis spinulosa</t>
  </si>
  <si>
    <t>Tetrastrum elegans</t>
  </si>
  <si>
    <t>Tetrastrum staurogeniaeforme</t>
  </si>
  <si>
    <t>CHLOROPHYCEAE</t>
  </si>
  <si>
    <t>節足動物</t>
  </si>
  <si>
    <t>甲殻</t>
  </si>
  <si>
    <t>CRUSTACEA</t>
  </si>
  <si>
    <t>輪形動物</t>
  </si>
  <si>
    <t>輪虫</t>
  </si>
  <si>
    <t>Trichocercidae</t>
  </si>
  <si>
    <t>EUROTATOREA</t>
  </si>
  <si>
    <t>繊毛虫</t>
  </si>
  <si>
    <t>多膜口</t>
  </si>
  <si>
    <t>POLYHYMENOPHORA</t>
  </si>
  <si>
    <t>－</t>
  </si>
  <si>
    <t>CILIOPHORA</t>
  </si>
  <si>
    <t>葉状根足虫</t>
  </si>
  <si>
    <t>真正太陽虫</t>
  </si>
  <si>
    <t>HELIOZOA</t>
  </si>
  <si>
    <t>不明プランクトン</t>
  </si>
  <si>
    <t>微小鞭毛藻（５μｍ以下）</t>
  </si>
  <si>
    <t>鞭毛藻</t>
  </si>
  <si>
    <t>動物性</t>
  </si>
  <si>
    <t>種　　類　　組　　成</t>
  </si>
  <si>
    <t>検　　査　　条　　件</t>
  </si>
  <si>
    <t>固定条件</t>
  </si>
  <si>
    <t>定量試料：グルタールアルデヒド溶液による固定（１％）</t>
  </si>
  <si>
    <t>定性試料：無処理</t>
  </si>
  <si>
    <t>分離条件</t>
  </si>
  <si>
    <t>定量試料：採水試料を原液及び適宜希釈して検鏡試料とした。</t>
  </si>
  <si>
    <t>検鏡条件</t>
  </si>
  <si>
    <t>備　　　　　　　　考</t>
  </si>
  <si>
    <t>・計数値の単位は、「細胞／ml」又は「個体／ml」である。</t>
  </si>
  <si>
    <t>・細胞数の計数が困難である種については、群体数で計数してその結果に（　）を付した。</t>
  </si>
  <si>
    <t>・定量検鏡（計数時）において未出現の種が定性検鏡で確認された場合は、結果を＋で示した。</t>
  </si>
  <si>
    <t>　区別して各々計数した。</t>
  </si>
  <si>
    <t>調査名：千葉県公共用水域水質監視調査（手賀沼）プランクトン同定計数結果</t>
  </si>
  <si>
    <t>根　戸　下</t>
  </si>
  <si>
    <t>手賀沼中央</t>
  </si>
  <si>
    <t>根戸</t>
  </si>
  <si>
    <t>手中</t>
  </si>
  <si>
    <t>下手</t>
  </si>
  <si>
    <t>藍色植物</t>
  </si>
  <si>
    <t>不等毛植物</t>
  </si>
  <si>
    <t>Skeletonema potamos</t>
  </si>
  <si>
    <t>ユーグレナ藻</t>
  </si>
  <si>
    <t>緑色植物</t>
  </si>
  <si>
    <t>クリプト藻　</t>
  </si>
  <si>
    <t>ユーグレナ植物</t>
  </si>
  <si>
    <t>・珪藻綱 Thalassiosira 科の種（Cyclotella 属、Stephanodiscus 属等）は、光学顕微鏡下での同定が困難であるため細胞の殻面直径（３サイズ：５μｍ、１０μｍ、２５μｍ）で</t>
  </si>
  <si>
    <t>黄緑藻</t>
  </si>
  <si>
    <r>
      <t xml:space="preserve">CYANOPHYCEAE </t>
    </r>
    <r>
      <rPr>
        <sz val="9"/>
        <rFont val="ＭＳ 明朝"/>
        <family val="1"/>
      </rPr>
      <t>(コロニー）</t>
    </r>
  </si>
  <si>
    <t>RAPHIDOPHYCEAE</t>
  </si>
  <si>
    <t>Mallomonas akrokomos</t>
  </si>
  <si>
    <t>Scenedesmus acuminatus</t>
  </si>
  <si>
    <t>Scenedesmus bicaudatus</t>
  </si>
  <si>
    <t>Scenedesmus ecornis</t>
  </si>
  <si>
    <t>Brachionus spp.</t>
  </si>
  <si>
    <t>定性試料：採水試料50mlをプランクトンネット（5μmメッシュ）</t>
  </si>
  <si>
    <t>　　　　　により10倍に濃縮した。</t>
  </si>
  <si>
    <t>Chodatella wratislawiensis</t>
  </si>
  <si>
    <t>その他の植物性</t>
  </si>
  <si>
    <t>Phacus sp.</t>
  </si>
  <si>
    <t>Gymnodinium spp.</t>
  </si>
  <si>
    <t>鞭毛虫</t>
  </si>
  <si>
    <t>Schizocerca diversicornis</t>
  </si>
  <si>
    <t>定量試料：枠付界線入スライドガラス (1.0ml）に検鏡試料を</t>
  </si>
  <si>
    <t>　　　　　注入し、倒立型顕微鏡（100～ 400倍）で検鏡した。</t>
  </si>
  <si>
    <t>定性試料：枠付界線入スライドガラス (1.0ml）に検鏡試料を</t>
  </si>
  <si>
    <t>　　　　　注入し、倒立型顕微鏡（100～ 400倍）で検鏡した。</t>
  </si>
  <si>
    <t>総　　　　　　　　　　　数</t>
  </si>
  <si>
    <t>Nostocaceae</t>
  </si>
  <si>
    <t>Pseudanabaenaceae</t>
  </si>
  <si>
    <t>Acanthoceras zachariasi</t>
  </si>
  <si>
    <t>Asterionella formosa</t>
  </si>
  <si>
    <t>Aulacoseira ambigua</t>
  </si>
  <si>
    <t>Aulacoseira pusilla</t>
  </si>
  <si>
    <t>Aulacoseira granulata</t>
  </si>
  <si>
    <t>Bacillaria paxillifer</t>
  </si>
  <si>
    <t>Nitzschia fruticosa</t>
  </si>
  <si>
    <t>Staurosirella berolinensis</t>
  </si>
  <si>
    <t>Crucigeniella crucifera</t>
  </si>
  <si>
    <t>Scenedesmus denticulatus</t>
  </si>
  <si>
    <t>Yamagishiella unicocca</t>
  </si>
  <si>
    <t>SESSILIDA</t>
  </si>
  <si>
    <t>貧膜口</t>
  </si>
  <si>
    <t>・藍藻綱 Microcystis 属の種は、群体の形質から M.viridis、M.wesenbergii は容易に同定できるが、この２種類以外のものについては同定が困難な場合がある。したがって、</t>
  </si>
  <si>
    <t>　M.viridis、M.wesenbergii 以外の種類は、最も一般的に出現している M.aeruginosa として同定し、M.aeruginosa、M.viridis、M.wesenbergii の３種類について各々計数した。</t>
  </si>
  <si>
    <t>・珪藻綱 Aulacoseira 属の種は、従来 Melosira 属で分類されていたが、胞紋構造や連結針の違いからAulacoseira 属に組み替えられており、一般的に使用されていることから本結</t>
  </si>
  <si>
    <t>Nitzschia spp.</t>
  </si>
  <si>
    <t>Chlorogonium spp.</t>
  </si>
  <si>
    <t>Dictyosphaerium spp.</t>
  </si>
  <si>
    <t>Micractinium spp.</t>
  </si>
  <si>
    <t>Schroederia spp.</t>
  </si>
  <si>
    <t>CRYPTOPHYCEAE</t>
  </si>
  <si>
    <t>OSCILLATORIALES</t>
  </si>
  <si>
    <t>Ankistrodesmus sp.</t>
  </si>
  <si>
    <t>CHROOCOCCALES</t>
  </si>
  <si>
    <t>Ulnaria japonica</t>
  </si>
  <si>
    <t>XANTHOPHYCEAE</t>
  </si>
  <si>
    <t>ｷﾈﾄﾌﾗｸﾞﾐﾉﾌｫｰﾗ</t>
  </si>
  <si>
    <t>SARCOMASTIGOPHORA</t>
  </si>
  <si>
    <t>Peridinium spp.</t>
  </si>
  <si>
    <t>Fragilaria spp.</t>
  </si>
  <si>
    <t>Ankyra spp.</t>
  </si>
  <si>
    <t>Crucigeniella spp.</t>
  </si>
  <si>
    <t>Dichotomococcus spp.</t>
  </si>
  <si>
    <t>Golenkinia spp.</t>
  </si>
  <si>
    <t>Gonium spp.</t>
  </si>
  <si>
    <t>Treubaria spp.</t>
  </si>
  <si>
    <t>Filinia spp.</t>
  </si>
  <si>
    <t>Testudinella spp.</t>
  </si>
  <si>
    <t>Lobomonas sp.</t>
  </si>
  <si>
    <t>Crucigenia tetrapedia</t>
  </si>
  <si>
    <t>Crucigenia lauterbornii</t>
  </si>
  <si>
    <t>Urosolenia sp.</t>
  </si>
  <si>
    <t>Tetraedron sp.</t>
  </si>
  <si>
    <t>Coelastrum sp.</t>
  </si>
  <si>
    <t>Cosmarium sp.</t>
  </si>
  <si>
    <t>BDELLOIDEA</t>
  </si>
  <si>
    <t>Cymbella sp.</t>
  </si>
  <si>
    <t>Synchaeta spp.</t>
  </si>
  <si>
    <t>Aphanizomenon sp.</t>
  </si>
  <si>
    <t>Navicula sp.</t>
  </si>
  <si>
    <t>Actinastrum spp.</t>
  </si>
  <si>
    <t>Elakatothrix sp.</t>
  </si>
  <si>
    <t>Polyarthra sp.</t>
  </si>
  <si>
    <t>Dinobryon sp.</t>
  </si>
  <si>
    <t>Mallomonas spp.</t>
  </si>
  <si>
    <t>Synura sp.</t>
  </si>
  <si>
    <t>Ulnaria sp.</t>
  </si>
  <si>
    <t>Euglena spp.</t>
  </si>
  <si>
    <t>Trachelomonas sp.</t>
  </si>
  <si>
    <t>Eudorina sp.</t>
  </si>
  <si>
    <t>Scenedesmus spp.</t>
  </si>
  <si>
    <t>　また、単独細胞を計数したものは,すべて M.aeruginosa とした。</t>
  </si>
  <si>
    <t>　果もこれに従った。</t>
  </si>
  <si>
    <t>・珪藻綱 Asterionella formosa、Aulacoseira pusilla、Nitzschia acicularis は、それぞれ類似種を含めて計数した。</t>
  </si>
  <si>
    <t>　従った。</t>
  </si>
  <si>
    <t>・珪藻綱 Navicula 属は、類似の属を含めて計数した。</t>
  </si>
  <si>
    <t>H 30.4.19</t>
  </si>
  <si>
    <t>(＋)</t>
  </si>
  <si>
    <t>(25)</t>
  </si>
  <si>
    <t>(60)</t>
  </si>
  <si>
    <t>＋</t>
  </si>
  <si>
    <t>(10)</t>
  </si>
  <si>
    <t>(135)</t>
  </si>
  <si>
    <t>Aphanizomenon spp.</t>
  </si>
  <si>
    <t>Aphanothece sp.</t>
  </si>
  <si>
    <t>Euglena sp.</t>
  </si>
  <si>
    <t>Closterium sp.</t>
  </si>
  <si>
    <t>Golenkinia sp.</t>
  </si>
  <si>
    <t>Synchaeta sp.</t>
  </si>
  <si>
    <t>Tintinnidium spp.</t>
  </si>
  <si>
    <t>H 30.4.27</t>
  </si>
  <si>
    <t>・藍藻綱 Aphanizomenon 属として従来分類されていた種のうち、トリコーム先端部が段階的に明瞭に細くなり尖って終わる種は Cuspidothrix 属に移されたため、本結果もこれに</t>
  </si>
  <si>
    <t>・藍藻綱 Anabaena 属として従来分類されていた種のうち、ガス胞をもつ種（浮遊性種）は、異質細胞とアキネートの位置関係から Dolichospermum 属と Sphaerospermopsis 属に</t>
  </si>
  <si>
    <t>　再分類されたため、本結果もこれに従うとともに、異質細胞とアキネートが形成されていないトリコームは Nostocaceae 科として計数した。</t>
  </si>
  <si>
    <t>・藍藻綱 Oscillatoria 属、Phormidium 属、Lyngbya 属として従来分類されていた種の一部は、光学顕微鏡下での確認が困難な特徴から Pseudanabaena 属等に再分類されたため、</t>
  </si>
  <si>
    <t>　特徴的な種及び属以外は OSCILLATORIALES 目等の上位の分類群までの同定に留めた。</t>
  </si>
  <si>
    <t>・珪藻綱 Acanthoceras zachariasii は、従来シノニムである Atteya zachariasii とされていたが、本結果では Acanthoceras zachariasii を採用した。</t>
  </si>
  <si>
    <t>・珪藻綱 Bacillaria paxillifer は従来シノニムである Bacillaria paradoxa とされていたが、本結果では Bacillaria paxillifer を採用した。</t>
  </si>
  <si>
    <t>・珪藻綱 Rhizosolenia 属として従来分類されていた種のうち、淡水性の種は Urosolenia 属として扱うことが一般的であるため、本結果もこれに従った。</t>
  </si>
  <si>
    <t>・緑藻綱 Chodatella 属、Lagerheimia 属、Franceia 属は、針状突起の形態等から区別されるが、本結果では区別せずに Chodatella 属に一括して計数した。</t>
  </si>
  <si>
    <t>・緑藻綱 Crucigenia 属とCrucigeniella 属は、細胞の分裂様式から区別されるが、特徴的な種以外は区別せずに Crucigenia 属に一括して計数した。</t>
  </si>
  <si>
    <t>・緑藻綱 Golenkinia 属と Golenkiniopsis 属は、形態から両属を識別することは困難であるため、Golenkinia 属に一括して計数した。</t>
  </si>
  <si>
    <t>(20)</t>
  </si>
  <si>
    <t>(50)</t>
  </si>
  <si>
    <t>(＋)</t>
  </si>
  <si>
    <t>(275)</t>
  </si>
  <si>
    <t>Surirella sp.</t>
  </si>
  <si>
    <t>Euglena sp.</t>
  </si>
  <si>
    <t>Ankistrodesmus spp.</t>
  </si>
  <si>
    <t>Gonium sp.</t>
  </si>
  <si>
    <t>Oocystis sp.</t>
  </si>
  <si>
    <t>Schroederia sp.</t>
  </si>
  <si>
    <t>Tetraedron spp.</t>
  </si>
  <si>
    <t>Tintinnidium spp.</t>
  </si>
  <si>
    <t>H 30.5.16</t>
  </si>
  <si>
    <t>(75)</t>
  </si>
  <si>
    <t>＋</t>
  </si>
  <si>
    <t>Aphanocapsa sp.</t>
  </si>
  <si>
    <t>Aphanothece sp.</t>
  </si>
  <si>
    <t>Merismopedia sp.</t>
  </si>
  <si>
    <t>Peridinium sp.</t>
  </si>
  <si>
    <t>Surirella sp.</t>
  </si>
  <si>
    <t>Coelastrum spp.</t>
  </si>
  <si>
    <t>Crucigenia spp.</t>
  </si>
  <si>
    <t>Oocystis spp.</t>
  </si>
  <si>
    <t>Schroederia sp.</t>
  </si>
  <si>
    <t>Staurastrum spp.</t>
  </si>
  <si>
    <t>Tetraedron spp.</t>
  </si>
  <si>
    <t>Tetrastrum sp.</t>
  </si>
  <si>
    <t>Treubaria sp.</t>
  </si>
  <si>
    <t>Brachionus sp.</t>
  </si>
  <si>
    <t>Synchaeta sp.</t>
  </si>
  <si>
    <t>Tintinnidium spp.</t>
  </si>
  <si>
    <t>Microcystis aeruginosa</t>
  </si>
  <si>
    <t>H 30.5.24</t>
  </si>
  <si>
    <t>Peridinium spp.</t>
  </si>
  <si>
    <t>Actinastrum sp.</t>
  </si>
  <si>
    <t>Chodatella sp.</t>
  </si>
  <si>
    <t>Crucigenia sp.</t>
  </si>
  <si>
    <t>Tetraedron sp.</t>
  </si>
  <si>
    <t>Brachionus spp.</t>
  </si>
  <si>
    <t>Synchaeta spp.</t>
  </si>
  <si>
    <t>H 30.6.8</t>
  </si>
  <si>
    <t>(200)</t>
  </si>
  <si>
    <t>(＋)</t>
  </si>
  <si>
    <t>Aphanocapsa spp.</t>
  </si>
  <si>
    <t>Merismopedia spp.</t>
  </si>
  <si>
    <t>Pseudanabaena spp.</t>
  </si>
  <si>
    <t>Mallomonas sp.</t>
  </si>
  <si>
    <t>Chodatella spp.</t>
  </si>
  <si>
    <t>Gonium sp.</t>
  </si>
  <si>
    <t>Tetraedron spp.</t>
  </si>
  <si>
    <t>Brachionus sp.</t>
  </si>
  <si>
    <t>Filinia sp.</t>
  </si>
  <si>
    <t>Polyarthra spp.</t>
  </si>
  <si>
    <t>Golenkinia sp.</t>
  </si>
  <si>
    <t>(125)</t>
  </si>
  <si>
    <t>H 30.6.14</t>
  </si>
  <si>
    <t>(25)</t>
  </si>
  <si>
    <t>(50)</t>
  </si>
  <si>
    <t>Microcystis aeruginosa</t>
  </si>
  <si>
    <t>1200</t>
  </si>
  <si>
    <t>(25)</t>
  </si>
  <si>
    <t>OSCILLATORIALES</t>
  </si>
  <si>
    <t>(75)</t>
  </si>
  <si>
    <t>CRYPTOPHYCEAE</t>
  </si>
  <si>
    <t>＋</t>
  </si>
  <si>
    <t>Peridinium spp.</t>
  </si>
  <si>
    <t>RAPHIDOPHYCEAE</t>
  </si>
  <si>
    <t>＋</t>
  </si>
  <si>
    <t>Aulacoseira pusilla</t>
  </si>
  <si>
    <t>Nitzschia spp.</t>
  </si>
  <si>
    <t>Surirella sp.</t>
  </si>
  <si>
    <t>Ulnaria japonica</t>
  </si>
  <si>
    <t>SARCOMASTIGOPHORA</t>
  </si>
  <si>
    <t>鞭毛虫</t>
  </si>
  <si>
    <t>総　　　　　　　　　　　数</t>
  </si>
  <si>
    <t>その他の植物性</t>
  </si>
  <si>
    <t>定性試料：採水試料50mlをプランクトンネット（5μmメッシュ）</t>
  </si>
  <si>
    <t>　　　　　注入し、倒立型顕微鏡（100～ 400倍）で検鏡した。</t>
  </si>
  <si>
    <t>定性試料：枠付界線入スライドガラス (1.0ml）に検鏡試料を</t>
  </si>
  <si>
    <t>　　　　　注入し、倒立型顕微鏡（100～ 400倍）で検鏡した。</t>
  </si>
  <si>
    <t>　従った。</t>
  </si>
  <si>
    <t>　また、単独細胞を計数したものは,すべて M.aeruginosa とした。</t>
  </si>
  <si>
    <t>　果もこれに従った。</t>
  </si>
  <si>
    <t>・珪藻綱 Asterionella formosa、Aulacoseira pusilla、Nitzschia acicularis は、それぞれ類似種を含めて計数した。</t>
  </si>
  <si>
    <t>Aphanocapsa spp.</t>
  </si>
  <si>
    <t>Merismopedia spp.</t>
  </si>
  <si>
    <t>Pseudanabaena spp.</t>
  </si>
  <si>
    <t>Gymnodinium sp.</t>
  </si>
  <si>
    <t>Mallomonas sp.</t>
  </si>
  <si>
    <t>Euglena sp.</t>
  </si>
  <si>
    <t>Actinastrum spp.</t>
  </si>
  <si>
    <t>Ankyra sp.</t>
  </si>
  <si>
    <t>Crucigeniella sp.</t>
  </si>
  <si>
    <t>Gonium sp.</t>
  </si>
  <si>
    <t>Pleodorina sp.</t>
  </si>
  <si>
    <t>Tetraedron spp.</t>
  </si>
  <si>
    <t>Polyarthra spp.</t>
  </si>
  <si>
    <t>Tintinnidium sp.</t>
  </si>
  <si>
    <t>H 30.7.10</t>
  </si>
  <si>
    <t>(250)</t>
  </si>
  <si>
    <t>(475)</t>
  </si>
  <si>
    <t>(150)</t>
  </si>
  <si>
    <t>750</t>
  </si>
  <si>
    <t>Aphanocapsa spp.</t>
  </si>
  <si>
    <t>Merismopedia spp.</t>
  </si>
  <si>
    <t>Gymnodinium sp.</t>
  </si>
  <si>
    <t>Actinastrum spp.</t>
  </si>
  <si>
    <t>Ankistrodesmus spp.</t>
  </si>
  <si>
    <t>Crucigeniella sp.</t>
  </si>
  <si>
    <t>Gonium sp.</t>
  </si>
  <si>
    <t>Staurastrum sp.</t>
  </si>
  <si>
    <t>Asplanchna sp.</t>
  </si>
  <si>
    <t>Polyarthra spp.</t>
  </si>
  <si>
    <t>Synchaeta sp.</t>
  </si>
  <si>
    <t>H 30.7.18</t>
  </si>
  <si>
    <t>(900)</t>
  </si>
  <si>
    <t>(1250)</t>
  </si>
  <si>
    <t>2000</t>
  </si>
  <si>
    <t>(225)</t>
  </si>
  <si>
    <t>(800)</t>
  </si>
  <si>
    <t>200</t>
  </si>
  <si>
    <t>(100)</t>
  </si>
  <si>
    <t>＋</t>
  </si>
  <si>
    <t>Aphanocapsa spp.</t>
  </si>
  <si>
    <t>Aphanothece spp.</t>
  </si>
  <si>
    <t>Cuspidothrix sp.</t>
  </si>
  <si>
    <t>Merismopedia spp.</t>
  </si>
  <si>
    <t>Pseudanabaena spp.</t>
  </si>
  <si>
    <t>Mallomonas sp.</t>
  </si>
  <si>
    <t>Surirella spp.</t>
  </si>
  <si>
    <t>Euglena sp.</t>
  </si>
  <si>
    <t>Phacus spp.</t>
  </si>
  <si>
    <t>Actinastrum spp.</t>
  </si>
  <si>
    <t>Ankistrodesmus spp.</t>
  </si>
  <si>
    <t>Lobomonas spp.</t>
  </si>
  <si>
    <t>Pleodorina sp.</t>
  </si>
  <si>
    <t>Schroederia spp.</t>
  </si>
  <si>
    <t>Tetraedron spp.</t>
  </si>
  <si>
    <t>Tetrastrum spp.</t>
  </si>
  <si>
    <t>Treubaria spp.</t>
  </si>
  <si>
    <t>Asplanchna sp.</t>
  </si>
  <si>
    <t>Polyarthra spp.</t>
  </si>
  <si>
    <t>H 30.8.6</t>
  </si>
  <si>
    <t>50</t>
  </si>
  <si>
    <t>(500)</t>
  </si>
  <si>
    <t>1900</t>
  </si>
  <si>
    <t>(3400)</t>
  </si>
  <si>
    <t>(3900)</t>
  </si>
  <si>
    <t>(350)</t>
  </si>
  <si>
    <t>Aphanocapsa spp.</t>
  </si>
  <si>
    <t>Cuspidothrix sp.</t>
  </si>
  <si>
    <t>Merismopedia spp.</t>
  </si>
  <si>
    <t>Surirella spp.</t>
  </si>
  <si>
    <t>Urosolenia spp.</t>
  </si>
  <si>
    <t>Coelastrum sp.</t>
  </si>
  <si>
    <t>Cosmarium spp.</t>
  </si>
  <si>
    <t>Gonium sp.</t>
  </si>
  <si>
    <t>Schroederia spp.</t>
  </si>
  <si>
    <t>Staurastrum sp.</t>
  </si>
  <si>
    <t>Tetraedron spp.</t>
  </si>
  <si>
    <t>Tetrastrum spp.</t>
  </si>
  <si>
    <t>Asplanchna sp.</t>
  </si>
  <si>
    <t>Polyarthra spp.</t>
  </si>
  <si>
    <t>Pseudanabaena spp.</t>
  </si>
  <si>
    <t>H 30.8.13</t>
  </si>
  <si>
    <t>(300)</t>
  </si>
  <si>
    <t>(1200)</t>
  </si>
  <si>
    <t>100</t>
  </si>
  <si>
    <t>(450)</t>
  </si>
  <si>
    <t>(2400)</t>
  </si>
  <si>
    <t>(3000)</t>
  </si>
  <si>
    <t>3100</t>
  </si>
  <si>
    <t>(2700)</t>
  </si>
  <si>
    <t>Aphanothece spp.</t>
  </si>
  <si>
    <t>Pseudanabaena spp.</t>
  </si>
  <si>
    <t>Aulacoseira sp.</t>
  </si>
  <si>
    <t>Fragilaria sp.</t>
  </si>
  <si>
    <t>Surirella sp.</t>
  </si>
  <si>
    <t>Actinastrum spp.</t>
  </si>
  <si>
    <t>Ankyra sp.</t>
  </si>
  <si>
    <t>Ankistrodesmus spp.</t>
  </si>
  <si>
    <t>Coelastrum spp.</t>
  </si>
  <si>
    <t>Crucigenia spp.</t>
  </si>
  <si>
    <t>Pteromonas sp.</t>
  </si>
  <si>
    <t>Staurastrum spp.</t>
  </si>
  <si>
    <t>Asplanchna spp.</t>
  </si>
  <si>
    <t>Brachionus sp.</t>
  </si>
  <si>
    <t>Tintinnidium sp.</t>
  </si>
  <si>
    <t>H 30.9.13</t>
  </si>
  <si>
    <t>(575)</t>
  </si>
  <si>
    <t>Pseudanabaena spp.</t>
  </si>
  <si>
    <t>Euglena sp.</t>
  </si>
  <si>
    <t>Actinastrum spp.</t>
  </si>
  <si>
    <t>Coelastrum spp.</t>
  </si>
  <si>
    <t>Tetrastrum sp.</t>
  </si>
  <si>
    <t>Brachionus sp.</t>
  </si>
  <si>
    <t>Filinia sp.</t>
  </si>
  <si>
    <t>Polyarthra sp.</t>
  </si>
  <si>
    <t>Tintinnidium sp.</t>
  </si>
  <si>
    <t>H 30.9.20</t>
  </si>
  <si>
    <t>(325)</t>
  </si>
  <si>
    <t>350</t>
  </si>
  <si>
    <t>Aphanothece spp.</t>
  </si>
  <si>
    <t>Aphanocapsa sp.</t>
  </si>
  <si>
    <t>Pseudanabaena spp.</t>
  </si>
  <si>
    <t>Surirella sp.</t>
  </si>
  <si>
    <t>Actinastrum spp.</t>
  </si>
  <si>
    <t>Ankistrodesmus spp.</t>
  </si>
  <si>
    <t>Coelastrum spp.</t>
  </si>
  <si>
    <t>Treubaria spp.</t>
  </si>
  <si>
    <t>Brachionus sp.</t>
  </si>
  <si>
    <t>Polyarthra sp.</t>
  </si>
  <si>
    <t>H 30.10.4</t>
  </si>
  <si>
    <t>(＋)</t>
  </si>
  <si>
    <t>Aphanothece spp.</t>
  </si>
  <si>
    <t>Pseudanabaena spp.</t>
  </si>
  <si>
    <t>Mallomonas sp.</t>
  </si>
  <si>
    <t>Actinastrum spp.</t>
  </si>
  <si>
    <t>Coelastrum spp.</t>
  </si>
  <si>
    <t>Cosmarium sp.</t>
  </si>
  <si>
    <t>Dichotomococcus sp.</t>
  </si>
  <si>
    <t>Gonium spp.</t>
  </si>
  <si>
    <t>Oocystis sp.</t>
  </si>
  <si>
    <t>Brachionus sp.</t>
  </si>
  <si>
    <t>Polyarthra sp.</t>
  </si>
  <si>
    <t>Tintinnidium sp.</t>
  </si>
  <si>
    <t>H 30.10.15</t>
  </si>
  <si>
    <t>(950)</t>
  </si>
  <si>
    <t>Surirella sp</t>
  </si>
  <si>
    <t>Acanthosphaera sp.</t>
  </si>
  <si>
    <t>Coelastrum sp.</t>
  </si>
  <si>
    <t>Golenkinia sp.</t>
  </si>
  <si>
    <t>Oocystis spp.</t>
  </si>
  <si>
    <t>Tetraedron sp.</t>
  </si>
  <si>
    <t>Tintinnidium spp.</t>
  </si>
  <si>
    <t>Gyrosigma sp.</t>
  </si>
  <si>
    <t>Gonium sp.</t>
  </si>
  <si>
    <t>H 30.11.5</t>
  </si>
  <si>
    <t>(175)</t>
  </si>
  <si>
    <t>(＋)</t>
  </si>
  <si>
    <t>Pseudanabaena sp.</t>
  </si>
  <si>
    <t>Ankistrodesmus spp.</t>
  </si>
  <si>
    <t>Actinastrum sp.</t>
  </si>
  <si>
    <t>Golenkinia spp.</t>
  </si>
  <si>
    <t>Euglena sp.</t>
  </si>
  <si>
    <t>Planctonema sp.</t>
  </si>
  <si>
    <t>H 30.11.15</t>
  </si>
  <si>
    <t>(1350)</t>
  </si>
  <si>
    <t>Aphanocapsa sp.</t>
  </si>
  <si>
    <t>Pseudanabaena sp.</t>
  </si>
  <si>
    <t>Navicula spp.</t>
  </si>
  <si>
    <t>Ankistrodesmus spp.</t>
  </si>
  <si>
    <t>Pteromonas sp.</t>
  </si>
  <si>
    <t>Schroederia sp.</t>
  </si>
  <si>
    <t>Tetraedron spp.</t>
  </si>
  <si>
    <t>Brachionus spp.</t>
  </si>
  <si>
    <t>Coleps sp.</t>
  </si>
  <si>
    <t>H 30.12.10</t>
  </si>
  <si>
    <t>Pseudanabaena sp.</t>
  </si>
  <si>
    <t>Aphanocapsa sp.</t>
  </si>
  <si>
    <t>Synura spp.</t>
  </si>
  <si>
    <t>Actinastrum sp.</t>
  </si>
  <si>
    <t>Pteromonas sp.</t>
  </si>
  <si>
    <t>Tetrastrum sp.</t>
  </si>
  <si>
    <t>Synchaeta sp.</t>
  </si>
  <si>
    <t>Tintinnidium sp.</t>
  </si>
  <si>
    <t>H 30.12.17</t>
  </si>
  <si>
    <t>(＋)</t>
  </si>
  <si>
    <t>Nitzschia sp.</t>
  </si>
  <si>
    <t>Dictyosphaerium sp.</t>
  </si>
  <si>
    <t>Schroederia sp.</t>
  </si>
  <si>
    <t>Oocystis sp.</t>
  </si>
  <si>
    <t>H 31.1.8</t>
  </si>
  <si>
    <t>(25)</t>
  </si>
  <si>
    <t>Merismopedia sp.</t>
  </si>
  <si>
    <t>Pseudanabaena spp.</t>
  </si>
  <si>
    <t>Gyrosigma sp.</t>
  </si>
  <si>
    <t>Nitzschia spp.</t>
  </si>
  <si>
    <t>Dictyosphaerium spp.</t>
  </si>
  <si>
    <t>Oocystis sp.</t>
  </si>
  <si>
    <t>H 31.1.15</t>
  </si>
  <si>
    <t>(5)</t>
  </si>
  <si>
    <t>(15)</t>
  </si>
  <si>
    <t>Diatoma sp.</t>
  </si>
  <si>
    <t>Pseudanabaena spp.</t>
  </si>
  <si>
    <t>Gymnodinium sp.</t>
  </si>
  <si>
    <t>Nitzschia spp.</t>
  </si>
  <si>
    <t>Scenedesmus sp.</t>
  </si>
  <si>
    <t>Schroederia spp.</t>
  </si>
  <si>
    <t>Tintinnidium spp.</t>
  </si>
  <si>
    <t>H 31.2.7</t>
  </si>
  <si>
    <t>(65)</t>
  </si>
  <si>
    <t>＋</t>
  </si>
  <si>
    <t>Merismopedia sp.</t>
  </si>
  <si>
    <t>Euglena sp.</t>
  </si>
  <si>
    <t>Actinastrum spp.</t>
  </si>
  <si>
    <t>Closterium sp.</t>
  </si>
  <si>
    <t>Tintinnidium spp.</t>
  </si>
  <si>
    <t>Mallomonas spp.</t>
  </si>
  <si>
    <t>H 31.2.14</t>
  </si>
  <si>
    <t>(55)</t>
  </si>
  <si>
    <t>(＋)</t>
  </si>
  <si>
    <t>Amphora sp.</t>
  </si>
  <si>
    <t>Navicula spp.</t>
  </si>
  <si>
    <t>Actinastrum sp.</t>
  </si>
  <si>
    <t>H 31.3.1</t>
  </si>
  <si>
    <t>(30)</t>
  </si>
  <si>
    <t>H 31.3.6</t>
  </si>
  <si>
    <t>(＋)</t>
  </si>
  <si>
    <t>Aphanizomenon spp.</t>
  </si>
  <si>
    <t>Aphanocapsa spp.</t>
  </si>
  <si>
    <t>Peridinium sp.</t>
  </si>
  <si>
    <t>Amphora sp.</t>
  </si>
  <si>
    <t>Navicula spp.</t>
  </si>
  <si>
    <t>Ulnaria spp.</t>
  </si>
  <si>
    <t>Dictyosphaerium spp.</t>
  </si>
  <si>
    <t>Scenedesmus spp.</t>
  </si>
  <si>
    <t>Schroederia sp.</t>
  </si>
  <si>
    <t>Peridinium sp.</t>
  </si>
  <si>
    <t>Euglena spp.</t>
  </si>
  <si>
    <t>Treubaria spp.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</si>
</sst>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[Red]0"/>
    <numFmt numFmtId="178" formatCode="0.E+00"/>
    <numFmt numFmtId="179" formatCode="0.0E+00"/>
    <numFmt numFmtId="180" formatCode="0_ "/>
  </numFmts>
  <fonts count="25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42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39" xfId="0" applyNumberFormat="1" applyFill="1" applyBorder="1" applyAlignment="1">
      <alignment horizontal="right" vertical="center"/>
    </xf>
    <xf numFmtId="49" fontId="0" fillId="0" borderId="45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distributed" vertical="center"/>
    </xf>
    <xf numFmtId="0" fontId="0" fillId="0" borderId="46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7" xfId="0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0" fillId="0" borderId="5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39" xfId="0" applyNumberFormat="1" applyFill="1" applyBorder="1" applyAlignment="1">
      <alignment horizontal="right" vertical="center"/>
    </xf>
    <xf numFmtId="0" fontId="0" fillId="0" borderId="45" xfId="0" applyNumberFormat="1" applyFill="1" applyBorder="1" applyAlignment="1">
      <alignment horizontal="right" vertical="center"/>
    </xf>
    <xf numFmtId="0" fontId="0" fillId="0" borderId="0" xfId="62" applyFill="1" applyBorder="1" applyAlignment="1">
      <alignment vertical="center"/>
      <protection/>
    </xf>
    <xf numFmtId="0" fontId="0" fillId="0" borderId="53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60" xfId="0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0" fillId="0" borderId="61" xfId="0" applyFill="1" applyBorder="1" applyAlignment="1">
      <alignment/>
    </xf>
    <xf numFmtId="0" fontId="3" fillId="0" borderId="6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2" fontId="0" fillId="0" borderId="36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6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69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7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原本_手賀沼プランクトン同定計数結果Ｈ26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9"/>
  <sheetViews>
    <sheetView view="pageBreakPreview" zoomScale="75" zoomScaleNormal="75" zoomScaleSheetLayoutView="75" zoomScalePageLayoutView="0" workbookViewId="0" topLeftCell="A70">
      <selection activeCell="F84" sqref="F84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516</v>
      </c>
      <c r="L5" s="107" t="str">
        <f>K5</f>
        <v>H 31.3.6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0.5555555555555556</v>
      </c>
      <c r="L6" s="132">
        <v>0.5395833333333333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1.84</v>
      </c>
      <c r="L7" s="134">
        <v>1.4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13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518</v>
      </c>
      <c r="G11" s="41"/>
      <c r="H11" s="41"/>
      <c r="I11" s="41"/>
      <c r="J11" s="41"/>
      <c r="K11" s="73" t="s">
        <v>211</v>
      </c>
      <c r="L11" s="74" t="s">
        <v>184</v>
      </c>
      <c r="N11" t="s">
        <v>15</v>
      </c>
      <c r="O11">
        <f>IF(K12="",0,VALUE(MID(K12,2,LEN(K12)-2)))</f>
        <v>0</v>
      </c>
      <c r="P11" t="e">
        <f>IF(L11="",0,VALUE(MID(L11,2,LEN(L11)-2)))</f>
        <v>#VALUE!</v>
      </c>
      <c r="Q11" t="e">
        <f>IF(#REF!="",0,VALUE(MID(#REF!,2,LEN(#REF!)-2)))</f>
        <v>#REF!</v>
      </c>
      <c r="R11">
        <f aca="true" t="shared" si="0" ref="R11:S14">IF(K11="＋",0,IF(K11="(＋)",0,ABS(K11)))</f>
        <v>0</v>
      </c>
      <c r="S11">
        <f t="shared" si="0"/>
        <v>0</v>
      </c>
    </row>
    <row r="12" spans="2:19" ht="13.5" customHeight="1">
      <c r="B12" s="28">
        <f aca="true" t="shared" si="1" ref="B12:B59">B11+1</f>
        <v>2</v>
      </c>
      <c r="C12" s="35"/>
      <c r="D12" s="43"/>
      <c r="E12" s="41"/>
      <c r="F12" s="41" t="s">
        <v>224</v>
      </c>
      <c r="G12" s="41"/>
      <c r="H12" s="41"/>
      <c r="I12" s="41"/>
      <c r="J12" s="41"/>
      <c r="K12" s="73"/>
      <c r="L12" s="74" t="s">
        <v>490</v>
      </c>
      <c r="N12" t="s">
        <v>15</v>
      </c>
      <c r="O12" t="e">
        <f>IF(#REF!="",0,VALUE(MID(#REF!,2,LEN(#REF!)-2)))</f>
        <v>#REF!</v>
      </c>
      <c r="P12">
        <f>IF(L12="",0,VALUE(MID(L12,2,LEN(L12)-2)))</f>
        <v>5</v>
      </c>
      <c r="Q12" t="e">
        <f>IF(#REF!="",0,VALUE(MID(#REF!,2,LEN(#REF!)-2)))</f>
        <v>#REF!</v>
      </c>
      <c r="R12">
        <f t="shared" si="0"/>
        <v>0</v>
      </c>
      <c r="S12">
        <f t="shared" si="0"/>
        <v>5</v>
      </c>
    </row>
    <row r="13" spans="2:19" ht="13.5" customHeight="1">
      <c r="B13" s="28">
        <f t="shared" si="1"/>
        <v>3</v>
      </c>
      <c r="C13" s="35"/>
      <c r="D13" s="43"/>
      <c r="E13" s="41"/>
      <c r="F13" s="41" t="s">
        <v>254</v>
      </c>
      <c r="G13" s="41"/>
      <c r="H13" s="41"/>
      <c r="I13" s="41"/>
      <c r="J13" s="41"/>
      <c r="K13" s="73" t="s">
        <v>188</v>
      </c>
      <c r="L13" s="74" t="s">
        <v>185</v>
      </c>
      <c r="N13" s="71" t="s">
        <v>17</v>
      </c>
      <c r="O13" t="str">
        <f>K13</f>
        <v>(10)</v>
      </c>
      <c r="P13" t="str">
        <f>L13</f>
        <v>(25)</v>
      </c>
      <c r="Q13" t="e">
        <f>#REF!</f>
        <v>#REF!</v>
      </c>
      <c r="R13">
        <f t="shared" si="0"/>
        <v>10</v>
      </c>
      <c r="S13">
        <f t="shared" si="0"/>
        <v>25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138</v>
      </c>
      <c r="G14" s="41"/>
      <c r="H14" s="41"/>
      <c r="I14" s="41"/>
      <c r="J14" s="41"/>
      <c r="K14" s="73" t="s">
        <v>515</v>
      </c>
      <c r="L14" s="74" t="s">
        <v>515</v>
      </c>
      <c r="N14" t="s">
        <v>15</v>
      </c>
      <c r="O14" t="e">
        <f>IF(#REF!="",0,VALUE(MID(#REF!,2,LEN(#REF!)-2)))</f>
        <v>#REF!</v>
      </c>
      <c r="P14">
        <f>IF(L14="",0,VALUE(MID(L14,2,LEN(L14)-2)))</f>
        <v>30</v>
      </c>
      <c r="Q14" t="e">
        <f>IF(#REF!="",0,VALUE(MID(#REF!,2,LEN(#REF!)-2)))</f>
        <v>#REF!</v>
      </c>
      <c r="R14">
        <f t="shared" si="0"/>
        <v>30</v>
      </c>
      <c r="S14">
        <f t="shared" si="0"/>
        <v>30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90</v>
      </c>
      <c r="L15" s="76">
        <v>85</v>
      </c>
      <c r="S15">
        <f>COUNTA(L11:L14)</f>
        <v>4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527</v>
      </c>
      <c r="G16" s="41"/>
      <c r="H16" s="41"/>
      <c r="I16" s="41"/>
      <c r="J16" s="41"/>
      <c r="K16" s="75">
        <v>5</v>
      </c>
      <c r="L16" s="76"/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96</v>
      </c>
      <c r="G17" s="41"/>
      <c r="H17" s="41"/>
      <c r="I17" s="41"/>
      <c r="J17" s="41"/>
      <c r="K17" s="75"/>
      <c r="L17" s="76">
        <v>5</v>
      </c>
    </row>
    <row r="18" spans="2:12" ht="13.5" customHeight="1">
      <c r="B18" s="28">
        <f t="shared" si="1"/>
        <v>8</v>
      </c>
      <c r="C18" s="37"/>
      <c r="D18" s="43"/>
      <c r="E18" s="41"/>
      <c r="F18" s="41" t="s">
        <v>255</v>
      </c>
      <c r="G18" s="41"/>
      <c r="H18" s="41"/>
      <c r="I18" s="41"/>
      <c r="J18" s="41"/>
      <c r="K18" s="75" t="s">
        <v>187</v>
      </c>
      <c r="L18" s="76"/>
    </row>
    <row r="19" spans="2:12" ht="13.5" customHeight="1">
      <c r="B19" s="28">
        <f t="shared" si="1"/>
        <v>9</v>
      </c>
      <c r="C19" s="37"/>
      <c r="D19" s="34" t="s">
        <v>22</v>
      </c>
      <c r="E19" s="41"/>
      <c r="F19" s="41" t="s">
        <v>117</v>
      </c>
      <c r="G19" s="41"/>
      <c r="H19" s="41"/>
      <c r="I19" s="41"/>
      <c r="J19" s="41"/>
      <c r="K19" s="75">
        <v>2</v>
      </c>
      <c r="L19" s="76">
        <v>5</v>
      </c>
    </row>
    <row r="20" spans="2:12" ht="13.5" customHeight="1">
      <c r="B20" s="28">
        <f t="shared" si="1"/>
        <v>10</v>
      </c>
      <c r="C20" s="37"/>
      <c r="D20" s="43"/>
      <c r="E20" s="41"/>
      <c r="F20" s="41" t="s">
        <v>118</v>
      </c>
      <c r="G20" s="41"/>
      <c r="H20" s="41"/>
      <c r="I20" s="41"/>
      <c r="J20" s="41"/>
      <c r="K20" s="75">
        <v>30</v>
      </c>
      <c r="L20" s="76"/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>
        <v>20</v>
      </c>
      <c r="L21" s="76">
        <v>120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120</v>
      </c>
      <c r="G22" s="41"/>
      <c r="H22" s="41"/>
      <c r="I22" s="41"/>
      <c r="J22" s="41"/>
      <c r="K22" s="75">
        <v>15</v>
      </c>
      <c r="L22" s="76"/>
    </row>
    <row r="23" spans="2:12" ht="13.5" customHeight="1">
      <c r="B23" s="28">
        <f t="shared" si="1"/>
        <v>13</v>
      </c>
      <c r="C23" s="37"/>
      <c r="D23" s="43"/>
      <c r="E23" s="41"/>
      <c r="F23" s="41" t="s">
        <v>23</v>
      </c>
      <c r="G23" s="41"/>
      <c r="H23" s="41"/>
      <c r="I23" s="41"/>
      <c r="J23" s="41"/>
      <c r="K23" s="75" t="s">
        <v>187</v>
      </c>
      <c r="L23" s="76"/>
    </row>
    <row r="24" spans="2:12" ht="13.5" customHeight="1">
      <c r="B24" s="28">
        <f t="shared" si="1"/>
        <v>14</v>
      </c>
      <c r="C24" s="37"/>
      <c r="D24" s="43"/>
      <c r="E24" s="41"/>
      <c r="F24" s="41" t="s">
        <v>24</v>
      </c>
      <c r="G24" s="41"/>
      <c r="H24" s="41"/>
      <c r="I24" s="41"/>
      <c r="J24" s="41"/>
      <c r="K24" s="75">
        <v>675</v>
      </c>
      <c r="L24" s="76">
        <v>1050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122</v>
      </c>
      <c r="G25" s="41"/>
      <c r="H25" s="41"/>
      <c r="I25" s="41"/>
      <c r="J25" s="41"/>
      <c r="K25" s="75"/>
      <c r="L25" s="76">
        <v>40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132</v>
      </c>
      <c r="G26" s="41"/>
      <c r="H26" s="41"/>
      <c r="I26" s="41"/>
      <c r="J26" s="41"/>
      <c r="K26" s="75">
        <v>60</v>
      </c>
      <c r="L26" s="76">
        <v>80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87</v>
      </c>
      <c r="G27" s="41"/>
      <c r="H27" s="41"/>
      <c r="I27" s="41"/>
      <c r="J27" s="41"/>
      <c r="K27" s="75">
        <v>325</v>
      </c>
      <c r="L27" s="76">
        <v>540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141</v>
      </c>
      <c r="G28" s="41"/>
      <c r="H28" s="41"/>
      <c r="I28" s="41"/>
      <c r="J28" s="41"/>
      <c r="K28" s="75">
        <v>425</v>
      </c>
      <c r="L28" s="76">
        <v>200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523</v>
      </c>
      <c r="G29" s="41"/>
      <c r="H29" s="41"/>
      <c r="I29" s="41"/>
      <c r="J29" s="41"/>
      <c r="K29" s="75">
        <v>5</v>
      </c>
      <c r="L29" s="111" t="s">
        <v>187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25</v>
      </c>
      <c r="G30" s="41"/>
      <c r="H30" s="41"/>
      <c r="I30" s="41"/>
      <c r="J30" s="41"/>
      <c r="K30" s="75">
        <v>800</v>
      </c>
      <c r="L30" s="76">
        <v>2000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26</v>
      </c>
      <c r="G31" s="41"/>
      <c r="H31" s="41"/>
      <c r="I31" s="41"/>
      <c r="J31" s="41"/>
      <c r="K31" s="75">
        <v>12450</v>
      </c>
      <c r="L31" s="76">
        <v>26700</v>
      </c>
    </row>
    <row r="32" spans="2:12" ht="13.5" customHeight="1">
      <c r="B32" s="28">
        <f t="shared" si="1"/>
        <v>22</v>
      </c>
      <c r="C32" s="36" t="s">
        <v>91</v>
      </c>
      <c r="D32" s="34" t="s">
        <v>88</v>
      </c>
      <c r="E32" s="41"/>
      <c r="F32" s="41" t="s">
        <v>528</v>
      </c>
      <c r="G32" s="41"/>
      <c r="H32" s="41"/>
      <c r="I32" s="41"/>
      <c r="J32" s="41"/>
      <c r="K32" s="75" t="s">
        <v>187</v>
      </c>
      <c r="L32" s="76" t="s">
        <v>187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105</v>
      </c>
      <c r="G33" s="41"/>
      <c r="H33" s="41"/>
      <c r="I33" s="41"/>
      <c r="J33" s="41"/>
      <c r="K33" s="75" t="s">
        <v>187</v>
      </c>
      <c r="L33" s="76"/>
    </row>
    <row r="34" spans="2:12" ht="13.5" customHeight="1">
      <c r="B34" s="28">
        <f t="shared" si="1"/>
        <v>24</v>
      </c>
      <c r="C34" s="36" t="s">
        <v>89</v>
      </c>
      <c r="D34" s="34" t="s">
        <v>33</v>
      </c>
      <c r="E34" s="41"/>
      <c r="F34" s="41" t="s">
        <v>167</v>
      </c>
      <c r="G34" s="41"/>
      <c r="H34" s="41"/>
      <c r="I34" s="41"/>
      <c r="J34" s="41"/>
      <c r="K34" s="75">
        <v>40</v>
      </c>
      <c r="L34" s="76" t="s">
        <v>187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133</v>
      </c>
      <c r="G35" s="41"/>
      <c r="H35" s="41"/>
      <c r="I35" s="41"/>
      <c r="J35" s="41"/>
      <c r="K35" s="75">
        <v>20</v>
      </c>
      <c r="L35" s="76">
        <v>20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35</v>
      </c>
      <c r="G36" s="41"/>
      <c r="H36" s="41"/>
      <c r="I36" s="41"/>
      <c r="J36" s="41"/>
      <c r="K36" s="75">
        <v>10</v>
      </c>
      <c r="L36" s="76">
        <v>5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103</v>
      </c>
      <c r="G37" s="41"/>
      <c r="H37" s="41"/>
      <c r="I37" s="41"/>
      <c r="J37" s="41"/>
      <c r="K37" s="75" t="s">
        <v>187</v>
      </c>
      <c r="L37" s="76"/>
    </row>
    <row r="38" spans="2:12" ht="13.5" customHeight="1">
      <c r="B38" s="28">
        <f t="shared" si="1"/>
        <v>28</v>
      </c>
      <c r="C38" s="37"/>
      <c r="D38" s="43"/>
      <c r="E38" s="41"/>
      <c r="F38" s="41" t="s">
        <v>524</v>
      </c>
      <c r="G38" s="41"/>
      <c r="H38" s="41"/>
      <c r="I38" s="41"/>
      <c r="J38" s="41"/>
      <c r="K38" s="75">
        <v>220</v>
      </c>
      <c r="L38" s="76">
        <v>100</v>
      </c>
    </row>
    <row r="39" spans="2:25" ht="13.5" customHeight="1">
      <c r="B39" s="28">
        <f t="shared" si="1"/>
        <v>29</v>
      </c>
      <c r="C39" s="37"/>
      <c r="D39" s="43"/>
      <c r="E39" s="41"/>
      <c r="F39" s="41" t="s">
        <v>194</v>
      </c>
      <c r="G39" s="41"/>
      <c r="H39" s="41"/>
      <c r="I39" s="41"/>
      <c r="J39" s="41"/>
      <c r="K39" s="75">
        <v>5</v>
      </c>
      <c r="L39" s="76"/>
      <c r="M39" s="104"/>
      <c r="N39" s="103"/>
      <c r="Y39" s="119"/>
    </row>
    <row r="40" spans="2:12" ht="13.5" customHeight="1">
      <c r="B40" s="28">
        <f t="shared" si="1"/>
        <v>30</v>
      </c>
      <c r="C40" s="37"/>
      <c r="D40" s="43"/>
      <c r="E40" s="41"/>
      <c r="F40" s="41" t="s">
        <v>135</v>
      </c>
      <c r="G40" s="41"/>
      <c r="H40" s="41"/>
      <c r="I40" s="41"/>
      <c r="J40" s="41"/>
      <c r="K40" s="75">
        <v>120</v>
      </c>
      <c r="L40" s="76">
        <v>140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37</v>
      </c>
      <c r="G41" s="41"/>
      <c r="H41" s="41"/>
      <c r="I41" s="41"/>
      <c r="J41" s="41"/>
      <c r="K41" s="75">
        <v>55</v>
      </c>
      <c r="L41" s="76">
        <v>35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38</v>
      </c>
      <c r="G42" s="41"/>
      <c r="H42" s="41"/>
      <c r="I42" s="41"/>
      <c r="J42" s="41"/>
      <c r="K42" s="75"/>
      <c r="L42" s="76">
        <v>8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525</v>
      </c>
      <c r="G43" s="41"/>
      <c r="H43" s="41"/>
      <c r="I43" s="41"/>
      <c r="J43" s="41"/>
      <c r="K43" s="75">
        <v>20</v>
      </c>
      <c r="L43" s="76">
        <v>20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526</v>
      </c>
      <c r="G44" s="41"/>
      <c r="H44" s="41"/>
      <c r="I44" s="41"/>
      <c r="J44" s="41"/>
      <c r="K44" s="75"/>
      <c r="L44" s="76">
        <v>5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44</v>
      </c>
      <c r="G45" s="41"/>
      <c r="H45" s="41"/>
      <c r="I45" s="41"/>
      <c r="J45" s="41"/>
      <c r="K45" s="75">
        <v>40</v>
      </c>
      <c r="L45" s="76"/>
    </row>
    <row r="46" spans="2:12" ht="13.5" customHeight="1">
      <c r="B46" s="28">
        <f t="shared" si="1"/>
        <v>36</v>
      </c>
      <c r="C46" s="37"/>
      <c r="D46" s="43"/>
      <c r="E46" s="41"/>
      <c r="F46" s="41" t="s">
        <v>235</v>
      </c>
      <c r="G46" s="41"/>
      <c r="H46" s="41"/>
      <c r="I46" s="41"/>
      <c r="J46" s="41"/>
      <c r="K46" s="75"/>
      <c r="L46" s="76">
        <v>20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529</v>
      </c>
      <c r="G47" s="41"/>
      <c r="H47" s="41"/>
      <c r="I47" s="41"/>
      <c r="J47" s="41"/>
      <c r="K47" s="75">
        <v>5</v>
      </c>
      <c r="L47" s="76">
        <v>5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46</v>
      </c>
      <c r="G48" s="41"/>
      <c r="H48" s="41"/>
      <c r="I48" s="41"/>
      <c r="J48" s="41"/>
      <c r="K48" s="75">
        <v>310</v>
      </c>
      <c r="L48" s="76">
        <v>145</v>
      </c>
    </row>
    <row r="49" spans="2:12" ht="13.5" customHeight="1">
      <c r="B49" s="28">
        <f t="shared" si="1"/>
        <v>39</v>
      </c>
      <c r="C49" s="36" t="s">
        <v>50</v>
      </c>
      <c r="D49" s="34" t="s">
        <v>51</v>
      </c>
      <c r="E49" s="41"/>
      <c r="F49" s="41" t="s">
        <v>237</v>
      </c>
      <c r="G49" s="41"/>
      <c r="H49" s="41"/>
      <c r="I49" s="41"/>
      <c r="J49" s="41"/>
      <c r="K49" s="75" t="s">
        <v>187</v>
      </c>
      <c r="L49" s="76"/>
    </row>
    <row r="50" spans="2:12" ht="13.5" customHeight="1">
      <c r="B50" s="28">
        <f t="shared" si="1"/>
        <v>40</v>
      </c>
      <c r="C50" s="37"/>
      <c r="D50" s="43"/>
      <c r="E50" s="41"/>
      <c r="F50" s="41" t="s">
        <v>195</v>
      </c>
      <c r="G50" s="41"/>
      <c r="H50" s="41"/>
      <c r="I50" s="41"/>
      <c r="J50" s="41"/>
      <c r="K50" s="75"/>
      <c r="L50" s="76" t="s">
        <v>187</v>
      </c>
    </row>
    <row r="51" spans="2:12" ht="13.5" customHeight="1">
      <c r="B51" s="28">
        <f t="shared" si="1"/>
        <v>41</v>
      </c>
      <c r="C51" s="37"/>
      <c r="D51" s="44"/>
      <c r="E51" s="41"/>
      <c r="F51" s="41" t="s">
        <v>53</v>
      </c>
      <c r="G51" s="41"/>
      <c r="H51" s="41"/>
      <c r="I51" s="41"/>
      <c r="J51" s="41"/>
      <c r="K51" s="75" t="s">
        <v>187</v>
      </c>
      <c r="L51" s="76"/>
    </row>
    <row r="52" spans="2:12" ht="13.5" customHeight="1">
      <c r="B52" s="28">
        <f t="shared" si="1"/>
        <v>42</v>
      </c>
      <c r="C52" s="36" t="s">
        <v>54</v>
      </c>
      <c r="D52" s="45" t="s">
        <v>128</v>
      </c>
      <c r="E52" s="41"/>
      <c r="F52" s="41" t="s">
        <v>127</v>
      </c>
      <c r="G52" s="41"/>
      <c r="H52" s="41"/>
      <c r="I52" s="41"/>
      <c r="J52" s="41"/>
      <c r="K52" s="75">
        <v>1</v>
      </c>
      <c r="L52" s="76"/>
    </row>
    <row r="53" spans="2:12" ht="13.5" customHeight="1">
      <c r="B53" s="28">
        <f t="shared" si="1"/>
        <v>43</v>
      </c>
      <c r="C53" s="37"/>
      <c r="D53" s="34" t="s">
        <v>55</v>
      </c>
      <c r="E53" s="41"/>
      <c r="F53" s="41" t="s">
        <v>196</v>
      </c>
      <c r="G53" s="41"/>
      <c r="H53" s="41"/>
      <c r="I53" s="41"/>
      <c r="J53" s="41"/>
      <c r="K53" s="75">
        <v>10</v>
      </c>
      <c r="L53" s="76">
        <v>1</v>
      </c>
    </row>
    <row r="54" spans="2:12" ht="13.5" customHeight="1">
      <c r="B54" s="28">
        <f t="shared" si="1"/>
        <v>44</v>
      </c>
      <c r="C54" s="37"/>
      <c r="D54" s="44"/>
      <c r="E54" s="41"/>
      <c r="F54" s="41" t="s">
        <v>56</v>
      </c>
      <c r="G54" s="41"/>
      <c r="H54" s="41"/>
      <c r="I54" s="41"/>
      <c r="J54" s="41"/>
      <c r="K54" s="75">
        <v>15</v>
      </c>
      <c r="L54" s="76">
        <v>15</v>
      </c>
    </row>
    <row r="55" spans="2:12" ht="13.5" customHeight="1">
      <c r="B55" s="28">
        <f t="shared" si="1"/>
        <v>45</v>
      </c>
      <c r="C55" s="38"/>
      <c r="D55" s="45" t="s">
        <v>57</v>
      </c>
      <c r="E55" s="41"/>
      <c r="F55" s="41" t="s">
        <v>58</v>
      </c>
      <c r="G55" s="41"/>
      <c r="H55" s="41"/>
      <c r="I55" s="41"/>
      <c r="J55" s="41"/>
      <c r="K55" s="75">
        <v>10</v>
      </c>
      <c r="L55" s="76">
        <v>10</v>
      </c>
    </row>
    <row r="56" spans="2:19" ht="13.5" customHeight="1">
      <c r="B56" s="28">
        <f t="shared" si="1"/>
        <v>46</v>
      </c>
      <c r="C56" s="36" t="s">
        <v>0</v>
      </c>
      <c r="D56" s="45" t="s">
        <v>60</v>
      </c>
      <c r="E56" s="41"/>
      <c r="F56" s="41" t="s">
        <v>61</v>
      </c>
      <c r="G56" s="41"/>
      <c r="H56" s="41"/>
      <c r="I56" s="41"/>
      <c r="J56" s="41"/>
      <c r="K56" s="75"/>
      <c r="L56" s="76" t="s">
        <v>187</v>
      </c>
      <c r="R56">
        <f>COUNTA(K49:K56)</f>
        <v>6</v>
      </c>
      <c r="S56">
        <f>COUNTA(L49:L56)</f>
        <v>5</v>
      </c>
    </row>
    <row r="57" spans="2:12" ht="13.5" customHeight="1">
      <c r="B57" s="28">
        <f t="shared" si="1"/>
        <v>47</v>
      </c>
      <c r="C57" s="155" t="s">
        <v>62</v>
      </c>
      <c r="D57" s="156"/>
      <c r="E57" s="41"/>
      <c r="F57" s="41" t="s">
        <v>63</v>
      </c>
      <c r="G57" s="41"/>
      <c r="H57" s="41"/>
      <c r="I57" s="41"/>
      <c r="J57" s="41"/>
      <c r="K57" s="75">
        <v>600</v>
      </c>
      <c r="L57" s="76">
        <v>700</v>
      </c>
    </row>
    <row r="58" spans="2:12" ht="13.5" customHeight="1">
      <c r="B58" s="28">
        <f t="shared" si="1"/>
        <v>48</v>
      </c>
      <c r="C58" s="39"/>
      <c r="D58" s="40"/>
      <c r="E58" s="41"/>
      <c r="F58" s="41" t="s">
        <v>64</v>
      </c>
      <c r="G58" s="41"/>
      <c r="H58" s="41"/>
      <c r="I58" s="41"/>
      <c r="J58" s="41"/>
      <c r="K58" s="75">
        <v>200</v>
      </c>
      <c r="L58" s="76">
        <v>350</v>
      </c>
    </row>
    <row r="59" spans="2:12" ht="13.5" customHeight="1" thickBot="1">
      <c r="B59" s="28">
        <f t="shared" si="1"/>
        <v>49</v>
      </c>
      <c r="C59" s="39"/>
      <c r="D59" s="40"/>
      <c r="E59" s="41"/>
      <c r="F59" s="41" t="s">
        <v>107</v>
      </c>
      <c r="G59" s="41"/>
      <c r="H59" s="41"/>
      <c r="I59" s="41"/>
      <c r="J59" s="41"/>
      <c r="K59" s="75">
        <v>100</v>
      </c>
      <c r="L59" s="82">
        <v>300</v>
      </c>
    </row>
    <row r="60" spans="2:12" ht="13.5" customHeight="1">
      <c r="B60" s="78"/>
      <c r="C60" s="79"/>
      <c r="D60" s="79"/>
      <c r="E60" s="80"/>
      <c r="F60" s="80"/>
      <c r="G60" s="80"/>
      <c r="H60" s="80"/>
      <c r="I60" s="80"/>
      <c r="J60" s="80"/>
      <c r="K60" s="80"/>
      <c r="L60" s="112"/>
    </row>
    <row r="61" spans="18:19" ht="18" customHeight="1">
      <c r="R61">
        <f>COUNTA(K11:K59)</f>
        <v>41</v>
      </c>
      <c r="S61">
        <f>COUNTA(L11:L59)</f>
        <v>37</v>
      </c>
    </row>
    <row r="62" spans="2:19" ht="18" customHeight="1">
      <c r="B62" s="22"/>
      <c r="R62">
        <f>SUM(R11:R14,K15:K59)</f>
        <v>16723</v>
      </c>
      <c r="S62">
        <f>SUM(S11:S14,L15:L59)</f>
        <v>32764</v>
      </c>
    </row>
    <row r="63" ht="9" customHeight="1" thickBot="1"/>
    <row r="64" spans="2:19" ht="18" customHeight="1">
      <c r="B64" s="1"/>
      <c r="C64" s="2"/>
      <c r="D64" s="157" t="s">
        <v>2</v>
      </c>
      <c r="E64" s="157"/>
      <c r="F64" s="157"/>
      <c r="G64" s="157"/>
      <c r="H64" s="2"/>
      <c r="I64" s="2"/>
      <c r="J64" s="3"/>
      <c r="K64" s="84" t="s">
        <v>80</v>
      </c>
      <c r="L64" s="106" t="s">
        <v>81</v>
      </c>
      <c r="R64">
        <f>COUNTA(K11:K59)</f>
        <v>41</v>
      </c>
      <c r="S64">
        <f>COUNTA(L11:L59)</f>
        <v>37</v>
      </c>
    </row>
    <row r="65" spans="2:19" ht="18" customHeight="1" thickBot="1">
      <c r="B65" s="7"/>
      <c r="C65" s="8"/>
      <c r="D65" s="158" t="s">
        <v>3</v>
      </c>
      <c r="E65" s="158"/>
      <c r="F65" s="158"/>
      <c r="G65" s="158"/>
      <c r="H65" s="8"/>
      <c r="I65" s="8"/>
      <c r="J65" s="9"/>
      <c r="K65" s="89" t="str">
        <f>K5</f>
        <v>H 31.3.6</v>
      </c>
      <c r="L65" s="113" t="str">
        <f>K65</f>
        <v>H 31.3.6</v>
      </c>
      <c r="R65">
        <f>SUM(R11:R14,K15:K59)</f>
        <v>16723</v>
      </c>
      <c r="S65">
        <f>SUM(S11:S14,L15:L59)</f>
        <v>32764</v>
      </c>
    </row>
    <row r="66" spans="2:12" ht="19.5" customHeight="1" thickTop="1">
      <c r="B66" s="159" t="s">
        <v>113</v>
      </c>
      <c r="C66" s="160"/>
      <c r="D66" s="160"/>
      <c r="E66" s="160"/>
      <c r="F66" s="160"/>
      <c r="G66" s="160"/>
      <c r="H66" s="160"/>
      <c r="I66" s="160"/>
      <c r="J66" s="27"/>
      <c r="K66" s="90">
        <f>SUM(K67:K75)</f>
        <v>16723</v>
      </c>
      <c r="L66" s="114">
        <f>SUM(L67:L75)</f>
        <v>32764</v>
      </c>
    </row>
    <row r="67" spans="2:12" ht="13.5" customHeight="1">
      <c r="B67" s="145" t="s">
        <v>66</v>
      </c>
      <c r="C67" s="146"/>
      <c r="D67" s="153"/>
      <c r="E67" s="48"/>
      <c r="F67" s="49"/>
      <c r="G67" s="147" t="s">
        <v>14</v>
      </c>
      <c r="H67" s="147"/>
      <c r="I67" s="49"/>
      <c r="J67" s="51"/>
      <c r="K67" s="42">
        <f>SUM(R$11:R$14)</f>
        <v>40</v>
      </c>
      <c r="L67" s="115">
        <f>SUM(S$11:S$14)</f>
        <v>60</v>
      </c>
    </row>
    <row r="68" spans="2:12" ht="13.5" customHeight="1">
      <c r="B68" s="16"/>
      <c r="C68" s="17"/>
      <c r="D68" s="18"/>
      <c r="E68" s="52"/>
      <c r="F68" s="41"/>
      <c r="G68" s="147" t="s">
        <v>90</v>
      </c>
      <c r="H68" s="147"/>
      <c r="I68" s="50"/>
      <c r="J68" s="53"/>
      <c r="K68" s="42">
        <f>SUM(K$15)</f>
        <v>90</v>
      </c>
      <c r="L68" s="115">
        <f>SUM(L$15)</f>
        <v>85</v>
      </c>
    </row>
    <row r="69" spans="2:12" ht="13.5" customHeight="1">
      <c r="B69" s="16"/>
      <c r="C69" s="17"/>
      <c r="D69" s="18"/>
      <c r="E69" s="52"/>
      <c r="F69" s="41"/>
      <c r="G69" s="147" t="s">
        <v>32</v>
      </c>
      <c r="H69" s="147"/>
      <c r="I69" s="49"/>
      <c r="J69" s="51"/>
      <c r="K69" s="42">
        <f>SUM(K$16:K$16)</f>
        <v>5</v>
      </c>
      <c r="L69" s="115">
        <f>SUM(L$16:L$16)</f>
        <v>0</v>
      </c>
    </row>
    <row r="70" spans="2:12" ht="13.5" customHeight="1">
      <c r="B70" s="16"/>
      <c r="C70" s="17"/>
      <c r="D70" s="18"/>
      <c r="E70" s="52"/>
      <c r="F70" s="41"/>
      <c r="G70" s="147" t="s">
        <v>20</v>
      </c>
      <c r="H70" s="147"/>
      <c r="I70" s="49"/>
      <c r="J70" s="51"/>
      <c r="K70" s="42">
        <f>SUM(K$17:K$18)</f>
        <v>0</v>
      </c>
      <c r="L70" s="115">
        <f>SUM(L$17:L$18)</f>
        <v>5</v>
      </c>
    </row>
    <row r="71" spans="2:12" ht="13.5" customHeight="1">
      <c r="B71" s="16"/>
      <c r="C71" s="17"/>
      <c r="D71" s="18"/>
      <c r="E71" s="52"/>
      <c r="F71" s="41"/>
      <c r="G71" s="147" t="s">
        <v>22</v>
      </c>
      <c r="H71" s="147"/>
      <c r="I71" s="49"/>
      <c r="J71" s="51"/>
      <c r="K71" s="42">
        <f>SUM(K$19:K$31)</f>
        <v>14807</v>
      </c>
      <c r="L71" s="115">
        <f>SUM(L$19:L$31)</f>
        <v>30735</v>
      </c>
    </row>
    <row r="72" spans="2:12" ht="13.5" customHeight="1">
      <c r="B72" s="16"/>
      <c r="C72" s="17"/>
      <c r="D72" s="18"/>
      <c r="E72" s="52"/>
      <c r="F72" s="41"/>
      <c r="G72" s="147" t="s">
        <v>88</v>
      </c>
      <c r="H72" s="147"/>
      <c r="I72" s="49"/>
      <c r="J72" s="51"/>
      <c r="K72" s="42">
        <f>SUM(K$32:K$33)</f>
        <v>0</v>
      </c>
      <c r="L72" s="115">
        <f>SUM(L$32:L$33)</f>
        <v>0</v>
      </c>
    </row>
    <row r="73" spans="2:12" ht="13.5" customHeight="1">
      <c r="B73" s="16"/>
      <c r="C73" s="17"/>
      <c r="D73" s="18"/>
      <c r="E73" s="52"/>
      <c r="F73" s="41"/>
      <c r="G73" s="147" t="s">
        <v>33</v>
      </c>
      <c r="H73" s="147"/>
      <c r="I73" s="49"/>
      <c r="J73" s="51"/>
      <c r="K73" s="42">
        <f>SUM(K$34:K$48)</f>
        <v>845</v>
      </c>
      <c r="L73" s="115">
        <f>SUM(L$34:L$48)</f>
        <v>503</v>
      </c>
    </row>
    <row r="74" spans="2:12" ht="13.5" customHeight="1">
      <c r="B74" s="16"/>
      <c r="C74" s="17"/>
      <c r="D74" s="18"/>
      <c r="E74" s="52"/>
      <c r="F74" s="41"/>
      <c r="G74" s="147" t="s">
        <v>104</v>
      </c>
      <c r="H74" s="147"/>
      <c r="I74" s="49"/>
      <c r="J74" s="51"/>
      <c r="K74" s="42">
        <f>SUM(K$57:K$58)</f>
        <v>800</v>
      </c>
      <c r="L74" s="115">
        <f>SUM(L$57:L$58)</f>
        <v>1050</v>
      </c>
    </row>
    <row r="75" spans="2:12" ht="13.5" customHeight="1" thickBot="1">
      <c r="B75" s="19"/>
      <c r="C75" s="20"/>
      <c r="D75" s="21"/>
      <c r="E75" s="54"/>
      <c r="F75" s="46"/>
      <c r="G75" s="148" t="s">
        <v>65</v>
      </c>
      <c r="H75" s="148"/>
      <c r="I75" s="55"/>
      <c r="J75" s="56"/>
      <c r="K75" s="47">
        <f>SUM(K$49:K$56,K$59)</f>
        <v>136</v>
      </c>
      <c r="L75" s="116">
        <f>SUM(L$49:L$56,L$59)</f>
        <v>326</v>
      </c>
    </row>
    <row r="76" spans="2:12" ht="18" customHeight="1" thickTop="1">
      <c r="B76" s="149" t="s">
        <v>67</v>
      </c>
      <c r="C76" s="150"/>
      <c r="D76" s="151"/>
      <c r="E76" s="62"/>
      <c r="F76" s="29"/>
      <c r="G76" s="152" t="s">
        <v>68</v>
      </c>
      <c r="H76" s="152"/>
      <c r="I76" s="29"/>
      <c r="J76" s="30"/>
      <c r="K76" s="91" t="s">
        <v>69</v>
      </c>
      <c r="L76" s="97"/>
    </row>
    <row r="77" spans="2:12" ht="18" customHeight="1">
      <c r="B77" s="59"/>
      <c r="C77" s="60"/>
      <c r="D77" s="60"/>
      <c r="E77" s="57"/>
      <c r="F77" s="58"/>
      <c r="G77" s="33"/>
      <c r="H77" s="33"/>
      <c r="I77" s="58"/>
      <c r="J77" s="61"/>
      <c r="K77" s="92" t="s">
        <v>70</v>
      </c>
      <c r="L77" s="98"/>
    </row>
    <row r="78" spans="2:12" ht="18" customHeight="1">
      <c r="B78" s="16"/>
      <c r="C78" s="17"/>
      <c r="D78" s="17"/>
      <c r="E78" s="63"/>
      <c r="F78" s="8"/>
      <c r="G78" s="143" t="s">
        <v>71</v>
      </c>
      <c r="H78" s="143"/>
      <c r="I78" s="31"/>
      <c r="J78" s="32"/>
      <c r="K78" s="93" t="s">
        <v>72</v>
      </c>
      <c r="L78" s="99"/>
    </row>
    <row r="79" spans="2:12" ht="18" customHeight="1">
      <c r="B79" s="16"/>
      <c r="C79" s="17"/>
      <c r="D79" s="17"/>
      <c r="E79" s="64"/>
      <c r="F79" s="17"/>
      <c r="G79" s="65"/>
      <c r="H79" s="65"/>
      <c r="I79" s="60"/>
      <c r="J79" s="66"/>
      <c r="K79" s="94" t="s">
        <v>101</v>
      </c>
      <c r="L79" s="100"/>
    </row>
    <row r="80" spans="2:12" ht="18" customHeight="1">
      <c r="B80" s="16"/>
      <c r="C80" s="17"/>
      <c r="D80" s="17"/>
      <c r="E80" s="64"/>
      <c r="F80" s="17"/>
      <c r="G80" s="65"/>
      <c r="H80" s="65"/>
      <c r="I80" s="60"/>
      <c r="J80" s="66"/>
      <c r="K80" s="94" t="s">
        <v>102</v>
      </c>
      <c r="L80" s="100"/>
    </row>
    <row r="81" spans="2:12" ht="18" customHeight="1">
      <c r="B81" s="16"/>
      <c r="C81" s="17"/>
      <c r="D81" s="17"/>
      <c r="E81" s="63"/>
      <c r="F81" s="8"/>
      <c r="G81" s="143" t="s">
        <v>73</v>
      </c>
      <c r="H81" s="143"/>
      <c r="I81" s="31"/>
      <c r="J81" s="32"/>
      <c r="K81" s="93" t="s">
        <v>109</v>
      </c>
      <c r="L81" s="99"/>
    </row>
    <row r="82" spans="2:12" ht="18" customHeight="1">
      <c r="B82" s="16"/>
      <c r="C82" s="17"/>
      <c r="D82" s="17"/>
      <c r="E82" s="64"/>
      <c r="F82" s="17"/>
      <c r="G82" s="65"/>
      <c r="H82" s="65"/>
      <c r="I82" s="60"/>
      <c r="J82" s="66"/>
      <c r="K82" s="94" t="s">
        <v>110</v>
      </c>
      <c r="L82" s="100"/>
    </row>
    <row r="83" spans="2:12" ht="18" customHeight="1">
      <c r="B83" s="16"/>
      <c r="C83" s="17"/>
      <c r="D83" s="17"/>
      <c r="E83" s="64"/>
      <c r="F83" s="17"/>
      <c r="G83" s="65"/>
      <c r="H83" s="65"/>
      <c r="I83" s="60"/>
      <c r="J83" s="66"/>
      <c r="K83" s="94" t="s">
        <v>111</v>
      </c>
      <c r="L83" s="100"/>
    </row>
    <row r="84" spans="2:12" ht="18" customHeight="1">
      <c r="B84" s="16"/>
      <c r="C84" s="17"/>
      <c r="D84" s="17"/>
      <c r="E84" s="13"/>
      <c r="F84" s="14"/>
      <c r="G84" s="33"/>
      <c r="H84" s="33"/>
      <c r="I84" s="58"/>
      <c r="J84" s="61"/>
      <c r="K84" s="94" t="s">
        <v>112</v>
      </c>
      <c r="L84" s="98"/>
    </row>
    <row r="85" spans="2:12" ht="18" customHeight="1">
      <c r="B85" s="145" t="s">
        <v>74</v>
      </c>
      <c r="C85" s="146"/>
      <c r="D85" s="146"/>
      <c r="E85" s="8"/>
      <c r="F85" s="8"/>
      <c r="G85" s="8"/>
      <c r="H85" s="8"/>
      <c r="I85" s="8"/>
      <c r="J85" s="8"/>
      <c r="K85" s="77"/>
      <c r="L85" s="120"/>
    </row>
    <row r="86" spans="2:12" ht="13.5" customHeight="1">
      <c r="B86" s="67"/>
      <c r="C86" s="68" t="s">
        <v>75</v>
      </c>
      <c r="D86" s="69"/>
      <c r="E86" s="68"/>
      <c r="F86" s="68"/>
      <c r="G86" s="68"/>
      <c r="H86" s="68"/>
      <c r="I86" s="68"/>
      <c r="J86" s="68"/>
      <c r="K86" s="95"/>
      <c r="L86" s="101"/>
    </row>
    <row r="87" spans="2:12" ht="13.5" customHeight="1">
      <c r="B87" s="67"/>
      <c r="C87" s="68" t="s">
        <v>76</v>
      </c>
      <c r="D87" s="69"/>
      <c r="E87" s="68"/>
      <c r="F87" s="68"/>
      <c r="G87" s="68"/>
      <c r="H87" s="68"/>
      <c r="I87" s="68"/>
      <c r="J87" s="68"/>
      <c r="K87" s="95"/>
      <c r="L87" s="101"/>
    </row>
    <row r="88" spans="2:12" ht="13.5" customHeight="1">
      <c r="B88" s="67"/>
      <c r="C88" s="68" t="s">
        <v>77</v>
      </c>
      <c r="D88" s="69"/>
      <c r="E88" s="68"/>
      <c r="F88" s="68"/>
      <c r="G88" s="68"/>
      <c r="H88" s="68"/>
      <c r="I88" s="68"/>
      <c r="J88" s="68"/>
      <c r="K88" s="95"/>
      <c r="L88" s="101"/>
    </row>
    <row r="89" spans="2:12" ht="13.5" customHeight="1">
      <c r="B89" s="67"/>
      <c r="C89" s="68" t="s">
        <v>198</v>
      </c>
      <c r="D89" s="69"/>
      <c r="E89" s="68"/>
      <c r="F89" s="68"/>
      <c r="G89" s="68"/>
      <c r="H89" s="68"/>
      <c r="I89" s="68"/>
      <c r="J89" s="68"/>
      <c r="K89" s="95"/>
      <c r="L89" s="101"/>
    </row>
    <row r="90" spans="2:12" ht="13.5" customHeight="1">
      <c r="B90" s="67"/>
      <c r="C90" s="68" t="s">
        <v>181</v>
      </c>
      <c r="D90" s="69"/>
      <c r="E90" s="68"/>
      <c r="F90" s="68"/>
      <c r="G90" s="68"/>
      <c r="H90" s="68"/>
      <c r="I90" s="68"/>
      <c r="J90" s="68"/>
      <c r="K90" s="95"/>
      <c r="L90" s="101"/>
    </row>
    <row r="91" spans="2:12" ht="13.5" customHeight="1">
      <c r="B91" s="70"/>
      <c r="C91" s="68" t="s">
        <v>199</v>
      </c>
      <c r="D91" s="68"/>
      <c r="E91" s="68"/>
      <c r="F91" s="68"/>
      <c r="G91" s="68"/>
      <c r="H91" s="68"/>
      <c r="I91" s="68"/>
      <c r="J91" s="68"/>
      <c r="K91" s="95"/>
      <c r="L91" s="101"/>
    </row>
    <row r="92" spans="2:12" ht="13.5" customHeight="1">
      <c r="B92" s="70"/>
      <c r="C92" s="68" t="s">
        <v>200</v>
      </c>
      <c r="D92" s="68"/>
      <c r="E92" s="68"/>
      <c r="F92" s="68"/>
      <c r="G92" s="68"/>
      <c r="H92" s="68"/>
      <c r="I92" s="68"/>
      <c r="J92" s="68"/>
      <c r="K92" s="95"/>
      <c r="L92" s="101"/>
    </row>
    <row r="93" spans="2:12" ht="13.5" customHeight="1">
      <c r="B93" s="70"/>
      <c r="C93" s="68" t="s">
        <v>129</v>
      </c>
      <c r="D93" s="68"/>
      <c r="E93" s="68"/>
      <c r="F93" s="68"/>
      <c r="G93" s="68"/>
      <c r="H93" s="68"/>
      <c r="I93" s="68"/>
      <c r="J93" s="68"/>
      <c r="K93" s="95"/>
      <c r="L93" s="101"/>
    </row>
    <row r="94" spans="2:12" ht="13.5" customHeight="1">
      <c r="B94" s="70"/>
      <c r="C94" s="68" t="s">
        <v>130</v>
      </c>
      <c r="D94" s="68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70"/>
      <c r="C95" s="68" t="s">
        <v>178</v>
      </c>
      <c r="D95" s="68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70"/>
      <c r="C96" s="68" t="s">
        <v>201</v>
      </c>
      <c r="D96" s="68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70"/>
      <c r="C97" s="95" t="s">
        <v>202</v>
      </c>
      <c r="D97" s="68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70"/>
      <c r="C98" s="68" t="s">
        <v>203</v>
      </c>
      <c r="D98" s="68"/>
      <c r="E98" s="68"/>
      <c r="F98" s="68"/>
      <c r="G98" s="68"/>
      <c r="H98" s="68"/>
      <c r="I98" s="68"/>
      <c r="J98" s="68"/>
      <c r="K98" s="95"/>
      <c r="L98" s="101"/>
    </row>
    <row r="99" spans="2:13" ht="18" customHeight="1">
      <c r="B99" s="70"/>
      <c r="C99" s="68" t="s">
        <v>131</v>
      </c>
      <c r="D99" s="68"/>
      <c r="E99" s="68"/>
      <c r="F99" s="68"/>
      <c r="G99" s="68"/>
      <c r="H99" s="68"/>
      <c r="I99" s="68"/>
      <c r="J99" s="68"/>
      <c r="K99" s="95"/>
      <c r="L99" s="95"/>
      <c r="M99" s="121"/>
    </row>
    <row r="100" spans="2:13" ht="13.5">
      <c r="B100" s="70"/>
      <c r="C100" s="68" t="s">
        <v>179</v>
      </c>
      <c r="D100" s="68"/>
      <c r="E100" s="68"/>
      <c r="F100" s="68"/>
      <c r="G100" s="68"/>
      <c r="H100" s="68"/>
      <c r="I100" s="68"/>
      <c r="J100" s="68"/>
      <c r="K100" s="95"/>
      <c r="L100" s="95"/>
      <c r="M100" s="121"/>
    </row>
    <row r="101" spans="2:13" ht="13.5">
      <c r="B101" s="70"/>
      <c r="C101" s="68" t="s">
        <v>180</v>
      </c>
      <c r="D101" s="68"/>
      <c r="E101" s="68"/>
      <c r="F101" s="68"/>
      <c r="G101" s="68"/>
      <c r="H101" s="68"/>
      <c r="I101" s="68"/>
      <c r="J101" s="68"/>
      <c r="K101" s="95"/>
      <c r="L101" s="95"/>
      <c r="M101" s="121"/>
    </row>
    <row r="102" spans="2:13" ht="13.5">
      <c r="B102" s="70"/>
      <c r="C102" s="68" t="s">
        <v>204</v>
      </c>
      <c r="D102" s="68"/>
      <c r="E102" s="68"/>
      <c r="F102" s="68"/>
      <c r="G102" s="68"/>
      <c r="H102" s="68"/>
      <c r="I102" s="68"/>
      <c r="J102" s="68"/>
      <c r="K102" s="95"/>
      <c r="L102" s="95"/>
      <c r="M102" s="121"/>
    </row>
    <row r="103" spans="2:25" ht="13.5" customHeight="1">
      <c r="B103" s="70"/>
      <c r="C103" s="68" t="s">
        <v>182</v>
      </c>
      <c r="D103" s="68"/>
      <c r="E103" s="68"/>
      <c r="F103" s="68"/>
      <c r="G103" s="68"/>
      <c r="H103" s="68"/>
      <c r="I103" s="68"/>
      <c r="J103" s="68"/>
      <c r="K103" s="95"/>
      <c r="L103" s="95"/>
      <c r="M103" s="129"/>
      <c r="N103" s="128"/>
      <c r="Y103" s="83"/>
    </row>
    <row r="104" spans="2:13" ht="13.5">
      <c r="B104" s="70"/>
      <c r="C104" s="68" t="s">
        <v>92</v>
      </c>
      <c r="D104" s="68"/>
      <c r="E104" s="68"/>
      <c r="F104" s="68"/>
      <c r="G104" s="68"/>
      <c r="H104" s="68"/>
      <c r="I104" s="68"/>
      <c r="J104" s="68"/>
      <c r="K104" s="95"/>
      <c r="L104" s="95"/>
      <c r="M104" s="121"/>
    </row>
    <row r="105" spans="2:13" ht="13.5">
      <c r="B105" s="70"/>
      <c r="C105" s="68" t="s">
        <v>78</v>
      </c>
      <c r="D105" s="68"/>
      <c r="E105" s="68"/>
      <c r="F105" s="68"/>
      <c r="G105" s="68"/>
      <c r="H105" s="68"/>
      <c r="I105" s="68"/>
      <c r="J105" s="68"/>
      <c r="K105" s="95"/>
      <c r="L105" s="95"/>
      <c r="M105" s="121"/>
    </row>
    <row r="106" spans="2:13" ht="13.5">
      <c r="B106" s="121"/>
      <c r="C106" s="95" t="s">
        <v>205</v>
      </c>
      <c r="D106" s="81"/>
      <c r="E106" s="81"/>
      <c r="F106" s="81"/>
      <c r="G106" s="81"/>
      <c r="H106" s="81"/>
      <c r="I106" s="81"/>
      <c r="J106" s="81"/>
      <c r="K106" s="122"/>
      <c r="L106" s="122"/>
      <c r="M106" s="121"/>
    </row>
    <row r="107" spans="2:25" ht="13.5">
      <c r="B107" s="121"/>
      <c r="C107" s="95" t="s">
        <v>206</v>
      </c>
      <c r="D107" s="81"/>
      <c r="E107" s="81"/>
      <c r="F107" s="81"/>
      <c r="G107" s="81"/>
      <c r="H107" s="81"/>
      <c r="I107" s="81"/>
      <c r="J107" s="81"/>
      <c r="K107" s="122"/>
      <c r="L107" s="122"/>
      <c r="M107" s="130"/>
      <c r="N107" s="123"/>
      <c r="Y107" s="83"/>
    </row>
    <row r="108" spans="2:13" ht="13.5">
      <c r="B108" s="121"/>
      <c r="C108" s="95" t="s">
        <v>207</v>
      </c>
      <c r="D108" s="81"/>
      <c r="E108" s="81"/>
      <c r="F108" s="81"/>
      <c r="G108" s="81"/>
      <c r="H108" s="81"/>
      <c r="I108" s="81"/>
      <c r="J108" s="81"/>
      <c r="K108" s="122"/>
      <c r="L108" s="122"/>
      <c r="M108" s="121"/>
    </row>
    <row r="109" spans="2:12" ht="14.25" thickBot="1">
      <c r="B109" s="124"/>
      <c r="C109" s="96" t="s">
        <v>208</v>
      </c>
      <c r="D109" s="125"/>
      <c r="E109" s="125"/>
      <c r="F109" s="125"/>
      <c r="G109" s="125"/>
      <c r="H109" s="125"/>
      <c r="I109" s="125"/>
      <c r="J109" s="125"/>
      <c r="K109" s="126"/>
      <c r="L109" s="127"/>
    </row>
  </sheetData>
  <sheetProtection/>
  <mergeCells count="26">
    <mergeCell ref="B85:D85"/>
    <mergeCell ref="G72:H72"/>
    <mergeCell ref="G73:H73"/>
    <mergeCell ref="G74:H74"/>
    <mergeCell ref="G75:H75"/>
    <mergeCell ref="B76:D76"/>
    <mergeCell ref="G76:H76"/>
    <mergeCell ref="G68:H68"/>
    <mergeCell ref="G69:H69"/>
    <mergeCell ref="G70:H70"/>
    <mergeCell ref="G71:H71"/>
    <mergeCell ref="G78:H78"/>
    <mergeCell ref="G81:H81"/>
    <mergeCell ref="D4:G4"/>
    <mergeCell ref="D5:G5"/>
    <mergeCell ref="D6:G6"/>
    <mergeCell ref="D7:F7"/>
    <mergeCell ref="D8:F8"/>
    <mergeCell ref="B67:D67"/>
    <mergeCell ref="G67:H67"/>
    <mergeCell ref="D9:F9"/>
    <mergeCell ref="G10:H10"/>
    <mergeCell ref="C57:D57"/>
    <mergeCell ref="D64:G64"/>
    <mergeCell ref="D65:G65"/>
    <mergeCell ref="B66:I66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8"/>
  <sheetViews>
    <sheetView view="pageBreakPreview" zoomScale="75" zoomScaleNormal="75" zoomScaleSheetLayoutView="75" zoomScalePageLayoutView="0" workbookViewId="0" topLeftCell="A67">
      <selection activeCell="G82" sqref="G82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446</v>
      </c>
      <c r="L5" s="107" t="str">
        <f>K5</f>
        <v>H 30.11.5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0.42291666666666666</v>
      </c>
      <c r="L6" s="132">
        <v>0.3770833333333334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</v>
      </c>
      <c r="L7" s="134">
        <v>1.35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252</v>
      </c>
      <c r="G11" s="41"/>
      <c r="H11" s="41"/>
      <c r="I11" s="41"/>
      <c r="J11" s="41"/>
      <c r="K11" s="73" t="s">
        <v>185</v>
      </c>
      <c r="L11" s="74" t="s">
        <v>330</v>
      </c>
      <c r="N11" t="s">
        <v>15</v>
      </c>
      <c r="O11" t="e">
        <f>IF(#REF!="",0,VALUE(MID(#REF!,2,LEN(#REF!)-2)))</f>
        <v>#REF!</v>
      </c>
      <c r="P11">
        <f>IF(L11="",0,VALUE(MID(L11,2,LEN(L11)-2)))</f>
        <v>100</v>
      </c>
      <c r="Q11" t="e">
        <f>IF(#REF!="",0,VALUE(MID(#REF!,2,LEN(#REF!)-2)))</f>
        <v>#REF!</v>
      </c>
      <c r="R11">
        <f aca="true" t="shared" si="0" ref="R11:S14">IF(K11="＋",0,IF(K11="(＋)",0,ABS(K11)))</f>
        <v>25</v>
      </c>
      <c r="S11">
        <f t="shared" si="0"/>
        <v>100</v>
      </c>
    </row>
    <row r="12" spans="2:19" ht="13.5" customHeight="1">
      <c r="B12" s="28">
        <f>B11+1</f>
        <v>2</v>
      </c>
      <c r="C12" s="35"/>
      <c r="D12" s="43"/>
      <c r="E12" s="41"/>
      <c r="F12" s="41" t="s">
        <v>253</v>
      </c>
      <c r="G12" s="41"/>
      <c r="H12" s="41"/>
      <c r="I12" s="41"/>
      <c r="J12" s="41"/>
      <c r="K12" s="73" t="s">
        <v>447</v>
      </c>
      <c r="L12" s="74" t="s">
        <v>324</v>
      </c>
      <c r="N12" s="71" t="s">
        <v>17</v>
      </c>
      <c r="O12" t="str">
        <f>K12</f>
        <v>(175)</v>
      </c>
      <c r="P12" t="str">
        <f>L12</f>
        <v>(900)</v>
      </c>
      <c r="Q12" t="e">
        <f>#REF!</f>
        <v>#REF!</v>
      </c>
      <c r="R12">
        <f t="shared" si="0"/>
        <v>175</v>
      </c>
      <c r="S12">
        <f t="shared" si="0"/>
        <v>900</v>
      </c>
    </row>
    <row r="13" spans="2:19" ht="13.5" customHeight="1">
      <c r="B13" s="28">
        <f aca="true" t="shared" si="1" ref="B13:B58">B12+1</f>
        <v>3</v>
      </c>
      <c r="C13" s="35"/>
      <c r="D13" s="43"/>
      <c r="E13" s="41"/>
      <c r="F13" s="41" t="s">
        <v>449</v>
      </c>
      <c r="G13" s="41"/>
      <c r="H13" s="41"/>
      <c r="I13" s="41"/>
      <c r="J13" s="41"/>
      <c r="K13" s="73" t="s">
        <v>476</v>
      </c>
      <c r="L13" s="74"/>
      <c r="N13" s="71" t="s">
        <v>17</v>
      </c>
      <c r="O13" t="str">
        <f>K13</f>
        <v>(＋)</v>
      </c>
      <c r="P13">
        <f>L13</f>
        <v>0</v>
      </c>
      <c r="Q13" t="e">
        <f>#REF!</f>
        <v>#REF!</v>
      </c>
      <c r="R13">
        <f t="shared" si="0"/>
        <v>0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115</v>
      </c>
      <c r="G14" s="41"/>
      <c r="H14" s="41"/>
      <c r="I14" s="41"/>
      <c r="J14" s="41"/>
      <c r="K14" s="73" t="s">
        <v>184</v>
      </c>
      <c r="L14" s="74" t="s">
        <v>185</v>
      </c>
      <c r="N14" t="s">
        <v>15</v>
      </c>
      <c r="O14" t="e">
        <f>IF(K14="",0,VALUE(MID(K14,2,LEN(K14)-2)))</f>
        <v>#VALUE!</v>
      </c>
      <c r="P14">
        <f>IF(L14="",0,VALUE(MID(L14,2,LEN(L14)-2)))</f>
        <v>25</v>
      </c>
      <c r="Q14" t="e">
        <f>IF(#REF!="",0,VALUE(MID(#REF!,2,LEN(#REF!)-2)))</f>
        <v>#REF!</v>
      </c>
      <c r="R14">
        <f t="shared" si="0"/>
        <v>0</v>
      </c>
      <c r="S14">
        <f t="shared" si="0"/>
        <v>25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1600</v>
      </c>
      <c r="L15" s="76">
        <v>4750</v>
      </c>
      <c r="S15">
        <f>COUNTA(L11:L14)</f>
        <v>3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242</v>
      </c>
      <c r="G16" s="41"/>
      <c r="H16" s="41"/>
      <c r="I16" s="41"/>
      <c r="J16" s="41"/>
      <c r="K16" s="75">
        <v>125</v>
      </c>
      <c r="L16" s="76">
        <v>250</v>
      </c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255</v>
      </c>
      <c r="G17" s="41"/>
      <c r="H17" s="41"/>
      <c r="I17" s="41"/>
      <c r="J17" s="41"/>
      <c r="K17" s="75" t="s">
        <v>187</v>
      </c>
      <c r="L17" s="76"/>
    </row>
    <row r="18" spans="2:12" ht="13.5" customHeight="1">
      <c r="B18" s="28">
        <f t="shared" si="1"/>
        <v>8</v>
      </c>
      <c r="C18" s="37"/>
      <c r="D18" s="34" t="s">
        <v>22</v>
      </c>
      <c r="E18" s="41"/>
      <c r="F18" s="41" t="s">
        <v>119</v>
      </c>
      <c r="G18" s="41"/>
      <c r="H18" s="41"/>
      <c r="I18" s="41"/>
      <c r="J18" s="41"/>
      <c r="K18" s="75"/>
      <c r="L18" s="76">
        <v>150</v>
      </c>
    </row>
    <row r="19" spans="2:12" ht="13.5" customHeight="1">
      <c r="B19" s="28">
        <f t="shared" si="1"/>
        <v>9</v>
      </c>
      <c r="C19" s="37"/>
      <c r="D19" s="43"/>
      <c r="E19" s="41"/>
      <c r="F19" s="41" t="s">
        <v>120</v>
      </c>
      <c r="G19" s="41"/>
      <c r="H19" s="41"/>
      <c r="I19" s="41"/>
      <c r="J19" s="41"/>
      <c r="K19" s="75" t="s">
        <v>187</v>
      </c>
      <c r="L19" s="76" t="s">
        <v>187</v>
      </c>
    </row>
    <row r="20" spans="2:12" ht="13.5" customHeight="1">
      <c r="B20" s="28">
        <f t="shared" si="1"/>
        <v>10</v>
      </c>
      <c r="C20" s="37"/>
      <c r="D20" s="43"/>
      <c r="E20" s="41"/>
      <c r="F20" s="41" t="s">
        <v>23</v>
      </c>
      <c r="G20" s="41"/>
      <c r="H20" s="41"/>
      <c r="I20" s="41"/>
      <c r="J20" s="41"/>
      <c r="K20" s="75" t="s">
        <v>187</v>
      </c>
      <c r="L20" s="76"/>
    </row>
    <row r="21" spans="2:12" ht="13.5" customHeight="1">
      <c r="B21" s="28">
        <f t="shared" si="1"/>
        <v>11</v>
      </c>
      <c r="C21" s="37"/>
      <c r="D21" s="43"/>
      <c r="E21" s="41"/>
      <c r="F21" s="41" t="s">
        <v>24</v>
      </c>
      <c r="G21" s="41"/>
      <c r="H21" s="41"/>
      <c r="I21" s="41"/>
      <c r="J21" s="41"/>
      <c r="K21" s="75"/>
      <c r="L21" s="76">
        <v>100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122</v>
      </c>
      <c r="G22" s="41"/>
      <c r="H22" s="41"/>
      <c r="I22" s="41"/>
      <c r="J22" s="41"/>
      <c r="K22" s="75" t="s">
        <v>187</v>
      </c>
      <c r="L22" s="76">
        <v>875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132</v>
      </c>
      <c r="G23" s="41"/>
      <c r="H23" s="41"/>
      <c r="I23" s="41"/>
      <c r="J23" s="41"/>
      <c r="K23" s="75" t="s">
        <v>187</v>
      </c>
      <c r="L23" s="76">
        <v>375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87</v>
      </c>
      <c r="G24" s="41"/>
      <c r="H24" s="41"/>
      <c r="I24" s="41"/>
      <c r="J24" s="41"/>
      <c r="K24" s="75">
        <v>75000</v>
      </c>
      <c r="L24" s="76">
        <v>69750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25</v>
      </c>
      <c r="G25" s="41"/>
      <c r="H25" s="41"/>
      <c r="I25" s="41"/>
      <c r="J25" s="41"/>
      <c r="K25" s="75">
        <v>1500</v>
      </c>
      <c r="L25" s="76">
        <v>2500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26</v>
      </c>
      <c r="G26" s="41"/>
      <c r="H26" s="41"/>
      <c r="I26" s="41"/>
      <c r="J26" s="41"/>
      <c r="K26" s="75">
        <v>425</v>
      </c>
      <c r="L26" s="76">
        <v>3750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27</v>
      </c>
      <c r="G27" s="41"/>
      <c r="H27" s="41"/>
      <c r="I27" s="41"/>
      <c r="J27" s="41"/>
      <c r="K27" s="75" t="s">
        <v>187</v>
      </c>
      <c r="L27" s="76">
        <v>25</v>
      </c>
    </row>
    <row r="28" spans="2:12" ht="13.5" customHeight="1">
      <c r="B28" s="28">
        <f t="shared" si="1"/>
        <v>18</v>
      </c>
      <c r="C28" s="36" t="s">
        <v>91</v>
      </c>
      <c r="D28" s="34" t="s">
        <v>88</v>
      </c>
      <c r="E28" s="41"/>
      <c r="F28" s="41" t="s">
        <v>453</v>
      </c>
      <c r="G28" s="41"/>
      <c r="H28" s="41"/>
      <c r="I28" s="41"/>
      <c r="J28" s="41"/>
      <c r="K28" s="75">
        <v>25</v>
      </c>
      <c r="L28" s="76"/>
    </row>
    <row r="29" spans="2:12" ht="13.5" customHeight="1">
      <c r="B29" s="28">
        <f t="shared" si="1"/>
        <v>19</v>
      </c>
      <c r="C29" s="37"/>
      <c r="D29" s="43"/>
      <c r="E29" s="41"/>
      <c r="F29" s="41" t="s">
        <v>105</v>
      </c>
      <c r="G29" s="41"/>
      <c r="H29" s="41"/>
      <c r="I29" s="41"/>
      <c r="J29" s="41"/>
      <c r="K29" s="75" t="s">
        <v>187</v>
      </c>
      <c r="L29" s="76"/>
    </row>
    <row r="30" spans="2:12" ht="13.5" customHeight="1">
      <c r="B30" s="28">
        <f t="shared" si="1"/>
        <v>20</v>
      </c>
      <c r="C30" s="36" t="s">
        <v>89</v>
      </c>
      <c r="D30" s="34" t="s">
        <v>33</v>
      </c>
      <c r="E30" s="41"/>
      <c r="F30" s="41" t="s">
        <v>438</v>
      </c>
      <c r="G30" s="41"/>
      <c r="H30" s="41"/>
      <c r="I30" s="41"/>
      <c r="J30" s="41"/>
      <c r="K30" s="75" t="s">
        <v>187</v>
      </c>
      <c r="L30" s="76"/>
    </row>
    <row r="31" spans="2:12" ht="13.5" customHeight="1">
      <c r="B31" s="28">
        <f t="shared" si="1"/>
        <v>21</v>
      </c>
      <c r="C31" s="102"/>
      <c r="D31" s="102"/>
      <c r="E31" s="41"/>
      <c r="F31" s="41" t="s">
        <v>451</v>
      </c>
      <c r="G31" s="41"/>
      <c r="H31" s="41"/>
      <c r="I31" s="41"/>
      <c r="J31" s="41"/>
      <c r="K31" s="75"/>
      <c r="L31" s="76">
        <v>200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450</v>
      </c>
      <c r="G32" s="41"/>
      <c r="H32" s="41"/>
      <c r="I32" s="41"/>
      <c r="J32" s="41"/>
      <c r="K32" s="75" t="s">
        <v>187</v>
      </c>
      <c r="L32" s="76">
        <v>100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133</v>
      </c>
      <c r="G33" s="41"/>
      <c r="H33" s="41"/>
      <c r="I33" s="41"/>
      <c r="J33" s="41"/>
      <c r="K33" s="75">
        <v>50</v>
      </c>
      <c r="L33" s="76">
        <v>300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160</v>
      </c>
      <c r="G34" s="41"/>
      <c r="H34" s="41"/>
      <c r="I34" s="41"/>
      <c r="J34" s="41"/>
      <c r="K34" s="75" t="s">
        <v>187</v>
      </c>
      <c r="L34" s="76"/>
    </row>
    <row r="35" spans="2:12" ht="13.5" customHeight="1">
      <c r="B35" s="28">
        <f t="shared" si="1"/>
        <v>25</v>
      </c>
      <c r="C35" s="37"/>
      <c r="D35" s="43"/>
      <c r="E35" s="41"/>
      <c r="F35" s="41" t="s">
        <v>134</v>
      </c>
      <c r="G35" s="41"/>
      <c r="H35" s="41"/>
      <c r="I35" s="41"/>
      <c r="J35" s="41"/>
      <c r="K35" s="75" t="s">
        <v>187</v>
      </c>
      <c r="L35" s="76">
        <v>300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168</v>
      </c>
      <c r="G36" s="41"/>
      <c r="H36" s="41"/>
      <c r="I36" s="41"/>
      <c r="J36" s="41"/>
      <c r="K36" s="75"/>
      <c r="L36" s="76">
        <v>50</v>
      </c>
    </row>
    <row r="37" spans="2:25" ht="13.5" customHeight="1">
      <c r="B37" s="28">
        <f t="shared" si="1"/>
        <v>27</v>
      </c>
      <c r="C37" s="37"/>
      <c r="D37" s="43"/>
      <c r="E37" s="41"/>
      <c r="F37" s="41" t="s">
        <v>452</v>
      </c>
      <c r="G37" s="41"/>
      <c r="H37" s="41"/>
      <c r="I37" s="41"/>
      <c r="J37" s="41"/>
      <c r="K37" s="75" t="s">
        <v>187</v>
      </c>
      <c r="L37" s="76" t="s">
        <v>187</v>
      </c>
      <c r="M37" s="104"/>
      <c r="N37" s="103"/>
      <c r="Y37" s="119"/>
    </row>
    <row r="38" spans="2:12" ht="13.5" customHeight="1">
      <c r="B38" s="28">
        <f t="shared" si="1"/>
        <v>28</v>
      </c>
      <c r="C38" s="37"/>
      <c r="D38" s="43"/>
      <c r="E38" s="41"/>
      <c r="F38" s="41" t="s">
        <v>135</v>
      </c>
      <c r="G38" s="41"/>
      <c r="H38" s="41"/>
      <c r="I38" s="41"/>
      <c r="J38" s="41"/>
      <c r="K38" s="75" t="s">
        <v>187</v>
      </c>
      <c r="L38" s="76">
        <v>400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37</v>
      </c>
      <c r="G39" s="41"/>
      <c r="H39" s="41"/>
      <c r="I39" s="41"/>
      <c r="J39" s="41"/>
      <c r="K39" s="75">
        <v>25</v>
      </c>
      <c r="L39" s="76">
        <v>75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40</v>
      </c>
      <c r="G40" s="41"/>
      <c r="H40" s="41"/>
      <c r="I40" s="41"/>
      <c r="J40" s="41"/>
      <c r="K40" s="75"/>
      <c r="L40" s="76" t="s">
        <v>187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41</v>
      </c>
      <c r="G41" s="41"/>
      <c r="H41" s="41"/>
      <c r="I41" s="41"/>
      <c r="J41" s="41"/>
      <c r="K41" s="75" t="s">
        <v>187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43</v>
      </c>
      <c r="G42" s="41"/>
      <c r="H42" s="41"/>
      <c r="I42" s="41"/>
      <c r="J42" s="41"/>
      <c r="K42" s="75">
        <v>25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97</v>
      </c>
      <c r="G43" s="41"/>
      <c r="H43" s="41"/>
      <c r="I43" s="41"/>
      <c r="J43" s="41"/>
      <c r="K43" s="75" t="s">
        <v>187</v>
      </c>
      <c r="L43" s="76">
        <v>200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98</v>
      </c>
      <c r="G44" s="41"/>
      <c r="H44" s="41"/>
      <c r="I44" s="41"/>
      <c r="J44" s="41"/>
      <c r="K44" s="75"/>
      <c r="L44" s="76" t="s">
        <v>187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177</v>
      </c>
      <c r="G45" s="41"/>
      <c r="H45" s="41"/>
      <c r="I45" s="41"/>
      <c r="J45" s="41"/>
      <c r="K45" s="75">
        <v>150</v>
      </c>
      <c r="L45" s="76">
        <v>250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136</v>
      </c>
      <c r="G46" s="41"/>
      <c r="H46" s="41"/>
      <c r="I46" s="41"/>
      <c r="J46" s="41"/>
      <c r="K46" s="75">
        <v>25</v>
      </c>
      <c r="L46" s="76">
        <v>50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159</v>
      </c>
      <c r="G47" s="41"/>
      <c r="H47" s="41"/>
      <c r="I47" s="41"/>
      <c r="J47" s="41"/>
      <c r="K47" s="75" t="s">
        <v>187</v>
      </c>
      <c r="L47" s="76"/>
    </row>
    <row r="48" spans="2:12" ht="13.5" customHeight="1">
      <c r="B48" s="28">
        <f t="shared" si="1"/>
        <v>38</v>
      </c>
      <c r="C48" s="37"/>
      <c r="D48" s="43"/>
      <c r="E48" s="41"/>
      <c r="F48" s="41" t="s">
        <v>347</v>
      </c>
      <c r="G48" s="41"/>
      <c r="H48" s="41"/>
      <c r="I48" s="41"/>
      <c r="J48" s="41"/>
      <c r="K48" s="75"/>
      <c r="L48" s="76">
        <v>200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46</v>
      </c>
      <c r="G49" s="41"/>
      <c r="H49" s="41"/>
      <c r="I49" s="41"/>
      <c r="J49" s="41"/>
      <c r="K49" s="75">
        <v>350</v>
      </c>
      <c r="L49" s="76">
        <v>850</v>
      </c>
    </row>
    <row r="50" spans="2:12" ht="13.5" customHeight="1">
      <c r="B50" s="28">
        <f t="shared" si="1"/>
        <v>40</v>
      </c>
      <c r="C50" s="36" t="s">
        <v>50</v>
      </c>
      <c r="D50" s="34" t="s">
        <v>51</v>
      </c>
      <c r="E50" s="41"/>
      <c r="F50" s="41" t="s">
        <v>237</v>
      </c>
      <c r="G50" s="41"/>
      <c r="H50" s="41"/>
      <c r="I50" s="41"/>
      <c r="J50" s="41"/>
      <c r="K50" s="75"/>
      <c r="L50" s="76" t="s">
        <v>187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52</v>
      </c>
      <c r="G51" s="41"/>
      <c r="H51" s="41"/>
      <c r="I51" s="41"/>
      <c r="J51" s="41"/>
      <c r="K51" s="75"/>
      <c r="L51" s="76">
        <v>9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53</v>
      </c>
      <c r="G52" s="41"/>
      <c r="H52" s="41"/>
      <c r="I52" s="41"/>
      <c r="J52" s="41"/>
      <c r="K52" s="75">
        <v>1</v>
      </c>
      <c r="L52" s="76"/>
    </row>
    <row r="53" spans="2:12" ht="13.5" customHeight="1">
      <c r="B53" s="28">
        <f t="shared" si="1"/>
        <v>43</v>
      </c>
      <c r="C53" s="36" t="s">
        <v>54</v>
      </c>
      <c r="D53" s="34" t="s">
        <v>55</v>
      </c>
      <c r="E53" s="41"/>
      <c r="F53" s="41" t="s">
        <v>196</v>
      </c>
      <c r="G53" s="41"/>
      <c r="H53" s="41"/>
      <c r="I53" s="41"/>
      <c r="J53" s="41"/>
      <c r="K53" s="75" t="s">
        <v>187</v>
      </c>
      <c r="L53" s="76">
        <v>62</v>
      </c>
    </row>
    <row r="54" spans="2:12" ht="13.5" customHeight="1">
      <c r="B54" s="28">
        <f t="shared" si="1"/>
        <v>44</v>
      </c>
      <c r="C54" s="37"/>
      <c r="D54" s="44"/>
      <c r="E54" s="41"/>
      <c r="F54" s="41" t="s">
        <v>56</v>
      </c>
      <c r="G54" s="41"/>
      <c r="H54" s="41"/>
      <c r="I54" s="41"/>
      <c r="J54" s="41"/>
      <c r="K54" s="75" t="s">
        <v>187</v>
      </c>
      <c r="L54" s="76">
        <v>50</v>
      </c>
    </row>
    <row r="55" spans="2:12" ht="13.5" customHeight="1">
      <c r="B55" s="28">
        <f t="shared" si="1"/>
        <v>45</v>
      </c>
      <c r="C55" s="38"/>
      <c r="D55" s="45" t="s">
        <v>57</v>
      </c>
      <c r="E55" s="41"/>
      <c r="F55" s="41" t="s">
        <v>58</v>
      </c>
      <c r="G55" s="41"/>
      <c r="H55" s="41"/>
      <c r="I55" s="41"/>
      <c r="J55" s="41"/>
      <c r="K55" s="75">
        <v>25</v>
      </c>
      <c r="L55" s="76">
        <v>25</v>
      </c>
    </row>
    <row r="56" spans="2:12" ht="13.5" customHeight="1">
      <c r="B56" s="28">
        <f t="shared" si="1"/>
        <v>46</v>
      </c>
      <c r="C56" s="155" t="s">
        <v>62</v>
      </c>
      <c r="D56" s="156"/>
      <c r="E56" s="41"/>
      <c r="F56" s="41" t="s">
        <v>63</v>
      </c>
      <c r="G56" s="41"/>
      <c r="H56" s="41"/>
      <c r="I56" s="41"/>
      <c r="J56" s="41"/>
      <c r="K56" s="75">
        <v>5000</v>
      </c>
      <c r="L56" s="76">
        <v>6250</v>
      </c>
    </row>
    <row r="57" spans="2:12" ht="13.5" customHeight="1">
      <c r="B57" s="28">
        <f t="shared" si="1"/>
        <v>47</v>
      </c>
      <c r="C57" s="39"/>
      <c r="D57" s="40"/>
      <c r="E57" s="41"/>
      <c r="F57" s="41" t="s">
        <v>64</v>
      </c>
      <c r="G57" s="41"/>
      <c r="H57" s="41"/>
      <c r="I57" s="41"/>
      <c r="J57" s="41"/>
      <c r="K57" s="75">
        <v>2750</v>
      </c>
      <c r="L57" s="76">
        <v>3500</v>
      </c>
    </row>
    <row r="58" spans="2:12" ht="13.5" customHeight="1" thickBot="1">
      <c r="B58" s="28">
        <f t="shared" si="1"/>
        <v>48</v>
      </c>
      <c r="C58" s="39"/>
      <c r="D58" s="40"/>
      <c r="E58" s="41"/>
      <c r="F58" s="41" t="s">
        <v>107</v>
      </c>
      <c r="G58" s="41"/>
      <c r="H58" s="41"/>
      <c r="I58" s="41"/>
      <c r="J58" s="41"/>
      <c r="K58" s="75">
        <v>750</v>
      </c>
      <c r="L58" s="82">
        <v>3250</v>
      </c>
    </row>
    <row r="59" spans="2:12" ht="13.5" customHeight="1">
      <c r="B59" s="78"/>
      <c r="C59" s="79"/>
      <c r="D59" s="79"/>
      <c r="E59" s="80"/>
      <c r="F59" s="80"/>
      <c r="G59" s="80"/>
      <c r="H59" s="80"/>
      <c r="I59" s="80"/>
      <c r="J59" s="80"/>
      <c r="K59" s="80"/>
      <c r="L59" s="112"/>
    </row>
    <row r="60" spans="18:19" ht="18" customHeight="1">
      <c r="R60">
        <f>COUNTA(K11:K58)</f>
        <v>39</v>
      </c>
      <c r="S60">
        <f>COUNTA(L11:L58)</f>
        <v>37</v>
      </c>
    </row>
    <row r="61" spans="2:19" ht="18" customHeight="1">
      <c r="B61" s="22"/>
      <c r="R61">
        <f>SUM(R11:R14,K15:K58)</f>
        <v>88026</v>
      </c>
      <c r="S61">
        <f>SUM(S11:S14,L15:L58)</f>
        <v>99671</v>
      </c>
    </row>
    <row r="62" ht="9" customHeight="1" thickBot="1"/>
    <row r="63" spans="2:19" ht="18" customHeight="1">
      <c r="B63" s="1"/>
      <c r="C63" s="2"/>
      <c r="D63" s="157" t="s">
        <v>2</v>
      </c>
      <c r="E63" s="157"/>
      <c r="F63" s="157"/>
      <c r="G63" s="157"/>
      <c r="H63" s="2"/>
      <c r="I63" s="2"/>
      <c r="J63" s="3"/>
      <c r="K63" s="84" t="s">
        <v>80</v>
      </c>
      <c r="L63" s="106" t="s">
        <v>81</v>
      </c>
      <c r="R63">
        <f>COUNTA(K11:K58)</f>
        <v>39</v>
      </c>
      <c r="S63">
        <f>COUNTA(L11:L58)</f>
        <v>37</v>
      </c>
    </row>
    <row r="64" spans="2:19" ht="18" customHeight="1" thickBot="1">
      <c r="B64" s="7"/>
      <c r="C64" s="8"/>
      <c r="D64" s="158" t="s">
        <v>3</v>
      </c>
      <c r="E64" s="158"/>
      <c r="F64" s="158"/>
      <c r="G64" s="158"/>
      <c r="H64" s="8"/>
      <c r="I64" s="8"/>
      <c r="J64" s="9"/>
      <c r="K64" s="89" t="str">
        <f>K5</f>
        <v>H 30.11.5</v>
      </c>
      <c r="L64" s="113" t="str">
        <f>K64</f>
        <v>H 30.11.5</v>
      </c>
      <c r="R64">
        <f>SUM(R11:R14,K15:K58)</f>
        <v>88026</v>
      </c>
      <c r="S64">
        <f>SUM(S11:S14,L15:L58)</f>
        <v>99671</v>
      </c>
    </row>
    <row r="65" spans="2:12" ht="19.5" customHeight="1" thickTop="1">
      <c r="B65" s="159" t="s">
        <v>113</v>
      </c>
      <c r="C65" s="160"/>
      <c r="D65" s="160"/>
      <c r="E65" s="160"/>
      <c r="F65" s="160"/>
      <c r="G65" s="160"/>
      <c r="H65" s="160"/>
      <c r="I65" s="160"/>
      <c r="J65" s="27"/>
      <c r="K65" s="90">
        <f>SUM(K66:K74)</f>
        <v>88026</v>
      </c>
      <c r="L65" s="114">
        <f>SUM(L66:L74)</f>
        <v>99671</v>
      </c>
    </row>
    <row r="66" spans="2:12" ht="13.5" customHeight="1">
      <c r="B66" s="145" t="s">
        <v>66</v>
      </c>
      <c r="C66" s="146"/>
      <c r="D66" s="153"/>
      <c r="E66" s="48"/>
      <c r="F66" s="49"/>
      <c r="G66" s="147" t="s">
        <v>14</v>
      </c>
      <c r="H66" s="147"/>
      <c r="I66" s="49"/>
      <c r="J66" s="51"/>
      <c r="K66" s="42">
        <f>SUM(R$11:R$14)</f>
        <v>200</v>
      </c>
      <c r="L66" s="115">
        <f>SUM(S$11:S$14)</f>
        <v>1025</v>
      </c>
    </row>
    <row r="67" spans="2:12" ht="13.5" customHeight="1">
      <c r="B67" s="16"/>
      <c r="C67" s="17"/>
      <c r="D67" s="18"/>
      <c r="E67" s="52"/>
      <c r="F67" s="41"/>
      <c r="G67" s="147" t="s">
        <v>90</v>
      </c>
      <c r="H67" s="147"/>
      <c r="I67" s="50"/>
      <c r="J67" s="53"/>
      <c r="K67" s="42">
        <f>SUM(K$15)</f>
        <v>1600</v>
      </c>
      <c r="L67" s="115">
        <f>SUM(L$15)</f>
        <v>4750</v>
      </c>
    </row>
    <row r="68" spans="2:12" ht="13.5" customHeight="1">
      <c r="B68" s="16"/>
      <c r="C68" s="17"/>
      <c r="D68" s="18"/>
      <c r="E68" s="52"/>
      <c r="F68" s="41"/>
      <c r="G68" s="147" t="s">
        <v>32</v>
      </c>
      <c r="H68" s="147"/>
      <c r="I68" s="49"/>
      <c r="J68" s="51"/>
      <c r="K68" s="42">
        <f>SUM(K$16:K$16)</f>
        <v>125</v>
      </c>
      <c r="L68" s="115">
        <f>SUM(L$16:L$16)</f>
        <v>250</v>
      </c>
    </row>
    <row r="69" spans="2:12" ht="13.5" customHeight="1">
      <c r="B69" s="16"/>
      <c r="C69" s="17"/>
      <c r="D69" s="18"/>
      <c r="E69" s="52"/>
      <c r="F69" s="41"/>
      <c r="G69" s="147" t="s">
        <v>20</v>
      </c>
      <c r="H69" s="147"/>
      <c r="I69" s="49"/>
      <c r="J69" s="51"/>
      <c r="K69" s="42">
        <f>SUM(K$17:K$17)</f>
        <v>0</v>
      </c>
      <c r="L69" s="115">
        <f>SUM(L$17:L$17)</f>
        <v>0</v>
      </c>
    </row>
    <row r="70" spans="2:12" ht="13.5" customHeight="1">
      <c r="B70" s="16"/>
      <c r="C70" s="17"/>
      <c r="D70" s="18"/>
      <c r="E70" s="52"/>
      <c r="F70" s="41"/>
      <c r="G70" s="147" t="s">
        <v>22</v>
      </c>
      <c r="H70" s="147"/>
      <c r="I70" s="49"/>
      <c r="J70" s="51"/>
      <c r="K70" s="42">
        <f>SUM(K$18:K$27)</f>
        <v>76925</v>
      </c>
      <c r="L70" s="115">
        <f>SUM(L$18:L$27)</f>
        <v>77525</v>
      </c>
    </row>
    <row r="71" spans="2:12" ht="13.5" customHeight="1">
      <c r="B71" s="16"/>
      <c r="C71" s="17"/>
      <c r="D71" s="18"/>
      <c r="E71" s="52"/>
      <c r="F71" s="41"/>
      <c r="G71" s="147" t="s">
        <v>88</v>
      </c>
      <c r="H71" s="147"/>
      <c r="I71" s="49"/>
      <c r="J71" s="51"/>
      <c r="K71" s="42">
        <f>SUM(K$28:K$29)</f>
        <v>25</v>
      </c>
      <c r="L71" s="115">
        <f>SUM(L$28:L$29)</f>
        <v>0</v>
      </c>
    </row>
    <row r="72" spans="2:12" ht="13.5" customHeight="1">
      <c r="B72" s="16"/>
      <c r="C72" s="17"/>
      <c r="D72" s="18"/>
      <c r="E72" s="52"/>
      <c r="F72" s="41"/>
      <c r="G72" s="147" t="s">
        <v>33</v>
      </c>
      <c r="H72" s="147"/>
      <c r="I72" s="49"/>
      <c r="J72" s="51"/>
      <c r="K72" s="42">
        <f>SUM(K$30:K$49)</f>
        <v>625</v>
      </c>
      <c r="L72" s="115">
        <f>SUM(L$30:L$49)</f>
        <v>2975</v>
      </c>
    </row>
    <row r="73" spans="2:12" ht="13.5" customHeight="1">
      <c r="B73" s="16"/>
      <c r="C73" s="17"/>
      <c r="D73" s="18"/>
      <c r="E73" s="52"/>
      <c r="F73" s="41"/>
      <c r="G73" s="147" t="s">
        <v>104</v>
      </c>
      <c r="H73" s="147"/>
      <c r="I73" s="49"/>
      <c r="J73" s="51"/>
      <c r="K73" s="42">
        <f>SUM(K$56:K$57)</f>
        <v>7750</v>
      </c>
      <c r="L73" s="115">
        <f>SUM(L$56:L$57)</f>
        <v>9750</v>
      </c>
    </row>
    <row r="74" spans="2:12" ht="13.5" customHeight="1" thickBot="1">
      <c r="B74" s="19"/>
      <c r="C74" s="20"/>
      <c r="D74" s="21"/>
      <c r="E74" s="54"/>
      <c r="F74" s="46"/>
      <c r="G74" s="148" t="s">
        <v>65</v>
      </c>
      <c r="H74" s="148"/>
      <c r="I74" s="55"/>
      <c r="J74" s="56"/>
      <c r="K74" s="47">
        <f>SUM(K$50:K$55,K$58)</f>
        <v>776</v>
      </c>
      <c r="L74" s="116">
        <f>SUM(L$50:L$55,L$58)</f>
        <v>3396</v>
      </c>
    </row>
    <row r="75" spans="2:12" ht="18" customHeight="1" thickTop="1">
      <c r="B75" s="149" t="s">
        <v>67</v>
      </c>
      <c r="C75" s="150"/>
      <c r="D75" s="151"/>
      <c r="E75" s="62"/>
      <c r="F75" s="29"/>
      <c r="G75" s="152" t="s">
        <v>68</v>
      </c>
      <c r="H75" s="152"/>
      <c r="I75" s="29"/>
      <c r="J75" s="30"/>
      <c r="K75" s="91" t="s">
        <v>69</v>
      </c>
      <c r="L75" s="97"/>
    </row>
    <row r="76" spans="2:12" ht="18" customHeight="1">
      <c r="B76" s="59"/>
      <c r="C76" s="60"/>
      <c r="D76" s="60"/>
      <c r="E76" s="57"/>
      <c r="F76" s="58"/>
      <c r="G76" s="33"/>
      <c r="H76" s="33"/>
      <c r="I76" s="58"/>
      <c r="J76" s="61"/>
      <c r="K76" s="92" t="s">
        <v>70</v>
      </c>
      <c r="L76" s="98"/>
    </row>
    <row r="77" spans="2:12" ht="18" customHeight="1">
      <c r="B77" s="16"/>
      <c r="C77" s="17"/>
      <c r="D77" s="17"/>
      <c r="E77" s="63"/>
      <c r="F77" s="8"/>
      <c r="G77" s="143" t="s">
        <v>71</v>
      </c>
      <c r="H77" s="143"/>
      <c r="I77" s="31"/>
      <c r="J77" s="32"/>
      <c r="K77" s="93" t="s">
        <v>72</v>
      </c>
      <c r="L77" s="99"/>
    </row>
    <row r="78" spans="2:12" ht="18" customHeight="1">
      <c r="B78" s="16"/>
      <c r="C78" s="17"/>
      <c r="D78" s="17"/>
      <c r="E78" s="64"/>
      <c r="F78" s="17"/>
      <c r="G78" s="65"/>
      <c r="H78" s="65"/>
      <c r="I78" s="60"/>
      <c r="J78" s="66"/>
      <c r="K78" s="94" t="s">
        <v>101</v>
      </c>
      <c r="L78" s="100"/>
    </row>
    <row r="79" spans="2:12" ht="18" customHeight="1">
      <c r="B79" s="16"/>
      <c r="C79" s="17"/>
      <c r="D79" s="17"/>
      <c r="E79" s="64"/>
      <c r="F79" s="17"/>
      <c r="G79" s="65"/>
      <c r="H79" s="65"/>
      <c r="I79" s="60"/>
      <c r="J79" s="66"/>
      <c r="K79" s="94" t="s">
        <v>102</v>
      </c>
      <c r="L79" s="100"/>
    </row>
    <row r="80" spans="2:12" ht="18" customHeight="1">
      <c r="B80" s="16"/>
      <c r="C80" s="17"/>
      <c r="D80" s="17"/>
      <c r="E80" s="63"/>
      <c r="F80" s="8"/>
      <c r="G80" s="143" t="s">
        <v>73</v>
      </c>
      <c r="H80" s="143"/>
      <c r="I80" s="31"/>
      <c r="J80" s="32"/>
      <c r="K80" s="93" t="s">
        <v>109</v>
      </c>
      <c r="L80" s="99"/>
    </row>
    <row r="81" spans="2:12" ht="18" customHeight="1">
      <c r="B81" s="16"/>
      <c r="C81" s="17"/>
      <c r="D81" s="17"/>
      <c r="E81" s="64"/>
      <c r="F81" s="17"/>
      <c r="G81" s="65"/>
      <c r="H81" s="65"/>
      <c r="I81" s="60"/>
      <c r="J81" s="66"/>
      <c r="K81" s="94" t="s">
        <v>110</v>
      </c>
      <c r="L81" s="100"/>
    </row>
    <row r="82" spans="2:12" ht="18" customHeight="1">
      <c r="B82" s="16"/>
      <c r="C82" s="17"/>
      <c r="D82" s="17"/>
      <c r="E82" s="64"/>
      <c r="F82" s="17"/>
      <c r="G82" s="65"/>
      <c r="H82" s="65"/>
      <c r="I82" s="60"/>
      <c r="J82" s="66"/>
      <c r="K82" s="94" t="s">
        <v>111</v>
      </c>
      <c r="L82" s="100"/>
    </row>
    <row r="83" spans="2:12" ht="18" customHeight="1">
      <c r="B83" s="16"/>
      <c r="C83" s="17"/>
      <c r="D83" s="17"/>
      <c r="E83" s="13"/>
      <c r="F83" s="14"/>
      <c r="G83" s="33"/>
      <c r="H83" s="33"/>
      <c r="I83" s="58"/>
      <c r="J83" s="61"/>
      <c r="K83" s="94" t="s">
        <v>112</v>
      </c>
      <c r="L83" s="98"/>
    </row>
    <row r="84" spans="2:12" ht="18" customHeight="1">
      <c r="B84" s="145" t="s">
        <v>74</v>
      </c>
      <c r="C84" s="146"/>
      <c r="D84" s="146"/>
      <c r="E84" s="8"/>
      <c r="F84" s="8"/>
      <c r="G84" s="8"/>
      <c r="H84" s="8"/>
      <c r="I84" s="8"/>
      <c r="J84" s="8"/>
      <c r="K84" s="77"/>
      <c r="L84" s="120"/>
    </row>
    <row r="85" spans="2:12" ht="13.5" customHeight="1">
      <c r="B85" s="67"/>
      <c r="C85" s="68" t="s">
        <v>75</v>
      </c>
      <c r="D85" s="69"/>
      <c r="E85" s="68"/>
      <c r="F85" s="68"/>
      <c r="G85" s="68"/>
      <c r="H85" s="68"/>
      <c r="I85" s="68"/>
      <c r="J85" s="68"/>
      <c r="K85" s="95"/>
      <c r="L85" s="101"/>
    </row>
    <row r="86" spans="2:12" ht="13.5" customHeight="1">
      <c r="B86" s="67"/>
      <c r="C86" s="68" t="s">
        <v>76</v>
      </c>
      <c r="D86" s="69"/>
      <c r="E86" s="68"/>
      <c r="F86" s="68"/>
      <c r="G86" s="68"/>
      <c r="H86" s="68"/>
      <c r="I86" s="68"/>
      <c r="J86" s="68"/>
      <c r="K86" s="95"/>
      <c r="L86" s="101"/>
    </row>
    <row r="87" spans="2:12" ht="13.5" customHeight="1">
      <c r="B87" s="67"/>
      <c r="C87" s="68" t="s">
        <v>77</v>
      </c>
      <c r="D87" s="69"/>
      <c r="E87" s="68"/>
      <c r="F87" s="68"/>
      <c r="G87" s="68"/>
      <c r="H87" s="68"/>
      <c r="I87" s="68"/>
      <c r="J87" s="68"/>
      <c r="K87" s="95"/>
      <c r="L87" s="101"/>
    </row>
    <row r="88" spans="2:12" ht="13.5" customHeight="1">
      <c r="B88" s="67"/>
      <c r="C88" s="68" t="s">
        <v>198</v>
      </c>
      <c r="D88" s="69"/>
      <c r="E88" s="68"/>
      <c r="F88" s="68"/>
      <c r="G88" s="68"/>
      <c r="H88" s="68"/>
      <c r="I88" s="68"/>
      <c r="J88" s="68"/>
      <c r="K88" s="95"/>
      <c r="L88" s="101"/>
    </row>
    <row r="89" spans="2:12" ht="13.5" customHeight="1">
      <c r="B89" s="67"/>
      <c r="C89" s="68" t="s">
        <v>181</v>
      </c>
      <c r="D89" s="69"/>
      <c r="E89" s="68"/>
      <c r="F89" s="68"/>
      <c r="G89" s="68"/>
      <c r="H89" s="68"/>
      <c r="I89" s="68"/>
      <c r="J89" s="68"/>
      <c r="K89" s="95"/>
      <c r="L89" s="101"/>
    </row>
    <row r="90" spans="2:12" ht="13.5" customHeight="1">
      <c r="B90" s="70"/>
      <c r="C90" s="68" t="s">
        <v>199</v>
      </c>
      <c r="D90" s="68"/>
      <c r="E90" s="68"/>
      <c r="F90" s="68"/>
      <c r="G90" s="68"/>
      <c r="H90" s="68"/>
      <c r="I90" s="68"/>
      <c r="J90" s="68"/>
      <c r="K90" s="95"/>
      <c r="L90" s="101"/>
    </row>
    <row r="91" spans="2:12" ht="13.5" customHeight="1">
      <c r="B91" s="70"/>
      <c r="C91" s="68" t="s">
        <v>200</v>
      </c>
      <c r="D91" s="68"/>
      <c r="E91" s="68"/>
      <c r="F91" s="68"/>
      <c r="G91" s="68"/>
      <c r="H91" s="68"/>
      <c r="I91" s="68"/>
      <c r="J91" s="68"/>
      <c r="K91" s="95"/>
      <c r="L91" s="101"/>
    </row>
    <row r="92" spans="2:12" ht="13.5" customHeight="1">
      <c r="B92" s="70"/>
      <c r="C92" s="68" t="s">
        <v>129</v>
      </c>
      <c r="D92" s="68"/>
      <c r="E92" s="68"/>
      <c r="F92" s="68"/>
      <c r="G92" s="68"/>
      <c r="H92" s="68"/>
      <c r="I92" s="68"/>
      <c r="J92" s="68"/>
      <c r="K92" s="95"/>
      <c r="L92" s="101"/>
    </row>
    <row r="93" spans="2:12" ht="13.5" customHeight="1">
      <c r="B93" s="70"/>
      <c r="C93" s="68" t="s">
        <v>130</v>
      </c>
      <c r="D93" s="68"/>
      <c r="E93" s="68"/>
      <c r="F93" s="68"/>
      <c r="G93" s="68"/>
      <c r="H93" s="68"/>
      <c r="I93" s="68"/>
      <c r="J93" s="68"/>
      <c r="K93" s="95"/>
      <c r="L93" s="101"/>
    </row>
    <row r="94" spans="2:12" ht="13.5" customHeight="1">
      <c r="B94" s="70"/>
      <c r="C94" s="68" t="s">
        <v>178</v>
      </c>
      <c r="D94" s="68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70"/>
      <c r="C95" s="68" t="s">
        <v>201</v>
      </c>
      <c r="D95" s="68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70"/>
      <c r="C96" s="95" t="s">
        <v>202</v>
      </c>
      <c r="D96" s="68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70"/>
      <c r="C97" s="68" t="s">
        <v>203</v>
      </c>
      <c r="D97" s="68"/>
      <c r="E97" s="68"/>
      <c r="F97" s="68"/>
      <c r="G97" s="68"/>
      <c r="H97" s="68"/>
      <c r="I97" s="68"/>
      <c r="J97" s="68"/>
      <c r="K97" s="95"/>
      <c r="L97" s="101"/>
    </row>
    <row r="98" spans="2:13" ht="18" customHeight="1">
      <c r="B98" s="70"/>
      <c r="C98" s="68" t="s">
        <v>131</v>
      </c>
      <c r="D98" s="68"/>
      <c r="E98" s="68"/>
      <c r="F98" s="68"/>
      <c r="G98" s="68"/>
      <c r="H98" s="68"/>
      <c r="I98" s="68"/>
      <c r="J98" s="68"/>
      <c r="K98" s="95"/>
      <c r="L98" s="95"/>
      <c r="M98" s="121"/>
    </row>
    <row r="99" spans="2:13" ht="13.5">
      <c r="B99" s="70"/>
      <c r="C99" s="68" t="s">
        <v>179</v>
      </c>
      <c r="D99" s="68"/>
      <c r="E99" s="68"/>
      <c r="F99" s="68"/>
      <c r="G99" s="68"/>
      <c r="H99" s="68"/>
      <c r="I99" s="68"/>
      <c r="J99" s="68"/>
      <c r="K99" s="95"/>
      <c r="L99" s="95"/>
      <c r="M99" s="121"/>
    </row>
    <row r="100" spans="2:13" ht="13.5">
      <c r="B100" s="70"/>
      <c r="C100" s="68" t="s">
        <v>180</v>
      </c>
      <c r="D100" s="68"/>
      <c r="E100" s="68"/>
      <c r="F100" s="68"/>
      <c r="G100" s="68"/>
      <c r="H100" s="68"/>
      <c r="I100" s="68"/>
      <c r="J100" s="68"/>
      <c r="K100" s="95"/>
      <c r="L100" s="95"/>
      <c r="M100" s="121"/>
    </row>
    <row r="101" spans="2:13" ht="13.5">
      <c r="B101" s="70"/>
      <c r="C101" s="68" t="s">
        <v>204</v>
      </c>
      <c r="D101" s="68"/>
      <c r="E101" s="68"/>
      <c r="F101" s="68"/>
      <c r="G101" s="68"/>
      <c r="H101" s="68"/>
      <c r="I101" s="68"/>
      <c r="J101" s="68"/>
      <c r="K101" s="95"/>
      <c r="L101" s="95"/>
      <c r="M101" s="121"/>
    </row>
    <row r="102" spans="2:25" ht="13.5" customHeight="1">
      <c r="B102" s="70"/>
      <c r="C102" s="68" t="s">
        <v>182</v>
      </c>
      <c r="D102" s="68"/>
      <c r="E102" s="68"/>
      <c r="F102" s="68"/>
      <c r="G102" s="68"/>
      <c r="H102" s="68"/>
      <c r="I102" s="68"/>
      <c r="J102" s="68"/>
      <c r="K102" s="95"/>
      <c r="L102" s="95"/>
      <c r="M102" s="129"/>
      <c r="N102" s="128"/>
      <c r="Y102" s="83"/>
    </row>
    <row r="103" spans="2:13" ht="13.5">
      <c r="B103" s="70"/>
      <c r="C103" s="68" t="s">
        <v>92</v>
      </c>
      <c r="D103" s="68"/>
      <c r="E103" s="68"/>
      <c r="F103" s="68"/>
      <c r="G103" s="68"/>
      <c r="H103" s="68"/>
      <c r="I103" s="68"/>
      <c r="J103" s="68"/>
      <c r="K103" s="95"/>
      <c r="L103" s="95"/>
      <c r="M103" s="121"/>
    </row>
    <row r="104" spans="2:13" ht="13.5">
      <c r="B104" s="70"/>
      <c r="C104" s="68" t="s">
        <v>78</v>
      </c>
      <c r="D104" s="68"/>
      <c r="E104" s="68"/>
      <c r="F104" s="68"/>
      <c r="G104" s="68"/>
      <c r="H104" s="68"/>
      <c r="I104" s="68"/>
      <c r="J104" s="68"/>
      <c r="K104" s="95"/>
      <c r="L104" s="95"/>
      <c r="M104" s="121"/>
    </row>
    <row r="105" spans="2:13" ht="13.5">
      <c r="B105" s="121"/>
      <c r="C105" s="95" t="s">
        <v>205</v>
      </c>
      <c r="D105" s="81"/>
      <c r="E105" s="81"/>
      <c r="F105" s="81"/>
      <c r="G105" s="81"/>
      <c r="H105" s="81"/>
      <c r="I105" s="81"/>
      <c r="J105" s="81"/>
      <c r="K105" s="122"/>
      <c r="L105" s="122"/>
      <c r="M105" s="121"/>
    </row>
    <row r="106" spans="2:25" ht="13.5">
      <c r="B106" s="121"/>
      <c r="C106" s="95" t="s">
        <v>206</v>
      </c>
      <c r="D106" s="81"/>
      <c r="E106" s="81"/>
      <c r="F106" s="81"/>
      <c r="G106" s="81"/>
      <c r="H106" s="81"/>
      <c r="I106" s="81"/>
      <c r="J106" s="81"/>
      <c r="K106" s="122"/>
      <c r="L106" s="122"/>
      <c r="M106" s="130"/>
      <c r="N106" s="123"/>
      <c r="Y106" s="83"/>
    </row>
    <row r="107" spans="2:13" ht="13.5">
      <c r="B107" s="121"/>
      <c r="C107" s="95" t="s">
        <v>207</v>
      </c>
      <c r="D107" s="81"/>
      <c r="E107" s="81"/>
      <c r="F107" s="81"/>
      <c r="G107" s="81"/>
      <c r="H107" s="81"/>
      <c r="I107" s="81"/>
      <c r="J107" s="81"/>
      <c r="K107" s="122"/>
      <c r="L107" s="122"/>
      <c r="M107" s="121"/>
    </row>
    <row r="108" spans="2:12" ht="14.25" thickBot="1">
      <c r="B108" s="124"/>
      <c r="C108" s="96" t="s">
        <v>208</v>
      </c>
      <c r="D108" s="125"/>
      <c r="E108" s="125"/>
      <c r="F108" s="125"/>
      <c r="G108" s="125"/>
      <c r="H108" s="125"/>
      <c r="I108" s="125"/>
      <c r="J108" s="125"/>
      <c r="K108" s="126"/>
      <c r="L108" s="127"/>
    </row>
  </sheetData>
  <sheetProtection/>
  <mergeCells count="26">
    <mergeCell ref="G70:H70"/>
    <mergeCell ref="G75:H75"/>
    <mergeCell ref="D4:G4"/>
    <mergeCell ref="D5:G5"/>
    <mergeCell ref="D6:G6"/>
    <mergeCell ref="D7:F7"/>
    <mergeCell ref="D8:F8"/>
    <mergeCell ref="B66:D66"/>
    <mergeCell ref="G66:H66"/>
    <mergeCell ref="D9:F9"/>
    <mergeCell ref="G10:H10"/>
    <mergeCell ref="G67:H67"/>
    <mergeCell ref="D63:G63"/>
    <mergeCell ref="D64:G64"/>
    <mergeCell ref="B65:I65"/>
    <mergeCell ref="G68:H68"/>
    <mergeCell ref="C56:D56"/>
    <mergeCell ref="G69:H69"/>
    <mergeCell ref="G77:H77"/>
    <mergeCell ref="G80:H80"/>
    <mergeCell ref="B84:D84"/>
    <mergeCell ref="G71:H71"/>
    <mergeCell ref="G72:H72"/>
    <mergeCell ref="G73:H73"/>
    <mergeCell ref="G74:H74"/>
    <mergeCell ref="B75:D75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8"/>
  <sheetViews>
    <sheetView view="pageBreakPreview" zoomScale="75" zoomScaleNormal="75" zoomScaleSheetLayoutView="75" zoomScalePageLayoutView="0" workbookViewId="0" topLeftCell="A76">
      <selection activeCell="I95" sqref="I95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435</v>
      </c>
      <c r="L5" s="107" t="str">
        <f>K5</f>
        <v>H 30.10.15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0.5611111111111111</v>
      </c>
      <c r="L6" s="132">
        <v>0.5444444444444444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1.81</v>
      </c>
      <c r="L7" s="134">
        <v>1.35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252</v>
      </c>
      <c r="G11" s="41"/>
      <c r="H11" s="41"/>
      <c r="I11" s="41"/>
      <c r="J11" s="41"/>
      <c r="K11" s="73" t="s">
        <v>185</v>
      </c>
      <c r="L11" s="74" t="s">
        <v>222</v>
      </c>
      <c r="N11" t="s">
        <v>15</v>
      </c>
      <c r="O11" t="e">
        <f>IF(#REF!="",0,VALUE(MID(#REF!,2,LEN(#REF!)-2)))</f>
        <v>#REF!</v>
      </c>
      <c r="P11">
        <f>IF(L11="",0,VALUE(MID(L11,2,LEN(L11)-2)))</f>
        <v>75</v>
      </c>
      <c r="Q11" t="e">
        <f>IF(#REF!="",0,VALUE(MID(#REF!,2,LEN(#REF!)-2)))</f>
        <v>#REF!</v>
      </c>
      <c r="R11">
        <f>IF(K11="＋",0,IF(K11="(＋)",0,ABS(K11)))</f>
        <v>25</v>
      </c>
      <c r="S11">
        <f aca="true" t="shared" si="0" ref="R11:S14">IF(L11="＋",0,IF(L11="(＋)",0,ABS(L11)))</f>
        <v>75</v>
      </c>
    </row>
    <row r="12" spans="2:19" ht="13.5" customHeight="1">
      <c r="B12" s="28">
        <f>B11+1</f>
        <v>2</v>
      </c>
      <c r="C12" s="35"/>
      <c r="D12" s="43"/>
      <c r="E12" s="41"/>
      <c r="F12" s="41" t="s">
        <v>253</v>
      </c>
      <c r="G12" s="41"/>
      <c r="H12" s="41"/>
      <c r="I12" s="41"/>
      <c r="J12" s="41"/>
      <c r="K12" s="73" t="s">
        <v>330</v>
      </c>
      <c r="L12" s="74" t="s">
        <v>436</v>
      </c>
      <c r="N12" s="71" t="s">
        <v>17</v>
      </c>
      <c r="O12" t="str">
        <f>K12</f>
        <v>(100)</v>
      </c>
      <c r="P12" t="str">
        <f>L12</f>
        <v>(950)</v>
      </c>
      <c r="Q12" t="e">
        <f>#REF!</f>
        <v>#REF!</v>
      </c>
      <c r="R12">
        <f t="shared" si="0"/>
        <v>100</v>
      </c>
      <c r="S12">
        <f t="shared" si="0"/>
        <v>950</v>
      </c>
    </row>
    <row r="13" spans="2:19" ht="13.5" customHeight="1">
      <c r="B13" s="28">
        <f aca="true" t="shared" si="1" ref="B13:B68">B12+1</f>
        <v>3</v>
      </c>
      <c r="C13" s="35"/>
      <c r="D13" s="43"/>
      <c r="E13" s="41"/>
      <c r="F13" s="41" t="s">
        <v>240</v>
      </c>
      <c r="G13" s="41"/>
      <c r="H13" s="41"/>
      <c r="I13" s="41"/>
      <c r="J13" s="41"/>
      <c r="K13" s="73" t="s">
        <v>187</v>
      </c>
      <c r="L13" s="74" t="s">
        <v>187</v>
      </c>
      <c r="N13" t="s">
        <v>15</v>
      </c>
      <c r="O13" t="e">
        <f>IF(K13="",0,VALUE(MID(K13,2,LEN(K13)-2)))</f>
        <v>#VALUE!</v>
      </c>
      <c r="P13" t="e">
        <f>IF(L13="",0,VALUE(MID(L13,2,LEN(L13)-2)))</f>
        <v>#VALUE!</v>
      </c>
      <c r="Q13" t="e">
        <f>IF(#REF!="",0,VALUE(MID(#REF!,2,LEN(#REF!)-2)))</f>
        <v>#REF!</v>
      </c>
      <c r="R13">
        <f t="shared" si="0"/>
        <v>0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19</v>
      </c>
      <c r="G14" s="41"/>
      <c r="H14" s="41"/>
      <c r="I14" s="41"/>
      <c r="J14" s="41"/>
      <c r="K14" s="73"/>
      <c r="L14" s="74" t="s">
        <v>187</v>
      </c>
      <c r="N14" t="s">
        <v>15</v>
      </c>
      <c r="O14">
        <f>IF(K14="",0,VALUE(MID(K14,2,LEN(K14)-2)))</f>
        <v>0</v>
      </c>
      <c r="P14" t="e">
        <f>IF(L14="",0,VALUE(MID(L14,2,LEN(L14)-2)))</f>
        <v>#VALUE!</v>
      </c>
      <c r="Q14" t="e">
        <f>IF(#REF!="",0,VALUE(MID(#REF!,2,LEN(#REF!)-2)))</f>
        <v>#REF!</v>
      </c>
      <c r="R14">
        <f t="shared" si="0"/>
        <v>0</v>
      </c>
      <c r="S14">
        <f t="shared" si="0"/>
        <v>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254</v>
      </c>
      <c r="G15" s="41"/>
      <c r="H15" s="41"/>
      <c r="I15" s="41"/>
      <c r="J15" s="41"/>
      <c r="K15" s="73" t="s">
        <v>330</v>
      </c>
      <c r="L15" s="74" t="s">
        <v>250</v>
      </c>
      <c r="N15" s="71" t="s">
        <v>17</v>
      </c>
      <c r="O15" t="str">
        <f>K15</f>
        <v>(100)</v>
      </c>
      <c r="P15" t="str">
        <f>L15</f>
        <v>(200)</v>
      </c>
      <c r="Q15" t="e">
        <f>#REF!</f>
        <v>#REF!</v>
      </c>
      <c r="R15">
        <f aca="true" t="shared" si="2" ref="R15:S17">IF(K15="＋",0,IF(K15="(＋)",0,ABS(K15)))</f>
        <v>100</v>
      </c>
      <c r="S15">
        <f t="shared" si="2"/>
        <v>200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140</v>
      </c>
      <c r="G16" s="41"/>
      <c r="H16" s="41"/>
      <c r="I16" s="41"/>
      <c r="J16" s="41"/>
      <c r="K16" s="73"/>
      <c r="L16" s="74" t="s">
        <v>185</v>
      </c>
      <c r="N16" t="s">
        <v>15</v>
      </c>
      <c r="O16">
        <f>IF(K16="",0,VALUE(MID(K16,2,LEN(K16)-2)))</f>
        <v>0</v>
      </c>
      <c r="P16">
        <f>IF(L16="",0,VALUE(MID(L16,2,LEN(L16)-2)))</f>
        <v>25</v>
      </c>
      <c r="Q16" t="e">
        <f>IF(#REF!="",0,VALUE(MID(#REF!,2,LEN(#REF!)-2)))</f>
        <v>#REF!</v>
      </c>
      <c r="R16">
        <f t="shared" si="2"/>
        <v>0</v>
      </c>
      <c r="S16">
        <f t="shared" si="2"/>
        <v>25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138</v>
      </c>
      <c r="G17" s="41"/>
      <c r="H17" s="41"/>
      <c r="I17" s="41"/>
      <c r="J17" s="41"/>
      <c r="K17" s="73" t="s">
        <v>330</v>
      </c>
      <c r="L17" s="74" t="s">
        <v>309</v>
      </c>
      <c r="N17" t="s">
        <v>15</v>
      </c>
      <c r="O17" t="e">
        <f>IF(#REF!="",0,VALUE(MID(#REF!,2,LEN(#REF!)-2)))</f>
        <v>#REF!</v>
      </c>
      <c r="P17">
        <f>IF(L17="",0,VALUE(MID(L17,2,LEN(L17)-2)))</f>
        <v>475</v>
      </c>
      <c r="Q17" t="e">
        <f>IF(#REF!="",0,VALUE(MID(#REF!,2,LEN(#REF!)-2)))</f>
        <v>#REF!</v>
      </c>
      <c r="R17">
        <f t="shared" si="2"/>
        <v>100</v>
      </c>
      <c r="S17">
        <f t="shared" si="2"/>
        <v>475</v>
      </c>
    </row>
    <row r="18" spans="2:19" ht="13.5" customHeight="1">
      <c r="B18" s="28">
        <f t="shared" si="1"/>
        <v>8</v>
      </c>
      <c r="C18" s="36" t="s">
        <v>29</v>
      </c>
      <c r="D18" s="34" t="s">
        <v>30</v>
      </c>
      <c r="E18" s="41"/>
      <c r="F18" s="41" t="s">
        <v>137</v>
      </c>
      <c r="G18" s="41"/>
      <c r="H18" s="41"/>
      <c r="I18" s="41"/>
      <c r="J18" s="41"/>
      <c r="K18" s="75">
        <v>5500</v>
      </c>
      <c r="L18" s="76">
        <v>10000</v>
      </c>
      <c r="S18">
        <f>COUNTA(L11:L17)</f>
        <v>7</v>
      </c>
    </row>
    <row r="19" spans="2:12" ht="13.5" customHeight="1">
      <c r="B19" s="28">
        <f t="shared" si="1"/>
        <v>9</v>
      </c>
      <c r="C19" s="36" t="s">
        <v>31</v>
      </c>
      <c r="D19" s="34" t="s">
        <v>32</v>
      </c>
      <c r="E19" s="41"/>
      <c r="F19" s="41" t="s">
        <v>242</v>
      </c>
      <c r="G19" s="41"/>
      <c r="H19" s="41"/>
      <c r="I19" s="41"/>
      <c r="J19" s="41"/>
      <c r="K19" s="75">
        <v>100</v>
      </c>
      <c r="L19" s="76">
        <v>450</v>
      </c>
    </row>
    <row r="20" spans="2:12" ht="13.5" customHeight="1">
      <c r="B20" s="28">
        <f t="shared" si="1"/>
        <v>10</v>
      </c>
      <c r="C20" s="36" t="s">
        <v>86</v>
      </c>
      <c r="D20" s="34" t="s">
        <v>20</v>
      </c>
      <c r="E20" s="41"/>
      <c r="F20" s="41" t="s">
        <v>255</v>
      </c>
      <c r="G20" s="41"/>
      <c r="H20" s="41"/>
      <c r="I20" s="41"/>
      <c r="J20" s="41"/>
      <c r="K20" s="75"/>
      <c r="L20" s="76" t="s">
        <v>187</v>
      </c>
    </row>
    <row r="21" spans="2:12" ht="13.5" customHeight="1">
      <c r="B21" s="28">
        <f t="shared" si="1"/>
        <v>11</v>
      </c>
      <c r="C21" s="37"/>
      <c r="D21" s="45" t="s">
        <v>21</v>
      </c>
      <c r="E21" s="41"/>
      <c r="F21" s="41" t="s">
        <v>95</v>
      </c>
      <c r="G21" s="41"/>
      <c r="H21" s="41"/>
      <c r="I21" s="41"/>
      <c r="J21" s="41"/>
      <c r="K21" s="75">
        <v>1</v>
      </c>
      <c r="L21" s="76"/>
    </row>
    <row r="22" spans="2:12" ht="13.5" customHeight="1">
      <c r="B22" s="28">
        <f t="shared" si="1"/>
        <v>12</v>
      </c>
      <c r="C22" s="37"/>
      <c r="D22" s="34" t="s">
        <v>22</v>
      </c>
      <c r="E22" s="41"/>
      <c r="F22" s="41" t="s">
        <v>118</v>
      </c>
      <c r="G22" s="41"/>
      <c r="H22" s="41"/>
      <c r="I22" s="41"/>
      <c r="J22" s="41"/>
      <c r="K22" s="75"/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119</v>
      </c>
      <c r="G23" s="41"/>
      <c r="H23" s="41"/>
      <c r="I23" s="41"/>
      <c r="J23" s="41"/>
      <c r="K23" s="75" t="s">
        <v>187</v>
      </c>
      <c r="L23" s="76" t="s">
        <v>187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120</v>
      </c>
      <c r="G24" s="41"/>
      <c r="H24" s="41"/>
      <c r="I24" s="41"/>
      <c r="J24" s="41"/>
      <c r="K24" s="75"/>
      <c r="L24" s="76" t="s">
        <v>187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444</v>
      </c>
      <c r="G25" s="41"/>
      <c r="H25" s="41"/>
      <c r="I25" s="41"/>
      <c r="J25" s="41"/>
      <c r="K25" s="75"/>
      <c r="L25" s="76" t="s">
        <v>187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23</v>
      </c>
      <c r="G26" s="41"/>
      <c r="H26" s="41"/>
      <c r="I26" s="41"/>
      <c r="J26" s="41"/>
      <c r="K26" s="75"/>
      <c r="L26" s="76" t="s">
        <v>187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166</v>
      </c>
      <c r="G27" s="41"/>
      <c r="H27" s="41"/>
      <c r="I27" s="41"/>
      <c r="J27" s="41"/>
      <c r="K27" s="75"/>
      <c r="L27" s="76" t="s">
        <v>187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24</v>
      </c>
      <c r="G28" s="41"/>
      <c r="H28" s="41"/>
      <c r="I28" s="41"/>
      <c r="J28" s="41"/>
      <c r="K28" s="75" t="s">
        <v>187</v>
      </c>
      <c r="L28" s="76">
        <v>175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122</v>
      </c>
      <c r="G29" s="41"/>
      <c r="H29" s="41"/>
      <c r="I29" s="41"/>
      <c r="J29" s="41"/>
      <c r="K29" s="75" t="s">
        <v>187</v>
      </c>
      <c r="L29" s="76">
        <v>100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132</v>
      </c>
      <c r="G30" s="41"/>
      <c r="H30" s="41"/>
      <c r="I30" s="41"/>
      <c r="J30" s="41"/>
      <c r="K30" s="75">
        <v>50</v>
      </c>
      <c r="L30" s="76">
        <v>375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87</v>
      </c>
      <c r="G31" s="41"/>
      <c r="H31" s="41"/>
      <c r="I31" s="41"/>
      <c r="J31" s="41"/>
      <c r="K31" s="75">
        <v>11000</v>
      </c>
      <c r="L31" s="76">
        <v>13250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437</v>
      </c>
      <c r="G32" s="41"/>
      <c r="H32" s="41"/>
      <c r="I32" s="41"/>
      <c r="J32" s="41"/>
      <c r="K32" s="75"/>
      <c r="L32" s="76" t="s">
        <v>187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25</v>
      </c>
      <c r="G33" s="41"/>
      <c r="H33" s="41"/>
      <c r="I33" s="41"/>
      <c r="J33" s="41"/>
      <c r="K33" s="75">
        <v>13250</v>
      </c>
      <c r="L33" s="76">
        <v>55250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26</v>
      </c>
      <c r="G34" s="41"/>
      <c r="H34" s="41"/>
      <c r="I34" s="41"/>
      <c r="J34" s="41"/>
      <c r="K34" s="75">
        <v>6000</v>
      </c>
      <c r="L34" s="76">
        <v>13500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27</v>
      </c>
      <c r="G35" s="41"/>
      <c r="H35" s="41"/>
      <c r="I35" s="41"/>
      <c r="J35" s="41"/>
      <c r="K35" s="75"/>
      <c r="L35" s="76" t="s">
        <v>187</v>
      </c>
    </row>
    <row r="36" spans="2:12" ht="13.5" customHeight="1">
      <c r="B36" s="28">
        <f t="shared" si="1"/>
        <v>26</v>
      </c>
      <c r="C36" s="36" t="s">
        <v>91</v>
      </c>
      <c r="D36" s="34" t="s">
        <v>88</v>
      </c>
      <c r="E36" s="41"/>
      <c r="F36" s="41" t="s">
        <v>174</v>
      </c>
      <c r="G36" s="41"/>
      <c r="H36" s="41"/>
      <c r="I36" s="41"/>
      <c r="J36" s="41"/>
      <c r="K36" s="75" t="s">
        <v>187</v>
      </c>
      <c r="L36" s="76" t="s">
        <v>187</v>
      </c>
    </row>
    <row r="37" spans="2:12" ht="13.5" customHeight="1">
      <c r="B37" s="28">
        <f t="shared" si="1"/>
        <v>27</v>
      </c>
      <c r="C37" s="36" t="s">
        <v>89</v>
      </c>
      <c r="D37" s="34" t="s">
        <v>33</v>
      </c>
      <c r="E37" s="41"/>
      <c r="F37" s="41" t="s">
        <v>438</v>
      </c>
      <c r="G37" s="41"/>
      <c r="H37" s="41"/>
      <c r="I37" s="41"/>
      <c r="J37" s="41"/>
      <c r="K37" s="75" t="s">
        <v>187</v>
      </c>
      <c r="L37" s="76"/>
    </row>
    <row r="38" spans="2:12" ht="13.5" customHeight="1">
      <c r="B38" s="28">
        <f t="shared" si="1"/>
        <v>28</v>
      </c>
      <c r="C38" s="102"/>
      <c r="D38" s="102"/>
      <c r="E38" s="41"/>
      <c r="F38" s="41" t="s">
        <v>167</v>
      </c>
      <c r="G38" s="41"/>
      <c r="H38" s="41"/>
      <c r="I38" s="41"/>
      <c r="J38" s="41"/>
      <c r="K38" s="75" t="s">
        <v>187</v>
      </c>
      <c r="L38" s="76">
        <v>1800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133</v>
      </c>
      <c r="G39" s="41"/>
      <c r="H39" s="41"/>
      <c r="I39" s="41"/>
      <c r="J39" s="41"/>
      <c r="K39" s="75">
        <v>225</v>
      </c>
      <c r="L39" s="76">
        <v>450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103</v>
      </c>
      <c r="G40" s="41"/>
      <c r="H40" s="41"/>
      <c r="I40" s="41"/>
      <c r="J40" s="41"/>
      <c r="K40" s="75"/>
      <c r="L40" s="76">
        <v>25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439</v>
      </c>
      <c r="G41" s="41"/>
      <c r="H41" s="41"/>
      <c r="I41" s="41"/>
      <c r="J41" s="41"/>
      <c r="K41" s="75"/>
      <c r="L41" s="76" t="s">
        <v>187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124</v>
      </c>
      <c r="G42" s="41"/>
      <c r="H42" s="41"/>
      <c r="I42" s="41"/>
      <c r="J42" s="41"/>
      <c r="K42" s="75" t="s">
        <v>187</v>
      </c>
      <c r="L42" s="76" t="s">
        <v>187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429</v>
      </c>
      <c r="G43" s="41"/>
      <c r="H43" s="41"/>
      <c r="I43" s="41"/>
      <c r="J43" s="41"/>
      <c r="K43" s="75" t="s">
        <v>187</v>
      </c>
      <c r="L43" s="76"/>
    </row>
    <row r="44" spans="2:12" ht="13.5" customHeight="1">
      <c r="B44" s="28">
        <f t="shared" si="1"/>
        <v>34</v>
      </c>
      <c r="C44" s="37"/>
      <c r="D44" s="43"/>
      <c r="E44" s="41"/>
      <c r="F44" s="41" t="s">
        <v>134</v>
      </c>
      <c r="G44" s="41"/>
      <c r="H44" s="41"/>
      <c r="I44" s="41"/>
      <c r="J44" s="41"/>
      <c r="K44" s="75" t="s">
        <v>187</v>
      </c>
      <c r="L44" s="76">
        <v>100</v>
      </c>
    </row>
    <row r="45" spans="2:25" ht="13.5" customHeight="1">
      <c r="B45" s="28">
        <f t="shared" si="1"/>
        <v>35</v>
      </c>
      <c r="C45" s="37"/>
      <c r="D45" s="43"/>
      <c r="E45" s="41"/>
      <c r="F45" s="41" t="s">
        <v>440</v>
      </c>
      <c r="G45" s="41"/>
      <c r="H45" s="41"/>
      <c r="I45" s="41"/>
      <c r="J45" s="41"/>
      <c r="K45" s="75">
        <v>25</v>
      </c>
      <c r="L45" s="76"/>
      <c r="M45" s="104"/>
      <c r="N45" s="103"/>
      <c r="Y45" s="119"/>
    </row>
    <row r="46" spans="2:12" ht="13.5" customHeight="1">
      <c r="B46" s="28">
        <f t="shared" si="1"/>
        <v>36</v>
      </c>
      <c r="C46" s="37"/>
      <c r="D46" s="43"/>
      <c r="E46" s="41"/>
      <c r="F46" s="41" t="s">
        <v>445</v>
      </c>
      <c r="G46" s="41"/>
      <c r="H46" s="41"/>
      <c r="I46" s="41"/>
      <c r="J46" s="41"/>
      <c r="K46" s="75" t="s">
        <v>187</v>
      </c>
      <c r="L46" s="76"/>
    </row>
    <row r="47" spans="2:12" ht="13.5" customHeight="1">
      <c r="B47" s="28">
        <f t="shared" si="1"/>
        <v>37</v>
      </c>
      <c r="C47" s="37"/>
      <c r="D47" s="43"/>
      <c r="E47" s="41"/>
      <c r="F47" s="41" t="s">
        <v>135</v>
      </c>
      <c r="G47" s="41"/>
      <c r="H47" s="41"/>
      <c r="I47" s="41"/>
      <c r="J47" s="41"/>
      <c r="K47" s="75" t="s">
        <v>187</v>
      </c>
      <c r="L47" s="76">
        <v>200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37</v>
      </c>
      <c r="G48" s="41"/>
      <c r="H48" s="41"/>
      <c r="I48" s="41"/>
      <c r="J48" s="41"/>
      <c r="K48" s="75" t="s">
        <v>187</v>
      </c>
      <c r="L48" s="76">
        <v>125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441</v>
      </c>
      <c r="G49" s="41"/>
      <c r="H49" s="41"/>
      <c r="I49" s="41"/>
      <c r="J49" s="41"/>
      <c r="K49" s="75" t="s">
        <v>187</v>
      </c>
      <c r="L49" s="76" t="s">
        <v>187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40</v>
      </c>
      <c r="G50" s="41"/>
      <c r="H50" s="41"/>
      <c r="I50" s="41"/>
      <c r="J50" s="41"/>
      <c r="K50" s="75" t="s">
        <v>187</v>
      </c>
      <c r="L50" s="76" t="s">
        <v>187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41</v>
      </c>
      <c r="G51" s="41"/>
      <c r="H51" s="41"/>
      <c r="I51" s="41"/>
      <c r="J51" s="41"/>
      <c r="K51" s="75"/>
      <c r="L51" s="76">
        <v>16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43</v>
      </c>
      <c r="G52" s="41"/>
      <c r="H52" s="41"/>
      <c r="I52" s="41"/>
      <c r="J52" s="41"/>
      <c r="K52" s="75" t="s">
        <v>187</v>
      </c>
      <c r="L52" s="76"/>
    </row>
    <row r="53" spans="2:12" ht="13.5" customHeight="1">
      <c r="B53" s="28">
        <f t="shared" si="1"/>
        <v>43</v>
      </c>
      <c r="C53" s="37"/>
      <c r="D53" s="43"/>
      <c r="E53" s="41"/>
      <c r="F53" s="41" t="s">
        <v>97</v>
      </c>
      <c r="G53" s="41"/>
      <c r="H53" s="41"/>
      <c r="I53" s="41"/>
      <c r="J53" s="41"/>
      <c r="K53" s="75"/>
      <c r="L53" s="76" t="s">
        <v>187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177</v>
      </c>
      <c r="G54" s="41"/>
      <c r="H54" s="41"/>
      <c r="I54" s="41"/>
      <c r="J54" s="41"/>
      <c r="K54" s="75">
        <v>50</v>
      </c>
      <c r="L54" s="76">
        <v>250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442</v>
      </c>
      <c r="G55" s="41"/>
      <c r="H55" s="41"/>
      <c r="I55" s="41"/>
      <c r="J55" s="41"/>
      <c r="K55" s="75"/>
      <c r="L55" s="76">
        <v>25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46</v>
      </c>
      <c r="G56" s="41"/>
      <c r="H56" s="41"/>
      <c r="I56" s="41"/>
      <c r="J56" s="41"/>
      <c r="K56" s="75">
        <v>600</v>
      </c>
      <c r="L56" s="76">
        <v>1250</v>
      </c>
    </row>
    <row r="57" spans="2:12" ht="13.5" customHeight="1">
      <c r="B57" s="28">
        <f t="shared" si="1"/>
        <v>47</v>
      </c>
      <c r="C57" s="36" t="s">
        <v>50</v>
      </c>
      <c r="D57" s="34" t="s">
        <v>51</v>
      </c>
      <c r="E57" s="41"/>
      <c r="F57" s="41" t="s">
        <v>237</v>
      </c>
      <c r="G57" s="41"/>
      <c r="H57" s="41"/>
      <c r="I57" s="41"/>
      <c r="J57" s="41"/>
      <c r="K57" s="75"/>
      <c r="L57" s="76" t="s">
        <v>187</v>
      </c>
    </row>
    <row r="58" spans="2:12" ht="13.5" customHeight="1">
      <c r="B58" s="28">
        <f t="shared" si="1"/>
        <v>48</v>
      </c>
      <c r="C58" s="37"/>
      <c r="D58" s="43"/>
      <c r="E58" s="41"/>
      <c r="F58" s="41" t="s">
        <v>164</v>
      </c>
      <c r="G58" s="41"/>
      <c r="H58" s="41"/>
      <c r="I58" s="41"/>
      <c r="J58" s="41"/>
      <c r="K58" s="75" t="s">
        <v>187</v>
      </c>
      <c r="L58" s="76" t="s">
        <v>187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52</v>
      </c>
      <c r="G59" s="41"/>
      <c r="H59" s="41"/>
      <c r="I59" s="41"/>
      <c r="J59" s="41"/>
      <c r="K59" s="75"/>
      <c r="L59" s="76">
        <v>6</v>
      </c>
    </row>
    <row r="60" spans="2:12" ht="13.5" customHeight="1">
      <c r="B60" s="28">
        <f t="shared" si="1"/>
        <v>50</v>
      </c>
      <c r="C60" s="37"/>
      <c r="D60" s="44"/>
      <c r="E60" s="41"/>
      <c r="F60" s="41" t="s">
        <v>53</v>
      </c>
      <c r="G60" s="41"/>
      <c r="H60" s="41"/>
      <c r="I60" s="41"/>
      <c r="J60" s="41"/>
      <c r="K60" s="75">
        <v>1</v>
      </c>
      <c r="L60" s="76"/>
    </row>
    <row r="61" spans="2:12" ht="13.5" customHeight="1">
      <c r="B61" s="28">
        <f t="shared" si="1"/>
        <v>51</v>
      </c>
      <c r="C61" s="36" t="s">
        <v>54</v>
      </c>
      <c r="D61" s="43" t="s">
        <v>128</v>
      </c>
      <c r="E61" s="41"/>
      <c r="F61" s="41" t="s">
        <v>127</v>
      </c>
      <c r="G61" s="41"/>
      <c r="H61" s="41"/>
      <c r="I61" s="41"/>
      <c r="J61" s="41"/>
      <c r="K61" s="75"/>
      <c r="L61" s="76" t="s">
        <v>187</v>
      </c>
    </row>
    <row r="62" spans="2:12" ht="13.5" customHeight="1">
      <c r="B62" s="28">
        <f t="shared" si="1"/>
        <v>52</v>
      </c>
      <c r="C62" s="37"/>
      <c r="D62" s="34" t="s">
        <v>55</v>
      </c>
      <c r="E62" s="41"/>
      <c r="F62" s="41" t="s">
        <v>443</v>
      </c>
      <c r="G62" s="41"/>
      <c r="H62" s="41"/>
      <c r="I62" s="41"/>
      <c r="J62" s="41"/>
      <c r="K62" s="75" t="s">
        <v>187</v>
      </c>
      <c r="L62" s="76">
        <v>4</v>
      </c>
    </row>
    <row r="63" spans="2:12" ht="13.5" customHeight="1">
      <c r="B63" s="28">
        <f t="shared" si="1"/>
        <v>53</v>
      </c>
      <c r="C63" s="37"/>
      <c r="D63" s="44"/>
      <c r="E63" s="41"/>
      <c r="F63" s="41" t="s">
        <v>56</v>
      </c>
      <c r="G63" s="41"/>
      <c r="H63" s="41"/>
      <c r="I63" s="41"/>
      <c r="J63" s="41"/>
      <c r="K63" s="75">
        <v>25</v>
      </c>
      <c r="L63" s="76">
        <v>125</v>
      </c>
    </row>
    <row r="64" spans="2:12" ht="13.5" customHeight="1">
      <c r="B64" s="28">
        <f t="shared" si="1"/>
        <v>54</v>
      </c>
      <c r="C64" s="38"/>
      <c r="D64" s="45" t="s">
        <v>57</v>
      </c>
      <c r="E64" s="41"/>
      <c r="F64" s="41" t="s">
        <v>58</v>
      </c>
      <c r="G64" s="41"/>
      <c r="H64" s="41"/>
      <c r="I64" s="41"/>
      <c r="J64" s="41"/>
      <c r="K64" s="75">
        <v>25</v>
      </c>
      <c r="L64" s="76">
        <v>175</v>
      </c>
    </row>
    <row r="65" spans="2:12" ht="13.5" customHeight="1">
      <c r="B65" s="28">
        <f t="shared" si="1"/>
        <v>55</v>
      </c>
      <c r="C65" s="36" t="s">
        <v>0</v>
      </c>
      <c r="D65" s="34" t="s">
        <v>59</v>
      </c>
      <c r="E65" s="41"/>
      <c r="F65" s="41" t="s">
        <v>1</v>
      </c>
      <c r="G65" s="41"/>
      <c r="H65" s="41"/>
      <c r="I65" s="41"/>
      <c r="J65" s="41"/>
      <c r="K65" s="75" t="s">
        <v>187</v>
      </c>
      <c r="L65" s="76"/>
    </row>
    <row r="66" spans="2:12" ht="13.5" customHeight="1">
      <c r="B66" s="28">
        <f t="shared" si="1"/>
        <v>56</v>
      </c>
      <c r="C66" s="155" t="s">
        <v>62</v>
      </c>
      <c r="D66" s="156"/>
      <c r="E66" s="41"/>
      <c r="F66" s="41" t="s">
        <v>63</v>
      </c>
      <c r="G66" s="41"/>
      <c r="H66" s="41"/>
      <c r="I66" s="41"/>
      <c r="J66" s="41"/>
      <c r="K66" s="75">
        <v>5250</v>
      </c>
      <c r="L66" s="76">
        <v>16000</v>
      </c>
    </row>
    <row r="67" spans="2:12" ht="13.5" customHeight="1">
      <c r="B67" s="28">
        <f t="shared" si="1"/>
        <v>57</v>
      </c>
      <c r="C67" s="39"/>
      <c r="D67" s="40"/>
      <c r="E67" s="41"/>
      <c r="F67" s="41" t="s">
        <v>64</v>
      </c>
      <c r="G67" s="41"/>
      <c r="H67" s="41"/>
      <c r="I67" s="41"/>
      <c r="J67" s="41"/>
      <c r="K67" s="75">
        <v>3000</v>
      </c>
      <c r="L67" s="76">
        <v>6250</v>
      </c>
    </row>
    <row r="68" spans="2:12" ht="13.5" customHeight="1" thickBot="1">
      <c r="B68" s="28">
        <f t="shared" si="1"/>
        <v>58</v>
      </c>
      <c r="C68" s="39"/>
      <c r="D68" s="40"/>
      <c r="E68" s="41"/>
      <c r="F68" s="41" t="s">
        <v>107</v>
      </c>
      <c r="G68" s="41"/>
      <c r="H68" s="41"/>
      <c r="I68" s="41"/>
      <c r="J68" s="41"/>
      <c r="K68" s="75">
        <v>1500</v>
      </c>
      <c r="L68" s="82">
        <v>3750</v>
      </c>
    </row>
    <row r="69" spans="2:12" ht="13.5" customHeight="1">
      <c r="B69" s="78"/>
      <c r="C69" s="79"/>
      <c r="D69" s="79"/>
      <c r="E69" s="80"/>
      <c r="F69" s="80"/>
      <c r="G69" s="80"/>
      <c r="H69" s="80"/>
      <c r="I69" s="80"/>
      <c r="J69" s="80"/>
      <c r="K69" s="80"/>
      <c r="L69" s="112"/>
    </row>
    <row r="70" spans="18:19" ht="18" customHeight="1">
      <c r="R70">
        <f>COUNTA(K11:K68)</f>
        <v>40</v>
      </c>
      <c r="S70">
        <f>COUNTA(L11:L68)</f>
        <v>50</v>
      </c>
    </row>
    <row r="71" spans="2:19" ht="18" customHeight="1">
      <c r="B71" s="22"/>
      <c r="R71">
        <f>SUM(R11:R17,K18:K68)</f>
        <v>46927</v>
      </c>
      <c r="S71">
        <f>SUM(S11:S17,L18:L68)</f>
        <v>125376</v>
      </c>
    </row>
    <row r="72" ht="9" customHeight="1" thickBot="1"/>
    <row r="73" spans="2:19" ht="18" customHeight="1">
      <c r="B73" s="1"/>
      <c r="C73" s="2"/>
      <c r="D73" s="157" t="s">
        <v>2</v>
      </c>
      <c r="E73" s="157"/>
      <c r="F73" s="157"/>
      <c r="G73" s="157"/>
      <c r="H73" s="2"/>
      <c r="I73" s="2"/>
      <c r="J73" s="3"/>
      <c r="K73" s="84" t="s">
        <v>80</v>
      </c>
      <c r="L73" s="106" t="s">
        <v>81</v>
      </c>
      <c r="R73">
        <f>COUNTA(K11:K68)</f>
        <v>40</v>
      </c>
      <c r="S73">
        <f>COUNTA(L11:L68)</f>
        <v>50</v>
      </c>
    </row>
    <row r="74" spans="2:19" ht="18" customHeight="1" thickBot="1">
      <c r="B74" s="7"/>
      <c r="C74" s="8"/>
      <c r="D74" s="158" t="s">
        <v>3</v>
      </c>
      <c r="E74" s="158"/>
      <c r="F74" s="158"/>
      <c r="G74" s="158"/>
      <c r="H74" s="8"/>
      <c r="I74" s="8"/>
      <c r="J74" s="9"/>
      <c r="K74" s="89" t="str">
        <f>K5</f>
        <v>H 30.10.15</v>
      </c>
      <c r="L74" s="113" t="str">
        <f>K74</f>
        <v>H 30.10.15</v>
      </c>
      <c r="R74">
        <f>SUM(R11:R17,K18:K68)</f>
        <v>46927</v>
      </c>
      <c r="S74">
        <f>SUM(S11:S17,L18:L68)</f>
        <v>125376</v>
      </c>
    </row>
    <row r="75" spans="2:12" ht="19.5" customHeight="1" thickTop="1">
      <c r="B75" s="159" t="s">
        <v>113</v>
      </c>
      <c r="C75" s="160"/>
      <c r="D75" s="160"/>
      <c r="E75" s="160"/>
      <c r="F75" s="160"/>
      <c r="G75" s="160"/>
      <c r="H75" s="160"/>
      <c r="I75" s="160"/>
      <c r="J75" s="27"/>
      <c r="K75" s="90">
        <f>SUM(K76:K84)</f>
        <v>46927</v>
      </c>
      <c r="L75" s="114">
        <f>SUM(L76:L84)</f>
        <v>125376</v>
      </c>
    </row>
    <row r="76" spans="2:12" ht="13.5" customHeight="1">
      <c r="B76" s="145" t="s">
        <v>66</v>
      </c>
      <c r="C76" s="146"/>
      <c r="D76" s="153"/>
      <c r="E76" s="48"/>
      <c r="F76" s="49"/>
      <c r="G76" s="147" t="s">
        <v>14</v>
      </c>
      <c r="H76" s="147"/>
      <c r="I76" s="49"/>
      <c r="J76" s="51"/>
      <c r="K76" s="42">
        <f>SUM(R$11:R$17)</f>
        <v>325</v>
      </c>
      <c r="L76" s="115">
        <f>SUM(S$11:S$17)</f>
        <v>1725</v>
      </c>
    </row>
    <row r="77" spans="2:12" ht="13.5" customHeight="1">
      <c r="B77" s="16"/>
      <c r="C77" s="17"/>
      <c r="D77" s="18"/>
      <c r="E77" s="52"/>
      <c r="F77" s="41"/>
      <c r="G77" s="147" t="s">
        <v>90</v>
      </c>
      <c r="H77" s="147"/>
      <c r="I77" s="50"/>
      <c r="J77" s="53"/>
      <c r="K77" s="42">
        <f>SUM(K$18)</f>
        <v>5500</v>
      </c>
      <c r="L77" s="115">
        <f>SUM(L$18)</f>
        <v>10000</v>
      </c>
    </row>
    <row r="78" spans="2:12" ht="13.5" customHeight="1">
      <c r="B78" s="16"/>
      <c r="C78" s="17"/>
      <c r="D78" s="18"/>
      <c r="E78" s="52"/>
      <c r="F78" s="41"/>
      <c r="G78" s="147" t="s">
        <v>32</v>
      </c>
      <c r="H78" s="147"/>
      <c r="I78" s="49"/>
      <c r="J78" s="51"/>
      <c r="K78" s="42">
        <f>SUM(K$19:K$19)</f>
        <v>100</v>
      </c>
      <c r="L78" s="115">
        <f>SUM(L$19:L$19)</f>
        <v>450</v>
      </c>
    </row>
    <row r="79" spans="2:12" ht="13.5" customHeight="1">
      <c r="B79" s="16"/>
      <c r="C79" s="17"/>
      <c r="D79" s="18"/>
      <c r="E79" s="52"/>
      <c r="F79" s="41"/>
      <c r="G79" s="147" t="s">
        <v>20</v>
      </c>
      <c r="H79" s="147"/>
      <c r="I79" s="49"/>
      <c r="J79" s="51"/>
      <c r="K79" s="42">
        <f>SUM(K$20:K$20)</f>
        <v>0</v>
      </c>
      <c r="L79" s="115">
        <f>SUM(L$20:L$20)</f>
        <v>0</v>
      </c>
    </row>
    <row r="80" spans="2:12" ht="13.5" customHeight="1">
      <c r="B80" s="16"/>
      <c r="C80" s="17"/>
      <c r="D80" s="18"/>
      <c r="E80" s="52"/>
      <c r="F80" s="41"/>
      <c r="G80" s="147" t="s">
        <v>22</v>
      </c>
      <c r="H80" s="147"/>
      <c r="I80" s="49"/>
      <c r="J80" s="51"/>
      <c r="K80" s="42">
        <f>SUM(K$22:K$35)</f>
        <v>30300</v>
      </c>
      <c r="L80" s="115">
        <f>SUM(L$22:L$35)</f>
        <v>82650</v>
      </c>
    </row>
    <row r="81" spans="2:12" ht="13.5" customHeight="1">
      <c r="B81" s="16"/>
      <c r="C81" s="17"/>
      <c r="D81" s="18"/>
      <c r="E81" s="52"/>
      <c r="F81" s="41"/>
      <c r="G81" s="147" t="s">
        <v>88</v>
      </c>
      <c r="H81" s="147"/>
      <c r="I81" s="49"/>
      <c r="J81" s="51"/>
      <c r="K81" s="42">
        <f>SUM(K$36:K$36)</f>
        <v>0</v>
      </c>
      <c r="L81" s="115">
        <f>SUM(L$36:L$36)</f>
        <v>0</v>
      </c>
    </row>
    <row r="82" spans="2:12" ht="13.5" customHeight="1">
      <c r="B82" s="16"/>
      <c r="C82" s="17"/>
      <c r="D82" s="18"/>
      <c r="E82" s="52"/>
      <c r="F82" s="41"/>
      <c r="G82" s="147" t="s">
        <v>33</v>
      </c>
      <c r="H82" s="147"/>
      <c r="I82" s="49"/>
      <c r="J82" s="51"/>
      <c r="K82" s="42">
        <f>SUM(K$37:K$56)</f>
        <v>900</v>
      </c>
      <c r="L82" s="115">
        <f>SUM(L$37:L$56)</f>
        <v>4241</v>
      </c>
    </row>
    <row r="83" spans="2:12" ht="13.5" customHeight="1">
      <c r="B83" s="16"/>
      <c r="C83" s="17"/>
      <c r="D83" s="18"/>
      <c r="E83" s="52"/>
      <c r="F83" s="41"/>
      <c r="G83" s="147" t="s">
        <v>104</v>
      </c>
      <c r="H83" s="147"/>
      <c r="I83" s="49"/>
      <c r="J83" s="51"/>
      <c r="K83" s="42">
        <f>SUM(K$21:K$21,K$66:K$67)</f>
        <v>8251</v>
      </c>
      <c r="L83" s="115">
        <f>SUM(L$21:L$21,L$66:L$67)</f>
        <v>22250</v>
      </c>
    </row>
    <row r="84" spans="2:12" ht="13.5" customHeight="1" thickBot="1">
      <c r="B84" s="19"/>
      <c r="C84" s="20"/>
      <c r="D84" s="21"/>
      <c r="E84" s="54"/>
      <c r="F84" s="46"/>
      <c r="G84" s="148" t="s">
        <v>65</v>
      </c>
      <c r="H84" s="148"/>
      <c r="I84" s="55"/>
      <c r="J84" s="56"/>
      <c r="K84" s="47">
        <f>SUM(K$57:K$65,K$68)</f>
        <v>1551</v>
      </c>
      <c r="L84" s="116">
        <f>SUM(L$57:L$65,L$68)</f>
        <v>4060</v>
      </c>
    </row>
    <row r="85" spans="2:12" ht="18" customHeight="1" thickTop="1">
      <c r="B85" s="149" t="s">
        <v>67</v>
      </c>
      <c r="C85" s="150"/>
      <c r="D85" s="151"/>
      <c r="E85" s="62"/>
      <c r="F85" s="29"/>
      <c r="G85" s="152" t="s">
        <v>68</v>
      </c>
      <c r="H85" s="152"/>
      <c r="I85" s="29"/>
      <c r="J85" s="30"/>
      <c r="K85" s="91" t="s">
        <v>69</v>
      </c>
      <c r="L85" s="97"/>
    </row>
    <row r="86" spans="2:12" ht="18" customHeight="1">
      <c r="B86" s="59"/>
      <c r="C86" s="60"/>
      <c r="D86" s="60"/>
      <c r="E86" s="57"/>
      <c r="F86" s="58"/>
      <c r="G86" s="33"/>
      <c r="H86" s="33"/>
      <c r="I86" s="58"/>
      <c r="J86" s="61"/>
      <c r="K86" s="92" t="s">
        <v>70</v>
      </c>
      <c r="L86" s="98"/>
    </row>
    <row r="87" spans="2:12" ht="18" customHeight="1">
      <c r="B87" s="16"/>
      <c r="C87" s="17"/>
      <c r="D87" s="17"/>
      <c r="E87" s="63"/>
      <c r="F87" s="8"/>
      <c r="G87" s="143" t="s">
        <v>71</v>
      </c>
      <c r="H87" s="143"/>
      <c r="I87" s="31"/>
      <c r="J87" s="32"/>
      <c r="K87" s="93" t="s">
        <v>72</v>
      </c>
      <c r="L87" s="99"/>
    </row>
    <row r="88" spans="2:12" ht="18" customHeight="1">
      <c r="B88" s="16"/>
      <c r="C88" s="17"/>
      <c r="D88" s="17"/>
      <c r="E88" s="64"/>
      <c r="F88" s="17"/>
      <c r="G88" s="65"/>
      <c r="H88" s="65"/>
      <c r="I88" s="60"/>
      <c r="J88" s="66"/>
      <c r="K88" s="94" t="s">
        <v>101</v>
      </c>
      <c r="L88" s="100"/>
    </row>
    <row r="89" spans="2:12" ht="18" customHeight="1">
      <c r="B89" s="16"/>
      <c r="C89" s="17"/>
      <c r="D89" s="17"/>
      <c r="E89" s="64"/>
      <c r="F89" s="17"/>
      <c r="G89" s="65"/>
      <c r="H89" s="65"/>
      <c r="I89" s="60"/>
      <c r="J89" s="66"/>
      <c r="K89" s="94" t="s">
        <v>102</v>
      </c>
      <c r="L89" s="100"/>
    </row>
    <row r="90" spans="2:12" ht="18" customHeight="1">
      <c r="B90" s="16"/>
      <c r="C90" s="17"/>
      <c r="D90" s="17"/>
      <c r="E90" s="63"/>
      <c r="F90" s="8"/>
      <c r="G90" s="143" t="s">
        <v>73</v>
      </c>
      <c r="H90" s="143"/>
      <c r="I90" s="31"/>
      <c r="J90" s="32"/>
      <c r="K90" s="93" t="s">
        <v>109</v>
      </c>
      <c r="L90" s="99"/>
    </row>
    <row r="91" spans="2:12" ht="18" customHeight="1">
      <c r="B91" s="16"/>
      <c r="C91" s="17"/>
      <c r="D91" s="17"/>
      <c r="E91" s="64"/>
      <c r="F91" s="17"/>
      <c r="G91" s="65"/>
      <c r="H91" s="65"/>
      <c r="I91" s="60"/>
      <c r="J91" s="66"/>
      <c r="K91" s="94" t="s">
        <v>110</v>
      </c>
      <c r="L91" s="100"/>
    </row>
    <row r="92" spans="2:12" ht="18" customHeight="1">
      <c r="B92" s="16"/>
      <c r="C92" s="17"/>
      <c r="D92" s="17"/>
      <c r="E92" s="64"/>
      <c r="F92" s="17"/>
      <c r="G92" s="65"/>
      <c r="H92" s="65"/>
      <c r="I92" s="60"/>
      <c r="J92" s="66"/>
      <c r="K92" s="94" t="s">
        <v>111</v>
      </c>
      <c r="L92" s="100"/>
    </row>
    <row r="93" spans="2:12" ht="18" customHeight="1">
      <c r="B93" s="16"/>
      <c r="C93" s="17"/>
      <c r="D93" s="17"/>
      <c r="E93" s="13"/>
      <c r="F93" s="14"/>
      <c r="G93" s="33"/>
      <c r="H93" s="33"/>
      <c r="I93" s="58"/>
      <c r="J93" s="61"/>
      <c r="K93" s="94" t="s">
        <v>112</v>
      </c>
      <c r="L93" s="98"/>
    </row>
    <row r="94" spans="2:12" ht="18" customHeight="1">
      <c r="B94" s="145" t="s">
        <v>74</v>
      </c>
      <c r="C94" s="146"/>
      <c r="D94" s="146"/>
      <c r="E94" s="8"/>
      <c r="F94" s="8"/>
      <c r="G94" s="8"/>
      <c r="H94" s="8"/>
      <c r="I94" s="8"/>
      <c r="J94" s="8"/>
      <c r="K94" s="77"/>
      <c r="L94" s="120"/>
    </row>
    <row r="95" spans="2:12" ht="13.5" customHeight="1">
      <c r="B95" s="67"/>
      <c r="C95" s="68" t="s">
        <v>75</v>
      </c>
      <c r="D95" s="69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67"/>
      <c r="C96" s="68" t="s">
        <v>76</v>
      </c>
      <c r="D96" s="69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67"/>
      <c r="C97" s="68" t="s">
        <v>77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67"/>
      <c r="C98" s="68" t="s">
        <v>198</v>
      </c>
      <c r="D98" s="69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67"/>
      <c r="C99" s="68" t="s">
        <v>181</v>
      </c>
      <c r="D99" s="69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70"/>
      <c r="C100" s="68" t="s">
        <v>199</v>
      </c>
      <c r="D100" s="68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70"/>
      <c r="C101" s="68" t="s">
        <v>200</v>
      </c>
      <c r="D101" s="68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129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130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68" t="s">
        <v>178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68" t="s">
        <v>201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70"/>
      <c r="C106" s="95" t="s">
        <v>202</v>
      </c>
      <c r="D106" s="68"/>
      <c r="E106" s="68"/>
      <c r="F106" s="68"/>
      <c r="G106" s="68"/>
      <c r="H106" s="68"/>
      <c r="I106" s="68"/>
      <c r="J106" s="68"/>
      <c r="K106" s="95"/>
      <c r="L106" s="101"/>
    </row>
    <row r="107" spans="2:12" ht="13.5" customHeight="1">
      <c r="B107" s="70"/>
      <c r="C107" s="68" t="s">
        <v>203</v>
      </c>
      <c r="D107" s="68"/>
      <c r="E107" s="68"/>
      <c r="F107" s="68"/>
      <c r="G107" s="68"/>
      <c r="H107" s="68"/>
      <c r="I107" s="68"/>
      <c r="J107" s="68"/>
      <c r="K107" s="95"/>
      <c r="L107" s="101"/>
    </row>
    <row r="108" spans="2:13" ht="18" customHeight="1">
      <c r="B108" s="70"/>
      <c r="C108" s="68" t="s">
        <v>131</v>
      </c>
      <c r="D108" s="68"/>
      <c r="E108" s="68"/>
      <c r="F108" s="68"/>
      <c r="G108" s="68"/>
      <c r="H108" s="68"/>
      <c r="I108" s="68"/>
      <c r="J108" s="68"/>
      <c r="K108" s="95"/>
      <c r="L108" s="95"/>
      <c r="M108" s="121"/>
    </row>
    <row r="109" spans="2:13" ht="13.5">
      <c r="B109" s="70"/>
      <c r="C109" s="68" t="s">
        <v>179</v>
      </c>
      <c r="D109" s="68"/>
      <c r="E109" s="68"/>
      <c r="F109" s="68"/>
      <c r="G109" s="68"/>
      <c r="H109" s="68"/>
      <c r="I109" s="68"/>
      <c r="J109" s="68"/>
      <c r="K109" s="95"/>
      <c r="L109" s="95"/>
      <c r="M109" s="121"/>
    </row>
    <row r="110" spans="2:13" ht="13.5">
      <c r="B110" s="70"/>
      <c r="C110" s="68" t="s">
        <v>180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1"/>
    </row>
    <row r="111" spans="2:13" ht="13.5">
      <c r="B111" s="70"/>
      <c r="C111" s="68" t="s">
        <v>204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1"/>
    </row>
    <row r="112" spans="2:25" ht="13.5" customHeight="1">
      <c r="B112" s="70"/>
      <c r="C112" s="68" t="s">
        <v>182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9"/>
      <c r="N112" s="128"/>
      <c r="Y112" s="83"/>
    </row>
    <row r="113" spans="2:13" ht="13.5">
      <c r="B113" s="70"/>
      <c r="C113" s="68" t="s">
        <v>92</v>
      </c>
      <c r="D113" s="68"/>
      <c r="E113" s="68"/>
      <c r="F113" s="68"/>
      <c r="G113" s="68"/>
      <c r="H113" s="68"/>
      <c r="I113" s="68"/>
      <c r="J113" s="68"/>
      <c r="K113" s="95"/>
      <c r="L113" s="95"/>
      <c r="M113" s="121"/>
    </row>
    <row r="114" spans="2:13" ht="13.5">
      <c r="B114" s="70"/>
      <c r="C114" s="68" t="s">
        <v>78</v>
      </c>
      <c r="D114" s="68"/>
      <c r="E114" s="68"/>
      <c r="F114" s="68"/>
      <c r="G114" s="68"/>
      <c r="H114" s="68"/>
      <c r="I114" s="68"/>
      <c r="J114" s="68"/>
      <c r="K114" s="95"/>
      <c r="L114" s="95"/>
      <c r="M114" s="121"/>
    </row>
    <row r="115" spans="2:13" ht="13.5">
      <c r="B115" s="121"/>
      <c r="C115" s="95" t="s">
        <v>205</v>
      </c>
      <c r="D115" s="81"/>
      <c r="E115" s="81"/>
      <c r="F115" s="81"/>
      <c r="G115" s="81"/>
      <c r="H115" s="81"/>
      <c r="I115" s="81"/>
      <c r="J115" s="81"/>
      <c r="K115" s="122"/>
      <c r="L115" s="122"/>
      <c r="M115" s="121"/>
    </row>
    <row r="116" spans="2:25" ht="13.5">
      <c r="B116" s="121"/>
      <c r="C116" s="95" t="s">
        <v>206</v>
      </c>
      <c r="D116" s="81"/>
      <c r="E116" s="81"/>
      <c r="F116" s="81"/>
      <c r="G116" s="81"/>
      <c r="H116" s="81"/>
      <c r="I116" s="81"/>
      <c r="J116" s="81"/>
      <c r="K116" s="122"/>
      <c r="L116" s="122"/>
      <c r="M116" s="130"/>
      <c r="N116" s="123"/>
      <c r="Y116" s="83"/>
    </row>
    <row r="117" spans="2:13" ht="13.5">
      <c r="B117" s="121"/>
      <c r="C117" s="95" t="s">
        <v>207</v>
      </c>
      <c r="D117" s="81"/>
      <c r="E117" s="81"/>
      <c r="F117" s="81"/>
      <c r="G117" s="81"/>
      <c r="H117" s="81"/>
      <c r="I117" s="81"/>
      <c r="J117" s="81"/>
      <c r="K117" s="122"/>
      <c r="L117" s="122"/>
      <c r="M117" s="121"/>
    </row>
    <row r="118" spans="2:12" ht="14.25" thickBot="1">
      <c r="B118" s="124"/>
      <c r="C118" s="96" t="s">
        <v>208</v>
      </c>
      <c r="D118" s="125"/>
      <c r="E118" s="125"/>
      <c r="F118" s="125"/>
      <c r="G118" s="125"/>
      <c r="H118" s="125"/>
      <c r="I118" s="125"/>
      <c r="J118" s="125"/>
      <c r="K118" s="126"/>
      <c r="L118" s="127"/>
    </row>
  </sheetData>
  <sheetProtection/>
  <mergeCells count="26">
    <mergeCell ref="G79:H79"/>
    <mergeCell ref="G87:H87"/>
    <mergeCell ref="G90:H90"/>
    <mergeCell ref="B94:D94"/>
    <mergeCell ref="G81:H81"/>
    <mergeCell ref="G82:H82"/>
    <mergeCell ref="G83:H83"/>
    <mergeCell ref="G84:H84"/>
    <mergeCell ref="B85:D85"/>
    <mergeCell ref="G10:H10"/>
    <mergeCell ref="G77:H77"/>
    <mergeCell ref="D73:G73"/>
    <mergeCell ref="D74:G74"/>
    <mergeCell ref="B75:I75"/>
    <mergeCell ref="G78:H78"/>
    <mergeCell ref="C66:D66"/>
    <mergeCell ref="G80:H80"/>
    <mergeCell ref="G85:H85"/>
    <mergeCell ref="D4:G4"/>
    <mergeCell ref="D5:G5"/>
    <mergeCell ref="D6:G6"/>
    <mergeCell ref="D7:F7"/>
    <mergeCell ref="D8:F8"/>
    <mergeCell ref="B76:D76"/>
    <mergeCell ref="G76:H76"/>
    <mergeCell ref="D9:F9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0"/>
  <sheetViews>
    <sheetView view="pageBreakPreview" zoomScale="75" zoomScaleNormal="75" zoomScaleSheetLayoutView="75" zoomScalePageLayoutView="0" workbookViewId="0" topLeftCell="A82">
      <selection activeCell="K97" sqref="K97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421</v>
      </c>
      <c r="L5" s="107" t="str">
        <f>K5</f>
        <v>H 30.10.4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0.5902777777777778</v>
      </c>
      <c r="L6" s="132">
        <v>0.545138888888889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1.88</v>
      </c>
      <c r="L7" s="134">
        <v>1.45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252</v>
      </c>
      <c r="G11" s="41"/>
      <c r="H11" s="41"/>
      <c r="I11" s="41"/>
      <c r="J11" s="41"/>
      <c r="K11" s="73" t="s">
        <v>185</v>
      </c>
      <c r="L11" s="74" t="s">
        <v>222</v>
      </c>
      <c r="N11" t="s">
        <v>15</v>
      </c>
      <c r="O11">
        <f>IF(K12="",0,VALUE(MID(K12,2,LEN(K12)-2)))</f>
        <v>25</v>
      </c>
      <c r="P11">
        <f>IF(L11="",0,VALUE(MID(L11,2,LEN(L11)-2)))</f>
        <v>75</v>
      </c>
      <c r="Q11" t="e">
        <f>IF(#REF!="",0,VALUE(MID(#REF!,2,LEN(#REF!)-2)))</f>
        <v>#REF!</v>
      </c>
      <c r="R11">
        <f>IF(K11="＋",0,IF(K11="(＋)",0,ABS(K11)))</f>
        <v>25</v>
      </c>
      <c r="S11">
        <f aca="true" t="shared" si="0" ref="R11:S14">IF(L11="＋",0,IF(L11="(＋)",0,ABS(L11)))</f>
        <v>75</v>
      </c>
    </row>
    <row r="12" spans="2:19" ht="13.5" customHeight="1">
      <c r="B12" s="28">
        <f aca="true" t="shared" si="1" ref="B12:B70">B11+1</f>
        <v>2</v>
      </c>
      <c r="C12" s="35"/>
      <c r="D12" s="43"/>
      <c r="E12" s="41"/>
      <c r="F12" s="41" t="s">
        <v>423</v>
      </c>
      <c r="G12" s="41"/>
      <c r="H12" s="41"/>
      <c r="I12" s="41"/>
      <c r="J12" s="41"/>
      <c r="K12" s="73" t="s">
        <v>185</v>
      </c>
      <c r="L12" s="74" t="s">
        <v>185</v>
      </c>
      <c r="N12" t="s">
        <v>15</v>
      </c>
      <c r="O12">
        <f>IF(K16="",0,VALUE(MID(K16,2,LEN(K16)-2)))</f>
        <v>100</v>
      </c>
      <c r="P12">
        <f>IF(L12="",0,VALUE(MID(L12,2,LEN(L12)-2)))</f>
        <v>25</v>
      </c>
      <c r="Q12" t="e">
        <f>IF(#REF!="",0,VALUE(MID(#REF!,2,LEN(#REF!)-2)))</f>
        <v>#REF!</v>
      </c>
      <c r="R12">
        <f>IF(K12="＋",0,IF(K12="(＋)",0,ABS(K12)))</f>
        <v>25</v>
      </c>
      <c r="S12">
        <f t="shared" si="0"/>
        <v>25</v>
      </c>
    </row>
    <row r="13" spans="2:19" ht="13.5" customHeight="1">
      <c r="B13" s="28">
        <f t="shared" si="1"/>
        <v>3</v>
      </c>
      <c r="C13" s="35"/>
      <c r="D13" s="43"/>
      <c r="E13" s="41"/>
      <c r="F13" s="41" t="s">
        <v>253</v>
      </c>
      <c r="G13" s="41"/>
      <c r="H13" s="41"/>
      <c r="I13" s="41"/>
      <c r="J13" s="41"/>
      <c r="K13" s="73" t="s">
        <v>263</v>
      </c>
      <c r="L13" s="74" t="s">
        <v>448</v>
      </c>
      <c r="N13" s="71" t="s">
        <v>17</v>
      </c>
      <c r="O13" t="str">
        <f>K13</f>
        <v>(125)</v>
      </c>
      <c r="P13" t="str">
        <f>L13</f>
        <v>(＋)</v>
      </c>
      <c r="Q13" t="e">
        <f>#REF!</f>
        <v>#REF!</v>
      </c>
      <c r="R13">
        <f t="shared" si="0"/>
        <v>125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240</v>
      </c>
      <c r="G14" s="41"/>
      <c r="H14" s="41"/>
      <c r="I14" s="41"/>
      <c r="J14" s="41"/>
      <c r="K14" s="73" t="s">
        <v>187</v>
      </c>
      <c r="L14" s="74" t="s">
        <v>187</v>
      </c>
      <c r="N14" t="s">
        <v>15</v>
      </c>
      <c r="O14" t="e">
        <f>IF(K14="",0,VALUE(MID(K14,2,LEN(K14)-2)))</f>
        <v>#VALUE!</v>
      </c>
      <c r="P14" t="e">
        <f>IF(L14="",0,VALUE(MID(L14,2,LEN(L14)-2)))</f>
        <v>#VALUE!</v>
      </c>
      <c r="Q14" t="e">
        <f>IF(#REF!="",0,VALUE(MID(#REF!,2,LEN(#REF!)-2)))</f>
        <v>#REF!</v>
      </c>
      <c r="R14">
        <f t="shared" si="0"/>
        <v>0</v>
      </c>
      <c r="S14">
        <f t="shared" si="0"/>
        <v>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424</v>
      </c>
      <c r="G15" s="41"/>
      <c r="H15" s="41"/>
      <c r="I15" s="41"/>
      <c r="J15" s="41"/>
      <c r="K15" s="73" t="s">
        <v>210</v>
      </c>
      <c r="L15" s="74"/>
      <c r="N15" s="71" t="s">
        <v>17</v>
      </c>
      <c r="O15" t="str">
        <f>K15</f>
        <v>(50)</v>
      </c>
      <c r="P15">
        <f>L15</f>
        <v>0</v>
      </c>
      <c r="Q15" t="e">
        <f>#REF!</f>
        <v>#REF!</v>
      </c>
      <c r="R15">
        <f>IF(K15="＋",0,IF(K15="(＋)",0,ABS(K15)))</f>
        <v>50</v>
      </c>
      <c r="S15">
        <f>IF(L15="＋",0,IF(L15="(＋)",0,ABS(L15)))</f>
        <v>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138</v>
      </c>
      <c r="G16" s="41"/>
      <c r="H16" s="41"/>
      <c r="I16" s="41"/>
      <c r="J16" s="41"/>
      <c r="K16" s="73" t="s">
        <v>330</v>
      </c>
      <c r="L16" s="74" t="s">
        <v>210</v>
      </c>
      <c r="N16" t="s">
        <v>15</v>
      </c>
      <c r="O16" t="e">
        <f>IF(#REF!="",0,VALUE(MID(#REF!,2,LEN(#REF!)-2)))</f>
        <v>#REF!</v>
      </c>
      <c r="P16">
        <f>IF(L16="",0,VALUE(MID(L16,2,LEN(L16)-2)))</f>
        <v>50</v>
      </c>
      <c r="Q16" t="e">
        <f>IF(#REF!="",0,VALUE(MID(#REF!,2,LEN(#REF!)-2)))</f>
        <v>#REF!</v>
      </c>
      <c r="R16">
        <f>IF(K16="＋",0,IF(K16="(＋)",0,ABS(K16)))</f>
        <v>100</v>
      </c>
      <c r="S16">
        <f>IF(L16="＋",0,IF(L16="(＋)",0,ABS(L16)))</f>
        <v>50</v>
      </c>
    </row>
    <row r="17" spans="2:19" ht="13.5" customHeight="1">
      <c r="B17" s="28">
        <f t="shared" si="1"/>
        <v>7</v>
      </c>
      <c r="C17" s="36" t="s">
        <v>29</v>
      </c>
      <c r="D17" s="34" t="s">
        <v>30</v>
      </c>
      <c r="E17" s="41"/>
      <c r="F17" s="41" t="s">
        <v>137</v>
      </c>
      <c r="G17" s="41"/>
      <c r="H17" s="41"/>
      <c r="I17" s="41"/>
      <c r="J17" s="41"/>
      <c r="K17" s="75">
        <v>9250</v>
      </c>
      <c r="L17" s="76">
        <v>3875</v>
      </c>
      <c r="S17">
        <f>COUNTA(L11:L16)</f>
        <v>5</v>
      </c>
    </row>
    <row r="18" spans="2:12" ht="13.5" customHeight="1">
      <c r="B18" s="28">
        <f t="shared" si="1"/>
        <v>8</v>
      </c>
      <c r="C18" s="36" t="s">
        <v>31</v>
      </c>
      <c r="D18" s="34" t="s">
        <v>32</v>
      </c>
      <c r="E18" s="41"/>
      <c r="F18" s="41" t="s">
        <v>242</v>
      </c>
      <c r="G18" s="41"/>
      <c r="H18" s="41"/>
      <c r="I18" s="41"/>
      <c r="J18" s="41"/>
      <c r="K18" s="75">
        <v>125</v>
      </c>
      <c r="L18" s="76">
        <v>75</v>
      </c>
    </row>
    <row r="19" spans="2:12" ht="13.5" customHeight="1">
      <c r="B19" s="28">
        <f t="shared" si="1"/>
        <v>9</v>
      </c>
      <c r="C19" s="36" t="s">
        <v>86</v>
      </c>
      <c r="D19" s="34" t="s">
        <v>20</v>
      </c>
      <c r="E19" s="41"/>
      <c r="F19" s="41" t="s">
        <v>425</v>
      </c>
      <c r="G19" s="41"/>
      <c r="H19" s="41"/>
      <c r="I19" s="41"/>
      <c r="J19" s="41"/>
      <c r="K19" s="75"/>
      <c r="L19" s="76" t="s">
        <v>187</v>
      </c>
    </row>
    <row r="20" spans="2:12" ht="13.5" customHeight="1">
      <c r="B20" s="28">
        <f t="shared" si="1"/>
        <v>10</v>
      </c>
      <c r="C20" s="37"/>
      <c r="D20" s="34" t="s">
        <v>22</v>
      </c>
      <c r="E20" s="41"/>
      <c r="F20" s="41" t="s">
        <v>118</v>
      </c>
      <c r="G20" s="41"/>
      <c r="H20" s="41"/>
      <c r="I20" s="41"/>
      <c r="J20" s="41"/>
      <c r="K20" s="75" t="s">
        <v>187</v>
      </c>
      <c r="L20" s="76">
        <v>175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>
        <v>425</v>
      </c>
      <c r="L21" s="76">
        <v>150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120</v>
      </c>
      <c r="G22" s="41"/>
      <c r="H22" s="41"/>
      <c r="I22" s="41"/>
      <c r="J22" s="41"/>
      <c r="K22" s="75" t="s">
        <v>187</v>
      </c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23</v>
      </c>
      <c r="G23" s="41"/>
      <c r="H23" s="41"/>
      <c r="I23" s="41"/>
      <c r="J23" s="41"/>
      <c r="K23" s="75"/>
      <c r="L23" s="76">
        <v>50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24</v>
      </c>
      <c r="G24" s="41"/>
      <c r="H24" s="41"/>
      <c r="I24" s="41"/>
      <c r="J24" s="41"/>
      <c r="K24" s="75">
        <v>75</v>
      </c>
      <c r="L24" s="76">
        <v>75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122</v>
      </c>
      <c r="G25" s="41"/>
      <c r="H25" s="41"/>
      <c r="I25" s="41"/>
      <c r="J25" s="41"/>
      <c r="K25" s="75" t="s">
        <v>187</v>
      </c>
      <c r="L25" s="76">
        <v>350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132</v>
      </c>
      <c r="G26" s="41"/>
      <c r="H26" s="41"/>
      <c r="I26" s="41"/>
      <c r="J26" s="41"/>
      <c r="K26" s="75">
        <v>200</v>
      </c>
      <c r="L26" s="76">
        <v>275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87</v>
      </c>
      <c r="G27" s="41"/>
      <c r="H27" s="41"/>
      <c r="I27" s="41"/>
      <c r="J27" s="41"/>
      <c r="K27" s="75">
        <v>12250</v>
      </c>
      <c r="L27" s="76">
        <v>8500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338</v>
      </c>
      <c r="G28" s="41"/>
      <c r="H28" s="41"/>
      <c r="I28" s="41"/>
      <c r="J28" s="41"/>
      <c r="K28" s="75"/>
      <c r="L28" s="76">
        <v>3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141</v>
      </c>
      <c r="G29" s="41"/>
      <c r="H29" s="41"/>
      <c r="I29" s="41"/>
      <c r="J29" s="41"/>
      <c r="K29" s="75"/>
      <c r="L29" s="76" t="s">
        <v>187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25</v>
      </c>
      <c r="G30" s="41"/>
      <c r="H30" s="41"/>
      <c r="I30" s="41"/>
      <c r="J30" s="41"/>
      <c r="K30" s="75">
        <v>3250</v>
      </c>
      <c r="L30" s="76">
        <v>5750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26</v>
      </c>
      <c r="G31" s="41"/>
      <c r="H31" s="41"/>
      <c r="I31" s="41"/>
      <c r="J31" s="41"/>
      <c r="K31" s="75">
        <v>1875</v>
      </c>
      <c r="L31" s="76">
        <v>750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27</v>
      </c>
      <c r="G32" s="41"/>
      <c r="H32" s="41"/>
      <c r="I32" s="41"/>
      <c r="J32" s="41"/>
      <c r="K32" s="75">
        <v>25</v>
      </c>
      <c r="L32" s="76" t="s">
        <v>187</v>
      </c>
    </row>
    <row r="33" spans="2:12" ht="13.5" customHeight="1">
      <c r="B33" s="28">
        <f t="shared" si="1"/>
        <v>23</v>
      </c>
      <c r="C33" s="36" t="s">
        <v>91</v>
      </c>
      <c r="D33" s="34" t="s">
        <v>88</v>
      </c>
      <c r="E33" s="41"/>
      <c r="F33" s="41" t="s">
        <v>174</v>
      </c>
      <c r="G33" s="41"/>
      <c r="H33" s="41"/>
      <c r="I33" s="41"/>
      <c r="J33" s="41"/>
      <c r="K33" s="75">
        <v>25</v>
      </c>
      <c r="L33" s="76">
        <v>75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105</v>
      </c>
      <c r="G34" s="41"/>
      <c r="H34" s="41"/>
      <c r="I34" s="41"/>
      <c r="J34" s="41"/>
      <c r="K34" s="75">
        <v>25</v>
      </c>
      <c r="L34" s="76"/>
    </row>
    <row r="35" spans="2:12" ht="13.5" customHeight="1">
      <c r="B35" s="28">
        <f t="shared" si="1"/>
        <v>25</v>
      </c>
      <c r="C35" s="36" t="s">
        <v>89</v>
      </c>
      <c r="D35" s="34" t="s">
        <v>33</v>
      </c>
      <c r="E35" s="41"/>
      <c r="F35" s="41" t="s">
        <v>426</v>
      </c>
      <c r="G35" s="41"/>
      <c r="H35" s="41"/>
      <c r="I35" s="41"/>
      <c r="J35" s="41"/>
      <c r="K35" s="75" t="s">
        <v>187</v>
      </c>
      <c r="L35" s="76" t="s">
        <v>187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133</v>
      </c>
      <c r="G36" s="41"/>
      <c r="H36" s="41"/>
      <c r="I36" s="41"/>
      <c r="J36" s="41"/>
      <c r="K36" s="75">
        <v>75</v>
      </c>
      <c r="L36" s="76">
        <v>300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427</v>
      </c>
      <c r="G37" s="41"/>
      <c r="H37" s="41"/>
      <c r="I37" s="41"/>
      <c r="J37" s="41"/>
      <c r="K37" s="75" t="s">
        <v>187</v>
      </c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428</v>
      </c>
      <c r="G38" s="41"/>
      <c r="H38" s="41"/>
      <c r="I38" s="41"/>
      <c r="J38" s="41"/>
      <c r="K38" s="75"/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124</v>
      </c>
      <c r="G39" s="41"/>
      <c r="H39" s="41"/>
      <c r="I39" s="41"/>
      <c r="J39" s="41"/>
      <c r="K39" s="75" t="s">
        <v>187</v>
      </c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429</v>
      </c>
      <c r="G40" s="41"/>
      <c r="H40" s="41"/>
      <c r="I40" s="41"/>
      <c r="J40" s="41"/>
      <c r="K40" s="75" t="s">
        <v>187</v>
      </c>
      <c r="L40" s="76"/>
    </row>
    <row r="41" spans="2:12" ht="13.5" customHeight="1">
      <c r="B41" s="28">
        <f t="shared" si="1"/>
        <v>31</v>
      </c>
      <c r="C41" s="37"/>
      <c r="D41" s="43"/>
      <c r="E41" s="41"/>
      <c r="F41" s="41" t="s">
        <v>134</v>
      </c>
      <c r="G41" s="41"/>
      <c r="H41" s="41"/>
      <c r="I41" s="41"/>
      <c r="J41" s="41"/>
      <c r="K41" s="75">
        <v>200</v>
      </c>
      <c r="L41" s="76">
        <v>500</v>
      </c>
    </row>
    <row r="42" spans="2:25" ht="13.5" customHeight="1">
      <c r="B42" s="28">
        <f t="shared" si="1"/>
        <v>32</v>
      </c>
      <c r="C42" s="37"/>
      <c r="D42" s="43"/>
      <c r="E42" s="41"/>
      <c r="F42" s="41" t="s">
        <v>150</v>
      </c>
      <c r="G42" s="41"/>
      <c r="H42" s="41"/>
      <c r="I42" s="41"/>
      <c r="J42" s="41"/>
      <c r="K42" s="75">
        <v>25</v>
      </c>
      <c r="L42" s="76">
        <v>50</v>
      </c>
      <c r="M42" s="104"/>
      <c r="N42" s="103"/>
      <c r="Y42" s="119"/>
    </row>
    <row r="43" spans="2:12" ht="13.5" customHeight="1">
      <c r="B43" s="28">
        <f t="shared" si="1"/>
        <v>33</v>
      </c>
      <c r="C43" s="37"/>
      <c r="D43" s="43"/>
      <c r="E43" s="41"/>
      <c r="F43" s="41" t="s">
        <v>430</v>
      </c>
      <c r="G43" s="41"/>
      <c r="H43" s="41"/>
      <c r="I43" s="41"/>
      <c r="J43" s="41"/>
      <c r="K43" s="75" t="s">
        <v>187</v>
      </c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135</v>
      </c>
      <c r="G44" s="41"/>
      <c r="H44" s="41"/>
      <c r="I44" s="41"/>
      <c r="J44" s="41"/>
      <c r="K44" s="75">
        <v>100</v>
      </c>
      <c r="L44" s="76">
        <v>500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37</v>
      </c>
      <c r="G45" s="41"/>
      <c r="H45" s="41"/>
      <c r="I45" s="41"/>
      <c r="J45" s="41"/>
      <c r="K45" s="75" t="s">
        <v>187</v>
      </c>
      <c r="L45" s="76">
        <v>75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431</v>
      </c>
      <c r="G46" s="41"/>
      <c r="H46" s="41"/>
      <c r="I46" s="41"/>
      <c r="J46" s="41"/>
      <c r="K46" s="75"/>
      <c r="L46" s="76" t="s">
        <v>187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40</v>
      </c>
      <c r="G47" s="41"/>
      <c r="H47" s="41"/>
      <c r="I47" s="41"/>
      <c r="J47" s="41"/>
      <c r="K47" s="75" t="s">
        <v>187</v>
      </c>
      <c r="L47" s="76">
        <v>16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41</v>
      </c>
      <c r="G48" s="41"/>
      <c r="H48" s="41"/>
      <c r="I48" s="41"/>
      <c r="J48" s="41"/>
      <c r="K48" s="75" t="s">
        <v>187</v>
      </c>
      <c r="L48" s="76">
        <v>8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42</v>
      </c>
      <c r="G49" s="41"/>
      <c r="H49" s="41"/>
      <c r="I49" s="41"/>
      <c r="J49" s="41"/>
      <c r="K49" s="75">
        <v>16</v>
      </c>
      <c r="L49" s="76"/>
    </row>
    <row r="50" spans="2:12" ht="13.5" customHeight="1">
      <c r="B50" s="28">
        <f t="shared" si="1"/>
        <v>40</v>
      </c>
      <c r="C50" s="37"/>
      <c r="D50" s="43"/>
      <c r="E50" s="41"/>
      <c r="F50" s="41" t="s">
        <v>97</v>
      </c>
      <c r="G50" s="41"/>
      <c r="H50" s="41"/>
      <c r="I50" s="41"/>
      <c r="J50" s="41"/>
      <c r="K50" s="75" t="s">
        <v>187</v>
      </c>
      <c r="L50" s="76" t="s">
        <v>187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98</v>
      </c>
      <c r="G51" s="41"/>
      <c r="H51" s="41"/>
      <c r="I51" s="41"/>
      <c r="J51" s="41"/>
      <c r="K51" s="75" t="s">
        <v>187</v>
      </c>
      <c r="L51" s="76" t="s">
        <v>187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125</v>
      </c>
      <c r="G52" s="41"/>
      <c r="H52" s="41"/>
      <c r="I52" s="41"/>
      <c r="J52" s="41"/>
      <c r="K52" s="75"/>
      <c r="L52" s="76" t="s">
        <v>187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177</v>
      </c>
      <c r="G53" s="41"/>
      <c r="H53" s="41"/>
      <c r="I53" s="41"/>
      <c r="J53" s="41"/>
      <c r="K53" s="75">
        <v>300</v>
      </c>
      <c r="L53" s="76">
        <v>200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136</v>
      </c>
      <c r="G54" s="41"/>
      <c r="H54" s="41"/>
      <c r="I54" s="41"/>
      <c r="J54" s="41"/>
      <c r="K54" s="75" t="s">
        <v>187</v>
      </c>
      <c r="L54" s="76">
        <v>75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219</v>
      </c>
      <c r="G55" s="41"/>
      <c r="H55" s="41"/>
      <c r="I55" s="41"/>
      <c r="J55" s="41"/>
      <c r="K55" s="75">
        <v>25</v>
      </c>
      <c r="L55" s="76" t="s">
        <v>187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347</v>
      </c>
      <c r="G56" s="41"/>
      <c r="H56" s="41"/>
      <c r="I56" s="41"/>
      <c r="J56" s="41"/>
      <c r="K56" s="75" t="s">
        <v>187</v>
      </c>
      <c r="L56" s="76" t="s">
        <v>187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236</v>
      </c>
      <c r="G57" s="41"/>
      <c r="H57" s="41"/>
      <c r="I57" s="41"/>
      <c r="J57" s="41"/>
      <c r="K57" s="75"/>
      <c r="L57" s="76" t="s">
        <v>187</v>
      </c>
    </row>
    <row r="58" spans="2:12" ht="13.5" customHeight="1">
      <c r="B58" s="28">
        <f t="shared" si="1"/>
        <v>48</v>
      </c>
      <c r="C58" s="37"/>
      <c r="D58" s="43"/>
      <c r="E58" s="41"/>
      <c r="F58" s="41" t="s">
        <v>46</v>
      </c>
      <c r="G58" s="41"/>
      <c r="H58" s="41"/>
      <c r="I58" s="41"/>
      <c r="J58" s="41"/>
      <c r="K58" s="75">
        <v>2850</v>
      </c>
      <c r="L58" s="76">
        <v>550</v>
      </c>
    </row>
    <row r="59" spans="2:12" ht="13.5" customHeight="1">
      <c r="B59" s="28">
        <f t="shared" si="1"/>
        <v>49</v>
      </c>
      <c r="C59" s="36" t="s">
        <v>50</v>
      </c>
      <c r="D59" s="34" t="s">
        <v>51</v>
      </c>
      <c r="E59" s="41"/>
      <c r="F59" s="41" t="s">
        <v>432</v>
      </c>
      <c r="G59" s="41"/>
      <c r="H59" s="41"/>
      <c r="I59" s="41"/>
      <c r="J59" s="41"/>
      <c r="K59" s="75"/>
      <c r="L59" s="76" t="s">
        <v>187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433</v>
      </c>
      <c r="G60" s="41"/>
      <c r="H60" s="41"/>
      <c r="I60" s="41"/>
      <c r="J60" s="41"/>
      <c r="K60" s="75"/>
      <c r="L60" s="76" t="s">
        <v>187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52</v>
      </c>
      <c r="G61" s="41"/>
      <c r="H61" s="41"/>
      <c r="I61" s="41"/>
      <c r="J61" s="41"/>
      <c r="K61" s="75">
        <v>1</v>
      </c>
      <c r="L61" s="76">
        <v>1</v>
      </c>
    </row>
    <row r="62" spans="2:12" ht="13.5" customHeight="1">
      <c r="B62" s="28">
        <f t="shared" si="1"/>
        <v>52</v>
      </c>
      <c r="C62" s="37"/>
      <c r="D62" s="44"/>
      <c r="E62" s="41"/>
      <c r="F62" s="41" t="s">
        <v>53</v>
      </c>
      <c r="G62" s="41"/>
      <c r="H62" s="41"/>
      <c r="I62" s="41"/>
      <c r="J62" s="41"/>
      <c r="K62" s="75"/>
      <c r="L62" s="76">
        <v>9</v>
      </c>
    </row>
    <row r="63" spans="2:12" ht="13.5" customHeight="1">
      <c r="B63" s="28">
        <f t="shared" si="1"/>
        <v>53</v>
      </c>
      <c r="C63" s="36" t="s">
        <v>54</v>
      </c>
      <c r="D63" s="43" t="s">
        <v>128</v>
      </c>
      <c r="E63" s="41"/>
      <c r="F63" s="41" t="s">
        <v>127</v>
      </c>
      <c r="G63" s="41"/>
      <c r="H63" s="41"/>
      <c r="I63" s="41"/>
      <c r="J63" s="41"/>
      <c r="K63" s="75">
        <v>1</v>
      </c>
      <c r="L63" s="111">
        <v>1</v>
      </c>
    </row>
    <row r="64" spans="2:12" ht="13.5" customHeight="1">
      <c r="B64" s="28">
        <f t="shared" si="1"/>
        <v>54</v>
      </c>
      <c r="C64" s="37"/>
      <c r="D64" s="34" t="s">
        <v>55</v>
      </c>
      <c r="E64" s="41"/>
      <c r="F64" s="41" t="s">
        <v>434</v>
      </c>
      <c r="G64" s="41"/>
      <c r="H64" s="41"/>
      <c r="I64" s="41"/>
      <c r="J64" s="41"/>
      <c r="K64" s="75"/>
      <c r="L64" s="76" t="s">
        <v>187</v>
      </c>
    </row>
    <row r="65" spans="2:12" ht="13.5" customHeight="1">
      <c r="B65" s="28">
        <f t="shared" si="1"/>
        <v>55</v>
      </c>
      <c r="C65" s="37"/>
      <c r="D65" s="44"/>
      <c r="E65" s="41"/>
      <c r="F65" s="41" t="s">
        <v>56</v>
      </c>
      <c r="G65" s="41"/>
      <c r="H65" s="41"/>
      <c r="I65" s="41"/>
      <c r="J65" s="41"/>
      <c r="K65" s="75"/>
      <c r="L65" s="76" t="s">
        <v>187</v>
      </c>
    </row>
    <row r="66" spans="2:12" ht="13.5" customHeight="1">
      <c r="B66" s="28">
        <f t="shared" si="1"/>
        <v>56</v>
      </c>
      <c r="C66" s="38"/>
      <c r="D66" s="45" t="s">
        <v>57</v>
      </c>
      <c r="E66" s="41"/>
      <c r="F66" s="41" t="s">
        <v>58</v>
      </c>
      <c r="G66" s="41"/>
      <c r="H66" s="41"/>
      <c r="I66" s="41"/>
      <c r="J66" s="41"/>
      <c r="K66" s="75" t="s">
        <v>187</v>
      </c>
      <c r="L66" s="76">
        <v>25</v>
      </c>
    </row>
    <row r="67" spans="2:19" ht="13.5" customHeight="1">
      <c r="B67" s="28">
        <f t="shared" si="1"/>
        <v>57</v>
      </c>
      <c r="C67" s="36" t="s">
        <v>0</v>
      </c>
      <c r="D67" s="45" t="s">
        <v>60</v>
      </c>
      <c r="E67" s="41"/>
      <c r="F67" s="41" t="s">
        <v>61</v>
      </c>
      <c r="G67" s="41"/>
      <c r="H67" s="41"/>
      <c r="I67" s="41"/>
      <c r="J67" s="41"/>
      <c r="K67" s="75" t="s">
        <v>187</v>
      </c>
      <c r="L67" s="76" t="s">
        <v>187</v>
      </c>
      <c r="R67">
        <f>COUNTA(K59:K67)</f>
        <v>4</v>
      </c>
      <c r="S67">
        <f>COUNTA(L59:L67)</f>
        <v>9</v>
      </c>
    </row>
    <row r="68" spans="2:12" ht="13.5" customHeight="1">
      <c r="B68" s="28">
        <f t="shared" si="1"/>
        <v>58</v>
      </c>
      <c r="C68" s="155" t="s">
        <v>62</v>
      </c>
      <c r="D68" s="156"/>
      <c r="E68" s="41"/>
      <c r="F68" s="41" t="s">
        <v>63</v>
      </c>
      <c r="G68" s="41"/>
      <c r="H68" s="41"/>
      <c r="I68" s="41"/>
      <c r="J68" s="41"/>
      <c r="K68" s="75">
        <v>3750</v>
      </c>
      <c r="L68" s="76">
        <v>5750</v>
      </c>
    </row>
    <row r="69" spans="2:12" ht="13.5" customHeight="1">
      <c r="B69" s="28">
        <f t="shared" si="1"/>
        <v>59</v>
      </c>
      <c r="C69" s="39"/>
      <c r="D69" s="40"/>
      <c r="E69" s="41"/>
      <c r="F69" s="41" t="s">
        <v>64</v>
      </c>
      <c r="G69" s="41"/>
      <c r="H69" s="41"/>
      <c r="I69" s="41"/>
      <c r="J69" s="41"/>
      <c r="K69" s="75">
        <v>3750</v>
      </c>
      <c r="L69" s="76">
        <v>1750</v>
      </c>
    </row>
    <row r="70" spans="2:12" ht="13.5" customHeight="1" thickBot="1">
      <c r="B70" s="28">
        <f t="shared" si="1"/>
        <v>60</v>
      </c>
      <c r="C70" s="39"/>
      <c r="D70" s="40"/>
      <c r="E70" s="41"/>
      <c r="F70" s="41" t="s">
        <v>107</v>
      </c>
      <c r="G70" s="41"/>
      <c r="H70" s="41"/>
      <c r="I70" s="41"/>
      <c r="J70" s="41"/>
      <c r="K70" s="75">
        <v>1000</v>
      </c>
      <c r="L70" s="82">
        <v>2250</v>
      </c>
    </row>
    <row r="71" spans="2:12" ht="13.5" customHeight="1">
      <c r="B71" s="78"/>
      <c r="C71" s="79"/>
      <c r="D71" s="79"/>
      <c r="E71" s="80"/>
      <c r="F71" s="80"/>
      <c r="G71" s="80"/>
      <c r="H71" s="80"/>
      <c r="I71" s="80"/>
      <c r="J71" s="80"/>
      <c r="K71" s="80"/>
      <c r="L71" s="112"/>
    </row>
    <row r="72" spans="18:19" ht="18" customHeight="1">
      <c r="R72">
        <f>COUNTA(K11:K70)</f>
        <v>47</v>
      </c>
      <c r="S72">
        <f>COUNTA(L11:L70)</f>
        <v>56</v>
      </c>
    </row>
    <row r="73" spans="2:19" ht="18" customHeight="1">
      <c r="B73" s="22"/>
      <c r="R73">
        <f>SUM(R11:R16,K17:K70)</f>
        <v>39943</v>
      </c>
      <c r="S73">
        <f>SUM(S11:S16,L17:L70)</f>
        <v>32313</v>
      </c>
    </row>
    <row r="74" ht="9" customHeight="1" thickBot="1"/>
    <row r="75" spans="2:19" ht="18" customHeight="1">
      <c r="B75" s="1"/>
      <c r="C75" s="2"/>
      <c r="D75" s="157" t="s">
        <v>2</v>
      </c>
      <c r="E75" s="157"/>
      <c r="F75" s="157"/>
      <c r="G75" s="157"/>
      <c r="H75" s="2"/>
      <c r="I75" s="2"/>
      <c r="J75" s="3"/>
      <c r="K75" s="84" t="s">
        <v>80</v>
      </c>
      <c r="L75" s="106" t="s">
        <v>81</v>
      </c>
      <c r="R75">
        <f>COUNTA(K11:K70)</f>
        <v>47</v>
      </c>
      <c r="S75">
        <f>COUNTA(L11:L70)</f>
        <v>56</v>
      </c>
    </row>
    <row r="76" spans="2:19" ht="18" customHeight="1" thickBot="1">
      <c r="B76" s="7"/>
      <c r="C76" s="8"/>
      <c r="D76" s="158" t="s">
        <v>3</v>
      </c>
      <c r="E76" s="158"/>
      <c r="F76" s="158"/>
      <c r="G76" s="158"/>
      <c r="H76" s="8"/>
      <c r="I76" s="8"/>
      <c r="J76" s="9"/>
      <c r="K76" s="89" t="str">
        <f>K5</f>
        <v>H 30.10.4</v>
      </c>
      <c r="L76" s="113" t="str">
        <f>K76</f>
        <v>H 30.10.4</v>
      </c>
      <c r="R76">
        <f>SUM(R11:R16,K17:K70)</f>
        <v>39943</v>
      </c>
      <c r="S76">
        <f>SUM(S11:S16,L17:L70)</f>
        <v>32313</v>
      </c>
    </row>
    <row r="77" spans="2:12" ht="19.5" customHeight="1" thickTop="1">
      <c r="B77" s="159" t="s">
        <v>113</v>
      </c>
      <c r="C77" s="160"/>
      <c r="D77" s="160"/>
      <c r="E77" s="160"/>
      <c r="F77" s="160"/>
      <c r="G77" s="160"/>
      <c r="H77" s="160"/>
      <c r="I77" s="160"/>
      <c r="J77" s="27"/>
      <c r="K77" s="90">
        <f>SUM(K78:K86)</f>
        <v>39943</v>
      </c>
      <c r="L77" s="114">
        <f>SUM(L78:L86)</f>
        <v>32313</v>
      </c>
    </row>
    <row r="78" spans="2:12" ht="13.5" customHeight="1">
      <c r="B78" s="145" t="s">
        <v>66</v>
      </c>
      <c r="C78" s="146"/>
      <c r="D78" s="153"/>
      <c r="E78" s="48"/>
      <c r="F78" s="49"/>
      <c r="G78" s="147" t="s">
        <v>14</v>
      </c>
      <c r="H78" s="147"/>
      <c r="I78" s="49"/>
      <c r="J78" s="51"/>
      <c r="K78" s="42">
        <f>SUM(R$11:R$16)</f>
        <v>325</v>
      </c>
      <c r="L78" s="115">
        <f>SUM(S$11:S$16)</f>
        <v>150</v>
      </c>
    </row>
    <row r="79" spans="2:12" ht="13.5" customHeight="1">
      <c r="B79" s="16"/>
      <c r="C79" s="17"/>
      <c r="D79" s="18"/>
      <c r="E79" s="52"/>
      <c r="F79" s="41"/>
      <c r="G79" s="147" t="s">
        <v>90</v>
      </c>
      <c r="H79" s="147"/>
      <c r="I79" s="50"/>
      <c r="J79" s="53"/>
      <c r="K79" s="42">
        <f>SUM(K$17)</f>
        <v>9250</v>
      </c>
      <c r="L79" s="115">
        <f>SUM(L$17)</f>
        <v>3875</v>
      </c>
    </row>
    <row r="80" spans="2:12" ht="13.5" customHeight="1">
      <c r="B80" s="16"/>
      <c r="C80" s="17"/>
      <c r="D80" s="18"/>
      <c r="E80" s="52"/>
      <c r="F80" s="41"/>
      <c r="G80" s="147" t="s">
        <v>32</v>
      </c>
      <c r="H80" s="147"/>
      <c r="I80" s="49"/>
      <c r="J80" s="51"/>
      <c r="K80" s="42">
        <f>SUM(K$18:K$18)</f>
        <v>125</v>
      </c>
      <c r="L80" s="115">
        <f>SUM(L$18:L$18)</f>
        <v>75</v>
      </c>
    </row>
    <row r="81" spans="2:12" ht="13.5" customHeight="1">
      <c r="B81" s="16"/>
      <c r="C81" s="17"/>
      <c r="D81" s="18"/>
      <c r="E81" s="52"/>
      <c r="F81" s="41"/>
      <c r="G81" s="147" t="s">
        <v>20</v>
      </c>
      <c r="H81" s="147"/>
      <c r="I81" s="49"/>
      <c r="J81" s="51"/>
      <c r="K81" s="42">
        <f>SUM(K$19:K$19)</f>
        <v>0</v>
      </c>
      <c r="L81" s="115">
        <f>SUM(L$19:L$19)</f>
        <v>0</v>
      </c>
    </row>
    <row r="82" spans="2:12" ht="13.5" customHeight="1">
      <c r="B82" s="16"/>
      <c r="C82" s="17"/>
      <c r="D82" s="18"/>
      <c r="E82" s="52"/>
      <c r="F82" s="41"/>
      <c r="G82" s="147" t="s">
        <v>22</v>
      </c>
      <c r="H82" s="147"/>
      <c r="I82" s="49"/>
      <c r="J82" s="51"/>
      <c r="K82" s="42">
        <f>SUM(K$20:K$32)</f>
        <v>18100</v>
      </c>
      <c r="L82" s="115">
        <f>SUM(L$20:L$32)</f>
        <v>16078</v>
      </c>
    </row>
    <row r="83" spans="2:12" ht="13.5" customHeight="1">
      <c r="B83" s="16"/>
      <c r="C83" s="17"/>
      <c r="D83" s="18"/>
      <c r="E83" s="52"/>
      <c r="F83" s="41"/>
      <c r="G83" s="147" t="s">
        <v>88</v>
      </c>
      <c r="H83" s="147"/>
      <c r="I83" s="49"/>
      <c r="J83" s="51"/>
      <c r="K83" s="42">
        <f>SUM(K$33:K$34)</f>
        <v>50</v>
      </c>
      <c r="L83" s="115">
        <f>SUM(L$33:L$34)</f>
        <v>75</v>
      </c>
    </row>
    <row r="84" spans="2:12" ht="13.5" customHeight="1">
      <c r="B84" s="16"/>
      <c r="C84" s="17"/>
      <c r="D84" s="18"/>
      <c r="E84" s="52"/>
      <c r="F84" s="41"/>
      <c r="G84" s="147" t="s">
        <v>33</v>
      </c>
      <c r="H84" s="147"/>
      <c r="I84" s="49"/>
      <c r="J84" s="51"/>
      <c r="K84" s="42">
        <f>SUM(K$35:K$58)</f>
        <v>3591</v>
      </c>
      <c r="L84" s="115">
        <f>SUM(L$35:L$58)</f>
        <v>2274</v>
      </c>
    </row>
    <row r="85" spans="2:12" ht="13.5" customHeight="1">
      <c r="B85" s="16"/>
      <c r="C85" s="17"/>
      <c r="D85" s="18"/>
      <c r="E85" s="52"/>
      <c r="F85" s="41"/>
      <c r="G85" s="147" t="s">
        <v>104</v>
      </c>
      <c r="H85" s="147"/>
      <c r="I85" s="49"/>
      <c r="J85" s="51"/>
      <c r="K85" s="42">
        <f>SUM(K$68:K$69)</f>
        <v>7500</v>
      </c>
      <c r="L85" s="115">
        <f>SUM(L$68:L$69)</f>
        <v>7500</v>
      </c>
    </row>
    <row r="86" spans="2:12" ht="13.5" customHeight="1" thickBot="1">
      <c r="B86" s="19"/>
      <c r="C86" s="20"/>
      <c r="D86" s="21"/>
      <c r="E86" s="54"/>
      <c r="F86" s="46"/>
      <c r="G86" s="148" t="s">
        <v>65</v>
      </c>
      <c r="H86" s="148"/>
      <c r="I86" s="55"/>
      <c r="J86" s="56"/>
      <c r="K86" s="47">
        <f>SUM(K$59:K$67,K$70)</f>
        <v>1002</v>
      </c>
      <c r="L86" s="116">
        <f>SUM(L$59:L$67,L$70)</f>
        <v>2286</v>
      </c>
    </row>
    <row r="87" spans="2:12" ht="18" customHeight="1" thickTop="1">
      <c r="B87" s="149" t="s">
        <v>67</v>
      </c>
      <c r="C87" s="150"/>
      <c r="D87" s="151"/>
      <c r="E87" s="62"/>
      <c r="F87" s="29"/>
      <c r="G87" s="152" t="s">
        <v>68</v>
      </c>
      <c r="H87" s="152"/>
      <c r="I87" s="29"/>
      <c r="J87" s="30"/>
      <c r="K87" s="91" t="s">
        <v>69</v>
      </c>
      <c r="L87" s="97"/>
    </row>
    <row r="88" spans="2:12" ht="18" customHeight="1">
      <c r="B88" s="59"/>
      <c r="C88" s="60"/>
      <c r="D88" s="60"/>
      <c r="E88" s="57"/>
      <c r="F88" s="58"/>
      <c r="G88" s="33"/>
      <c r="H88" s="33"/>
      <c r="I88" s="58"/>
      <c r="J88" s="61"/>
      <c r="K88" s="92" t="s">
        <v>70</v>
      </c>
      <c r="L88" s="98"/>
    </row>
    <row r="89" spans="2:12" ht="18" customHeight="1">
      <c r="B89" s="16"/>
      <c r="C89" s="17"/>
      <c r="D89" s="17"/>
      <c r="E89" s="63"/>
      <c r="F89" s="8"/>
      <c r="G89" s="143" t="s">
        <v>71</v>
      </c>
      <c r="H89" s="143"/>
      <c r="I89" s="31"/>
      <c r="J89" s="32"/>
      <c r="K89" s="93" t="s">
        <v>72</v>
      </c>
      <c r="L89" s="99"/>
    </row>
    <row r="90" spans="2:12" ht="18" customHeight="1">
      <c r="B90" s="16"/>
      <c r="C90" s="17"/>
      <c r="D90" s="17"/>
      <c r="E90" s="64"/>
      <c r="F90" s="17"/>
      <c r="G90" s="65"/>
      <c r="H90" s="65"/>
      <c r="I90" s="60"/>
      <c r="J90" s="66"/>
      <c r="K90" s="94" t="s">
        <v>101</v>
      </c>
      <c r="L90" s="100"/>
    </row>
    <row r="91" spans="2:12" ht="18" customHeight="1">
      <c r="B91" s="16"/>
      <c r="C91" s="17"/>
      <c r="D91" s="17"/>
      <c r="E91" s="64"/>
      <c r="F91" s="17"/>
      <c r="G91" s="65"/>
      <c r="H91" s="65"/>
      <c r="I91" s="60"/>
      <c r="J91" s="66"/>
      <c r="K91" s="94" t="s">
        <v>102</v>
      </c>
      <c r="L91" s="100"/>
    </row>
    <row r="92" spans="2:12" ht="18" customHeight="1">
      <c r="B92" s="16"/>
      <c r="C92" s="17"/>
      <c r="D92" s="17"/>
      <c r="E92" s="63"/>
      <c r="F92" s="8"/>
      <c r="G92" s="143" t="s">
        <v>73</v>
      </c>
      <c r="H92" s="143"/>
      <c r="I92" s="31"/>
      <c r="J92" s="32"/>
      <c r="K92" s="93" t="s">
        <v>109</v>
      </c>
      <c r="L92" s="99"/>
    </row>
    <row r="93" spans="2:12" ht="18" customHeight="1">
      <c r="B93" s="16"/>
      <c r="C93" s="17"/>
      <c r="D93" s="17"/>
      <c r="E93" s="64"/>
      <c r="F93" s="17"/>
      <c r="G93" s="65"/>
      <c r="H93" s="65"/>
      <c r="I93" s="60"/>
      <c r="J93" s="66"/>
      <c r="K93" s="94" t="s">
        <v>110</v>
      </c>
      <c r="L93" s="100"/>
    </row>
    <row r="94" spans="2:12" ht="18" customHeight="1">
      <c r="B94" s="16"/>
      <c r="C94" s="17"/>
      <c r="D94" s="17"/>
      <c r="E94" s="64"/>
      <c r="F94" s="17"/>
      <c r="G94" s="65"/>
      <c r="H94" s="65"/>
      <c r="I94" s="60"/>
      <c r="J94" s="66"/>
      <c r="K94" s="94" t="s">
        <v>111</v>
      </c>
      <c r="L94" s="100"/>
    </row>
    <row r="95" spans="2:12" ht="18" customHeight="1">
      <c r="B95" s="16"/>
      <c r="C95" s="17"/>
      <c r="D95" s="17"/>
      <c r="E95" s="13"/>
      <c r="F95" s="14"/>
      <c r="G95" s="33"/>
      <c r="H95" s="33"/>
      <c r="I95" s="58"/>
      <c r="J95" s="61"/>
      <c r="K95" s="94" t="s">
        <v>112</v>
      </c>
      <c r="L95" s="98"/>
    </row>
    <row r="96" spans="2:12" ht="18" customHeight="1">
      <c r="B96" s="145" t="s">
        <v>74</v>
      </c>
      <c r="C96" s="146"/>
      <c r="D96" s="146"/>
      <c r="E96" s="8"/>
      <c r="F96" s="8"/>
      <c r="G96" s="8"/>
      <c r="H96" s="8"/>
      <c r="I96" s="8"/>
      <c r="J96" s="8"/>
      <c r="K96" s="77"/>
      <c r="L96" s="120"/>
    </row>
    <row r="97" spans="2:12" ht="13.5" customHeight="1">
      <c r="B97" s="67"/>
      <c r="C97" s="68" t="s">
        <v>75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67"/>
      <c r="C98" s="68" t="s">
        <v>76</v>
      </c>
      <c r="D98" s="69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67"/>
      <c r="C99" s="68" t="s">
        <v>77</v>
      </c>
      <c r="D99" s="69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67"/>
      <c r="C100" s="68" t="s">
        <v>198</v>
      </c>
      <c r="D100" s="69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67"/>
      <c r="C101" s="68" t="s">
        <v>181</v>
      </c>
      <c r="D101" s="69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199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200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68" t="s">
        <v>129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68" t="s">
        <v>130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70"/>
      <c r="C106" s="68" t="s">
        <v>178</v>
      </c>
      <c r="D106" s="68"/>
      <c r="E106" s="68"/>
      <c r="F106" s="68"/>
      <c r="G106" s="68"/>
      <c r="H106" s="68"/>
      <c r="I106" s="68"/>
      <c r="J106" s="68"/>
      <c r="K106" s="95"/>
      <c r="L106" s="101"/>
    </row>
    <row r="107" spans="2:12" ht="13.5" customHeight="1">
      <c r="B107" s="70"/>
      <c r="C107" s="68" t="s">
        <v>201</v>
      </c>
      <c r="D107" s="68"/>
      <c r="E107" s="68"/>
      <c r="F107" s="68"/>
      <c r="G107" s="68"/>
      <c r="H107" s="68"/>
      <c r="I107" s="68"/>
      <c r="J107" s="68"/>
      <c r="K107" s="95"/>
      <c r="L107" s="101"/>
    </row>
    <row r="108" spans="2:12" ht="13.5" customHeight="1">
      <c r="B108" s="70"/>
      <c r="C108" s="95" t="s">
        <v>202</v>
      </c>
      <c r="D108" s="68"/>
      <c r="E108" s="68"/>
      <c r="F108" s="68"/>
      <c r="G108" s="68"/>
      <c r="H108" s="68"/>
      <c r="I108" s="68"/>
      <c r="J108" s="68"/>
      <c r="K108" s="95"/>
      <c r="L108" s="101"/>
    </row>
    <row r="109" spans="2:12" ht="13.5" customHeight="1">
      <c r="B109" s="70"/>
      <c r="C109" s="68" t="s">
        <v>203</v>
      </c>
      <c r="D109" s="68"/>
      <c r="E109" s="68"/>
      <c r="F109" s="68"/>
      <c r="G109" s="68"/>
      <c r="H109" s="68"/>
      <c r="I109" s="68"/>
      <c r="J109" s="68"/>
      <c r="K109" s="95"/>
      <c r="L109" s="101"/>
    </row>
    <row r="110" spans="2:13" ht="18" customHeight="1">
      <c r="B110" s="70"/>
      <c r="C110" s="68" t="s">
        <v>131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1"/>
    </row>
    <row r="111" spans="2:13" ht="13.5">
      <c r="B111" s="70"/>
      <c r="C111" s="68" t="s">
        <v>179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1"/>
    </row>
    <row r="112" spans="2:13" ht="13.5">
      <c r="B112" s="70"/>
      <c r="C112" s="68" t="s">
        <v>180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1"/>
    </row>
    <row r="113" spans="2:13" ht="13.5">
      <c r="B113" s="70"/>
      <c r="C113" s="68" t="s">
        <v>204</v>
      </c>
      <c r="D113" s="68"/>
      <c r="E113" s="68"/>
      <c r="F113" s="68"/>
      <c r="G113" s="68"/>
      <c r="H113" s="68"/>
      <c r="I113" s="68"/>
      <c r="J113" s="68"/>
      <c r="K113" s="95"/>
      <c r="L113" s="95"/>
      <c r="M113" s="121"/>
    </row>
    <row r="114" spans="2:25" ht="13.5" customHeight="1">
      <c r="B114" s="70"/>
      <c r="C114" s="68" t="s">
        <v>182</v>
      </c>
      <c r="D114" s="68"/>
      <c r="E114" s="68"/>
      <c r="F114" s="68"/>
      <c r="G114" s="68"/>
      <c r="H114" s="68"/>
      <c r="I114" s="68"/>
      <c r="J114" s="68"/>
      <c r="K114" s="95"/>
      <c r="L114" s="95"/>
      <c r="M114" s="129"/>
      <c r="N114" s="128"/>
      <c r="Y114" s="83"/>
    </row>
    <row r="115" spans="2:13" ht="13.5">
      <c r="B115" s="70"/>
      <c r="C115" s="68" t="s">
        <v>92</v>
      </c>
      <c r="D115" s="68"/>
      <c r="E115" s="68"/>
      <c r="F115" s="68"/>
      <c r="G115" s="68"/>
      <c r="H115" s="68"/>
      <c r="I115" s="68"/>
      <c r="J115" s="68"/>
      <c r="K115" s="95"/>
      <c r="L115" s="95"/>
      <c r="M115" s="121"/>
    </row>
    <row r="116" spans="2:13" ht="13.5">
      <c r="B116" s="70"/>
      <c r="C116" s="68" t="s">
        <v>78</v>
      </c>
      <c r="D116" s="68"/>
      <c r="E116" s="68"/>
      <c r="F116" s="68"/>
      <c r="G116" s="68"/>
      <c r="H116" s="68"/>
      <c r="I116" s="68"/>
      <c r="J116" s="68"/>
      <c r="K116" s="95"/>
      <c r="L116" s="95"/>
      <c r="M116" s="121"/>
    </row>
    <row r="117" spans="2:13" ht="13.5">
      <c r="B117" s="121"/>
      <c r="C117" s="95" t="s">
        <v>205</v>
      </c>
      <c r="D117" s="81"/>
      <c r="E117" s="81"/>
      <c r="F117" s="81"/>
      <c r="G117" s="81"/>
      <c r="H117" s="81"/>
      <c r="I117" s="81"/>
      <c r="J117" s="81"/>
      <c r="K117" s="122"/>
      <c r="L117" s="122"/>
      <c r="M117" s="121"/>
    </row>
    <row r="118" spans="2:25" ht="13.5">
      <c r="B118" s="121"/>
      <c r="C118" s="95" t="s">
        <v>206</v>
      </c>
      <c r="D118" s="81"/>
      <c r="E118" s="81"/>
      <c r="F118" s="81"/>
      <c r="G118" s="81"/>
      <c r="H118" s="81"/>
      <c r="I118" s="81"/>
      <c r="J118" s="81"/>
      <c r="K118" s="122"/>
      <c r="L118" s="122"/>
      <c r="M118" s="130"/>
      <c r="N118" s="123"/>
      <c r="Y118" s="83"/>
    </row>
    <row r="119" spans="2:13" ht="13.5">
      <c r="B119" s="121"/>
      <c r="C119" s="95" t="s">
        <v>207</v>
      </c>
      <c r="D119" s="81"/>
      <c r="E119" s="81"/>
      <c r="F119" s="81"/>
      <c r="G119" s="81"/>
      <c r="H119" s="81"/>
      <c r="I119" s="81"/>
      <c r="J119" s="81"/>
      <c r="K119" s="122"/>
      <c r="L119" s="122"/>
      <c r="M119" s="121"/>
    </row>
    <row r="120" spans="2:12" ht="14.25" thickBot="1">
      <c r="B120" s="124"/>
      <c r="C120" s="96" t="s">
        <v>208</v>
      </c>
      <c r="D120" s="125"/>
      <c r="E120" s="125"/>
      <c r="F120" s="125"/>
      <c r="G120" s="125"/>
      <c r="H120" s="125"/>
      <c r="I120" s="125"/>
      <c r="J120" s="125"/>
      <c r="K120" s="126"/>
      <c r="L120" s="127"/>
    </row>
  </sheetData>
  <sheetProtection/>
  <mergeCells count="26">
    <mergeCell ref="G81:H81"/>
    <mergeCell ref="G89:H89"/>
    <mergeCell ref="G92:H92"/>
    <mergeCell ref="B96:D96"/>
    <mergeCell ref="G83:H83"/>
    <mergeCell ref="G84:H84"/>
    <mergeCell ref="G85:H85"/>
    <mergeCell ref="G86:H86"/>
    <mergeCell ref="B87:D87"/>
    <mergeCell ref="G10:H10"/>
    <mergeCell ref="G79:H79"/>
    <mergeCell ref="D75:G75"/>
    <mergeCell ref="D76:G76"/>
    <mergeCell ref="B77:I77"/>
    <mergeCell ref="G80:H80"/>
    <mergeCell ref="C68:D68"/>
    <mergeCell ref="G82:H82"/>
    <mergeCell ref="G87:H87"/>
    <mergeCell ref="D4:G4"/>
    <mergeCell ref="D5:G5"/>
    <mergeCell ref="D6:G6"/>
    <mergeCell ref="D7:F7"/>
    <mergeCell ref="D8:F8"/>
    <mergeCell ref="B78:D78"/>
    <mergeCell ref="G78:H78"/>
    <mergeCell ref="D9:F9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0"/>
  <sheetViews>
    <sheetView view="pageBreakPreview" zoomScale="75" zoomScaleNormal="75" zoomScaleSheetLayoutView="75" zoomScalePageLayoutView="0" workbookViewId="0" topLeftCell="A76">
      <selection activeCell="K98" sqref="K98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408</v>
      </c>
      <c r="L5" s="107" t="str">
        <f>K5</f>
        <v>H 30.9.20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0.5625</v>
      </c>
      <c r="L6" s="132">
        <v>0.5430555555555555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</v>
      </c>
      <c r="L7" s="134">
        <v>1.35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412</v>
      </c>
      <c r="G11" s="41"/>
      <c r="H11" s="41"/>
      <c r="I11" s="41"/>
      <c r="J11" s="41"/>
      <c r="K11" s="73"/>
      <c r="L11" s="74" t="s">
        <v>185</v>
      </c>
      <c r="N11" t="s">
        <v>15</v>
      </c>
      <c r="O11">
        <f>IF(K12="",0,VALUE(MID(K12,2,LEN(K12)-2)))</f>
        <v>0</v>
      </c>
      <c r="P11">
        <f>IF(L11="",0,VALUE(MID(L11,2,LEN(L11)-2)))</f>
        <v>25</v>
      </c>
      <c r="Q11" t="e">
        <f>IF(#REF!="",0,VALUE(MID(#REF!,2,LEN(#REF!)-2)))</f>
        <v>#REF!</v>
      </c>
      <c r="R11">
        <f>IF(K11="＋",0,IF(K11="(＋)",0,ABS(K11)))</f>
        <v>0</v>
      </c>
      <c r="S11">
        <f aca="true" t="shared" si="0" ref="R11:S14">IF(L11="＋",0,IF(L11="(＋)",0,ABS(L11)))</f>
        <v>25</v>
      </c>
    </row>
    <row r="12" spans="2:19" ht="13.5" customHeight="1">
      <c r="B12" s="28">
        <f aca="true" t="shared" si="1" ref="B12:B70">B11+1</f>
        <v>2</v>
      </c>
      <c r="C12" s="35"/>
      <c r="D12" s="43"/>
      <c r="E12" s="41"/>
      <c r="F12" s="41" t="s">
        <v>411</v>
      </c>
      <c r="G12" s="41"/>
      <c r="H12" s="41"/>
      <c r="I12" s="41"/>
      <c r="J12" s="41"/>
      <c r="K12" s="73"/>
      <c r="L12" s="74" t="s">
        <v>210</v>
      </c>
      <c r="N12" t="s">
        <v>15</v>
      </c>
      <c r="O12">
        <f>IF(K16="",0,VALUE(MID(K16,2,LEN(K16)-2)))</f>
        <v>125</v>
      </c>
      <c r="P12">
        <f>IF(L12="",0,VALUE(MID(L12,2,LEN(L12)-2)))</f>
        <v>50</v>
      </c>
      <c r="Q12" t="e">
        <f>IF(#REF!="",0,VALUE(MID(#REF!,2,LEN(#REF!)-2)))</f>
        <v>#REF!</v>
      </c>
      <c r="R12">
        <f>IF(K12="＋",0,IF(K12="(＋)",0,ABS(K12)))</f>
        <v>0</v>
      </c>
      <c r="S12">
        <f t="shared" si="0"/>
        <v>50</v>
      </c>
    </row>
    <row r="13" spans="2:19" ht="13.5" customHeight="1">
      <c r="B13" s="28">
        <f t="shared" si="1"/>
        <v>3</v>
      </c>
      <c r="C13" s="35"/>
      <c r="D13" s="43"/>
      <c r="E13" s="41"/>
      <c r="F13" s="41" t="s">
        <v>253</v>
      </c>
      <c r="G13" s="41"/>
      <c r="H13" s="41"/>
      <c r="I13" s="41"/>
      <c r="J13" s="41"/>
      <c r="K13" s="73" t="s">
        <v>222</v>
      </c>
      <c r="L13" s="74" t="s">
        <v>409</v>
      </c>
      <c r="N13" s="71" t="s">
        <v>17</v>
      </c>
      <c r="O13" t="str">
        <f>K13</f>
        <v>(75)</v>
      </c>
      <c r="P13" t="str">
        <f>L13</f>
        <v>(325)</v>
      </c>
      <c r="Q13" t="e">
        <f>#REF!</f>
        <v>#REF!</v>
      </c>
      <c r="R13">
        <f t="shared" si="0"/>
        <v>75</v>
      </c>
      <c r="S13">
        <f t="shared" si="0"/>
        <v>325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240</v>
      </c>
      <c r="G14" s="41"/>
      <c r="H14" s="41"/>
      <c r="I14" s="41"/>
      <c r="J14" s="41"/>
      <c r="K14" s="73"/>
      <c r="L14" s="74" t="s">
        <v>410</v>
      </c>
      <c r="N14" t="s">
        <v>15</v>
      </c>
      <c r="O14">
        <f>IF(K14="",0,VALUE(MID(K14,2,LEN(K14)-2)))</f>
        <v>0</v>
      </c>
      <c r="P14">
        <f>IF(L14="",0,VALUE(MID(L14,2,LEN(L14)-2)))</f>
        <v>5</v>
      </c>
      <c r="Q14" t="e">
        <f>IF(#REF!="",0,VALUE(MID(#REF!,2,LEN(#REF!)-2)))</f>
        <v>#REF!</v>
      </c>
      <c r="R14">
        <f t="shared" si="0"/>
        <v>0</v>
      </c>
      <c r="S14">
        <f t="shared" si="0"/>
        <v>350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413</v>
      </c>
      <c r="G15" s="41"/>
      <c r="H15" s="41"/>
      <c r="I15" s="41"/>
      <c r="J15" s="41"/>
      <c r="K15" s="73" t="s">
        <v>185</v>
      </c>
      <c r="L15" s="74" t="s">
        <v>210</v>
      </c>
      <c r="N15" s="71" t="s">
        <v>17</v>
      </c>
      <c r="O15" t="str">
        <f>K15</f>
        <v>(25)</v>
      </c>
      <c r="P15" t="str">
        <f>L15</f>
        <v>(50)</v>
      </c>
      <c r="Q15" t="e">
        <f>#REF!</f>
        <v>#REF!</v>
      </c>
      <c r="R15">
        <f>IF(K15="＋",0,IF(K15="(＋)",0,ABS(K15)))</f>
        <v>25</v>
      </c>
      <c r="S15">
        <f>IF(L15="＋",0,IF(L15="(＋)",0,ABS(L15)))</f>
        <v>50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138</v>
      </c>
      <c r="G16" s="41"/>
      <c r="H16" s="41"/>
      <c r="I16" s="41"/>
      <c r="J16" s="41"/>
      <c r="K16" s="73" t="s">
        <v>263</v>
      </c>
      <c r="L16" s="74" t="s">
        <v>310</v>
      </c>
      <c r="N16" t="s">
        <v>15</v>
      </c>
      <c r="O16" t="e">
        <f>IF(#REF!="",0,VALUE(MID(#REF!,2,LEN(#REF!)-2)))</f>
        <v>#REF!</v>
      </c>
      <c r="P16">
        <f>IF(L16="",0,VALUE(MID(L16,2,LEN(L16)-2)))</f>
        <v>150</v>
      </c>
      <c r="Q16" t="e">
        <f>IF(#REF!="",0,VALUE(MID(#REF!,2,LEN(#REF!)-2)))</f>
        <v>#REF!</v>
      </c>
      <c r="R16">
        <f>IF(K16="＋",0,IF(K16="(＋)",0,ABS(K16)))</f>
        <v>125</v>
      </c>
      <c r="S16">
        <f>IF(L16="＋",0,IF(L16="(＋)",0,ABS(L16)))</f>
        <v>150</v>
      </c>
    </row>
    <row r="17" spans="2:19" ht="13.5" customHeight="1">
      <c r="B17" s="28">
        <f t="shared" si="1"/>
        <v>7</v>
      </c>
      <c r="C17" s="36" t="s">
        <v>29</v>
      </c>
      <c r="D17" s="34" t="s">
        <v>30</v>
      </c>
      <c r="E17" s="41"/>
      <c r="F17" s="41" t="s">
        <v>137</v>
      </c>
      <c r="G17" s="41"/>
      <c r="H17" s="41"/>
      <c r="I17" s="41"/>
      <c r="J17" s="41"/>
      <c r="K17" s="75">
        <v>5250</v>
      </c>
      <c r="L17" s="76">
        <v>5000</v>
      </c>
      <c r="S17">
        <f>COUNTA(L11:L16)</f>
        <v>6</v>
      </c>
    </row>
    <row r="18" spans="2:12" ht="13.5" customHeight="1">
      <c r="B18" s="28">
        <f t="shared" si="1"/>
        <v>8</v>
      </c>
      <c r="C18" s="36" t="s">
        <v>86</v>
      </c>
      <c r="D18" s="34" t="s">
        <v>22</v>
      </c>
      <c r="E18" s="41"/>
      <c r="F18" s="41" t="s">
        <v>116</v>
      </c>
      <c r="G18" s="41"/>
      <c r="H18" s="41"/>
      <c r="I18" s="41"/>
      <c r="J18" s="41"/>
      <c r="K18" s="75" t="s">
        <v>187</v>
      </c>
      <c r="L18" s="76"/>
    </row>
    <row r="19" spans="2:12" ht="13.5" customHeight="1">
      <c r="B19" s="28">
        <f t="shared" si="1"/>
        <v>9</v>
      </c>
      <c r="C19" s="37"/>
      <c r="D19" s="43"/>
      <c r="E19" s="41"/>
      <c r="F19" s="41" t="s">
        <v>118</v>
      </c>
      <c r="G19" s="41"/>
      <c r="H19" s="41"/>
      <c r="I19" s="41"/>
      <c r="J19" s="41"/>
      <c r="K19" s="75">
        <v>100</v>
      </c>
      <c r="L19" s="76"/>
    </row>
    <row r="20" spans="2:12" ht="13.5" customHeight="1">
      <c r="B20" s="28">
        <f t="shared" si="1"/>
        <v>10</v>
      </c>
      <c r="C20" s="37"/>
      <c r="D20" s="43"/>
      <c r="E20" s="41"/>
      <c r="F20" s="41" t="s">
        <v>119</v>
      </c>
      <c r="G20" s="41"/>
      <c r="H20" s="41"/>
      <c r="I20" s="41"/>
      <c r="J20" s="41"/>
      <c r="K20" s="75">
        <v>50</v>
      </c>
      <c r="L20" s="76"/>
    </row>
    <row r="21" spans="2:12" ht="13.5" customHeight="1">
      <c r="B21" s="28">
        <f t="shared" si="1"/>
        <v>11</v>
      </c>
      <c r="C21" s="37"/>
      <c r="D21" s="43"/>
      <c r="E21" s="41"/>
      <c r="F21" s="41" t="s">
        <v>120</v>
      </c>
      <c r="G21" s="41"/>
      <c r="H21" s="41"/>
      <c r="I21" s="41"/>
      <c r="J21" s="41"/>
      <c r="K21" s="75">
        <v>50</v>
      </c>
      <c r="L21" s="76">
        <v>50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146</v>
      </c>
      <c r="G22" s="41"/>
      <c r="H22" s="41"/>
      <c r="I22" s="41"/>
      <c r="J22" s="41"/>
      <c r="K22" s="75" t="s">
        <v>187</v>
      </c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166</v>
      </c>
      <c r="G23" s="41"/>
      <c r="H23" s="41"/>
      <c r="I23" s="41"/>
      <c r="J23" s="41"/>
      <c r="K23" s="75" t="s">
        <v>187</v>
      </c>
      <c r="L23" s="76"/>
    </row>
    <row r="24" spans="2:12" ht="13.5" customHeight="1">
      <c r="B24" s="28">
        <f t="shared" si="1"/>
        <v>14</v>
      </c>
      <c r="C24" s="37"/>
      <c r="D24" s="43"/>
      <c r="E24" s="41"/>
      <c r="F24" s="41" t="s">
        <v>24</v>
      </c>
      <c r="G24" s="41"/>
      <c r="H24" s="41"/>
      <c r="I24" s="41"/>
      <c r="J24" s="41"/>
      <c r="K24" s="75" t="s">
        <v>187</v>
      </c>
      <c r="L24" s="76">
        <v>250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122</v>
      </c>
      <c r="G25" s="41"/>
      <c r="H25" s="41"/>
      <c r="I25" s="41"/>
      <c r="J25" s="41"/>
      <c r="K25" s="75">
        <v>125</v>
      </c>
      <c r="L25" s="76">
        <v>275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132</v>
      </c>
      <c r="G26" s="41"/>
      <c r="H26" s="41"/>
      <c r="I26" s="41"/>
      <c r="J26" s="41"/>
      <c r="K26" s="75">
        <v>275</v>
      </c>
      <c r="L26" s="76">
        <v>1000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87</v>
      </c>
      <c r="G27" s="41"/>
      <c r="H27" s="41"/>
      <c r="I27" s="41"/>
      <c r="J27" s="41"/>
      <c r="K27" s="75">
        <v>8750</v>
      </c>
      <c r="L27" s="76">
        <v>6000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123</v>
      </c>
      <c r="G28" s="41"/>
      <c r="H28" s="41"/>
      <c r="I28" s="41"/>
      <c r="J28" s="41"/>
      <c r="K28" s="75">
        <v>50</v>
      </c>
      <c r="L28" s="76"/>
    </row>
    <row r="29" spans="2:12" ht="13.5" customHeight="1">
      <c r="B29" s="28">
        <f t="shared" si="1"/>
        <v>19</v>
      </c>
      <c r="C29" s="37"/>
      <c r="D29" s="43"/>
      <c r="E29" s="41"/>
      <c r="F29" s="41" t="s">
        <v>414</v>
      </c>
      <c r="G29" s="41"/>
      <c r="H29" s="41"/>
      <c r="I29" s="41"/>
      <c r="J29" s="41"/>
      <c r="K29" s="75">
        <v>1</v>
      </c>
      <c r="L29" s="76"/>
    </row>
    <row r="30" spans="2:12" ht="13.5" customHeight="1">
      <c r="B30" s="28">
        <f t="shared" si="1"/>
        <v>20</v>
      </c>
      <c r="C30" s="37"/>
      <c r="D30" s="43"/>
      <c r="E30" s="41"/>
      <c r="F30" s="41" t="s">
        <v>25</v>
      </c>
      <c r="G30" s="41"/>
      <c r="H30" s="41"/>
      <c r="I30" s="41"/>
      <c r="J30" s="41"/>
      <c r="K30" s="75">
        <v>15250</v>
      </c>
      <c r="L30" s="76">
        <v>41500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26</v>
      </c>
      <c r="G31" s="41"/>
      <c r="H31" s="41"/>
      <c r="I31" s="41"/>
      <c r="J31" s="41"/>
      <c r="K31" s="75">
        <v>7250</v>
      </c>
      <c r="L31" s="76">
        <v>25000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27</v>
      </c>
      <c r="G32" s="41"/>
      <c r="H32" s="41"/>
      <c r="I32" s="41"/>
      <c r="J32" s="41"/>
      <c r="K32" s="75" t="s">
        <v>187</v>
      </c>
      <c r="L32" s="76" t="s">
        <v>187</v>
      </c>
    </row>
    <row r="33" spans="2:12" ht="13.5" customHeight="1">
      <c r="B33" s="28">
        <f t="shared" si="1"/>
        <v>23</v>
      </c>
      <c r="C33" s="36" t="s">
        <v>91</v>
      </c>
      <c r="D33" s="34" t="s">
        <v>88</v>
      </c>
      <c r="E33" s="41"/>
      <c r="F33" s="41" t="s">
        <v>174</v>
      </c>
      <c r="G33" s="41"/>
      <c r="H33" s="41"/>
      <c r="I33" s="41"/>
      <c r="J33" s="41"/>
      <c r="K33" s="75">
        <v>75</v>
      </c>
      <c r="L33" s="76">
        <v>75</v>
      </c>
    </row>
    <row r="34" spans="2:12" ht="13.5" customHeight="1">
      <c r="B34" s="28">
        <f t="shared" si="1"/>
        <v>24</v>
      </c>
      <c r="C34" s="36" t="s">
        <v>89</v>
      </c>
      <c r="D34" s="34" t="s">
        <v>33</v>
      </c>
      <c r="E34" s="41"/>
      <c r="F34" s="41" t="s">
        <v>415</v>
      </c>
      <c r="G34" s="41"/>
      <c r="H34" s="41"/>
      <c r="I34" s="41"/>
      <c r="J34" s="41"/>
      <c r="K34" s="75" t="s">
        <v>187</v>
      </c>
      <c r="L34" s="76" t="s">
        <v>187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416</v>
      </c>
      <c r="G35" s="41"/>
      <c r="H35" s="41"/>
      <c r="I35" s="41"/>
      <c r="J35" s="41"/>
      <c r="K35" s="75" t="s">
        <v>187</v>
      </c>
      <c r="L35" s="76" t="s">
        <v>187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133</v>
      </c>
      <c r="G36" s="41"/>
      <c r="H36" s="41"/>
      <c r="I36" s="41"/>
      <c r="J36" s="41"/>
      <c r="K36" s="75">
        <v>50</v>
      </c>
      <c r="L36" s="76">
        <v>25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417</v>
      </c>
      <c r="G37" s="41"/>
      <c r="H37" s="41"/>
      <c r="I37" s="41"/>
      <c r="J37" s="41"/>
      <c r="K37" s="75" t="s">
        <v>187</v>
      </c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157</v>
      </c>
      <c r="G38" s="41"/>
      <c r="H38" s="41"/>
      <c r="I38" s="41"/>
      <c r="J38" s="41"/>
      <c r="K38" s="75"/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124</v>
      </c>
      <c r="G39" s="41"/>
      <c r="H39" s="41"/>
      <c r="I39" s="41"/>
      <c r="J39" s="41"/>
      <c r="K39" s="75" t="s">
        <v>187</v>
      </c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149</v>
      </c>
      <c r="G40" s="41"/>
      <c r="H40" s="41"/>
      <c r="I40" s="41"/>
      <c r="J40" s="41"/>
      <c r="K40" s="75" t="s">
        <v>187</v>
      </c>
      <c r="L40" s="76">
        <v>175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134</v>
      </c>
      <c r="G41" s="41"/>
      <c r="H41" s="41"/>
      <c r="I41" s="41"/>
      <c r="J41" s="41"/>
      <c r="K41" s="75" t="s">
        <v>187</v>
      </c>
      <c r="L41" s="76">
        <v>700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168</v>
      </c>
      <c r="G42" s="41"/>
      <c r="H42" s="41"/>
      <c r="I42" s="41"/>
      <c r="J42" s="41"/>
      <c r="K42" s="75"/>
      <c r="L42" s="76">
        <v>100</v>
      </c>
    </row>
    <row r="43" spans="2:25" ht="13.5" customHeight="1">
      <c r="B43" s="28">
        <f t="shared" si="1"/>
        <v>33</v>
      </c>
      <c r="C43" s="37"/>
      <c r="D43" s="43"/>
      <c r="E43" s="41"/>
      <c r="F43" s="41" t="s">
        <v>150</v>
      </c>
      <c r="G43" s="41"/>
      <c r="H43" s="41"/>
      <c r="I43" s="41"/>
      <c r="J43" s="41"/>
      <c r="K43" s="75" t="s">
        <v>187</v>
      </c>
      <c r="L43" s="76">
        <v>75</v>
      </c>
      <c r="M43" s="104"/>
      <c r="N43" s="103"/>
      <c r="Y43" s="119"/>
    </row>
    <row r="44" spans="2:12" ht="13.5" customHeight="1">
      <c r="B44" s="28">
        <f t="shared" si="1"/>
        <v>34</v>
      </c>
      <c r="C44" s="37"/>
      <c r="D44" s="43"/>
      <c r="E44" s="41"/>
      <c r="F44" s="41" t="s">
        <v>135</v>
      </c>
      <c r="G44" s="41"/>
      <c r="H44" s="41"/>
      <c r="I44" s="41"/>
      <c r="J44" s="41"/>
      <c r="K44" s="75">
        <v>300</v>
      </c>
      <c r="L44" s="76" t="s">
        <v>187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37</v>
      </c>
      <c r="G45" s="41"/>
      <c r="H45" s="41"/>
      <c r="I45" s="41"/>
      <c r="J45" s="41"/>
      <c r="K45" s="75">
        <v>100</v>
      </c>
      <c r="L45" s="76">
        <v>175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231</v>
      </c>
      <c r="G46" s="41"/>
      <c r="H46" s="41"/>
      <c r="I46" s="41"/>
      <c r="J46" s="41"/>
      <c r="K46" s="75" t="s">
        <v>187</v>
      </c>
      <c r="L46" s="76" t="s">
        <v>187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40</v>
      </c>
      <c r="G47" s="41"/>
      <c r="H47" s="41"/>
      <c r="I47" s="41"/>
      <c r="J47" s="41"/>
      <c r="K47" s="75" t="s">
        <v>187</v>
      </c>
      <c r="L47" s="76">
        <v>16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41</v>
      </c>
      <c r="G48" s="41"/>
      <c r="H48" s="41"/>
      <c r="I48" s="41"/>
      <c r="J48" s="41"/>
      <c r="K48" s="75"/>
      <c r="L48" s="76" t="s">
        <v>187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42</v>
      </c>
      <c r="G49" s="41"/>
      <c r="H49" s="41"/>
      <c r="I49" s="41"/>
      <c r="J49" s="41"/>
      <c r="K49" s="75" t="s">
        <v>187</v>
      </c>
      <c r="L49" s="76">
        <v>16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43</v>
      </c>
      <c r="G50" s="41"/>
      <c r="H50" s="41"/>
      <c r="I50" s="41"/>
      <c r="J50" s="41"/>
      <c r="K50" s="75">
        <v>25</v>
      </c>
      <c r="L50" s="76"/>
    </row>
    <row r="51" spans="2:12" ht="13.5" customHeight="1">
      <c r="B51" s="28">
        <f t="shared" si="1"/>
        <v>41</v>
      </c>
      <c r="C51" s="37"/>
      <c r="D51" s="43"/>
      <c r="E51" s="41"/>
      <c r="F51" s="41" t="s">
        <v>97</v>
      </c>
      <c r="G51" s="41"/>
      <c r="H51" s="41"/>
      <c r="I51" s="41"/>
      <c r="J51" s="41"/>
      <c r="K51" s="75"/>
      <c r="L51" s="76" t="s">
        <v>187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98</v>
      </c>
      <c r="G52" s="41"/>
      <c r="H52" s="41"/>
      <c r="I52" s="41"/>
      <c r="J52" s="41"/>
      <c r="K52" s="75">
        <v>300</v>
      </c>
      <c r="L52" s="76">
        <v>200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177</v>
      </c>
      <c r="G53" s="41"/>
      <c r="H53" s="41"/>
      <c r="I53" s="41"/>
      <c r="J53" s="41"/>
      <c r="K53" s="75">
        <v>50</v>
      </c>
      <c r="L53" s="76">
        <v>250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136</v>
      </c>
      <c r="G54" s="41"/>
      <c r="H54" s="41"/>
      <c r="I54" s="41"/>
      <c r="J54" s="41"/>
      <c r="K54" s="75">
        <v>25</v>
      </c>
      <c r="L54" s="76" t="s">
        <v>187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319</v>
      </c>
      <c r="G55" s="41"/>
      <c r="H55" s="41"/>
      <c r="I55" s="41"/>
      <c r="J55" s="41"/>
      <c r="K55" s="75"/>
      <c r="L55" s="76" t="s">
        <v>187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219</v>
      </c>
      <c r="G56" s="41"/>
      <c r="H56" s="41"/>
      <c r="I56" s="41"/>
      <c r="J56" s="41"/>
      <c r="K56" s="75">
        <v>25</v>
      </c>
      <c r="L56" s="76">
        <v>25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44</v>
      </c>
      <c r="G57" s="41"/>
      <c r="H57" s="41"/>
      <c r="I57" s="41"/>
      <c r="J57" s="41"/>
      <c r="K57" s="75" t="s">
        <v>187</v>
      </c>
      <c r="L57" s="76"/>
    </row>
    <row r="58" spans="2:12" ht="13.5" customHeight="1">
      <c r="B58" s="28">
        <f t="shared" si="1"/>
        <v>48</v>
      </c>
      <c r="C58" s="37"/>
      <c r="D58" s="43"/>
      <c r="E58" s="41"/>
      <c r="F58" s="41" t="s">
        <v>418</v>
      </c>
      <c r="G58" s="41"/>
      <c r="H58" s="41"/>
      <c r="I58" s="41"/>
      <c r="J58" s="41"/>
      <c r="K58" s="75" t="s">
        <v>187</v>
      </c>
      <c r="L58" s="76" t="s">
        <v>187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46</v>
      </c>
      <c r="G59" s="41"/>
      <c r="H59" s="41"/>
      <c r="I59" s="41"/>
      <c r="J59" s="41"/>
      <c r="K59" s="75">
        <v>4625</v>
      </c>
      <c r="L59" s="76">
        <v>225</v>
      </c>
    </row>
    <row r="60" spans="2:12" ht="13.5" customHeight="1">
      <c r="B60" s="28">
        <f t="shared" si="1"/>
        <v>50</v>
      </c>
      <c r="C60" s="36" t="s">
        <v>50</v>
      </c>
      <c r="D60" s="34" t="s">
        <v>51</v>
      </c>
      <c r="E60" s="41"/>
      <c r="F60" s="41" t="s">
        <v>419</v>
      </c>
      <c r="G60" s="41"/>
      <c r="H60" s="41"/>
      <c r="I60" s="41"/>
      <c r="J60" s="41"/>
      <c r="K60" s="75"/>
      <c r="L60" s="76" t="s">
        <v>187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420</v>
      </c>
      <c r="G61" s="41"/>
      <c r="H61" s="41"/>
      <c r="I61" s="41"/>
      <c r="J61" s="41"/>
      <c r="K61" s="75"/>
      <c r="L61" s="76" t="s">
        <v>187</v>
      </c>
    </row>
    <row r="62" spans="2:12" ht="13.5" customHeight="1">
      <c r="B62" s="28">
        <f t="shared" si="1"/>
        <v>52</v>
      </c>
      <c r="C62" s="37"/>
      <c r="D62" s="43"/>
      <c r="E62" s="41"/>
      <c r="F62" s="41" t="s">
        <v>52</v>
      </c>
      <c r="G62" s="41"/>
      <c r="H62" s="41"/>
      <c r="I62" s="41"/>
      <c r="J62" s="41"/>
      <c r="K62" s="75">
        <v>1</v>
      </c>
      <c r="L62" s="76">
        <v>2</v>
      </c>
    </row>
    <row r="63" spans="2:12" ht="13.5" customHeight="1">
      <c r="B63" s="28">
        <f t="shared" si="1"/>
        <v>53</v>
      </c>
      <c r="C63" s="37"/>
      <c r="D63" s="43"/>
      <c r="E63" s="41"/>
      <c r="F63" s="41" t="s">
        <v>53</v>
      </c>
      <c r="G63" s="41"/>
      <c r="H63" s="41"/>
      <c r="I63" s="41"/>
      <c r="J63" s="41"/>
      <c r="K63" s="75"/>
      <c r="L63" s="76">
        <v>1</v>
      </c>
    </row>
    <row r="64" spans="2:12" ht="13.5" customHeight="1">
      <c r="B64" s="28">
        <f t="shared" si="1"/>
        <v>54</v>
      </c>
      <c r="C64" s="36" t="s">
        <v>54</v>
      </c>
      <c r="D64" s="34" t="s">
        <v>55</v>
      </c>
      <c r="E64" s="41"/>
      <c r="F64" s="41" t="s">
        <v>196</v>
      </c>
      <c r="G64" s="41"/>
      <c r="H64" s="41"/>
      <c r="I64" s="41"/>
      <c r="J64" s="41"/>
      <c r="K64" s="75"/>
      <c r="L64" s="76">
        <v>2</v>
      </c>
    </row>
    <row r="65" spans="2:12" ht="13.5" customHeight="1">
      <c r="B65" s="28">
        <f t="shared" si="1"/>
        <v>55</v>
      </c>
      <c r="C65" s="37"/>
      <c r="D65" s="44"/>
      <c r="E65" s="41"/>
      <c r="F65" s="41" t="s">
        <v>56</v>
      </c>
      <c r="G65" s="41"/>
      <c r="H65" s="41"/>
      <c r="I65" s="41"/>
      <c r="J65" s="41"/>
      <c r="K65" s="75">
        <v>75</v>
      </c>
      <c r="L65" s="76">
        <v>50</v>
      </c>
    </row>
    <row r="66" spans="2:12" ht="13.5" customHeight="1">
      <c r="B66" s="28">
        <f t="shared" si="1"/>
        <v>56</v>
      </c>
      <c r="C66" s="38"/>
      <c r="D66" s="45" t="s">
        <v>57</v>
      </c>
      <c r="E66" s="41"/>
      <c r="F66" s="41" t="s">
        <v>58</v>
      </c>
      <c r="G66" s="41"/>
      <c r="H66" s="41"/>
      <c r="I66" s="41"/>
      <c r="J66" s="41"/>
      <c r="K66" s="75" t="s">
        <v>187</v>
      </c>
      <c r="L66" s="76">
        <v>50</v>
      </c>
    </row>
    <row r="67" spans="2:19" ht="13.5" customHeight="1">
      <c r="B67" s="28">
        <f t="shared" si="1"/>
        <v>57</v>
      </c>
      <c r="C67" s="36" t="s">
        <v>0</v>
      </c>
      <c r="D67" s="45" t="s">
        <v>60</v>
      </c>
      <c r="E67" s="41"/>
      <c r="F67" s="41" t="s">
        <v>61</v>
      </c>
      <c r="G67" s="41"/>
      <c r="H67" s="41"/>
      <c r="I67" s="41"/>
      <c r="J67" s="41"/>
      <c r="K67" s="75" t="s">
        <v>187</v>
      </c>
      <c r="L67" s="76">
        <v>25</v>
      </c>
      <c r="R67">
        <f>COUNTA(K60:K67)</f>
        <v>4</v>
      </c>
      <c r="S67">
        <f>COUNTA(L60:L67)</f>
        <v>8</v>
      </c>
    </row>
    <row r="68" spans="2:12" ht="13.5" customHeight="1">
      <c r="B68" s="28">
        <f t="shared" si="1"/>
        <v>58</v>
      </c>
      <c r="C68" s="155" t="s">
        <v>62</v>
      </c>
      <c r="D68" s="156"/>
      <c r="E68" s="41"/>
      <c r="F68" s="41" t="s">
        <v>63</v>
      </c>
      <c r="G68" s="41"/>
      <c r="H68" s="41"/>
      <c r="I68" s="41"/>
      <c r="J68" s="41"/>
      <c r="K68" s="75">
        <v>1250</v>
      </c>
      <c r="L68" s="76">
        <v>6750</v>
      </c>
    </row>
    <row r="69" spans="2:12" ht="13.5" customHeight="1">
      <c r="B69" s="28">
        <f t="shared" si="1"/>
        <v>59</v>
      </c>
      <c r="C69" s="39"/>
      <c r="D69" s="40"/>
      <c r="E69" s="41"/>
      <c r="F69" s="41" t="s">
        <v>64</v>
      </c>
      <c r="G69" s="41"/>
      <c r="H69" s="41"/>
      <c r="I69" s="41"/>
      <c r="J69" s="41"/>
      <c r="K69" s="75">
        <v>3000</v>
      </c>
      <c r="L69" s="76">
        <v>2750</v>
      </c>
    </row>
    <row r="70" spans="2:12" ht="13.5" customHeight="1" thickBot="1">
      <c r="B70" s="28">
        <f t="shared" si="1"/>
        <v>60</v>
      </c>
      <c r="C70" s="39"/>
      <c r="D70" s="40"/>
      <c r="E70" s="41"/>
      <c r="F70" s="41" t="s">
        <v>107</v>
      </c>
      <c r="G70" s="41"/>
      <c r="H70" s="41"/>
      <c r="I70" s="41"/>
      <c r="J70" s="41"/>
      <c r="K70" s="75">
        <v>1250</v>
      </c>
      <c r="L70" s="82">
        <v>750</v>
      </c>
    </row>
    <row r="71" spans="2:12" ht="13.5" customHeight="1">
      <c r="B71" s="78"/>
      <c r="C71" s="79"/>
      <c r="D71" s="79"/>
      <c r="E71" s="80"/>
      <c r="F71" s="80"/>
      <c r="G71" s="80"/>
      <c r="H71" s="80"/>
      <c r="I71" s="80"/>
      <c r="J71" s="80"/>
      <c r="K71" s="80"/>
      <c r="L71" s="112"/>
    </row>
    <row r="72" spans="18:19" ht="18" customHeight="1">
      <c r="R72">
        <f>COUNTA(K11:K70)</f>
        <v>48</v>
      </c>
      <c r="S72">
        <f>COUNTA(L11:L70)</f>
        <v>52</v>
      </c>
    </row>
    <row r="73" spans="2:19" ht="18" customHeight="1">
      <c r="B73" s="22"/>
      <c r="R73">
        <f>SUM(R11:R16,K17:K70)</f>
        <v>48527</v>
      </c>
      <c r="S73">
        <f>SUM(S11:S16,L17:L70)</f>
        <v>92462</v>
      </c>
    </row>
    <row r="74" ht="9" customHeight="1" thickBot="1"/>
    <row r="75" spans="2:19" ht="18" customHeight="1">
      <c r="B75" s="1"/>
      <c r="C75" s="2"/>
      <c r="D75" s="157" t="s">
        <v>2</v>
      </c>
      <c r="E75" s="157"/>
      <c r="F75" s="157"/>
      <c r="G75" s="157"/>
      <c r="H75" s="2"/>
      <c r="I75" s="2"/>
      <c r="J75" s="3"/>
      <c r="K75" s="84" t="s">
        <v>80</v>
      </c>
      <c r="L75" s="106" t="s">
        <v>81</v>
      </c>
      <c r="R75">
        <f>COUNTA(K11:K70)</f>
        <v>48</v>
      </c>
      <c r="S75">
        <f>COUNTA(L11:L70)</f>
        <v>52</v>
      </c>
    </row>
    <row r="76" spans="2:19" ht="18" customHeight="1" thickBot="1">
      <c r="B76" s="7"/>
      <c r="C76" s="8"/>
      <c r="D76" s="158" t="s">
        <v>3</v>
      </c>
      <c r="E76" s="158"/>
      <c r="F76" s="158"/>
      <c r="G76" s="158"/>
      <c r="H76" s="8"/>
      <c r="I76" s="8"/>
      <c r="J76" s="9"/>
      <c r="K76" s="89" t="str">
        <f>K5</f>
        <v>H 30.9.20</v>
      </c>
      <c r="L76" s="113" t="str">
        <f>K76</f>
        <v>H 30.9.20</v>
      </c>
      <c r="R76">
        <f>SUM(R11:R16,K17:K70)</f>
        <v>48527</v>
      </c>
      <c r="S76">
        <f>SUM(S11:S16,L17:L70)</f>
        <v>92462</v>
      </c>
    </row>
    <row r="77" spans="2:12" ht="19.5" customHeight="1" thickTop="1">
      <c r="B77" s="159" t="s">
        <v>113</v>
      </c>
      <c r="C77" s="160"/>
      <c r="D77" s="160"/>
      <c r="E77" s="160"/>
      <c r="F77" s="160"/>
      <c r="G77" s="160"/>
      <c r="H77" s="160"/>
      <c r="I77" s="160"/>
      <c r="J77" s="27"/>
      <c r="K77" s="90">
        <f>SUM(K78:K86)</f>
        <v>48527</v>
      </c>
      <c r="L77" s="114">
        <f>SUM(L78:L86)</f>
        <v>92462</v>
      </c>
    </row>
    <row r="78" spans="2:12" ht="13.5" customHeight="1">
      <c r="B78" s="145" t="s">
        <v>66</v>
      </c>
      <c r="C78" s="146"/>
      <c r="D78" s="153"/>
      <c r="E78" s="48"/>
      <c r="F78" s="49"/>
      <c r="G78" s="147" t="s">
        <v>14</v>
      </c>
      <c r="H78" s="147"/>
      <c r="I78" s="49"/>
      <c r="J78" s="51"/>
      <c r="K78" s="42">
        <f>SUM(R$11:R$16)</f>
        <v>225</v>
      </c>
      <c r="L78" s="115">
        <f>SUM(S$11:S$16)</f>
        <v>950</v>
      </c>
    </row>
    <row r="79" spans="2:12" ht="13.5" customHeight="1">
      <c r="B79" s="16"/>
      <c r="C79" s="17"/>
      <c r="D79" s="18"/>
      <c r="E79" s="52"/>
      <c r="F79" s="41"/>
      <c r="G79" s="147" t="s">
        <v>90</v>
      </c>
      <c r="H79" s="147"/>
      <c r="I79" s="50"/>
      <c r="J79" s="53"/>
      <c r="K79" s="42">
        <f>SUM(K$17)</f>
        <v>5250</v>
      </c>
      <c r="L79" s="115">
        <f>SUM(L$17)</f>
        <v>5000</v>
      </c>
    </row>
    <row r="80" spans="2:12" ht="13.5" customHeight="1">
      <c r="B80" s="16"/>
      <c r="C80" s="17"/>
      <c r="D80" s="18"/>
      <c r="E80" s="52"/>
      <c r="F80" s="41"/>
      <c r="G80" s="147" t="s">
        <v>32</v>
      </c>
      <c r="H80" s="147"/>
      <c r="I80" s="49"/>
      <c r="J80" s="51"/>
      <c r="K80" s="42">
        <f>0</f>
        <v>0</v>
      </c>
      <c r="L80" s="115">
        <v>0</v>
      </c>
    </row>
    <row r="81" spans="2:12" ht="13.5" customHeight="1">
      <c r="B81" s="16"/>
      <c r="C81" s="17"/>
      <c r="D81" s="18"/>
      <c r="E81" s="52"/>
      <c r="F81" s="41"/>
      <c r="G81" s="147" t="s">
        <v>20</v>
      </c>
      <c r="H81" s="147"/>
      <c r="I81" s="49"/>
      <c r="J81" s="51"/>
      <c r="K81" s="42">
        <v>0</v>
      </c>
      <c r="L81" s="115">
        <v>0</v>
      </c>
    </row>
    <row r="82" spans="2:12" ht="13.5" customHeight="1">
      <c r="B82" s="16"/>
      <c r="C82" s="17"/>
      <c r="D82" s="18"/>
      <c r="E82" s="52"/>
      <c r="F82" s="41"/>
      <c r="G82" s="147" t="s">
        <v>22</v>
      </c>
      <c r="H82" s="147"/>
      <c r="I82" s="49"/>
      <c r="J82" s="51"/>
      <c r="K82" s="42">
        <f>SUM(K$18:K$32)</f>
        <v>31901</v>
      </c>
      <c r="L82" s="115">
        <f>SUM(L$18:L$32)</f>
        <v>74075</v>
      </c>
    </row>
    <row r="83" spans="2:12" ht="13.5" customHeight="1">
      <c r="B83" s="16"/>
      <c r="C83" s="17"/>
      <c r="D83" s="18"/>
      <c r="E83" s="52"/>
      <c r="F83" s="41"/>
      <c r="G83" s="147" t="s">
        <v>88</v>
      </c>
      <c r="H83" s="147"/>
      <c r="I83" s="49"/>
      <c r="J83" s="51"/>
      <c r="K83" s="42">
        <f>SUM(K$33:K$33)</f>
        <v>75</v>
      </c>
      <c r="L83" s="115">
        <f>SUM(L$33:L$33)</f>
        <v>75</v>
      </c>
    </row>
    <row r="84" spans="2:12" ht="13.5" customHeight="1">
      <c r="B84" s="16"/>
      <c r="C84" s="17"/>
      <c r="D84" s="18"/>
      <c r="E84" s="52"/>
      <c r="F84" s="41"/>
      <c r="G84" s="147" t="s">
        <v>33</v>
      </c>
      <c r="H84" s="147"/>
      <c r="I84" s="49"/>
      <c r="J84" s="51"/>
      <c r="K84" s="42">
        <f>SUM(K$34:K$59)</f>
        <v>5500</v>
      </c>
      <c r="L84" s="115">
        <f>SUM(L$34:L$59)</f>
        <v>1982</v>
      </c>
    </row>
    <row r="85" spans="2:12" ht="13.5" customHeight="1">
      <c r="B85" s="16"/>
      <c r="C85" s="17"/>
      <c r="D85" s="18"/>
      <c r="E85" s="52"/>
      <c r="F85" s="41"/>
      <c r="G85" s="147" t="s">
        <v>104</v>
      </c>
      <c r="H85" s="147"/>
      <c r="I85" s="49"/>
      <c r="J85" s="51"/>
      <c r="K85" s="42">
        <f>SUM(0,K$68:K$69)</f>
        <v>4250</v>
      </c>
      <c r="L85" s="115">
        <f>SUM(0,L$68:L$69)</f>
        <v>9500</v>
      </c>
    </row>
    <row r="86" spans="2:12" ht="13.5" customHeight="1" thickBot="1">
      <c r="B86" s="19"/>
      <c r="C86" s="20"/>
      <c r="D86" s="21"/>
      <c r="E86" s="54"/>
      <c r="F86" s="46"/>
      <c r="G86" s="148" t="s">
        <v>65</v>
      </c>
      <c r="H86" s="148"/>
      <c r="I86" s="55"/>
      <c r="J86" s="56"/>
      <c r="K86" s="47">
        <f>SUM(K$60:K$67,K$70)</f>
        <v>1326</v>
      </c>
      <c r="L86" s="116">
        <f>SUM(L$60:L$67,L$70)</f>
        <v>880</v>
      </c>
    </row>
    <row r="87" spans="2:12" ht="18" customHeight="1" thickTop="1">
      <c r="B87" s="149" t="s">
        <v>67</v>
      </c>
      <c r="C87" s="150"/>
      <c r="D87" s="151"/>
      <c r="E87" s="62"/>
      <c r="F87" s="29"/>
      <c r="G87" s="152" t="s">
        <v>68</v>
      </c>
      <c r="H87" s="152"/>
      <c r="I87" s="29"/>
      <c r="J87" s="30"/>
      <c r="K87" s="91" t="s">
        <v>69</v>
      </c>
      <c r="L87" s="97"/>
    </row>
    <row r="88" spans="2:12" ht="18" customHeight="1">
      <c r="B88" s="59"/>
      <c r="C88" s="60"/>
      <c r="D88" s="60"/>
      <c r="E88" s="57"/>
      <c r="F88" s="58"/>
      <c r="G88" s="33"/>
      <c r="H88" s="33"/>
      <c r="I88" s="58"/>
      <c r="J88" s="61"/>
      <c r="K88" s="92" t="s">
        <v>70</v>
      </c>
      <c r="L88" s="98"/>
    </row>
    <row r="89" spans="2:12" ht="18" customHeight="1">
      <c r="B89" s="16"/>
      <c r="C89" s="17"/>
      <c r="D89" s="17"/>
      <c r="E89" s="63"/>
      <c r="F89" s="8"/>
      <c r="G89" s="143" t="s">
        <v>71</v>
      </c>
      <c r="H89" s="143"/>
      <c r="I89" s="31"/>
      <c r="J89" s="32"/>
      <c r="K89" s="93" t="s">
        <v>72</v>
      </c>
      <c r="L89" s="99"/>
    </row>
    <row r="90" spans="2:12" ht="18" customHeight="1">
      <c r="B90" s="16"/>
      <c r="C90" s="17"/>
      <c r="D90" s="17"/>
      <c r="E90" s="64"/>
      <c r="F90" s="17"/>
      <c r="G90" s="65"/>
      <c r="H90" s="65"/>
      <c r="I90" s="60"/>
      <c r="J90" s="66"/>
      <c r="K90" s="94" t="s">
        <v>101</v>
      </c>
      <c r="L90" s="100"/>
    </row>
    <row r="91" spans="2:12" ht="18" customHeight="1">
      <c r="B91" s="16"/>
      <c r="C91" s="17"/>
      <c r="D91" s="17"/>
      <c r="E91" s="64"/>
      <c r="F91" s="17"/>
      <c r="G91" s="65"/>
      <c r="H91" s="65"/>
      <c r="I91" s="60"/>
      <c r="J91" s="66"/>
      <c r="K91" s="94" t="s">
        <v>102</v>
      </c>
      <c r="L91" s="100"/>
    </row>
    <row r="92" spans="2:12" ht="18" customHeight="1">
      <c r="B92" s="16"/>
      <c r="C92" s="17"/>
      <c r="D92" s="17"/>
      <c r="E92" s="63"/>
      <c r="F92" s="8"/>
      <c r="G92" s="143" t="s">
        <v>73</v>
      </c>
      <c r="H92" s="143"/>
      <c r="I92" s="31"/>
      <c r="J92" s="32"/>
      <c r="K92" s="93" t="s">
        <v>109</v>
      </c>
      <c r="L92" s="99"/>
    </row>
    <row r="93" spans="2:12" ht="18" customHeight="1">
      <c r="B93" s="16"/>
      <c r="C93" s="17"/>
      <c r="D93" s="17"/>
      <c r="E93" s="64"/>
      <c r="F93" s="17"/>
      <c r="G93" s="65"/>
      <c r="H93" s="65"/>
      <c r="I93" s="60"/>
      <c r="J93" s="66"/>
      <c r="K93" s="94" t="s">
        <v>110</v>
      </c>
      <c r="L93" s="100"/>
    </row>
    <row r="94" spans="2:12" ht="18" customHeight="1">
      <c r="B94" s="16"/>
      <c r="C94" s="17"/>
      <c r="D94" s="17"/>
      <c r="E94" s="64"/>
      <c r="F94" s="17"/>
      <c r="G94" s="65"/>
      <c r="H94" s="65"/>
      <c r="I94" s="60"/>
      <c r="J94" s="66"/>
      <c r="K94" s="94" t="s">
        <v>111</v>
      </c>
      <c r="L94" s="100"/>
    </row>
    <row r="95" spans="2:12" ht="18" customHeight="1">
      <c r="B95" s="16"/>
      <c r="C95" s="17"/>
      <c r="D95" s="17"/>
      <c r="E95" s="13"/>
      <c r="F95" s="14"/>
      <c r="G95" s="33"/>
      <c r="H95" s="33"/>
      <c r="I95" s="58"/>
      <c r="J95" s="61"/>
      <c r="K95" s="94" t="s">
        <v>112</v>
      </c>
      <c r="L95" s="98"/>
    </row>
    <row r="96" spans="2:12" ht="18" customHeight="1">
      <c r="B96" s="145" t="s">
        <v>74</v>
      </c>
      <c r="C96" s="146"/>
      <c r="D96" s="146"/>
      <c r="E96" s="8"/>
      <c r="F96" s="8"/>
      <c r="G96" s="8"/>
      <c r="H96" s="8"/>
      <c r="I96" s="8"/>
      <c r="J96" s="8"/>
      <c r="K96" s="77"/>
      <c r="L96" s="120"/>
    </row>
    <row r="97" spans="2:12" ht="13.5" customHeight="1">
      <c r="B97" s="67"/>
      <c r="C97" s="68" t="s">
        <v>75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67"/>
      <c r="C98" s="68" t="s">
        <v>76</v>
      </c>
      <c r="D98" s="69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67"/>
      <c r="C99" s="68" t="s">
        <v>77</v>
      </c>
      <c r="D99" s="69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67"/>
      <c r="C100" s="68" t="s">
        <v>198</v>
      </c>
      <c r="D100" s="69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67"/>
      <c r="C101" s="68" t="s">
        <v>181</v>
      </c>
      <c r="D101" s="69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199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200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68" t="s">
        <v>129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68" t="s">
        <v>130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70"/>
      <c r="C106" s="68" t="s">
        <v>178</v>
      </c>
      <c r="D106" s="68"/>
      <c r="E106" s="68"/>
      <c r="F106" s="68"/>
      <c r="G106" s="68"/>
      <c r="H106" s="68"/>
      <c r="I106" s="68"/>
      <c r="J106" s="68"/>
      <c r="K106" s="95"/>
      <c r="L106" s="101"/>
    </row>
    <row r="107" spans="2:12" ht="13.5" customHeight="1">
      <c r="B107" s="70"/>
      <c r="C107" s="68" t="s">
        <v>201</v>
      </c>
      <c r="D107" s="68"/>
      <c r="E107" s="68"/>
      <c r="F107" s="68"/>
      <c r="G107" s="68"/>
      <c r="H107" s="68"/>
      <c r="I107" s="68"/>
      <c r="J107" s="68"/>
      <c r="K107" s="95"/>
      <c r="L107" s="101"/>
    </row>
    <row r="108" spans="2:12" ht="13.5" customHeight="1">
      <c r="B108" s="70"/>
      <c r="C108" s="95" t="s">
        <v>202</v>
      </c>
      <c r="D108" s="68"/>
      <c r="E108" s="68"/>
      <c r="F108" s="68"/>
      <c r="G108" s="68"/>
      <c r="H108" s="68"/>
      <c r="I108" s="68"/>
      <c r="J108" s="68"/>
      <c r="K108" s="95"/>
      <c r="L108" s="101"/>
    </row>
    <row r="109" spans="2:12" ht="13.5" customHeight="1">
      <c r="B109" s="70"/>
      <c r="C109" s="68" t="s">
        <v>203</v>
      </c>
      <c r="D109" s="68"/>
      <c r="E109" s="68"/>
      <c r="F109" s="68"/>
      <c r="G109" s="68"/>
      <c r="H109" s="68"/>
      <c r="I109" s="68"/>
      <c r="J109" s="68"/>
      <c r="K109" s="95"/>
      <c r="L109" s="101"/>
    </row>
    <row r="110" spans="2:13" ht="18" customHeight="1">
      <c r="B110" s="70"/>
      <c r="C110" s="68" t="s">
        <v>131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1"/>
    </row>
    <row r="111" spans="2:13" ht="13.5">
      <c r="B111" s="70"/>
      <c r="C111" s="68" t="s">
        <v>179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1"/>
    </row>
    <row r="112" spans="2:13" ht="13.5">
      <c r="B112" s="70"/>
      <c r="C112" s="68" t="s">
        <v>180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1"/>
    </row>
    <row r="113" spans="2:13" ht="13.5">
      <c r="B113" s="70"/>
      <c r="C113" s="68" t="s">
        <v>204</v>
      </c>
      <c r="D113" s="68"/>
      <c r="E113" s="68"/>
      <c r="F113" s="68"/>
      <c r="G113" s="68"/>
      <c r="H113" s="68"/>
      <c r="I113" s="68"/>
      <c r="J113" s="68"/>
      <c r="K113" s="95"/>
      <c r="L113" s="95"/>
      <c r="M113" s="121"/>
    </row>
    <row r="114" spans="2:25" ht="13.5" customHeight="1">
      <c r="B114" s="70"/>
      <c r="C114" s="68" t="s">
        <v>182</v>
      </c>
      <c r="D114" s="68"/>
      <c r="E114" s="68"/>
      <c r="F114" s="68"/>
      <c r="G114" s="68"/>
      <c r="H114" s="68"/>
      <c r="I114" s="68"/>
      <c r="J114" s="68"/>
      <c r="K114" s="95"/>
      <c r="L114" s="95"/>
      <c r="M114" s="129"/>
      <c r="N114" s="128"/>
      <c r="Y114" s="83"/>
    </row>
    <row r="115" spans="2:13" ht="13.5">
      <c r="B115" s="70"/>
      <c r="C115" s="68" t="s">
        <v>92</v>
      </c>
      <c r="D115" s="68"/>
      <c r="E115" s="68"/>
      <c r="F115" s="68"/>
      <c r="G115" s="68"/>
      <c r="H115" s="68"/>
      <c r="I115" s="68"/>
      <c r="J115" s="68"/>
      <c r="K115" s="95"/>
      <c r="L115" s="95"/>
      <c r="M115" s="121"/>
    </row>
    <row r="116" spans="2:13" ht="13.5">
      <c r="B116" s="70"/>
      <c r="C116" s="68" t="s">
        <v>78</v>
      </c>
      <c r="D116" s="68"/>
      <c r="E116" s="68"/>
      <c r="F116" s="68"/>
      <c r="G116" s="68"/>
      <c r="H116" s="68"/>
      <c r="I116" s="68"/>
      <c r="J116" s="68"/>
      <c r="K116" s="95"/>
      <c r="L116" s="95"/>
      <c r="M116" s="121"/>
    </row>
    <row r="117" spans="2:13" ht="13.5">
      <c r="B117" s="121"/>
      <c r="C117" s="95" t="s">
        <v>205</v>
      </c>
      <c r="D117" s="81"/>
      <c r="E117" s="81"/>
      <c r="F117" s="81"/>
      <c r="G117" s="81"/>
      <c r="H117" s="81"/>
      <c r="I117" s="81"/>
      <c r="J117" s="81"/>
      <c r="K117" s="122"/>
      <c r="L117" s="122"/>
      <c r="M117" s="121"/>
    </row>
    <row r="118" spans="2:25" ht="13.5">
      <c r="B118" s="121"/>
      <c r="C118" s="95" t="s">
        <v>206</v>
      </c>
      <c r="D118" s="81"/>
      <c r="E118" s="81"/>
      <c r="F118" s="81"/>
      <c r="G118" s="81"/>
      <c r="H118" s="81"/>
      <c r="I118" s="81"/>
      <c r="J118" s="81"/>
      <c r="K118" s="122"/>
      <c r="L118" s="122"/>
      <c r="M118" s="130"/>
      <c r="N118" s="123"/>
      <c r="Y118" s="83"/>
    </row>
    <row r="119" spans="2:13" ht="13.5">
      <c r="B119" s="121"/>
      <c r="C119" s="95" t="s">
        <v>207</v>
      </c>
      <c r="D119" s="81"/>
      <c r="E119" s="81"/>
      <c r="F119" s="81"/>
      <c r="G119" s="81"/>
      <c r="H119" s="81"/>
      <c r="I119" s="81"/>
      <c r="J119" s="81"/>
      <c r="K119" s="122"/>
      <c r="L119" s="122"/>
      <c r="M119" s="121"/>
    </row>
    <row r="120" spans="2:12" ht="14.25" thickBot="1">
      <c r="B120" s="124"/>
      <c r="C120" s="96" t="s">
        <v>208</v>
      </c>
      <c r="D120" s="125"/>
      <c r="E120" s="125"/>
      <c r="F120" s="125"/>
      <c r="G120" s="125"/>
      <c r="H120" s="125"/>
      <c r="I120" s="125"/>
      <c r="J120" s="125"/>
      <c r="K120" s="126"/>
      <c r="L120" s="127"/>
    </row>
  </sheetData>
  <sheetProtection/>
  <mergeCells count="26">
    <mergeCell ref="G81:H81"/>
    <mergeCell ref="G89:H89"/>
    <mergeCell ref="G92:H92"/>
    <mergeCell ref="B96:D96"/>
    <mergeCell ref="G83:H83"/>
    <mergeCell ref="G84:H84"/>
    <mergeCell ref="G85:H85"/>
    <mergeCell ref="G86:H86"/>
    <mergeCell ref="B87:D87"/>
    <mergeCell ref="G10:H10"/>
    <mergeCell ref="G79:H79"/>
    <mergeCell ref="D75:G75"/>
    <mergeCell ref="D76:G76"/>
    <mergeCell ref="B77:I77"/>
    <mergeCell ref="G80:H80"/>
    <mergeCell ref="C68:D68"/>
    <mergeCell ref="G82:H82"/>
    <mergeCell ref="G87:H87"/>
    <mergeCell ref="D4:G4"/>
    <mergeCell ref="D5:G5"/>
    <mergeCell ref="D6:G6"/>
    <mergeCell ref="D7:F7"/>
    <mergeCell ref="D8:F8"/>
    <mergeCell ref="B78:D78"/>
    <mergeCell ref="G78:H78"/>
    <mergeCell ref="D9:F9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7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6"/>
  <sheetViews>
    <sheetView view="pageBreakPreview" zoomScale="75" zoomScaleNormal="75" zoomScaleSheetLayoutView="75" zoomScalePageLayoutView="0" workbookViewId="0" topLeftCell="A76">
      <selection activeCell="K93" sqref="K93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397</v>
      </c>
      <c r="L5" s="107" t="str">
        <f>K5</f>
        <v>H 30.9.13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0.5930555555555556</v>
      </c>
      <c r="L6" s="132">
        <v>0.5472222222222222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1.85</v>
      </c>
      <c r="L7" s="134">
        <v>1.36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252</v>
      </c>
      <c r="G11" s="41"/>
      <c r="H11" s="41"/>
      <c r="I11" s="41"/>
      <c r="J11" s="41"/>
      <c r="K11" s="73" t="s">
        <v>422</v>
      </c>
      <c r="L11" s="74" t="s">
        <v>330</v>
      </c>
      <c r="N11" t="s">
        <v>15</v>
      </c>
      <c r="O11" t="e">
        <f>IF(#REF!="",0,VALUE(MID(#REF!,2,LEN(#REF!)-2)))</f>
        <v>#REF!</v>
      </c>
      <c r="P11">
        <f>IF(L11="",0,VALUE(MID(L11,2,LEN(L11)-2)))</f>
        <v>100</v>
      </c>
      <c r="Q11" t="e">
        <f>IF(#REF!="",0,VALUE(MID(#REF!,2,LEN(#REF!)-2)))</f>
        <v>#REF!</v>
      </c>
      <c r="R11">
        <f>IF(K11="＋",0,IF(K11="(＋)",0,ABS(K11)))</f>
        <v>0</v>
      </c>
      <c r="S11">
        <f aca="true" t="shared" si="0" ref="R11:S14">IF(L11="＋",0,IF(L11="(＋)",0,ABS(L11)))</f>
        <v>100</v>
      </c>
    </row>
    <row r="12" spans="2:19" ht="13.5" customHeight="1">
      <c r="B12" s="28">
        <f>B11+1</f>
        <v>2</v>
      </c>
      <c r="C12" s="35"/>
      <c r="D12" s="43"/>
      <c r="E12" s="41"/>
      <c r="F12" s="41" t="s">
        <v>253</v>
      </c>
      <c r="G12" s="41"/>
      <c r="H12" s="41"/>
      <c r="I12" s="41"/>
      <c r="J12" s="41"/>
      <c r="K12" s="73" t="s">
        <v>210</v>
      </c>
      <c r="L12" s="74" t="s">
        <v>398</v>
      </c>
      <c r="N12" s="71" t="s">
        <v>17</v>
      </c>
      <c r="O12" t="str">
        <f>K12</f>
        <v>(50)</v>
      </c>
      <c r="P12" t="str">
        <f>L12</f>
        <v>(575)</v>
      </c>
      <c r="Q12" t="e">
        <f>#REF!</f>
        <v>#REF!</v>
      </c>
      <c r="R12">
        <f t="shared" si="0"/>
        <v>50</v>
      </c>
      <c r="S12">
        <f t="shared" si="0"/>
        <v>575</v>
      </c>
    </row>
    <row r="13" spans="2:19" ht="13.5" customHeight="1">
      <c r="B13" s="28">
        <f aca="true" t="shared" si="1" ref="B13:B66">B12+1</f>
        <v>3</v>
      </c>
      <c r="C13" s="35"/>
      <c r="D13" s="43"/>
      <c r="E13" s="41"/>
      <c r="F13" s="41" t="s">
        <v>240</v>
      </c>
      <c r="G13" s="41"/>
      <c r="H13" s="41"/>
      <c r="I13" s="41"/>
      <c r="J13" s="41"/>
      <c r="K13" s="73" t="s">
        <v>187</v>
      </c>
      <c r="L13" s="74" t="s">
        <v>187</v>
      </c>
      <c r="N13" t="s">
        <v>15</v>
      </c>
      <c r="O13" t="e">
        <f>IF(K13="",0,VALUE(MID(K13,2,LEN(K13)-2)))</f>
        <v>#VALUE!</v>
      </c>
      <c r="P13" t="e">
        <f>IF(L13="",0,VALUE(MID(L13,2,LEN(L13)-2)))</f>
        <v>#VALUE!</v>
      </c>
      <c r="Q13" t="e">
        <f>IF(#REF!="",0,VALUE(MID(#REF!,2,LEN(#REF!)-2)))</f>
        <v>#REF!</v>
      </c>
      <c r="R13">
        <f t="shared" si="0"/>
        <v>0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18</v>
      </c>
      <c r="G14" s="41"/>
      <c r="H14" s="41"/>
      <c r="I14" s="41"/>
      <c r="J14" s="41"/>
      <c r="K14" s="73"/>
      <c r="L14" s="74" t="s">
        <v>187</v>
      </c>
      <c r="N14" t="s">
        <v>15</v>
      </c>
      <c r="O14">
        <f>IF(K14="",0,VALUE(MID(K14,2,LEN(K14)-2)))</f>
        <v>0</v>
      </c>
      <c r="P14" t="e">
        <f>IF(L14="",0,VALUE(MID(L14,2,LEN(L14)-2)))</f>
        <v>#VALUE!</v>
      </c>
      <c r="Q14" t="e">
        <f>IF(#REF!="",0,VALUE(MID(#REF!,2,LEN(#REF!)-2)))</f>
        <v>#REF!</v>
      </c>
      <c r="R14">
        <f t="shared" si="0"/>
        <v>0</v>
      </c>
      <c r="S14">
        <f t="shared" si="0"/>
        <v>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399</v>
      </c>
      <c r="G15" s="41"/>
      <c r="H15" s="41"/>
      <c r="I15" s="41"/>
      <c r="J15" s="41"/>
      <c r="K15" s="73"/>
      <c r="L15" s="74" t="s">
        <v>222</v>
      </c>
      <c r="N15" s="71" t="s">
        <v>17</v>
      </c>
      <c r="O15">
        <f>K15</f>
        <v>0</v>
      </c>
      <c r="P15" t="str">
        <f>L15</f>
        <v>(75)</v>
      </c>
      <c r="Q15" t="e">
        <f>#REF!</f>
        <v>#REF!</v>
      </c>
      <c r="R15">
        <f aca="true" t="shared" si="2" ref="R15:S17">IF(K15="＋",0,IF(K15="(＋)",0,ABS(K15)))</f>
        <v>0</v>
      </c>
      <c r="S15">
        <f t="shared" si="2"/>
        <v>75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114</v>
      </c>
      <c r="G16" s="41"/>
      <c r="H16" s="41"/>
      <c r="I16" s="41"/>
      <c r="J16" s="41"/>
      <c r="K16" s="73"/>
      <c r="L16" s="74" t="s">
        <v>184</v>
      </c>
      <c r="N16" t="s">
        <v>15</v>
      </c>
      <c r="O16">
        <f>IF(K16="",0,VALUE(MID(K16,2,LEN(K16)-2)))</f>
        <v>0</v>
      </c>
      <c r="P16" t="e">
        <f>IF(L16="",0,VALUE(MID(L16,2,LEN(L16)-2)))</f>
        <v>#VALUE!</v>
      </c>
      <c r="Q16" t="e">
        <f>IF(#REF!="",0,VALUE(MID(#REF!,2,LEN(#REF!)-2)))</f>
        <v>#REF!</v>
      </c>
      <c r="R16">
        <f t="shared" si="2"/>
        <v>0</v>
      </c>
      <c r="S16">
        <f t="shared" si="2"/>
        <v>0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138</v>
      </c>
      <c r="G17" s="41"/>
      <c r="H17" s="41"/>
      <c r="I17" s="41"/>
      <c r="J17" s="41"/>
      <c r="K17" s="73" t="s">
        <v>210</v>
      </c>
      <c r="L17" s="74" t="s">
        <v>328</v>
      </c>
      <c r="N17" t="s">
        <v>15</v>
      </c>
      <c r="O17" t="e">
        <f>IF(#REF!="",0,VALUE(MID(#REF!,2,LEN(#REF!)-2)))</f>
        <v>#REF!</v>
      </c>
      <c r="P17">
        <f>IF(L17="",0,VALUE(MID(L17,2,LEN(L17)-2)))</f>
        <v>800</v>
      </c>
      <c r="Q17" t="e">
        <f>IF(#REF!="",0,VALUE(MID(#REF!,2,LEN(#REF!)-2)))</f>
        <v>#REF!</v>
      </c>
      <c r="R17">
        <f t="shared" si="2"/>
        <v>50</v>
      </c>
      <c r="S17">
        <f t="shared" si="2"/>
        <v>800</v>
      </c>
    </row>
    <row r="18" spans="2:19" ht="13.5" customHeight="1">
      <c r="B18" s="28">
        <f t="shared" si="1"/>
        <v>8</v>
      </c>
      <c r="C18" s="36" t="s">
        <v>29</v>
      </c>
      <c r="D18" s="34" t="s">
        <v>30</v>
      </c>
      <c r="E18" s="41"/>
      <c r="F18" s="41" t="s">
        <v>137</v>
      </c>
      <c r="G18" s="41"/>
      <c r="H18" s="41"/>
      <c r="I18" s="41"/>
      <c r="J18" s="41"/>
      <c r="K18" s="75">
        <v>6250</v>
      </c>
      <c r="L18" s="76">
        <v>6000</v>
      </c>
      <c r="S18">
        <f>COUNTA(L11:L17)</f>
        <v>7</v>
      </c>
    </row>
    <row r="19" spans="2:12" ht="13.5" customHeight="1">
      <c r="B19" s="28">
        <f t="shared" si="1"/>
        <v>9</v>
      </c>
      <c r="C19" s="36" t="s">
        <v>31</v>
      </c>
      <c r="D19" s="34" t="s">
        <v>32</v>
      </c>
      <c r="E19" s="41"/>
      <c r="F19" s="41" t="s">
        <v>242</v>
      </c>
      <c r="G19" s="41"/>
      <c r="H19" s="41"/>
      <c r="I19" s="41"/>
      <c r="J19" s="41"/>
      <c r="K19" s="75">
        <v>125</v>
      </c>
      <c r="L19" s="76">
        <v>25</v>
      </c>
    </row>
    <row r="20" spans="2:12" ht="13.5" customHeight="1">
      <c r="B20" s="28">
        <f t="shared" si="1"/>
        <v>10</v>
      </c>
      <c r="C20" s="36" t="s">
        <v>86</v>
      </c>
      <c r="D20" s="43"/>
      <c r="E20" s="41"/>
      <c r="F20" s="41" t="s">
        <v>119</v>
      </c>
      <c r="G20" s="41"/>
      <c r="H20" s="41"/>
      <c r="I20" s="41"/>
      <c r="J20" s="41"/>
      <c r="K20" s="75"/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120</v>
      </c>
      <c r="G21" s="41"/>
      <c r="H21" s="41"/>
      <c r="I21" s="41"/>
      <c r="J21" s="41"/>
      <c r="K21" s="75" t="s">
        <v>187</v>
      </c>
      <c r="L21" s="76">
        <v>300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23</v>
      </c>
      <c r="G22" s="41"/>
      <c r="H22" s="41"/>
      <c r="I22" s="41"/>
      <c r="J22" s="41"/>
      <c r="K22" s="75">
        <v>25</v>
      </c>
      <c r="L22" s="76"/>
    </row>
    <row r="23" spans="2:12" ht="13.5" customHeight="1">
      <c r="B23" s="28">
        <f t="shared" si="1"/>
        <v>13</v>
      </c>
      <c r="C23" s="37"/>
      <c r="D23" s="43"/>
      <c r="E23" s="41"/>
      <c r="F23" s="41" t="s">
        <v>24</v>
      </c>
      <c r="G23" s="41"/>
      <c r="H23" s="41"/>
      <c r="I23" s="41"/>
      <c r="J23" s="41"/>
      <c r="K23" s="75" t="s">
        <v>187</v>
      </c>
      <c r="L23" s="76">
        <v>100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122</v>
      </c>
      <c r="G24" s="41"/>
      <c r="H24" s="41"/>
      <c r="I24" s="41"/>
      <c r="J24" s="41"/>
      <c r="K24" s="75">
        <v>200</v>
      </c>
      <c r="L24" s="76" t="s">
        <v>187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132</v>
      </c>
      <c r="G25" s="41"/>
      <c r="H25" s="41"/>
      <c r="I25" s="41"/>
      <c r="J25" s="41"/>
      <c r="K25" s="75">
        <v>150</v>
      </c>
      <c r="L25" s="76">
        <v>750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87</v>
      </c>
      <c r="G26" s="41"/>
      <c r="H26" s="41"/>
      <c r="I26" s="41"/>
      <c r="J26" s="41"/>
      <c r="K26" s="75">
        <v>17125</v>
      </c>
      <c r="L26" s="76">
        <v>13250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338</v>
      </c>
      <c r="G27" s="41"/>
      <c r="H27" s="41"/>
      <c r="I27" s="41"/>
      <c r="J27" s="41"/>
      <c r="K27" s="75" t="s">
        <v>187</v>
      </c>
      <c r="L27" s="76" t="s">
        <v>187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25</v>
      </c>
      <c r="G28" s="41"/>
      <c r="H28" s="41"/>
      <c r="I28" s="41"/>
      <c r="J28" s="41"/>
      <c r="K28" s="75">
        <v>17500</v>
      </c>
      <c r="L28" s="76">
        <v>69000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26</v>
      </c>
      <c r="G29" s="41"/>
      <c r="H29" s="41"/>
      <c r="I29" s="41"/>
      <c r="J29" s="41"/>
      <c r="K29" s="75">
        <v>9500</v>
      </c>
      <c r="L29" s="76">
        <v>18250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27</v>
      </c>
      <c r="G30" s="41"/>
      <c r="H30" s="41"/>
      <c r="I30" s="41"/>
      <c r="J30" s="41"/>
      <c r="K30" s="75">
        <v>25</v>
      </c>
      <c r="L30" s="76">
        <v>25</v>
      </c>
    </row>
    <row r="31" spans="2:12" ht="13.5" customHeight="1">
      <c r="B31" s="28">
        <f t="shared" si="1"/>
        <v>21</v>
      </c>
      <c r="C31" s="36" t="s">
        <v>91</v>
      </c>
      <c r="D31" s="34" t="s">
        <v>88</v>
      </c>
      <c r="E31" s="41"/>
      <c r="F31" s="41" t="s">
        <v>400</v>
      </c>
      <c r="G31" s="41"/>
      <c r="H31" s="41"/>
      <c r="I31" s="41"/>
      <c r="J31" s="41"/>
      <c r="K31" s="75">
        <v>25</v>
      </c>
      <c r="L31" s="76"/>
    </row>
    <row r="32" spans="2:12" ht="13.5" customHeight="1">
      <c r="B32" s="28">
        <f t="shared" si="1"/>
        <v>22</v>
      </c>
      <c r="C32" s="36" t="s">
        <v>89</v>
      </c>
      <c r="D32" s="34" t="s">
        <v>33</v>
      </c>
      <c r="E32" s="41"/>
      <c r="F32" s="41" t="s">
        <v>401</v>
      </c>
      <c r="G32" s="41"/>
      <c r="H32" s="41"/>
      <c r="I32" s="41"/>
      <c r="J32" s="41"/>
      <c r="K32" s="75">
        <v>200</v>
      </c>
      <c r="L32" s="76">
        <v>200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139</v>
      </c>
      <c r="G33" s="41"/>
      <c r="H33" s="41"/>
      <c r="I33" s="41"/>
      <c r="J33" s="41"/>
      <c r="K33" s="75"/>
      <c r="L33" s="76" t="s">
        <v>187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133</v>
      </c>
      <c r="G34" s="41"/>
      <c r="H34" s="41"/>
      <c r="I34" s="41"/>
      <c r="J34" s="41"/>
      <c r="K34" s="75">
        <v>50</v>
      </c>
      <c r="L34" s="76">
        <v>50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244</v>
      </c>
      <c r="G35" s="41"/>
      <c r="H35" s="41"/>
      <c r="I35" s="41"/>
      <c r="J35" s="41"/>
      <c r="K35" s="75" t="s">
        <v>187</v>
      </c>
      <c r="L35" s="76"/>
    </row>
    <row r="36" spans="2:12" ht="13.5" customHeight="1">
      <c r="B36" s="28">
        <f t="shared" si="1"/>
        <v>26</v>
      </c>
      <c r="C36" s="37"/>
      <c r="D36" s="43"/>
      <c r="E36" s="41"/>
      <c r="F36" s="41" t="s">
        <v>402</v>
      </c>
      <c r="G36" s="41"/>
      <c r="H36" s="41"/>
      <c r="I36" s="41"/>
      <c r="J36" s="41"/>
      <c r="K36" s="75" t="s">
        <v>187</v>
      </c>
      <c r="L36" s="76" t="s">
        <v>187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124</v>
      </c>
      <c r="G37" s="41"/>
      <c r="H37" s="41"/>
      <c r="I37" s="41"/>
      <c r="J37" s="41"/>
      <c r="K37" s="75"/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149</v>
      </c>
      <c r="G38" s="41"/>
      <c r="H38" s="41"/>
      <c r="I38" s="41"/>
      <c r="J38" s="41"/>
      <c r="K38" s="75"/>
      <c r="L38" s="76">
        <v>525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134</v>
      </c>
      <c r="G39" s="41"/>
      <c r="H39" s="41"/>
      <c r="I39" s="41"/>
      <c r="J39" s="41"/>
      <c r="K39" s="75" t="s">
        <v>187</v>
      </c>
      <c r="L39" s="76" t="s">
        <v>187</v>
      </c>
    </row>
    <row r="40" spans="2:25" ht="13.5" customHeight="1">
      <c r="B40" s="28">
        <f t="shared" si="1"/>
        <v>30</v>
      </c>
      <c r="C40" s="37"/>
      <c r="D40" s="43"/>
      <c r="E40" s="41"/>
      <c r="F40" s="41" t="s">
        <v>150</v>
      </c>
      <c r="G40" s="41"/>
      <c r="H40" s="41"/>
      <c r="I40" s="41"/>
      <c r="J40" s="41"/>
      <c r="K40" s="75">
        <v>25</v>
      </c>
      <c r="L40" s="76">
        <v>100</v>
      </c>
      <c r="M40" s="104"/>
      <c r="N40" s="103"/>
      <c r="Y40" s="119"/>
    </row>
    <row r="41" spans="2:12" ht="13.5" customHeight="1">
      <c r="B41" s="28">
        <f t="shared" si="1"/>
        <v>31</v>
      </c>
      <c r="C41" s="37"/>
      <c r="D41" s="43"/>
      <c r="E41" s="41"/>
      <c r="F41" s="41" t="s">
        <v>135</v>
      </c>
      <c r="G41" s="41"/>
      <c r="H41" s="41"/>
      <c r="I41" s="41"/>
      <c r="J41" s="41"/>
      <c r="K41" s="75" t="s">
        <v>187</v>
      </c>
      <c r="L41" s="76">
        <v>300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37</v>
      </c>
      <c r="G42" s="41"/>
      <c r="H42" s="41"/>
      <c r="I42" s="41"/>
      <c r="J42" s="41"/>
      <c r="K42" s="75"/>
      <c r="L42" s="76">
        <v>100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231</v>
      </c>
      <c r="G43" s="41"/>
      <c r="H43" s="41"/>
      <c r="I43" s="41"/>
      <c r="J43" s="41"/>
      <c r="K43" s="75" t="s">
        <v>187</v>
      </c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40</v>
      </c>
      <c r="G44" s="41"/>
      <c r="H44" s="41"/>
      <c r="I44" s="41"/>
      <c r="J44" s="41"/>
      <c r="K44" s="75">
        <v>48</v>
      </c>
      <c r="L44" s="76">
        <v>24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41</v>
      </c>
      <c r="G45" s="41"/>
      <c r="H45" s="41"/>
      <c r="I45" s="41"/>
      <c r="J45" s="41"/>
      <c r="K45" s="75">
        <v>8</v>
      </c>
      <c r="L45" s="76" t="s">
        <v>187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42</v>
      </c>
      <c r="G46" s="41"/>
      <c r="H46" s="41"/>
      <c r="I46" s="41"/>
      <c r="J46" s="41"/>
      <c r="K46" s="75" t="s">
        <v>187</v>
      </c>
      <c r="L46" s="76" t="s">
        <v>187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97</v>
      </c>
      <c r="G47" s="41"/>
      <c r="H47" s="41"/>
      <c r="I47" s="41"/>
      <c r="J47" s="41"/>
      <c r="K47" s="75" t="s">
        <v>187</v>
      </c>
      <c r="L47" s="76">
        <v>300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98</v>
      </c>
      <c r="G48" s="41"/>
      <c r="H48" s="41"/>
      <c r="I48" s="41"/>
      <c r="J48" s="41"/>
      <c r="K48" s="75"/>
      <c r="L48" s="76">
        <v>150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177</v>
      </c>
      <c r="G49" s="41"/>
      <c r="H49" s="41"/>
      <c r="I49" s="41"/>
      <c r="J49" s="41"/>
      <c r="K49" s="75" t="s">
        <v>187</v>
      </c>
      <c r="L49" s="76">
        <v>1000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136</v>
      </c>
      <c r="G50" s="41"/>
      <c r="H50" s="41"/>
      <c r="I50" s="41"/>
      <c r="J50" s="41"/>
      <c r="K50" s="75" t="s">
        <v>187</v>
      </c>
      <c r="L50" s="76">
        <v>50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219</v>
      </c>
      <c r="G51" s="41"/>
      <c r="H51" s="41"/>
      <c r="I51" s="41"/>
      <c r="J51" s="41"/>
      <c r="K51" s="75">
        <v>25</v>
      </c>
      <c r="L51" s="76">
        <v>25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403</v>
      </c>
      <c r="G52" s="41"/>
      <c r="H52" s="41"/>
      <c r="I52" s="41"/>
      <c r="J52" s="41"/>
      <c r="K52" s="75"/>
      <c r="L52" s="76">
        <v>100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46</v>
      </c>
      <c r="G53" s="41"/>
      <c r="H53" s="41"/>
      <c r="I53" s="41"/>
      <c r="J53" s="41"/>
      <c r="K53" s="75">
        <v>3000</v>
      </c>
      <c r="L53" s="76">
        <v>1100</v>
      </c>
    </row>
    <row r="54" spans="2:12" ht="13.5" customHeight="1">
      <c r="B54" s="28">
        <f t="shared" si="1"/>
        <v>44</v>
      </c>
      <c r="C54" s="36" t="s">
        <v>50</v>
      </c>
      <c r="D54" s="34" t="s">
        <v>51</v>
      </c>
      <c r="E54" s="41"/>
      <c r="F54" s="41" t="s">
        <v>404</v>
      </c>
      <c r="G54" s="41"/>
      <c r="H54" s="41"/>
      <c r="I54" s="41"/>
      <c r="J54" s="41"/>
      <c r="K54" s="75"/>
      <c r="L54" s="76">
        <v>1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405</v>
      </c>
      <c r="G55" s="41"/>
      <c r="H55" s="41"/>
      <c r="I55" s="41"/>
      <c r="J55" s="41"/>
      <c r="K55" s="75"/>
      <c r="L55" s="76" t="s">
        <v>187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406</v>
      </c>
      <c r="G56" s="41"/>
      <c r="H56" s="41"/>
      <c r="I56" s="41"/>
      <c r="J56" s="41"/>
      <c r="K56" s="75"/>
      <c r="L56" s="76">
        <v>1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108</v>
      </c>
      <c r="G57" s="41"/>
      <c r="H57" s="41"/>
      <c r="I57" s="41"/>
      <c r="J57" s="41"/>
      <c r="K57" s="75"/>
      <c r="L57" s="76">
        <v>2</v>
      </c>
    </row>
    <row r="58" spans="2:12" ht="13.5" customHeight="1">
      <c r="B58" s="28">
        <f t="shared" si="1"/>
        <v>48</v>
      </c>
      <c r="C58" s="37"/>
      <c r="D58" s="44"/>
      <c r="E58" s="41"/>
      <c r="F58" s="41" t="s">
        <v>52</v>
      </c>
      <c r="G58" s="41"/>
      <c r="H58" s="41"/>
      <c r="I58" s="41"/>
      <c r="J58" s="41"/>
      <c r="K58" s="75">
        <v>1</v>
      </c>
      <c r="L58" s="76" t="s">
        <v>187</v>
      </c>
    </row>
    <row r="59" spans="2:12" ht="13.5" customHeight="1">
      <c r="B59" s="28">
        <f t="shared" si="1"/>
        <v>49</v>
      </c>
      <c r="C59" s="36" t="s">
        <v>54</v>
      </c>
      <c r="D59" s="43" t="s">
        <v>128</v>
      </c>
      <c r="E59" s="41"/>
      <c r="F59" s="41" t="s">
        <v>127</v>
      </c>
      <c r="G59" s="41"/>
      <c r="H59" s="41"/>
      <c r="I59" s="41"/>
      <c r="J59" s="41"/>
      <c r="K59" s="75"/>
      <c r="L59" s="111" t="s">
        <v>187</v>
      </c>
    </row>
    <row r="60" spans="2:12" ht="13.5" customHeight="1">
      <c r="B60" s="28">
        <f t="shared" si="1"/>
        <v>50</v>
      </c>
      <c r="C60" s="37"/>
      <c r="D60" s="34" t="s">
        <v>55</v>
      </c>
      <c r="E60" s="41"/>
      <c r="F60" s="41" t="s">
        <v>407</v>
      </c>
      <c r="G60" s="41"/>
      <c r="H60" s="41"/>
      <c r="I60" s="41"/>
      <c r="J60" s="41"/>
      <c r="K60" s="75"/>
      <c r="L60" s="76">
        <v>1</v>
      </c>
    </row>
    <row r="61" spans="2:12" ht="13.5" customHeight="1">
      <c r="B61" s="28">
        <f t="shared" si="1"/>
        <v>51</v>
      </c>
      <c r="C61" s="37"/>
      <c r="D61" s="44"/>
      <c r="E61" s="41"/>
      <c r="F61" s="41" t="s">
        <v>56</v>
      </c>
      <c r="G61" s="41"/>
      <c r="H61" s="41"/>
      <c r="I61" s="41"/>
      <c r="J61" s="41"/>
      <c r="K61" s="75">
        <v>25</v>
      </c>
      <c r="L61" s="76">
        <v>75</v>
      </c>
    </row>
    <row r="62" spans="2:12" ht="13.5" customHeight="1">
      <c r="B62" s="28">
        <f t="shared" si="1"/>
        <v>52</v>
      </c>
      <c r="C62" s="38"/>
      <c r="D62" s="45" t="s">
        <v>57</v>
      </c>
      <c r="E62" s="41"/>
      <c r="F62" s="41" t="s">
        <v>58</v>
      </c>
      <c r="G62" s="41"/>
      <c r="H62" s="41"/>
      <c r="I62" s="41"/>
      <c r="J62" s="41"/>
      <c r="K62" s="75">
        <v>100</v>
      </c>
      <c r="L62" s="76">
        <v>25</v>
      </c>
    </row>
    <row r="63" spans="2:19" ht="13.5" customHeight="1">
      <c r="B63" s="28">
        <f t="shared" si="1"/>
        <v>53</v>
      </c>
      <c r="C63" s="36" t="s">
        <v>0</v>
      </c>
      <c r="D63" s="45" t="s">
        <v>60</v>
      </c>
      <c r="E63" s="41"/>
      <c r="F63" s="41" t="s">
        <v>61</v>
      </c>
      <c r="G63" s="41"/>
      <c r="H63" s="41"/>
      <c r="I63" s="41"/>
      <c r="J63" s="41"/>
      <c r="K63" s="75"/>
      <c r="L63" s="76">
        <v>25</v>
      </c>
      <c r="R63">
        <f>COUNTA(K54:K63)</f>
        <v>3</v>
      </c>
      <c r="S63">
        <f>COUNTA(L54:L63)</f>
        <v>10</v>
      </c>
    </row>
    <row r="64" spans="2:12" ht="13.5" customHeight="1">
      <c r="B64" s="28">
        <f t="shared" si="1"/>
        <v>54</v>
      </c>
      <c r="C64" s="155" t="s">
        <v>62</v>
      </c>
      <c r="D64" s="156"/>
      <c r="E64" s="41"/>
      <c r="F64" s="41" t="s">
        <v>63</v>
      </c>
      <c r="G64" s="41"/>
      <c r="H64" s="41"/>
      <c r="I64" s="41"/>
      <c r="J64" s="41"/>
      <c r="K64" s="75">
        <v>3000</v>
      </c>
      <c r="L64" s="76">
        <v>4750</v>
      </c>
    </row>
    <row r="65" spans="2:12" ht="13.5" customHeight="1">
      <c r="B65" s="28">
        <f t="shared" si="1"/>
        <v>55</v>
      </c>
      <c r="C65" s="39"/>
      <c r="D65" s="40"/>
      <c r="E65" s="41"/>
      <c r="F65" s="41" t="s">
        <v>64</v>
      </c>
      <c r="G65" s="41"/>
      <c r="H65" s="41"/>
      <c r="I65" s="41"/>
      <c r="J65" s="41"/>
      <c r="K65" s="75">
        <v>2750</v>
      </c>
      <c r="L65" s="76">
        <v>2750</v>
      </c>
    </row>
    <row r="66" spans="2:12" ht="13.5" customHeight="1" thickBot="1">
      <c r="B66" s="28">
        <f t="shared" si="1"/>
        <v>56</v>
      </c>
      <c r="C66" s="39"/>
      <c r="D66" s="40"/>
      <c r="E66" s="41"/>
      <c r="F66" s="41" t="s">
        <v>107</v>
      </c>
      <c r="G66" s="41"/>
      <c r="H66" s="41"/>
      <c r="I66" s="41"/>
      <c r="J66" s="41"/>
      <c r="K66" s="75">
        <v>125</v>
      </c>
      <c r="L66" s="82">
        <v>500</v>
      </c>
    </row>
    <row r="67" spans="2:12" ht="13.5" customHeight="1">
      <c r="B67" s="78"/>
      <c r="C67" s="79"/>
      <c r="D67" s="79"/>
      <c r="E67" s="80"/>
      <c r="F67" s="80"/>
      <c r="G67" s="80"/>
      <c r="H67" s="80"/>
      <c r="I67" s="80"/>
      <c r="J67" s="80"/>
      <c r="K67" s="80"/>
      <c r="L67" s="112"/>
    </row>
    <row r="68" spans="18:19" ht="18" customHeight="1">
      <c r="R68">
        <f>COUNTA(K11:K66)</f>
        <v>39</v>
      </c>
      <c r="S68">
        <f>COUNTA(L11:L66)</f>
        <v>53</v>
      </c>
    </row>
    <row r="69" spans="2:19" ht="18" customHeight="1">
      <c r="B69" s="22"/>
      <c r="R69">
        <f>SUM(R11:R17,K18:K66)</f>
        <v>60382</v>
      </c>
      <c r="S69">
        <f>SUM(S11:S17,L18:L66)</f>
        <v>121404</v>
      </c>
    </row>
    <row r="70" ht="9" customHeight="1" thickBot="1"/>
    <row r="71" spans="2:19" ht="18" customHeight="1">
      <c r="B71" s="1"/>
      <c r="C71" s="2"/>
      <c r="D71" s="157" t="s">
        <v>2</v>
      </c>
      <c r="E71" s="157"/>
      <c r="F71" s="157"/>
      <c r="G71" s="157"/>
      <c r="H71" s="2"/>
      <c r="I71" s="2"/>
      <c r="J71" s="3"/>
      <c r="K71" s="84" t="s">
        <v>80</v>
      </c>
      <c r="L71" s="106" t="s">
        <v>81</v>
      </c>
      <c r="R71">
        <f>COUNTA(K11:K66)</f>
        <v>39</v>
      </c>
      <c r="S71">
        <f>COUNTA(L11:L66)</f>
        <v>53</v>
      </c>
    </row>
    <row r="72" spans="2:19" ht="18" customHeight="1" thickBot="1">
      <c r="B72" s="7"/>
      <c r="C72" s="8"/>
      <c r="D72" s="158" t="s">
        <v>3</v>
      </c>
      <c r="E72" s="158"/>
      <c r="F72" s="158"/>
      <c r="G72" s="158"/>
      <c r="H72" s="8"/>
      <c r="I72" s="8"/>
      <c r="J72" s="9"/>
      <c r="K72" s="89" t="str">
        <f>K5</f>
        <v>H 30.9.13</v>
      </c>
      <c r="L72" s="113" t="str">
        <f>K72</f>
        <v>H 30.9.13</v>
      </c>
      <c r="R72">
        <f>SUM(R11:R17,K18:K66)</f>
        <v>60382</v>
      </c>
      <c r="S72">
        <f>SUM(S11:S17,L18:L66)</f>
        <v>121404</v>
      </c>
    </row>
    <row r="73" spans="2:12" ht="19.5" customHeight="1" thickTop="1">
      <c r="B73" s="159" t="s">
        <v>113</v>
      </c>
      <c r="C73" s="160"/>
      <c r="D73" s="160"/>
      <c r="E73" s="160"/>
      <c r="F73" s="160"/>
      <c r="G73" s="160"/>
      <c r="H73" s="160"/>
      <c r="I73" s="160"/>
      <c r="J73" s="27"/>
      <c r="K73" s="90">
        <f>SUM(K74:K82)</f>
        <v>60382</v>
      </c>
      <c r="L73" s="114">
        <f>SUM(L74:L82)</f>
        <v>121404</v>
      </c>
    </row>
    <row r="74" spans="2:12" ht="13.5" customHeight="1">
      <c r="B74" s="145" t="s">
        <v>66</v>
      </c>
      <c r="C74" s="146"/>
      <c r="D74" s="153"/>
      <c r="E74" s="48"/>
      <c r="F74" s="49"/>
      <c r="G74" s="147" t="s">
        <v>14</v>
      </c>
      <c r="H74" s="147"/>
      <c r="I74" s="49"/>
      <c r="J74" s="51"/>
      <c r="K74" s="42">
        <f>SUM(R$11:R$17)</f>
        <v>100</v>
      </c>
      <c r="L74" s="115">
        <f>SUM(S$11:S$17)</f>
        <v>1550</v>
      </c>
    </row>
    <row r="75" spans="2:12" ht="13.5" customHeight="1">
      <c r="B75" s="16"/>
      <c r="C75" s="17"/>
      <c r="D75" s="18"/>
      <c r="E75" s="52"/>
      <c r="F75" s="41"/>
      <c r="G75" s="147" t="s">
        <v>90</v>
      </c>
      <c r="H75" s="147"/>
      <c r="I75" s="50"/>
      <c r="J75" s="53"/>
      <c r="K75" s="42">
        <f>SUM(K$18)</f>
        <v>6250</v>
      </c>
      <c r="L75" s="115">
        <f>SUM(L$18)</f>
        <v>6000</v>
      </c>
    </row>
    <row r="76" spans="2:12" ht="13.5" customHeight="1">
      <c r="B76" s="16"/>
      <c r="C76" s="17"/>
      <c r="D76" s="18"/>
      <c r="E76" s="52"/>
      <c r="F76" s="41"/>
      <c r="G76" s="147" t="s">
        <v>32</v>
      </c>
      <c r="H76" s="147"/>
      <c r="I76" s="49"/>
      <c r="J76" s="51"/>
      <c r="K76" s="42">
        <f>SUM(K$19:K$19)</f>
        <v>125</v>
      </c>
      <c r="L76" s="115">
        <f>SUM(L$19:L$19)</f>
        <v>25</v>
      </c>
    </row>
    <row r="77" spans="2:12" ht="13.5" customHeight="1">
      <c r="B77" s="16"/>
      <c r="C77" s="17"/>
      <c r="D77" s="18"/>
      <c r="E77" s="52"/>
      <c r="F77" s="41"/>
      <c r="G77" s="147" t="s">
        <v>20</v>
      </c>
      <c r="H77" s="147"/>
      <c r="I77" s="49"/>
      <c r="J77" s="51"/>
      <c r="K77" s="42">
        <v>0</v>
      </c>
      <c r="L77" s="115">
        <v>0</v>
      </c>
    </row>
    <row r="78" spans="2:12" ht="13.5" customHeight="1">
      <c r="B78" s="16"/>
      <c r="C78" s="17"/>
      <c r="D78" s="18"/>
      <c r="E78" s="52"/>
      <c r="F78" s="41"/>
      <c r="G78" s="147" t="s">
        <v>22</v>
      </c>
      <c r="H78" s="147"/>
      <c r="I78" s="49"/>
      <c r="J78" s="51"/>
      <c r="K78" s="42">
        <f>SUM(K$20:K$30)</f>
        <v>44525</v>
      </c>
      <c r="L78" s="115">
        <f>SUM(L$20:L$30)</f>
        <v>101675</v>
      </c>
    </row>
    <row r="79" spans="2:12" ht="13.5" customHeight="1">
      <c r="B79" s="16"/>
      <c r="C79" s="17"/>
      <c r="D79" s="18"/>
      <c r="E79" s="52"/>
      <c r="F79" s="41"/>
      <c r="G79" s="147" t="s">
        <v>88</v>
      </c>
      <c r="H79" s="147"/>
      <c r="I79" s="49"/>
      <c r="J79" s="51"/>
      <c r="K79" s="42">
        <f>SUM(K$31:K$31)</f>
        <v>25</v>
      </c>
      <c r="L79" s="115">
        <f>SUM(L$31:L$31)</f>
        <v>0</v>
      </c>
    </row>
    <row r="80" spans="2:12" ht="13.5" customHeight="1">
      <c r="B80" s="16"/>
      <c r="C80" s="17"/>
      <c r="D80" s="18"/>
      <c r="E80" s="52"/>
      <c r="F80" s="41"/>
      <c r="G80" s="147" t="s">
        <v>33</v>
      </c>
      <c r="H80" s="147"/>
      <c r="I80" s="49"/>
      <c r="J80" s="51"/>
      <c r="K80" s="42">
        <f>SUM(K$32:K$53)</f>
        <v>3356</v>
      </c>
      <c r="L80" s="115">
        <f>SUM(L$32:L$53)</f>
        <v>4024</v>
      </c>
    </row>
    <row r="81" spans="2:12" ht="13.5" customHeight="1">
      <c r="B81" s="16"/>
      <c r="C81" s="17"/>
      <c r="D81" s="18"/>
      <c r="E81" s="52"/>
      <c r="F81" s="41"/>
      <c r="G81" s="147" t="s">
        <v>104</v>
      </c>
      <c r="H81" s="147"/>
      <c r="I81" s="49"/>
      <c r="J81" s="51"/>
      <c r="K81" s="42">
        <f>SUM(K$64:K$65)</f>
        <v>5750</v>
      </c>
      <c r="L81" s="115">
        <f>SUM(L$64:L$65)</f>
        <v>7500</v>
      </c>
    </row>
    <row r="82" spans="2:12" ht="13.5" customHeight="1" thickBot="1">
      <c r="B82" s="19"/>
      <c r="C82" s="20"/>
      <c r="D82" s="21"/>
      <c r="E82" s="54"/>
      <c r="F82" s="46"/>
      <c r="G82" s="148" t="s">
        <v>65</v>
      </c>
      <c r="H82" s="148"/>
      <c r="I82" s="55"/>
      <c r="J82" s="56"/>
      <c r="K82" s="47">
        <f>SUM(K$54:K$63,K$66)</f>
        <v>251</v>
      </c>
      <c r="L82" s="116">
        <f>SUM(L$54:L$63,L$66)</f>
        <v>630</v>
      </c>
    </row>
    <row r="83" spans="2:12" ht="18" customHeight="1" thickTop="1">
      <c r="B83" s="149" t="s">
        <v>67</v>
      </c>
      <c r="C83" s="150"/>
      <c r="D83" s="151"/>
      <c r="E83" s="62"/>
      <c r="F83" s="29"/>
      <c r="G83" s="152" t="s">
        <v>68</v>
      </c>
      <c r="H83" s="152"/>
      <c r="I83" s="29"/>
      <c r="J83" s="30"/>
      <c r="K83" s="91" t="s">
        <v>69</v>
      </c>
      <c r="L83" s="97"/>
    </row>
    <row r="84" spans="2:12" ht="18" customHeight="1">
      <c r="B84" s="59"/>
      <c r="C84" s="60"/>
      <c r="D84" s="60"/>
      <c r="E84" s="57"/>
      <c r="F84" s="58"/>
      <c r="G84" s="33"/>
      <c r="H84" s="33"/>
      <c r="I84" s="58"/>
      <c r="J84" s="61"/>
      <c r="K84" s="92" t="s">
        <v>70</v>
      </c>
      <c r="L84" s="98"/>
    </row>
    <row r="85" spans="2:12" ht="18" customHeight="1">
      <c r="B85" s="16"/>
      <c r="C85" s="17"/>
      <c r="D85" s="17"/>
      <c r="E85" s="63"/>
      <c r="F85" s="8"/>
      <c r="G85" s="143" t="s">
        <v>71</v>
      </c>
      <c r="H85" s="143"/>
      <c r="I85" s="31"/>
      <c r="J85" s="32"/>
      <c r="K85" s="93" t="s">
        <v>72</v>
      </c>
      <c r="L85" s="99"/>
    </row>
    <row r="86" spans="2:12" ht="18" customHeight="1">
      <c r="B86" s="16"/>
      <c r="C86" s="17"/>
      <c r="D86" s="17"/>
      <c r="E86" s="64"/>
      <c r="F86" s="17"/>
      <c r="G86" s="65"/>
      <c r="H86" s="65"/>
      <c r="I86" s="60"/>
      <c r="J86" s="66"/>
      <c r="K86" s="94" t="s">
        <v>101</v>
      </c>
      <c r="L86" s="100"/>
    </row>
    <row r="87" spans="2:12" ht="18" customHeight="1">
      <c r="B87" s="16"/>
      <c r="C87" s="17"/>
      <c r="D87" s="17"/>
      <c r="E87" s="64"/>
      <c r="F87" s="17"/>
      <c r="G87" s="65"/>
      <c r="H87" s="65"/>
      <c r="I87" s="60"/>
      <c r="J87" s="66"/>
      <c r="K87" s="94" t="s">
        <v>102</v>
      </c>
      <c r="L87" s="100"/>
    </row>
    <row r="88" spans="2:12" ht="18" customHeight="1">
      <c r="B88" s="16"/>
      <c r="C88" s="17"/>
      <c r="D88" s="17"/>
      <c r="E88" s="63"/>
      <c r="F88" s="8"/>
      <c r="G88" s="143" t="s">
        <v>73</v>
      </c>
      <c r="H88" s="143"/>
      <c r="I88" s="31"/>
      <c r="J88" s="32"/>
      <c r="K88" s="93" t="s">
        <v>109</v>
      </c>
      <c r="L88" s="99"/>
    </row>
    <row r="89" spans="2:12" ht="18" customHeight="1">
      <c r="B89" s="16"/>
      <c r="C89" s="17"/>
      <c r="D89" s="17"/>
      <c r="E89" s="64"/>
      <c r="F89" s="17"/>
      <c r="G89" s="65"/>
      <c r="H89" s="65"/>
      <c r="I89" s="60"/>
      <c r="J89" s="66"/>
      <c r="K89" s="94" t="s">
        <v>110</v>
      </c>
      <c r="L89" s="100"/>
    </row>
    <row r="90" spans="2:12" ht="18" customHeight="1">
      <c r="B90" s="16"/>
      <c r="C90" s="17"/>
      <c r="D90" s="17"/>
      <c r="E90" s="64"/>
      <c r="F90" s="17"/>
      <c r="G90" s="65"/>
      <c r="H90" s="65"/>
      <c r="I90" s="60"/>
      <c r="J90" s="66"/>
      <c r="K90" s="94" t="s">
        <v>111</v>
      </c>
      <c r="L90" s="100"/>
    </row>
    <row r="91" spans="2:12" ht="18" customHeight="1">
      <c r="B91" s="16"/>
      <c r="C91" s="17"/>
      <c r="D91" s="17"/>
      <c r="E91" s="13"/>
      <c r="F91" s="14"/>
      <c r="G91" s="33"/>
      <c r="H91" s="33"/>
      <c r="I91" s="58"/>
      <c r="J91" s="61"/>
      <c r="K91" s="94" t="s">
        <v>112</v>
      </c>
      <c r="L91" s="98"/>
    </row>
    <row r="92" spans="2:12" ht="18" customHeight="1">
      <c r="B92" s="145" t="s">
        <v>74</v>
      </c>
      <c r="C92" s="146"/>
      <c r="D92" s="146"/>
      <c r="E92" s="8"/>
      <c r="F92" s="8"/>
      <c r="G92" s="8"/>
      <c r="H92" s="8"/>
      <c r="I92" s="8"/>
      <c r="J92" s="8"/>
      <c r="K92" s="77"/>
      <c r="L92" s="120"/>
    </row>
    <row r="93" spans="2:12" ht="13.5" customHeight="1">
      <c r="B93" s="67"/>
      <c r="C93" s="68" t="s">
        <v>75</v>
      </c>
      <c r="D93" s="69"/>
      <c r="E93" s="68"/>
      <c r="F93" s="68"/>
      <c r="G93" s="68"/>
      <c r="H93" s="68"/>
      <c r="I93" s="68"/>
      <c r="J93" s="68"/>
      <c r="K93" s="95"/>
      <c r="L93" s="101"/>
    </row>
    <row r="94" spans="2:12" ht="13.5" customHeight="1">
      <c r="B94" s="67"/>
      <c r="C94" s="68" t="s">
        <v>76</v>
      </c>
      <c r="D94" s="69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67"/>
      <c r="C95" s="68" t="s">
        <v>77</v>
      </c>
      <c r="D95" s="69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67"/>
      <c r="C96" s="68" t="s">
        <v>198</v>
      </c>
      <c r="D96" s="69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67"/>
      <c r="C97" s="68" t="s">
        <v>181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70"/>
      <c r="C98" s="68" t="s">
        <v>199</v>
      </c>
      <c r="D98" s="68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70"/>
      <c r="C99" s="68" t="s">
        <v>200</v>
      </c>
      <c r="D99" s="68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70"/>
      <c r="C100" s="68" t="s">
        <v>129</v>
      </c>
      <c r="D100" s="68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70"/>
      <c r="C101" s="68" t="s">
        <v>130</v>
      </c>
      <c r="D101" s="68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178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201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95" t="s">
        <v>202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68" t="s">
        <v>203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3" ht="18" customHeight="1">
      <c r="B106" s="70"/>
      <c r="C106" s="68" t="s">
        <v>131</v>
      </c>
      <c r="D106" s="68"/>
      <c r="E106" s="68"/>
      <c r="F106" s="68"/>
      <c r="G106" s="68"/>
      <c r="H106" s="68"/>
      <c r="I106" s="68"/>
      <c r="J106" s="68"/>
      <c r="K106" s="95"/>
      <c r="L106" s="95"/>
      <c r="M106" s="121"/>
    </row>
    <row r="107" spans="2:13" ht="13.5">
      <c r="B107" s="70"/>
      <c r="C107" s="68" t="s">
        <v>179</v>
      </c>
      <c r="D107" s="68"/>
      <c r="E107" s="68"/>
      <c r="F107" s="68"/>
      <c r="G107" s="68"/>
      <c r="H107" s="68"/>
      <c r="I107" s="68"/>
      <c r="J107" s="68"/>
      <c r="K107" s="95"/>
      <c r="L107" s="95"/>
      <c r="M107" s="121"/>
    </row>
    <row r="108" spans="2:13" ht="13.5">
      <c r="B108" s="70"/>
      <c r="C108" s="68" t="s">
        <v>180</v>
      </c>
      <c r="D108" s="68"/>
      <c r="E108" s="68"/>
      <c r="F108" s="68"/>
      <c r="G108" s="68"/>
      <c r="H108" s="68"/>
      <c r="I108" s="68"/>
      <c r="J108" s="68"/>
      <c r="K108" s="95"/>
      <c r="L108" s="95"/>
      <c r="M108" s="121"/>
    </row>
    <row r="109" spans="2:13" ht="13.5">
      <c r="B109" s="70"/>
      <c r="C109" s="68" t="s">
        <v>204</v>
      </c>
      <c r="D109" s="68"/>
      <c r="E109" s="68"/>
      <c r="F109" s="68"/>
      <c r="G109" s="68"/>
      <c r="H109" s="68"/>
      <c r="I109" s="68"/>
      <c r="J109" s="68"/>
      <c r="K109" s="95"/>
      <c r="L109" s="95"/>
      <c r="M109" s="121"/>
    </row>
    <row r="110" spans="2:25" ht="13.5" customHeight="1">
      <c r="B110" s="70"/>
      <c r="C110" s="68" t="s">
        <v>182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9"/>
      <c r="N110" s="128"/>
      <c r="Y110" s="83"/>
    </row>
    <row r="111" spans="2:13" ht="13.5">
      <c r="B111" s="70"/>
      <c r="C111" s="68" t="s">
        <v>92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1"/>
    </row>
    <row r="112" spans="2:13" ht="13.5">
      <c r="B112" s="70"/>
      <c r="C112" s="68" t="s">
        <v>78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1"/>
    </row>
    <row r="113" spans="2:13" ht="13.5">
      <c r="B113" s="121"/>
      <c r="C113" s="95" t="s">
        <v>205</v>
      </c>
      <c r="D113" s="81"/>
      <c r="E113" s="81"/>
      <c r="F113" s="81"/>
      <c r="G113" s="81"/>
      <c r="H113" s="81"/>
      <c r="I113" s="81"/>
      <c r="J113" s="81"/>
      <c r="K113" s="122"/>
      <c r="L113" s="122"/>
      <c r="M113" s="121"/>
    </row>
    <row r="114" spans="2:25" ht="13.5">
      <c r="B114" s="121"/>
      <c r="C114" s="95" t="s">
        <v>206</v>
      </c>
      <c r="D114" s="81"/>
      <c r="E114" s="81"/>
      <c r="F114" s="81"/>
      <c r="G114" s="81"/>
      <c r="H114" s="81"/>
      <c r="I114" s="81"/>
      <c r="J114" s="81"/>
      <c r="K114" s="122"/>
      <c r="L114" s="122"/>
      <c r="M114" s="130"/>
      <c r="N114" s="123"/>
      <c r="Y114" s="83"/>
    </row>
    <row r="115" spans="2:13" ht="13.5">
      <c r="B115" s="121"/>
      <c r="C115" s="95" t="s">
        <v>207</v>
      </c>
      <c r="D115" s="81"/>
      <c r="E115" s="81"/>
      <c r="F115" s="81"/>
      <c r="G115" s="81"/>
      <c r="H115" s="81"/>
      <c r="I115" s="81"/>
      <c r="J115" s="81"/>
      <c r="K115" s="122"/>
      <c r="L115" s="122"/>
      <c r="M115" s="121"/>
    </row>
    <row r="116" spans="2:12" ht="14.25" thickBot="1">
      <c r="B116" s="124"/>
      <c r="C116" s="96" t="s">
        <v>208</v>
      </c>
      <c r="D116" s="125"/>
      <c r="E116" s="125"/>
      <c r="F116" s="125"/>
      <c r="G116" s="125"/>
      <c r="H116" s="125"/>
      <c r="I116" s="125"/>
      <c r="J116" s="125"/>
      <c r="K116" s="126"/>
      <c r="L116" s="127"/>
    </row>
  </sheetData>
  <sheetProtection/>
  <mergeCells count="26">
    <mergeCell ref="G77:H77"/>
    <mergeCell ref="G85:H85"/>
    <mergeCell ref="G88:H88"/>
    <mergeCell ref="B92:D92"/>
    <mergeCell ref="G79:H79"/>
    <mergeCell ref="G80:H80"/>
    <mergeCell ref="G81:H81"/>
    <mergeCell ref="G82:H82"/>
    <mergeCell ref="B83:D83"/>
    <mergeCell ref="G10:H10"/>
    <mergeCell ref="G75:H75"/>
    <mergeCell ref="D71:G71"/>
    <mergeCell ref="D72:G72"/>
    <mergeCell ref="B73:I73"/>
    <mergeCell ref="G76:H76"/>
    <mergeCell ref="C64:D64"/>
    <mergeCell ref="G78:H78"/>
    <mergeCell ref="G83:H83"/>
    <mergeCell ref="D4:G4"/>
    <mergeCell ref="D5:G5"/>
    <mergeCell ref="D6:G6"/>
    <mergeCell ref="D7:F7"/>
    <mergeCell ref="D8:F8"/>
    <mergeCell ref="B74:D74"/>
    <mergeCell ref="G74:H74"/>
    <mergeCell ref="D9:F9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6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3"/>
  <sheetViews>
    <sheetView view="pageBreakPreview" zoomScale="75" zoomScaleNormal="75" zoomScaleSheetLayoutView="75" zoomScalePageLayoutView="0" workbookViewId="0" topLeftCell="A91">
      <selection activeCell="K110" sqref="K110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373</v>
      </c>
      <c r="L5" s="107" t="str">
        <f>K5</f>
        <v>H 30.8.13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0.5659722222222222</v>
      </c>
      <c r="L6" s="132">
        <v>0.6104166666666667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2.19</v>
      </c>
      <c r="L7" s="134">
        <v>1.93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252</v>
      </c>
      <c r="G11" s="41"/>
      <c r="H11" s="41"/>
      <c r="I11" s="41"/>
      <c r="J11" s="41"/>
      <c r="K11" s="73" t="s">
        <v>374</v>
      </c>
      <c r="L11" s="74" t="s">
        <v>378</v>
      </c>
      <c r="N11" t="s">
        <v>15</v>
      </c>
      <c r="O11">
        <f>IF(K12="",0,VALUE(MID(K12,2,LEN(K12)-2)))</f>
        <v>0</v>
      </c>
      <c r="P11">
        <f>IF(L11="",0,VALUE(MID(L11,2,LEN(L11)-2)))</f>
        <v>2400</v>
      </c>
      <c r="Q11" t="e">
        <f>IF(#REF!="",0,VALUE(MID(#REF!,2,LEN(#REF!)-2)))</f>
        <v>#REF!</v>
      </c>
      <c r="R11">
        <f>IF(K11="＋",0,IF(K11="(＋)",0,ABS(K11)))</f>
        <v>300</v>
      </c>
      <c r="S11">
        <f aca="true" t="shared" si="0" ref="R11:S15">IF(L11="＋",0,IF(L11="(＋)",0,ABS(L11)))</f>
        <v>2400</v>
      </c>
    </row>
    <row r="12" spans="2:19" ht="13.5" customHeight="1">
      <c r="B12" s="28">
        <f>B11+1</f>
        <v>2</v>
      </c>
      <c r="C12" s="35"/>
      <c r="D12" s="43"/>
      <c r="E12" s="41"/>
      <c r="F12" s="41" t="s">
        <v>382</v>
      </c>
      <c r="G12" s="41"/>
      <c r="H12" s="41"/>
      <c r="I12" s="41"/>
      <c r="J12" s="41"/>
      <c r="K12" s="73"/>
      <c r="L12" s="74" t="s">
        <v>374</v>
      </c>
      <c r="N12" t="s">
        <v>15</v>
      </c>
      <c r="O12">
        <f>IF(K19="",0,VALUE(MID(K19,2,LEN(K19)-2)))</f>
        <v>500</v>
      </c>
      <c r="P12">
        <f>IF(L12="",0,VALUE(MID(L12,2,LEN(L12)-2)))</f>
        <v>300</v>
      </c>
      <c r="Q12" t="e">
        <f>IF(#REF!="",0,VALUE(MID(#REF!,2,LEN(#REF!)-2)))</f>
        <v>#REF!</v>
      </c>
      <c r="R12">
        <f>IF(K12="＋",0,IF(K12="(＋)",0,ABS(K12)))</f>
        <v>0</v>
      </c>
      <c r="S12">
        <f t="shared" si="0"/>
        <v>300</v>
      </c>
    </row>
    <row r="13" spans="2:19" ht="13.5" customHeight="1">
      <c r="B13" s="28">
        <f aca="true" t="shared" si="1" ref="B13:B76">B12+1</f>
        <v>3</v>
      </c>
      <c r="C13" s="35"/>
      <c r="D13" s="43"/>
      <c r="E13" s="41"/>
      <c r="F13" s="41" t="s">
        <v>253</v>
      </c>
      <c r="G13" s="41"/>
      <c r="H13" s="41"/>
      <c r="I13" s="41"/>
      <c r="J13" s="41"/>
      <c r="K13" s="73" t="s">
        <v>375</v>
      </c>
      <c r="L13" s="74" t="s">
        <v>379</v>
      </c>
      <c r="N13" s="71" t="s">
        <v>17</v>
      </c>
      <c r="O13" t="str">
        <f>K13</f>
        <v>(1200)</v>
      </c>
      <c r="P13" t="str">
        <f>L13</f>
        <v>(3000)</v>
      </c>
      <c r="Q13" t="e">
        <f>#REF!</f>
        <v>#REF!</v>
      </c>
      <c r="R13">
        <f t="shared" si="0"/>
        <v>1200</v>
      </c>
      <c r="S13">
        <f t="shared" si="0"/>
        <v>3000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240</v>
      </c>
      <c r="G14" s="41"/>
      <c r="H14" s="41"/>
      <c r="I14" s="41"/>
      <c r="J14" s="41"/>
      <c r="K14" s="73" t="s">
        <v>376</v>
      </c>
      <c r="L14" s="74" t="s">
        <v>380</v>
      </c>
      <c r="N14" t="s">
        <v>15</v>
      </c>
      <c r="O14">
        <f>IF(K14="",0,VALUE(MID(K14,2,LEN(K14)-2)))</f>
        <v>0</v>
      </c>
      <c r="P14">
        <f>IF(L14="",0,VALUE(MID(L14,2,LEN(L14)-2)))</f>
        <v>10</v>
      </c>
      <c r="Q14" t="e">
        <f>IF(#REF!="",0,VALUE(MID(#REF!,2,LEN(#REF!)-2)))</f>
        <v>#REF!</v>
      </c>
      <c r="R14">
        <f t="shared" si="0"/>
        <v>100</v>
      </c>
      <c r="S14">
        <f t="shared" si="0"/>
        <v>3100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19</v>
      </c>
      <c r="G15" s="41"/>
      <c r="H15" s="41"/>
      <c r="I15" s="41"/>
      <c r="J15" s="41"/>
      <c r="K15" s="73" t="s">
        <v>187</v>
      </c>
      <c r="L15" s="74" t="s">
        <v>187</v>
      </c>
      <c r="N15" t="s">
        <v>15</v>
      </c>
      <c r="O15" t="e">
        <f>IF(K15="",0,VALUE(MID(K15,2,LEN(K15)-2)))</f>
        <v>#VALUE!</v>
      </c>
      <c r="P15" t="e">
        <f>IF(L15="",0,VALUE(MID(L15,2,LEN(L15)-2)))</f>
        <v>#VALUE!</v>
      </c>
      <c r="Q15" t="e">
        <f>IF(#REF!="",0,VALUE(MID(#REF!,2,LEN(#REF!)-2)))</f>
        <v>#REF!</v>
      </c>
      <c r="R15">
        <f t="shared" si="0"/>
        <v>0</v>
      </c>
      <c r="S15">
        <f t="shared" si="0"/>
        <v>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383</v>
      </c>
      <c r="G16" s="41"/>
      <c r="H16" s="41"/>
      <c r="I16" s="41"/>
      <c r="J16" s="41"/>
      <c r="K16" s="73" t="s">
        <v>377</v>
      </c>
      <c r="L16" s="74" t="s">
        <v>379</v>
      </c>
      <c r="N16" s="71" t="s">
        <v>17</v>
      </c>
      <c r="O16" t="str">
        <f>K16</f>
        <v>(450)</v>
      </c>
      <c r="P16" t="str">
        <f>L16</f>
        <v>(3000)</v>
      </c>
      <c r="Q16" t="e">
        <f>#REF!</f>
        <v>#REF!</v>
      </c>
      <c r="R16">
        <f aca="true" t="shared" si="2" ref="R16:S20">IF(K16="＋",0,IF(K16="(＋)",0,ABS(K16)))</f>
        <v>450</v>
      </c>
      <c r="S16">
        <f t="shared" si="2"/>
        <v>3000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140</v>
      </c>
      <c r="G17" s="41"/>
      <c r="H17" s="41"/>
      <c r="I17" s="41"/>
      <c r="J17" s="41"/>
      <c r="K17" s="73" t="s">
        <v>330</v>
      </c>
      <c r="L17" s="74" t="s">
        <v>377</v>
      </c>
      <c r="N17" t="s">
        <v>15</v>
      </c>
      <c r="O17">
        <f>IF(K17="",0,VALUE(MID(K17,2,LEN(K17)-2)))</f>
        <v>100</v>
      </c>
      <c r="P17">
        <f>IF(L17="",0,VALUE(MID(L17,2,LEN(L17)-2)))</f>
        <v>450</v>
      </c>
      <c r="Q17" t="e">
        <f>IF(#REF!="",0,VALUE(MID(#REF!,2,LEN(#REF!)-2)))</f>
        <v>#REF!</v>
      </c>
      <c r="R17">
        <f t="shared" si="2"/>
        <v>100</v>
      </c>
      <c r="S17">
        <f t="shared" si="2"/>
        <v>450</v>
      </c>
    </row>
    <row r="18" spans="2:19" ht="13.5" customHeight="1">
      <c r="B18" s="28">
        <f t="shared" si="1"/>
        <v>8</v>
      </c>
      <c r="C18" s="35"/>
      <c r="D18" s="43"/>
      <c r="E18" s="41"/>
      <c r="F18" s="41" t="s">
        <v>114</v>
      </c>
      <c r="G18" s="41"/>
      <c r="H18" s="41"/>
      <c r="I18" s="41"/>
      <c r="J18" s="41"/>
      <c r="K18" s="73" t="s">
        <v>184</v>
      </c>
      <c r="L18" s="74" t="s">
        <v>184</v>
      </c>
      <c r="N18" t="s">
        <v>15</v>
      </c>
      <c r="O18" t="e">
        <f>IF(K18="",0,VALUE(MID(K18,2,LEN(K18)-2)))</f>
        <v>#VALUE!</v>
      </c>
      <c r="P18" t="e">
        <f>IF(L18="",0,VALUE(MID(L18,2,LEN(L18)-2)))</f>
        <v>#VALUE!</v>
      </c>
      <c r="Q18" t="e">
        <f>IF(#REF!="",0,VALUE(MID(#REF!,2,LEN(#REF!)-2)))</f>
        <v>#REF!</v>
      </c>
      <c r="R18">
        <f t="shared" si="2"/>
        <v>0</v>
      </c>
      <c r="S18">
        <f t="shared" si="2"/>
        <v>0</v>
      </c>
    </row>
    <row r="19" spans="2:19" ht="13.5" customHeight="1">
      <c r="B19" s="28">
        <f t="shared" si="1"/>
        <v>9</v>
      </c>
      <c r="C19" s="35"/>
      <c r="D19" s="43"/>
      <c r="E19" s="41"/>
      <c r="F19" s="41" t="s">
        <v>138</v>
      </c>
      <c r="G19" s="41"/>
      <c r="H19" s="41"/>
      <c r="I19" s="41"/>
      <c r="J19" s="41"/>
      <c r="K19" s="73" t="s">
        <v>353</v>
      </c>
      <c r="L19" s="74" t="s">
        <v>381</v>
      </c>
      <c r="N19" t="s">
        <v>15</v>
      </c>
      <c r="O19" t="e">
        <f>IF(#REF!="",0,VALUE(MID(#REF!,2,LEN(#REF!)-2)))</f>
        <v>#REF!</v>
      </c>
      <c r="P19">
        <f>IF(L19="",0,VALUE(MID(L19,2,LEN(L19)-2)))</f>
        <v>2700</v>
      </c>
      <c r="Q19" t="e">
        <f>IF(#REF!="",0,VALUE(MID(#REF!,2,LEN(#REF!)-2)))</f>
        <v>#REF!</v>
      </c>
      <c r="R19">
        <f t="shared" si="2"/>
        <v>500</v>
      </c>
      <c r="S19">
        <f t="shared" si="2"/>
        <v>2700</v>
      </c>
    </row>
    <row r="20" spans="2:19" ht="13.5" customHeight="1">
      <c r="B20" s="28">
        <f t="shared" si="1"/>
        <v>10</v>
      </c>
      <c r="C20" s="35"/>
      <c r="D20" s="43"/>
      <c r="E20" s="41"/>
      <c r="F20" s="41" t="s">
        <v>94</v>
      </c>
      <c r="G20" s="41"/>
      <c r="H20" s="41"/>
      <c r="I20" s="41"/>
      <c r="J20" s="41"/>
      <c r="K20" s="73" t="s">
        <v>210</v>
      </c>
      <c r="L20" s="74" t="s">
        <v>330</v>
      </c>
      <c r="N20" t="s">
        <v>15</v>
      </c>
      <c r="O20">
        <f>IF(K20="",0,VALUE(MID(K20,2,LEN(K20)-2)))</f>
        <v>50</v>
      </c>
      <c r="P20">
        <f>IF(L20="",0,VALUE(MID(L20,2,LEN(L20)-2)))</f>
        <v>100</v>
      </c>
      <c r="Q20" t="e">
        <f>IF(#REF!="",0,VALUE(MID(#REF!,2,LEN(#REF!)-2)))</f>
        <v>#REF!</v>
      </c>
      <c r="R20">
        <f t="shared" si="2"/>
        <v>50</v>
      </c>
      <c r="S20">
        <f t="shared" si="2"/>
        <v>100</v>
      </c>
    </row>
    <row r="21" spans="2:19" ht="13.5" customHeight="1">
      <c r="B21" s="28">
        <f t="shared" si="1"/>
        <v>11</v>
      </c>
      <c r="C21" s="36" t="s">
        <v>29</v>
      </c>
      <c r="D21" s="34" t="s">
        <v>30</v>
      </c>
      <c r="E21" s="41"/>
      <c r="F21" s="41" t="s">
        <v>137</v>
      </c>
      <c r="G21" s="41"/>
      <c r="H21" s="41"/>
      <c r="I21" s="41"/>
      <c r="J21" s="41"/>
      <c r="K21" s="75">
        <v>3400</v>
      </c>
      <c r="L21" s="76">
        <v>3200</v>
      </c>
      <c r="S21">
        <f>COUNTA(L11:L20)</f>
        <v>10</v>
      </c>
    </row>
    <row r="22" spans="2:12" ht="13.5" customHeight="1">
      <c r="B22" s="28">
        <f t="shared" si="1"/>
        <v>12</v>
      </c>
      <c r="C22" s="36" t="s">
        <v>31</v>
      </c>
      <c r="D22" s="34" t="s">
        <v>32</v>
      </c>
      <c r="E22" s="41"/>
      <c r="F22" s="41" t="s">
        <v>242</v>
      </c>
      <c r="G22" s="41"/>
      <c r="H22" s="41"/>
      <c r="I22" s="41"/>
      <c r="J22" s="41"/>
      <c r="K22" s="75">
        <v>150</v>
      </c>
      <c r="L22" s="76">
        <v>250</v>
      </c>
    </row>
    <row r="23" spans="2:12" ht="13.5" customHeight="1">
      <c r="B23" s="28">
        <f t="shared" si="1"/>
        <v>13</v>
      </c>
      <c r="C23" s="36" t="s">
        <v>86</v>
      </c>
      <c r="D23" s="45" t="s">
        <v>21</v>
      </c>
      <c r="E23" s="41"/>
      <c r="F23" s="41" t="s">
        <v>95</v>
      </c>
      <c r="G23" s="41"/>
      <c r="H23" s="41"/>
      <c r="I23" s="41"/>
      <c r="J23" s="41"/>
      <c r="K23" s="75">
        <v>82</v>
      </c>
      <c r="L23" s="76">
        <v>16</v>
      </c>
    </row>
    <row r="24" spans="2:12" ht="13.5" customHeight="1">
      <c r="B24" s="28">
        <f t="shared" si="1"/>
        <v>14</v>
      </c>
      <c r="C24" s="37"/>
      <c r="D24" s="34" t="s">
        <v>22</v>
      </c>
      <c r="E24" s="41"/>
      <c r="F24" s="41" t="s">
        <v>116</v>
      </c>
      <c r="G24" s="41"/>
      <c r="H24" s="41"/>
      <c r="I24" s="41"/>
      <c r="J24" s="41"/>
      <c r="K24" s="75">
        <v>50</v>
      </c>
      <c r="L24" s="76" t="s">
        <v>187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118</v>
      </c>
      <c r="G25" s="41"/>
      <c r="H25" s="41"/>
      <c r="I25" s="41"/>
      <c r="J25" s="41"/>
      <c r="K25" s="75">
        <v>300</v>
      </c>
      <c r="L25" s="76"/>
    </row>
    <row r="26" spans="2:12" ht="13.5" customHeight="1">
      <c r="B26" s="28">
        <f t="shared" si="1"/>
        <v>16</v>
      </c>
      <c r="C26" s="37"/>
      <c r="D26" s="43"/>
      <c r="E26" s="41"/>
      <c r="F26" s="41" t="s">
        <v>119</v>
      </c>
      <c r="G26" s="41"/>
      <c r="H26" s="41"/>
      <c r="I26" s="41"/>
      <c r="J26" s="41"/>
      <c r="K26" s="75">
        <v>100</v>
      </c>
      <c r="L26" s="76"/>
    </row>
    <row r="27" spans="2:12" ht="13.5" customHeight="1">
      <c r="B27" s="28">
        <f t="shared" si="1"/>
        <v>17</v>
      </c>
      <c r="C27" s="37"/>
      <c r="D27" s="43"/>
      <c r="E27" s="41"/>
      <c r="F27" s="41" t="s">
        <v>120</v>
      </c>
      <c r="G27" s="41"/>
      <c r="H27" s="41"/>
      <c r="I27" s="41"/>
      <c r="J27" s="41"/>
      <c r="K27" s="75">
        <v>400</v>
      </c>
      <c r="L27" s="76">
        <v>850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384</v>
      </c>
      <c r="G28" s="41"/>
      <c r="H28" s="41"/>
      <c r="I28" s="41"/>
      <c r="J28" s="41"/>
      <c r="K28" s="75"/>
      <c r="L28" s="76">
        <v>100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385</v>
      </c>
      <c r="G29" s="41"/>
      <c r="H29" s="41"/>
      <c r="I29" s="41"/>
      <c r="J29" s="41"/>
      <c r="K29" s="75" t="s">
        <v>187</v>
      </c>
      <c r="L29" s="76"/>
    </row>
    <row r="30" spans="2:12" ht="13.5" customHeight="1">
      <c r="B30" s="28">
        <f t="shared" si="1"/>
        <v>20</v>
      </c>
      <c r="C30" s="37"/>
      <c r="D30" s="43"/>
      <c r="E30" s="41"/>
      <c r="F30" s="41" t="s">
        <v>24</v>
      </c>
      <c r="G30" s="41"/>
      <c r="H30" s="41"/>
      <c r="I30" s="41"/>
      <c r="J30" s="41"/>
      <c r="K30" s="75">
        <v>650</v>
      </c>
      <c r="L30" s="76">
        <v>800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122</v>
      </c>
      <c r="G31" s="41"/>
      <c r="H31" s="41"/>
      <c r="I31" s="41"/>
      <c r="J31" s="41"/>
      <c r="K31" s="75">
        <v>400</v>
      </c>
      <c r="L31" s="76" t="s">
        <v>187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132</v>
      </c>
      <c r="G32" s="41"/>
      <c r="H32" s="41"/>
      <c r="I32" s="41"/>
      <c r="J32" s="41"/>
      <c r="K32" s="75">
        <v>1000</v>
      </c>
      <c r="L32" s="76">
        <v>1500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87</v>
      </c>
      <c r="G33" s="41"/>
      <c r="H33" s="41"/>
      <c r="I33" s="41"/>
      <c r="J33" s="41"/>
      <c r="K33" s="75">
        <v>2400</v>
      </c>
      <c r="L33" s="76">
        <v>1900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386</v>
      </c>
      <c r="G34" s="41"/>
      <c r="H34" s="41"/>
      <c r="I34" s="41"/>
      <c r="J34" s="41"/>
      <c r="K34" s="75"/>
      <c r="L34" s="76">
        <v>1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141</v>
      </c>
      <c r="G35" s="41"/>
      <c r="H35" s="41"/>
      <c r="I35" s="41"/>
      <c r="J35" s="41"/>
      <c r="K35" s="75" t="s">
        <v>187</v>
      </c>
      <c r="L35" s="76"/>
    </row>
    <row r="36" spans="2:12" ht="13.5" customHeight="1">
      <c r="B36" s="28">
        <f t="shared" si="1"/>
        <v>26</v>
      </c>
      <c r="C36" s="37"/>
      <c r="D36" s="43"/>
      <c r="E36" s="41"/>
      <c r="F36" s="41" t="s">
        <v>362</v>
      </c>
      <c r="G36" s="41"/>
      <c r="H36" s="41"/>
      <c r="I36" s="41"/>
      <c r="J36" s="41"/>
      <c r="K36" s="75">
        <v>50</v>
      </c>
      <c r="L36" s="76">
        <v>50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25</v>
      </c>
      <c r="G37" s="41"/>
      <c r="H37" s="41"/>
      <c r="I37" s="41"/>
      <c r="J37" s="41"/>
      <c r="K37" s="75">
        <v>2000</v>
      </c>
      <c r="L37" s="76">
        <v>3200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26</v>
      </c>
      <c r="G38" s="41"/>
      <c r="H38" s="41"/>
      <c r="I38" s="41"/>
      <c r="J38" s="41"/>
      <c r="K38" s="75">
        <v>2300</v>
      </c>
      <c r="L38" s="76">
        <v>4200</v>
      </c>
    </row>
    <row r="39" spans="2:12" ht="13.5" customHeight="1">
      <c r="B39" s="28">
        <f t="shared" si="1"/>
        <v>29</v>
      </c>
      <c r="C39" s="36" t="s">
        <v>91</v>
      </c>
      <c r="D39" s="34" t="s">
        <v>88</v>
      </c>
      <c r="E39" s="41"/>
      <c r="F39" s="41" t="s">
        <v>174</v>
      </c>
      <c r="G39" s="41"/>
      <c r="H39" s="41"/>
      <c r="I39" s="41"/>
      <c r="J39" s="41"/>
      <c r="K39" s="75">
        <v>50</v>
      </c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105</v>
      </c>
      <c r="G40" s="41"/>
      <c r="H40" s="41"/>
      <c r="I40" s="41"/>
      <c r="J40" s="41"/>
      <c r="K40" s="75"/>
      <c r="L40" s="76">
        <v>50</v>
      </c>
    </row>
    <row r="41" spans="2:12" ht="13.5" customHeight="1">
      <c r="B41" s="28">
        <f t="shared" si="1"/>
        <v>31</v>
      </c>
      <c r="C41" s="36" t="s">
        <v>89</v>
      </c>
      <c r="D41" s="34" t="s">
        <v>33</v>
      </c>
      <c r="E41" s="41"/>
      <c r="F41" s="41" t="s">
        <v>387</v>
      </c>
      <c r="G41" s="41"/>
      <c r="H41" s="41"/>
      <c r="I41" s="41"/>
      <c r="J41" s="41"/>
      <c r="K41" s="75" t="s">
        <v>187</v>
      </c>
      <c r="L41" s="76">
        <v>400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388</v>
      </c>
      <c r="G42" s="41"/>
      <c r="H42" s="41"/>
      <c r="I42" s="41"/>
      <c r="J42" s="41"/>
      <c r="K42" s="75"/>
      <c r="L42" s="76">
        <v>50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389</v>
      </c>
      <c r="G43" s="41"/>
      <c r="H43" s="41"/>
      <c r="I43" s="41"/>
      <c r="J43" s="41"/>
      <c r="K43" s="75">
        <v>100</v>
      </c>
      <c r="L43" s="76">
        <v>250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133</v>
      </c>
      <c r="G44" s="41"/>
      <c r="H44" s="41"/>
      <c r="I44" s="41"/>
      <c r="J44" s="41"/>
      <c r="K44" s="75"/>
      <c r="L44" s="76">
        <v>150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244</v>
      </c>
      <c r="G45" s="41"/>
      <c r="H45" s="41"/>
      <c r="I45" s="41"/>
      <c r="J45" s="41"/>
      <c r="K45" s="75"/>
      <c r="L45" s="76" t="s">
        <v>187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390</v>
      </c>
      <c r="G46" s="41"/>
      <c r="H46" s="41"/>
      <c r="I46" s="41"/>
      <c r="J46" s="41"/>
      <c r="K46" s="75"/>
      <c r="L46" s="76">
        <v>800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364</v>
      </c>
      <c r="G47" s="41"/>
      <c r="H47" s="41"/>
      <c r="I47" s="41"/>
      <c r="J47" s="41"/>
      <c r="K47" s="75" t="s">
        <v>187</v>
      </c>
      <c r="L47" s="76" t="s">
        <v>187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391</v>
      </c>
      <c r="G48" s="41"/>
      <c r="H48" s="41"/>
      <c r="I48" s="41"/>
      <c r="J48" s="41"/>
      <c r="K48" s="75">
        <v>200</v>
      </c>
      <c r="L48" s="76">
        <v>400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124</v>
      </c>
      <c r="G49" s="41"/>
      <c r="H49" s="41"/>
      <c r="I49" s="41"/>
      <c r="J49" s="41"/>
      <c r="K49" s="75"/>
      <c r="L49" s="76" t="s">
        <v>187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149</v>
      </c>
      <c r="G50" s="41"/>
      <c r="H50" s="41"/>
      <c r="I50" s="41"/>
      <c r="J50" s="41"/>
      <c r="K50" s="75" t="s">
        <v>187</v>
      </c>
      <c r="L50" s="76">
        <v>350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134</v>
      </c>
      <c r="G51" s="41"/>
      <c r="H51" s="41"/>
      <c r="I51" s="41"/>
      <c r="J51" s="41"/>
      <c r="K51" s="75">
        <v>200</v>
      </c>
      <c r="L51" s="76">
        <v>1600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176</v>
      </c>
      <c r="G52" s="41"/>
      <c r="H52" s="41"/>
      <c r="I52" s="41"/>
      <c r="J52" s="41"/>
      <c r="K52" s="75">
        <v>64</v>
      </c>
      <c r="L52" s="76"/>
    </row>
    <row r="53" spans="2:25" ht="13.5" customHeight="1">
      <c r="B53" s="28">
        <f t="shared" si="1"/>
        <v>43</v>
      </c>
      <c r="C53" s="37"/>
      <c r="D53" s="43"/>
      <c r="E53" s="41"/>
      <c r="F53" s="41" t="s">
        <v>150</v>
      </c>
      <c r="G53" s="41"/>
      <c r="H53" s="41"/>
      <c r="I53" s="41"/>
      <c r="J53" s="41"/>
      <c r="K53" s="75">
        <v>200</v>
      </c>
      <c r="L53" s="76">
        <v>100</v>
      </c>
      <c r="M53" s="104"/>
      <c r="N53" s="103"/>
      <c r="Y53" s="119"/>
    </row>
    <row r="54" spans="2:12" ht="13.5" customHeight="1">
      <c r="B54" s="28">
        <f t="shared" si="1"/>
        <v>44</v>
      </c>
      <c r="C54" s="37"/>
      <c r="D54" s="43"/>
      <c r="E54" s="41"/>
      <c r="F54" s="41" t="s">
        <v>216</v>
      </c>
      <c r="G54" s="41"/>
      <c r="H54" s="41"/>
      <c r="I54" s="41"/>
      <c r="J54" s="41"/>
      <c r="K54" s="75"/>
      <c r="L54" s="76" t="s">
        <v>187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135</v>
      </c>
      <c r="G55" s="41"/>
      <c r="H55" s="41"/>
      <c r="I55" s="41"/>
      <c r="J55" s="41"/>
      <c r="K55" s="75">
        <v>800</v>
      </c>
      <c r="L55" s="76"/>
    </row>
    <row r="56" spans="2:12" ht="13.5" customHeight="1">
      <c r="B56" s="28">
        <f t="shared" si="1"/>
        <v>46</v>
      </c>
      <c r="C56" s="37"/>
      <c r="D56" s="43"/>
      <c r="E56" s="41"/>
      <c r="F56" s="41" t="s">
        <v>37</v>
      </c>
      <c r="G56" s="41"/>
      <c r="H56" s="41"/>
      <c r="I56" s="41"/>
      <c r="J56" s="41"/>
      <c r="K56" s="75"/>
      <c r="L56" s="76">
        <v>300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231</v>
      </c>
      <c r="G57" s="41"/>
      <c r="H57" s="41"/>
      <c r="I57" s="41"/>
      <c r="J57" s="41"/>
      <c r="K57" s="75">
        <v>150</v>
      </c>
      <c r="L57" s="76">
        <v>250</v>
      </c>
    </row>
    <row r="58" spans="2:12" ht="13.5" customHeight="1">
      <c r="B58" s="28">
        <f t="shared" si="1"/>
        <v>48</v>
      </c>
      <c r="C58" s="37"/>
      <c r="D58" s="43"/>
      <c r="E58" s="41"/>
      <c r="F58" s="41" t="s">
        <v>38</v>
      </c>
      <c r="G58" s="41"/>
      <c r="H58" s="41"/>
      <c r="I58" s="41"/>
      <c r="J58" s="41"/>
      <c r="K58" s="75">
        <v>16</v>
      </c>
      <c r="L58" s="76">
        <v>16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40</v>
      </c>
      <c r="G59" s="41"/>
      <c r="H59" s="41"/>
      <c r="I59" s="41"/>
      <c r="J59" s="41"/>
      <c r="K59" s="75">
        <v>128</v>
      </c>
      <c r="L59" s="76">
        <v>120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41</v>
      </c>
      <c r="G60" s="41"/>
      <c r="H60" s="41"/>
      <c r="I60" s="41"/>
      <c r="J60" s="41"/>
      <c r="K60" s="75" t="s">
        <v>187</v>
      </c>
      <c r="L60" s="76">
        <v>72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42</v>
      </c>
      <c r="G61" s="41"/>
      <c r="H61" s="41"/>
      <c r="I61" s="41"/>
      <c r="J61" s="41"/>
      <c r="K61" s="75" t="s">
        <v>187</v>
      </c>
      <c r="L61" s="76">
        <v>32</v>
      </c>
    </row>
    <row r="62" spans="2:12" ht="13.5" customHeight="1">
      <c r="B62" s="28">
        <f t="shared" si="1"/>
        <v>52</v>
      </c>
      <c r="C62" s="37"/>
      <c r="D62" s="43"/>
      <c r="E62" s="41"/>
      <c r="F62" s="41" t="s">
        <v>43</v>
      </c>
      <c r="G62" s="41"/>
      <c r="H62" s="41"/>
      <c r="I62" s="41"/>
      <c r="J62" s="41"/>
      <c r="K62" s="75"/>
      <c r="L62" s="76" t="s">
        <v>187</v>
      </c>
    </row>
    <row r="63" spans="2:12" ht="13.5" customHeight="1">
      <c r="B63" s="28">
        <f t="shared" si="1"/>
        <v>53</v>
      </c>
      <c r="C63" s="37"/>
      <c r="D63" s="43"/>
      <c r="E63" s="41"/>
      <c r="F63" s="41" t="s">
        <v>392</v>
      </c>
      <c r="G63" s="41"/>
      <c r="H63" s="41"/>
      <c r="I63" s="41"/>
      <c r="J63" s="41"/>
      <c r="K63" s="75"/>
      <c r="L63" s="76" t="s">
        <v>187</v>
      </c>
    </row>
    <row r="64" spans="2:12" ht="13.5" customHeight="1">
      <c r="B64" s="28">
        <f t="shared" si="1"/>
        <v>54</v>
      </c>
      <c r="C64" s="37"/>
      <c r="D64" s="43"/>
      <c r="E64" s="41"/>
      <c r="F64" s="41" t="s">
        <v>97</v>
      </c>
      <c r="G64" s="41"/>
      <c r="H64" s="41"/>
      <c r="I64" s="41"/>
      <c r="J64" s="41"/>
      <c r="K64" s="75" t="s">
        <v>187</v>
      </c>
      <c r="L64" s="76" t="s">
        <v>187</v>
      </c>
    </row>
    <row r="65" spans="2:12" ht="13.5" customHeight="1">
      <c r="B65" s="28">
        <f t="shared" si="1"/>
        <v>55</v>
      </c>
      <c r="C65" s="37"/>
      <c r="D65" s="43"/>
      <c r="E65" s="41"/>
      <c r="F65" s="41" t="s">
        <v>98</v>
      </c>
      <c r="G65" s="41"/>
      <c r="H65" s="41"/>
      <c r="I65" s="41"/>
      <c r="J65" s="41"/>
      <c r="K65" s="75" t="s">
        <v>187</v>
      </c>
      <c r="L65" s="76">
        <v>900</v>
      </c>
    </row>
    <row r="66" spans="2:12" ht="13.5" customHeight="1">
      <c r="B66" s="28">
        <f t="shared" si="1"/>
        <v>56</v>
      </c>
      <c r="C66" s="37"/>
      <c r="D66" s="43"/>
      <c r="E66" s="41"/>
      <c r="F66" s="41" t="s">
        <v>177</v>
      </c>
      <c r="G66" s="41"/>
      <c r="H66" s="41"/>
      <c r="I66" s="41"/>
      <c r="J66" s="41"/>
      <c r="K66" s="75">
        <v>1700</v>
      </c>
      <c r="L66" s="76">
        <v>6600</v>
      </c>
    </row>
    <row r="67" spans="2:12" ht="13.5" customHeight="1">
      <c r="B67" s="28">
        <f t="shared" si="1"/>
        <v>57</v>
      </c>
      <c r="C67" s="37"/>
      <c r="D67" s="43"/>
      <c r="E67" s="41"/>
      <c r="F67" s="41" t="s">
        <v>136</v>
      </c>
      <c r="G67" s="41"/>
      <c r="H67" s="41"/>
      <c r="I67" s="41"/>
      <c r="J67" s="41"/>
      <c r="K67" s="75">
        <v>100</v>
      </c>
      <c r="L67" s="76">
        <v>50</v>
      </c>
    </row>
    <row r="68" spans="2:12" ht="13.5" customHeight="1">
      <c r="B68" s="28">
        <f t="shared" si="1"/>
        <v>58</v>
      </c>
      <c r="C68" s="37"/>
      <c r="D68" s="43"/>
      <c r="E68" s="41"/>
      <c r="F68" s="41" t="s">
        <v>393</v>
      </c>
      <c r="G68" s="41"/>
      <c r="H68" s="41"/>
      <c r="I68" s="41"/>
      <c r="J68" s="41"/>
      <c r="K68" s="75" t="s">
        <v>187</v>
      </c>
      <c r="L68" s="76" t="s">
        <v>187</v>
      </c>
    </row>
    <row r="69" spans="2:12" ht="13.5" customHeight="1">
      <c r="B69" s="28">
        <f t="shared" si="1"/>
        <v>59</v>
      </c>
      <c r="C69" s="37"/>
      <c r="D69" s="43"/>
      <c r="E69" s="41"/>
      <c r="F69" s="41" t="s">
        <v>219</v>
      </c>
      <c r="G69" s="41"/>
      <c r="H69" s="41"/>
      <c r="I69" s="41"/>
      <c r="J69" s="41"/>
      <c r="K69" s="75">
        <v>50</v>
      </c>
      <c r="L69" s="76">
        <v>100</v>
      </c>
    </row>
    <row r="70" spans="2:12" ht="13.5" customHeight="1">
      <c r="B70" s="28">
        <f t="shared" si="1"/>
        <v>60</v>
      </c>
      <c r="C70" s="37"/>
      <c r="D70" s="43"/>
      <c r="E70" s="41"/>
      <c r="F70" s="41" t="s">
        <v>46</v>
      </c>
      <c r="G70" s="41"/>
      <c r="H70" s="41"/>
      <c r="I70" s="41"/>
      <c r="J70" s="41"/>
      <c r="K70" s="75">
        <v>4250</v>
      </c>
      <c r="L70" s="76">
        <v>7500</v>
      </c>
    </row>
    <row r="71" spans="2:12" ht="13.5" customHeight="1">
      <c r="B71" s="28">
        <f t="shared" si="1"/>
        <v>61</v>
      </c>
      <c r="C71" s="36" t="s">
        <v>50</v>
      </c>
      <c r="D71" s="34" t="s">
        <v>51</v>
      </c>
      <c r="E71" s="41"/>
      <c r="F71" s="41" t="s">
        <v>394</v>
      </c>
      <c r="G71" s="41"/>
      <c r="H71" s="41"/>
      <c r="I71" s="41"/>
      <c r="J71" s="41"/>
      <c r="K71" s="75" t="s">
        <v>187</v>
      </c>
      <c r="L71" s="76" t="s">
        <v>187</v>
      </c>
    </row>
    <row r="72" spans="2:12" ht="13.5" customHeight="1">
      <c r="B72" s="28">
        <f t="shared" si="1"/>
        <v>62</v>
      </c>
      <c r="C72" s="37"/>
      <c r="D72" s="43"/>
      <c r="E72" s="41"/>
      <c r="F72" s="41" t="s">
        <v>395</v>
      </c>
      <c r="G72" s="41"/>
      <c r="H72" s="41"/>
      <c r="I72" s="41"/>
      <c r="J72" s="41"/>
      <c r="K72" s="75"/>
      <c r="L72" s="76" t="s">
        <v>187</v>
      </c>
    </row>
    <row r="73" spans="2:12" ht="13.5" customHeight="1">
      <c r="B73" s="28">
        <f t="shared" si="1"/>
        <v>63</v>
      </c>
      <c r="C73" s="37"/>
      <c r="D73" s="43"/>
      <c r="E73" s="41"/>
      <c r="F73" s="41" t="s">
        <v>261</v>
      </c>
      <c r="G73" s="41"/>
      <c r="H73" s="41"/>
      <c r="I73" s="41"/>
      <c r="J73" s="41"/>
      <c r="K73" s="75">
        <v>6</v>
      </c>
      <c r="L73" s="76">
        <v>6</v>
      </c>
    </row>
    <row r="74" spans="2:12" ht="13.5" customHeight="1">
      <c r="B74" s="28">
        <f t="shared" si="1"/>
        <v>64</v>
      </c>
      <c r="C74" s="37"/>
      <c r="D74" s="43"/>
      <c r="E74" s="41"/>
      <c r="F74" s="41" t="s">
        <v>108</v>
      </c>
      <c r="G74" s="41"/>
      <c r="H74" s="41"/>
      <c r="I74" s="41"/>
      <c r="J74" s="41"/>
      <c r="K74" s="75"/>
      <c r="L74" s="76">
        <v>1</v>
      </c>
    </row>
    <row r="75" spans="2:12" ht="13.5" customHeight="1">
      <c r="B75" s="28">
        <f t="shared" si="1"/>
        <v>65</v>
      </c>
      <c r="C75" s="37"/>
      <c r="D75" s="43"/>
      <c r="E75" s="41"/>
      <c r="F75" s="41" t="s">
        <v>164</v>
      </c>
      <c r="G75" s="41"/>
      <c r="H75" s="41"/>
      <c r="I75" s="41"/>
      <c r="J75" s="41"/>
      <c r="K75" s="75" t="s">
        <v>187</v>
      </c>
      <c r="L75" s="76" t="s">
        <v>187</v>
      </c>
    </row>
    <row r="76" spans="2:12" ht="13.5" customHeight="1">
      <c r="B76" s="28">
        <f t="shared" si="1"/>
        <v>66</v>
      </c>
      <c r="C76" s="37"/>
      <c r="D76" s="43"/>
      <c r="E76" s="41"/>
      <c r="F76" s="41" t="s">
        <v>52</v>
      </c>
      <c r="G76" s="41"/>
      <c r="H76" s="41"/>
      <c r="I76" s="41"/>
      <c r="J76" s="41"/>
      <c r="K76" s="75" t="s">
        <v>187</v>
      </c>
      <c r="L76" s="76">
        <v>9</v>
      </c>
    </row>
    <row r="77" spans="2:12" ht="13.5" customHeight="1">
      <c r="B77" s="28">
        <f aca="true" t="shared" si="3" ref="B77:B83">B76+1</f>
        <v>67</v>
      </c>
      <c r="C77" s="37"/>
      <c r="D77" s="43"/>
      <c r="E77" s="41"/>
      <c r="F77" s="41" t="s">
        <v>53</v>
      </c>
      <c r="G77" s="41"/>
      <c r="H77" s="41"/>
      <c r="I77" s="41"/>
      <c r="J77" s="41"/>
      <c r="K77" s="75">
        <v>4</v>
      </c>
      <c r="L77" s="76">
        <v>5</v>
      </c>
    </row>
    <row r="78" spans="2:12" ht="13.5" customHeight="1">
      <c r="B78" s="28">
        <f t="shared" si="3"/>
        <v>68</v>
      </c>
      <c r="C78" s="36" t="s">
        <v>54</v>
      </c>
      <c r="D78" s="34" t="s">
        <v>55</v>
      </c>
      <c r="E78" s="41"/>
      <c r="F78" s="41" t="s">
        <v>396</v>
      </c>
      <c r="G78" s="41"/>
      <c r="H78" s="41"/>
      <c r="I78" s="41"/>
      <c r="J78" s="41"/>
      <c r="K78" s="75"/>
      <c r="L78" s="76">
        <v>1</v>
      </c>
    </row>
    <row r="79" spans="2:12" ht="13.5" customHeight="1">
      <c r="B79" s="28">
        <f t="shared" si="3"/>
        <v>69</v>
      </c>
      <c r="C79" s="37"/>
      <c r="D79" s="44"/>
      <c r="E79" s="41"/>
      <c r="F79" s="41" t="s">
        <v>56</v>
      </c>
      <c r="G79" s="41"/>
      <c r="H79" s="41"/>
      <c r="I79" s="41"/>
      <c r="J79" s="41"/>
      <c r="K79" s="75">
        <v>250</v>
      </c>
      <c r="L79" s="76">
        <v>50</v>
      </c>
    </row>
    <row r="80" spans="2:12" ht="13.5" customHeight="1">
      <c r="B80" s="28">
        <f t="shared" si="3"/>
        <v>70</v>
      </c>
      <c r="C80" s="38"/>
      <c r="D80" s="45" t="s">
        <v>57</v>
      </c>
      <c r="E80" s="41"/>
      <c r="F80" s="41" t="s">
        <v>58</v>
      </c>
      <c r="G80" s="41"/>
      <c r="H80" s="41"/>
      <c r="I80" s="41"/>
      <c r="J80" s="41"/>
      <c r="K80" s="75">
        <v>250</v>
      </c>
      <c r="L80" s="76">
        <v>50</v>
      </c>
    </row>
    <row r="81" spans="2:12" ht="13.5" customHeight="1">
      <c r="B81" s="28">
        <f t="shared" si="3"/>
        <v>71</v>
      </c>
      <c r="C81" s="155" t="s">
        <v>62</v>
      </c>
      <c r="D81" s="156"/>
      <c r="E81" s="41"/>
      <c r="F81" s="41" t="s">
        <v>63</v>
      </c>
      <c r="G81" s="41"/>
      <c r="H81" s="41"/>
      <c r="I81" s="41"/>
      <c r="J81" s="41"/>
      <c r="K81" s="75">
        <v>2000</v>
      </c>
      <c r="L81" s="76">
        <v>3200</v>
      </c>
    </row>
    <row r="82" spans="2:12" ht="13.5" customHeight="1">
      <c r="B82" s="28">
        <f t="shared" si="3"/>
        <v>72</v>
      </c>
      <c r="C82" s="39"/>
      <c r="D82" s="40"/>
      <c r="E82" s="41"/>
      <c r="F82" s="41" t="s">
        <v>64</v>
      </c>
      <c r="G82" s="41"/>
      <c r="H82" s="41"/>
      <c r="I82" s="41"/>
      <c r="J82" s="41"/>
      <c r="K82" s="75">
        <v>3250</v>
      </c>
      <c r="L82" s="76">
        <v>2100</v>
      </c>
    </row>
    <row r="83" spans="2:12" ht="13.5" customHeight="1" thickBot="1">
      <c r="B83" s="28">
        <f t="shared" si="3"/>
        <v>73</v>
      </c>
      <c r="C83" s="39"/>
      <c r="D83" s="40"/>
      <c r="E83" s="41"/>
      <c r="F83" s="41" t="s">
        <v>107</v>
      </c>
      <c r="G83" s="41"/>
      <c r="H83" s="41"/>
      <c r="I83" s="41"/>
      <c r="J83" s="41"/>
      <c r="K83" s="75" t="s">
        <v>187</v>
      </c>
      <c r="L83" s="82">
        <v>600</v>
      </c>
    </row>
    <row r="84" spans="2:12" ht="13.5" customHeight="1">
      <c r="B84" s="78"/>
      <c r="C84" s="79"/>
      <c r="D84" s="79"/>
      <c r="E84" s="80"/>
      <c r="F84" s="80"/>
      <c r="G84" s="80"/>
      <c r="H84" s="80"/>
      <c r="I84" s="80"/>
      <c r="J84" s="80"/>
      <c r="K84" s="80"/>
      <c r="L84" s="112"/>
    </row>
    <row r="85" spans="18:19" ht="18" customHeight="1">
      <c r="R85">
        <f>COUNTA(K11:K83)</f>
        <v>57</v>
      </c>
      <c r="S85">
        <f>COUNTA(L11:L83)</f>
        <v>67</v>
      </c>
    </row>
    <row r="86" spans="2:19" ht="18" customHeight="1">
      <c r="B86" s="22"/>
      <c r="R86">
        <f>SUM(R11:R20,K21:K83)</f>
        <v>29750</v>
      </c>
      <c r="S86">
        <f>SUM(S11:S20,L21:L83)</f>
        <v>57229</v>
      </c>
    </row>
    <row r="87" ht="9" customHeight="1" thickBot="1"/>
    <row r="88" spans="2:19" ht="18" customHeight="1">
      <c r="B88" s="1"/>
      <c r="C88" s="2"/>
      <c r="D88" s="157" t="s">
        <v>2</v>
      </c>
      <c r="E88" s="157"/>
      <c r="F88" s="157"/>
      <c r="G88" s="157"/>
      <c r="H88" s="2"/>
      <c r="I88" s="2"/>
      <c r="J88" s="3"/>
      <c r="K88" s="84" t="s">
        <v>80</v>
      </c>
      <c r="L88" s="106" t="s">
        <v>81</v>
      </c>
      <c r="R88">
        <f>COUNTA(K11:K83)</f>
        <v>57</v>
      </c>
      <c r="S88">
        <f>COUNTA(L11:L83)</f>
        <v>67</v>
      </c>
    </row>
    <row r="89" spans="2:19" ht="18" customHeight="1" thickBot="1">
      <c r="B89" s="7"/>
      <c r="C89" s="8"/>
      <c r="D89" s="158" t="s">
        <v>3</v>
      </c>
      <c r="E89" s="158"/>
      <c r="F89" s="158"/>
      <c r="G89" s="158"/>
      <c r="H89" s="8"/>
      <c r="I89" s="8"/>
      <c r="J89" s="9"/>
      <c r="K89" s="89" t="str">
        <f>K5</f>
        <v>H 30.8.13</v>
      </c>
      <c r="L89" s="113" t="str">
        <f>K89</f>
        <v>H 30.8.13</v>
      </c>
      <c r="R89">
        <f>SUM(R11:R20,K21:K83)</f>
        <v>29750</v>
      </c>
      <c r="S89">
        <f>SUM(S11:S20,L21:L83)</f>
        <v>57229</v>
      </c>
    </row>
    <row r="90" spans="2:12" ht="19.5" customHeight="1" thickTop="1">
      <c r="B90" s="159" t="s">
        <v>113</v>
      </c>
      <c r="C90" s="160"/>
      <c r="D90" s="160"/>
      <c r="E90" s="160"/>
      <c r="F90" s="160"/>
      <c r="G90" s="160"/>
      <c r="H90" s="160"/>
      <c r="I90" s="160"/>
      <c r="J90" s="27"/>
      <c r="K90" s="90">
        <f>SUM(K91:K99)</f>
        <v>29750</v>
      </c>
      <c r="L90" s="114">
        <f>SUM(L91:L99)</f>
        <v>57229</v>
      </c>
    </row>
    <row r="91" spans="2:12" ht="13.5" customHeight="1">
      <c r="B91" s="145" t="s">
        <v>66</v>
      </c>
      <c r="C91" s="146"/>
      <c r="D91" s="153"/>
      <c r="E91" s="48"/>
      <c r="F91" s="49"/>
      <c r="G91" s="147" t="s">
        <v>14</v>
      </c>
      <c r="H91" s="147"/>
      <c r="I91" s="49"/>
      <c r="J91" s="51"/>
      <c r="K91" s="42">
        <f>SUM(R$11:R$20)</f>
        <v>2700</v>
      </c>
      <c r="L91" s="115">
        <f>SUM(S$11:S$20)</f>
        <v>15050</v>
      </c>
    </row>
    <row r="92" spans="2:12" ht="13.5" customHeight="1">
      <c r="B92" s="16"/>
      <c r="C92" s="17"/>
      <c r="D92" s="18"/>
      <c r="E92" s="52"/>
      <c r="F92" s="41"/>
      <c r="G92" s="147" t="s">
        <v>90</v>
      </c>
      <c r="H92" s="147"/>
      <c r="I92" s="50"/>
      <c r="J92" s="53"/>
      <c r="K92" s="42">
        <f>SUM(K$21)</f>
        <v>3400</v>
      </c>
      <c r="L92" s="115">
        <f>SUM(L$21)</f>
        <v>3200</v>
      </c>
    </row>
    <row r="93" spans="2:12" ht="13.5" customHeight="1">
      <c r="B93" s="16"/>
      <c r="C93" s="17"/>
      <c r="D93" s="18"/>
      <c r="E93" s="52"/>
      <c r="F93" s="41"/>
      <c r="G93" s="147" t="s">
        <v>32</v>
      </c>
      <c r="H93" s="147"/>
      <c r="I93" s="49"/>
      <c r="J93" s="51"/>
      <c r="K93" s="42">
        <f>SUM(K$22:K$22)</f>
        <v>150</v>
      </c>
      <c r="L93" s="115">
        <f>SUM(L$22:L$22)</f>
        <v>250</v>
      </c>
    </row>
    <row r="94" spans="2:12" ht="13.5" customHeight="1">
      <c r="B94" s="16"/>
      <c r="C94" s="17"/>
      <c r="D94" s="18"/>
      <c r="E94" s="52"/>
      <c r="F94" s="41"/>
      <c r="G94" s="147" t="s">
        <v>20</v>
      </c>
      <c r="H94" s="147"/>
      <c r="I94" s="49"/>
      <c r="J94" s="51"/>
      <c r="K94" s="42">
        <v>0</v>
      </c>
      <c r="L94" s="115">
        <v>0</v>
      </c>
    </row>
    <row r="95" spans="2:12" ht="13.5" customHeight="1">
      <c r="B95" s="16"/>
      <c r="C95" s="17"/>
      <c r="D95" s="18"/>
      <c r="E95" s="52"/>
      <c r="F95" s="41"/>
      <c r="G95" s="147" t="s">
        <v>22</v>
      </c>
      <c r="H95" s="147"/>
      <c r="I95" s="49"/>
      <c r="J95" s="51"/>
      <c r="K95" s="42">
        <f>SUM(K$24:K$38)</f>
        <v>9650</v>
      </c>
      <c r="L95" s="115">
        <f>SUM(L$24:L$38)</f>
        <v>12601</v>
      </c>
    </row>
    <row r="96" spans="2:12" ht="13.5" customHeight="1">
      <c r="B96" s="16"/>
      <c r="C96" s="17"/>
      <c r="D96" s="18"/>
      <c r="E96" s="52"/>
      <c r="F96" s="41"/>
      <c r="G96" s="147" t="s">
        <v>88</v>
      </c>
      <c r="H96" s="147"/>
      <c r="I96" s="49"/>
      <c r="J96" s="51"/>
      <c r="K96" s="42">
        <f>SUM(K$39:K$40)</f>
        <v>50</v>
      </c>
      <c r="L96" s="115">
        <f>SUM(L$39:L$40)</f>
        <v>50</v>
      </c>
    </row>
    <row r="97" spans="2:12" ht="13.5" customHeight="1">
      <c r="B97" s="16"/>
      <c r="C97" s="17"/>
      <c r="D97" s="18"/>
      <c r="E97" s="52"/>
      <c r="F97" s="41"/>
      <c r="G97" s="147" t="s">
        <v>33</v>
      </c>
      <c r="H97" s="147"/>
      <c r="I97" s="49"/>
      <c r="J97" s="51"/>
      <c r="K97" s="42">
        <f>SUM(K$41:K$70)</f>
        <v>7958</v>
      </c>
      <c r="L97" s="115">
        <f>SUM(L$41:L$70)</f>
        <v>20040</v>
      </c>
    </row>
    <row r="98" spans="2:12" ht="13.5" customHeight="1">
      <c r="B98" s="16"/>
      <c r="C98" s="17"/>
      <c r="D98" s="18"/>
      <c r="E98" s="52"/>
      <c r="F98" s="41"/>
      <c r="G98" s="147" t="s">
        <v>104</v>
      </c>
      <c r="H98" s="147"/>
      <c r="I98" s="49"/>
      <c r="J98" s="51"/>
      <c r="K98" s="42">
        <f>SUM(K$23:K$23,K$81:K$82)</f>
        <v>5332</v>
      </c>
      <c r="L98" s="115">
        <f>SUM(L$23:L$23,L$81:L$82)</f>
        <v>5316</v>
      </c>
    </row>
    <row r="99" spans="2:12" ht="13.5" customHeight="1" thickBot="1">
      <c r="B99" s="19"/>
      <c r="C99" s="20"/>
      <c r="D99" s="21"/>
      <c r="E99" s="54"/>
      <c r="F99" s="46"/>
      <c r="G99" s="148" t="s">
        <v>65</v>
      </c>
      <c r="H99" s="148"/>
      <c r="I99" s="55"/>
      <c r="J99" s="56"/>
      <c r="K99" s="47">
        <f>SUM(K$71:K$80,K$83)</f>
        <v>510</v>
      </c>
      <c r="L99" s="116">
        <f>SUM(L$71:L$80,L$83)</f>
        <v>722</v>
      </c>
    </row>
    <row r="100" spans="2:12" ht="18" customHeight="1" thickTop="1">
      <c r="B100" s="149" t="s">
        <v>67</v>
      </c>
      <c r="C100" s="150"/>
      <c r="D100" s="151"/>
      <c r="E100" s="62"/>
      <c r="F100" s="29"/>
      <c r="G100" s="152" t="s">
        <v>68</v>
      </c>
      <c r="H100" s="152"/>
      <c r="I100" s="29"/>
      <c r="J100" s="30"/>
      <c r="K100" s="91" t="s">
        <v>69</v>
      </c>
      <c r="L100" s="97"/>
    </row>
    <row r="101" spans="2:12" ht="18" customHeight="1">
      <c r="B101" s="59"/>
      <c r="C101" s="60"/>
      <c r="D101" s="60"/>
      <c r="E101" s="57"/>
      <c r="F101" s="58"/>
      <c r="G101" s="33"/>
      <c r="H101" s="33"/>
      <c r="I101" s="58"/>
      <c r="J101" s="61"/>
      <c r="K101" s="92" t="s">
        <v>70</v>
      </c>
      <c r="L101" s="98"/>
    </row>
    <row r="102" spans="2:12" ht="18" customHeight="1">
      <c r="B102" s="16"/>
      <c r="C102" s="17"/>
      <c r="D102" s="17"/>
      <c r="E102" s="63"/>
      <c r="F102" s="8"/>
      <c r="G102" s="143" t="s">
        <v>71</v>
      </c>
      <c r="H102" s="143"/>
      <c r="I102" s="31"/>
      <c r="J102" s="32"/>
      <c r="K102" s="93" t="s">
        <v>72</v>
      </c>
      <c r="L102" s="99"/>
    </row>
    <row r="103" spans="2:12" ht="18" customHeight="1">
      <c r="B103" s="16"/>
      <c r="C103" s="17"/>
      <c r="D103" s="17"/>
      <c r="E103" s="64"/>
      <c r="F103" s="17"/>
      <c r="G103" s="65"/>
      <c r="H103" s="65"/>
      <c r="I103" s="60"/>
      <c r="J103" s="66"/>
      <c r="K103" s="94" t="s">
        <v>101</v>
      </c>
      <c r="L103" s="100"/>
    </row>
    <row r="104" spans="2:12" ht="18" customHeight="1">
      <c r="B104" s="16"/>
      <c r="C104" s="17"/>
      <c r="D104" s="17"/>
      <c r="E104" s="64"/>
      <c r="F104" s="17"/>
      <c r="G104" s="65"/>
      <c r="H104" s="65"/>
      <c r="I104" s="60"/>
      <c r="J104" s="66"/>
      <c r="K104" s="94" t="s">
        <v>102</v>
      </c>
      <c r="L104" s="100"/>
    </row>
    <row r="105" spans="2:12" ht="18" customHeight="1">
      <c r="B105" s="16"/>
      <c r="C105" s="17"/>
      <c r="D105" s="17"/>
      <c r="E105" s="63"/>
      <c r="F105" s="8"/>
      <c r="G105" s="143" t="s">
        <v>73</v>
      </c>
      <c r="H105" s="143"/>
      <c r="I105" s="31"/>
      <c r="J105" s="32"/>
      <c r="K105" s="93" t="s">
        <v>109</v>
      </c>
      <c r="L105" s="99"/>
    </row>
    <row r="106" spans="2:12" ht="18" customHeight="1">
      <c r="B106" s="16"/>
      <c r="C106" s="17"/>
      <c r="D106" s="17"/>
      <c r="E106" s="64"/>
      <c r="F106" s="17"/>
      <c r="G106" s="65"/>
      <c r="H106" s="65"/>
      <c r="I106" s="60"/>
      <c r="J106" s="66"/>
      <c r="K106" s="94" t="s">
        <v>110</v>
      </c>
      <c r="L106" s="100"/>
    </row>
    <row r="107" spans="2:12" ht="18" customHeight="1">
      <c r="B107" s="16"/>
      <c r="C107" s="17"/>
      <c r="D107" s="17"/>
      <c r="E107" s="64"/>
      <c r="F107" s="17"/>
      <c r="G107" s="65"/>
      <c r="H107" s="65"/>
      <c r="I107" s="60"/>
      <c r="J107" s="66"/>
      <c r="K107" s="94" t="s">
        <v>111</v>
      </c>
      <c r="L107" s="100"/>
    </row>
    <row r="108" spans="2:12" ht="18" customHeight="1">
      <c r="B108" s="16"/>
      <c r="C108" s="17"/>
      <c r="D108" s="17"/>
      <c r="E108" s="13"/>
      <c r="F108" s="14"/>
      <c r="G108" s="33"/>
      <c r="H108" s="33"/>
      <c r="I108" s="58"/>
      <c r="J108" s="61"/>
      <c r="K108" s="94" t="s">
        <v>112</v>
      </c>
      <c r="L108" s="98"/>
    </row>
    <row r="109" spans="2:12" ht="18" customHeight="1">
      <c r="B109" s="145" t="s">
        <v>74</v>
      </c>
      <c r="C109" s="146"/>
      <c r="D109" s="146"/>
      <c r="E109" s="8"/>
      <c r="F109" s="8"/>
      <c r="G109" s="8"/>
      <c r="H109" s="8"/>
      <c r="I109" s="8"/>
      <c r="J109" s="8"/>
      <c r="K109" s="77"/>
      <c r="L109" s="120"/>
    </row>
    <row r="110" spans="2:12" ht="13.5" customHeight="1">
      <c r="B110" s="67"/>
      <c r="C110" s="68" t="s">
        <v>75</v>
      </c>
      <c r="D110" s="69"/>
      <c r="E110" s="68"/>
      <c r="F110" s="68"/>
      <c r="G110" s="68"/>
      <c r="H110" s="68"/>
      <c r="I110" s="68"/>
      <c r="J110" s="68"/>
      <c r="K110" s="95"/>
      <c r="L110" s="101"/>
    </row>
    <row r="111" spans="2:12" ht="13.5" customHeight="1">
      <c r="B111" s="67"/>
      <c r="C111" s="68" t="s">
        <v>76</v>
      </c>
      <c r="D111" s="69"/>
      <c r="E111" s="68"/>
      <c r="F111" s="68"/>
      <c r="G111" s="68"/>
      <c r="H111" s="68"/>
      <c r="I111" s="68"/>
      <c r="J111" s="68"/>
      <c r="K111" s="95"/>
      <c r="L111" s="101"/>
    </row>
    <row r="112" spans="2:12" ht="13.5" customHeight="1">
      <c r="B112" s="67"/>
      <c r="C112" s="68" t="s">
        <v>77</v>
      </c>
      <c r="D112" s="69"/>
      <c r="E112" s="68"/>
      <c r="F112" s="68"/>
      <c r="G112" s="68"/>
      <c r="H112" s="68"/>
      <c r="I112" s="68"/>
      <c r="J112" s="68"/>
      <c r="K112" s="95"/>
      <c r="L112" s="101"/>
    </row>
    <row r="113" spans="2:12" ht="13.5" customHeight="1">
      <c r="B113" s="67"/>
      <c r="C113" s="68" t="s">
        <v>198</v>
      </c>
      <c r="D113" s="69"/>
      <c r="E113" s="68"/>
      <c r="F113" s="68"/>
      <c r="G113" s="68"/>
      <c r="H113" s="68"/>
      <c r="I113" s="68"/>
      <c r="J113" s="68"/>
      <c r="K113" s="95"/>
      <c r="L113" s="101"/>
    </row>
    <row r="114" spans="2:12" ht="13.5" customHeight="1">
      <c r="B114" s="67"/>
      <c r="C114" s="68" t="s">
        <v>181</v>
      </c>
      <c r="D114" s="69"/>
      <c r="E114" s="68"/>
      <c r="F114" s="68"/>
      <c r="G114" s="68"/>
      <c r="H114" s="68"/>
      <c r="I114" s="68"/>
      <c r="J114" s="68"/>
      <c r="K114" s="95"/>
      <c r="L114" s="101"/>
    </row>
    <row r="115" spans="2:12" ht="13.5" customHeight="1">
      <c r="B115" s="70"/>
      <c r="C115" s="68" t="s">
        <v>199</v>
      </c>
      <c r="D115" s="68"/>
      <c r="E115" s="68"/>
      <c r="F115" s="68"/>
      <c r="G115" s="68"/>
      <c r="H115" s="68"/>
      <c r="I115" s="68"/>
      <c r="J115" s="68"/>
      <c r="K115" s="95"/>
      <c r="L115" s="101"/>
    </row>
    <row r="116" spans="2:12" ht="13.5" customHeight="1">
      <c r="B116" s="70"/>
      <c r="C116" s="68" t="s">
        <v>200</v>
      </c>
      <c r="D116" s="68"/>
      <c r="E116" s="68"/>
      <c r="F116" s="68"/>
      <c r="G116" s="68"/>
      <c r="H116" s="68"/>
      <c r="I116" s="68"/>
      <c r="J116" s="68"/>
      <c r="K116" s="95"/>
      <c r="L116" s="101"/>
    </row>
    <row r="117" spans="2:12" ht="13.5" customHeight="1">
      <c r="B117" s="70"/>
      <c r="C117" s="68" t="s">
        <v>129</v>
      </c>
      <c r="D117" s="68"/>
      <c r="E117" s="68"/>
      <c r="F117" s="68"/>
      <c r="G117" s="68"/>
      <c r="H117" s="68"/>
      <c r="I117" s="68"/>
      <c r="J117" s="68"/>
      <c r="K117" s="95"/>
      <c r="L117" s="101"/>
    </row>
    <row r="118" spans="2:12" ht="13.5" customHeight="1">
      <c r="B118" s="70"/>
      <c r="C118" s="68" t="s">
        <v>130</v>
      </c>
      <c r="D118" s="68"/>
      <c r="E118" s="68"/>
      <c r="F118" s="68"/>
      <c r="G118" s="68"/>
      <c r="H118" s="68"/>
      <c r="I118" s="68"/>
      <c r="J118" s="68"/>
      <c r="K118" s="95"/>
      <c r="L118" s="101"/>
    </row>
    <row r="119" spans="2:12" ht="13.5" customHeight="1">
      <c r="B119" s="70"/>
      <c r="C119" s="68" t="s">
        <v>178</v>
      </c>
      <c r="D119" s="68"/>
      <c r="E119" s="68"/>
      <c r="F119" s="68"/>
      <c r="G119" s="68"/>
      <c r="H119" s="68"/>
      <c r="I119" s="68"/>
      <c r="J119" s="68"/>
      <c r="K119" s="95"/>
      <c r="L119" s="101"/>
    </row>
    <row r="120" spans="2:12" ht="13.5" customHeight="1">
      <c r="B120" s="70"/>
      <c r="C120" s="68" t="s">
        <v>201</v>
      </c>
      <c r="D120" s="68"/>
      <c r="E120" s="68"/>
      <c r="F120" s="68"/>
      <c r="G120" s="68"/>
      <c r="H120" s="68"/>
      <c r="I120" s="68"/>
      <c r="J120" s="68"/>
      <c r="K120" s="95"/>
      <c r="L120" s="101"/>
    </row>
    <row r="121" spans="2:12" ht="13.5" customHeight="1">
      <c r="B121" s="70"/>
      <c r="C121" s="95" t="s">
        <v>202</v>
      </c>
      <c r="D121" s="68"/>
      <c r="E121" s="68"/>
      <c r="F121" s="68"/>
      <c r="G121" s="68"/>
      <c r="H121" s="68"/>
      <c r="I121" s="68"/>
      <c r="J121" s="68"/>
      <c r="K121" s="95"/>
      <c r="L121" s="101"/>
    </row>
    <row r="122" spans="2:12" ht="13.5" customHeight="1">
      <c r="B122" s="70"/>
      <c r="C122" s="68" t="s">
        <v>203</v>
      </c>
      <c r="D122" s="68"/>
      <c r="E122" s="68"/>
      <c r="F122" s="68"/>
      <c r="G122" s="68"/>
      <c r="H122" s="68"/>
      <c r="I122" s="68"/>
      <c r="J122" s="68"/>
      <c r="K122" s="95"/>
      <c r="L122" s="101"/>
    </row>
    <row r="123" spans="2:13" ht="18" customHeight="1">
      <c r="B123" s="70"/>
      <c r="C123" s="68" t="s">
        <v>131</v>
      </c>
      <c r="D123" s="68"/>
      <c r="E123" s="68"/>
      <c r="F123" s="68"/>
      <c r="G123" s="68"/>
      <c r="H123" s="68"/>
      <c r="I123" s="68"/>
      <c r="J123" s="68"/>
      <c r="K123" s="95"/>
      <c r="L123" s="95"/>
      <c r="M123" s="121"/>
    </row>
    <row r="124" spans="2:13" ht="13.5">
      <c r="B124" s="70"/>
      <c r="C124" s="68" t="s">
        <v>179</v>
      </c>
      <c r="D124" s="68"/>
      <c r="E124" s="68"/>
      <c r="F124" s="68"/>
      <c r="G124" s="68"/>
      <c r="H124" s="68"/>
      <c r="I124" s="68"/>
      <c r="J124" s="68"/>
      <c r="K124" s="95"/>
      <c r="L124" s="95"/>
      <c r="M124" s="121"/>
    </row>
    <row r="125" spans="2:13" ht="13.5">
      <c r="B125" s="70"/>
      <c r="C125" s="68" t="s">
        <v>180</v>
      </c>
      <c r="D125" s="68"/>
      <c r="E125" s="68"/>
      <c r="F125" s="68"/>
      <c r="G125" s="68"/>
      <c r="H125" s="68"/>
      <c r="I125" s="68"/>
      <c r="J125" s="68"/>
      <c r="K125" s="95"/>
      <c r="L125" s="95"/>
      <c r="M125" s="121"/>
    </row>
    <row r="126" spans="2:13" ht="13.5">
      <c r="B126" s="70"/>
      <c r="C126" s="68" t="s">
        <v>204</v>
      </c>
      <c r="D126" s="68"/>
      <c r="E126" s="68"/>
      <c r="F126" s="68"/>
      <c r="G126" s="68"/>
      <c r="H126" s="68"/>
      <c r="I126" s="68"/>
      <c r="J126" s="68"/>
      <c r="K126" s="95"/>
      <c r="L126" s="95"/>
      <c r="M126" s="121"/>
    </row>
    <row r="127" spans="2:25" ht="13.5" customHeight="1">
      <c r="B127" s="70"/>
      <c r="C127" s="68" t="s">
        <v>182</v>
      </c>
      <c r="D127" s="68"/>
      <c r="E127" s="68"/>
      <c r="F127" s="68"/>
      <c r="G127" s="68"/>
      <c r="H127" s="68"/>
      <c r="I127" s="68"/>
      <c r="J127" s="68"/>
      <c r="K127" s="95"/>
      <c r="L127" s="95"/>
      <c r="M127" s="129"/>
      <c r="N127" s="128"/>
      <c r="Y127" s="83"/>
    </row>
    <row r="128" spans="2:13" ht="13.5">
      <c r="B128" s="70"/>
      <c r="C128" s="68" t="s">
        <v>92</v>
      </c>
      <c r="D128" s="68"/>
      <c r="E128" s="68"/>
      <c r="F128" s="68"/>
      <c r="G128" s="68"/>
      <c r="H128" s="68"/>
      <c r="I128" s="68"/>
      <c r="J128" s="68"/>
      <c r="K128" s="95"/>
      <c r="L128" s="95"/>
      <c r="M128" s="121"/>
    </row>
    <row r="129" spans="2:13" ht="13.5">
      <c r="B129" s="70"/>
      <c r="C129" s="68" t="s">
        <v>78</v>
      </c>
      <c r="D129" s="68"/>
      <c r="E129" s="68"/>
      <c r="F129" s="68"/>
      <c r="G129" s="68"/>
      <c r="H129" s="68"/>
      <c r="I129" s="68"/>
      <c r="J129" s="68"/>
      <c r="K129" s="95"/>
      <c r="L129" s="95"/>
      <c r="M129" s="121"/>
    </row>
    <row r="130" spans="2:13" ht="13.5">
      <c r="B130" s="121"/>
      <c r="C130" s="95" t="s">
        <v>205</v>
      </c>
      <c r="D130" s="81"/>
      <c r="E130" s="81"/>
      <c r="F130" s="81"/>
      <c r="G130" s="81"/>
      <c r="H130" s="81"/>
      <c r="I130" s="81"/>
      <c r="J130" s="81"/>
      <c r="K130" s="122"/>
      <c r="L130" s="122"/>
      <c r="M130" s="121"/>
    </row>
    <row r="131" spans="2:25" ht="13.5">
      <c r="B131" s="121"/>
      <c r="C131" s="95" t="s">
        <v>206</v>
      </c>
      <c r="D131" s="81"/>
      <c r="E131" s="81"/>
      <c r="F131" s="81"/>
      <c r="G131" s="81"/>
      <c r="H131" s="81"/>
      <c r="I131" s="81"/>
      <c r="J131" s="81"/>
      <c r="K131" s="122"/>
      <c r="L131" s="122"/>
      <c r="M131" s="130"/>
      <c r="N131" s="123"/>
      <c r="Y131" s="83"/>
    </row>
    <row r="132" spans="2:13" ht="13.5">
      <c r="B132" s="121"/>
      <c r="C132" s="95" t="s">
        <v>207</v>
      </c>
      <c r="D132" s="81"/>
      <c r="E132" s="81"/>
      <c r="F132" s="81"/>
      <c r="G132" s="81"/>
      <c r="H132" s="81"/>
      <c r="I132" s="81"/>
      <c r="J132" s="81"/>
      <c r="K132" s="122"/>
      <c r="L132" s="122"/>
      <c r="M132" s="121"/>
    </row>
    <row r="133" spans="2:12" ht="14.25" thickBot="1">
      <c r="B133" s="124"/>
      <c r="C133" s="96" t="s">
        <v>208</v>
      </c>
      <c r="D133" s="125"/>
      <c r="E133" s="125"/>
      <c r="F133" s="125"/>
      <c r="G133" s="125"/>
      <c r="H133" s="125"/>
      <c r="I133" s="125"/>
      <c r="J133" s="125"/>
      <c r="K133" s="126"/>
      <c r="L133" s="127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81:D81"/>
    <mergeCell ref="D88:G88"/>
    <mergeCell ref="D89:G89"/>
    <mergeCell ref="B90:I90"/>
    <mergeCell ref="B91:D91"/>
    <mergeCell ref="G91:H91"/>
    <mergeCell ref="G92:H92"/>
    <mergeCell ref="G93:H93"/>
    <mergeCell ref="G94:H94"/>
    <mergeCell ref="G95:H95"/>
    <mergeCell ref="G102:H102"/>
    <mergeCell ref="G105:H105"/>
    <mergeCell ref="B109:D109"/>
    <mergeCell ref="G96:H96"/>
    <mergeCell ref="G97:H97"/>
    <mergeCell ref="G98:H98"/>
    <mergeCell ref="G99:H99"/>
    <mergeCell ref="B100:D100"/>
    <mergeCell ref="G100:H100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8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0"/>
  <sheetViews>
    <sheetView view="pageBreakPreview" zoomScale="75" zoomScaleNormal="75" zoomScaleSheetLayoutView="75" zoomScalePageLayoutView="0" workbookViewId="0" topLeftCell="A85">
      <selection activeCell="K108" sqref="K108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351</v>
      </c>
      <c r="L5" s="107" t="str">
        <f>K5</f>
        <v>H 30.8.6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0.4222222222222222</v>
      </c>
      <c r="L6" s="132">
        <v>0.37847222222222227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2.26</v>
      </c>
      <c r="L7" s="134">
        <v>1.8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358</v>
      </c>
      <c r="G11" s="41"/>
      <c r="H11" s="41"/>
      <c r="I11" s="41"/>
      <c r="J11" s="41"/>
      <c r="K11" s="73" t="s">
        <v>310</v>
      </c>
      <c r="L11" s="74" t="s">
        <v>353</v>
      </c>
      <c r="N11" t="s">
        <v>15</v>
      </c>
      <c r="O11">
        <f>IF(K12="",0,VALUE(MID(K12,2,LEN(K12)-2)))</f>
        <v>0</v>
      </c>
      <c r="P11">
        <f>IF(L11="",0,VALUE(MID(L11,2,LEN(L11)-2)))</f>
        <v>500</v>
      </c>
      <c r="Q11" t="e">
        <f>IF(#REF!="",0,VALUE(MID(#REF!,2,LEN(#REF!)-2)))</f>
        <v>#REF!</v>
      </c>
      <c r="R11">
        <f>IF(K11="＋",0,IF(K11="(＋)",0,ABS(K11)))</f>
        <v>150</v>
      </c>
      <c r="S11">
        <f aca="true" t="shared" si="0" ref="R11:S16">IF(L11="＋",0,IF(L11="(＋)",0,ABS(L11)))</f>
        <v>500</v>
      </c>
    </row>
    <row r="12" spans="2:19" ht="13.5" customHeight="1">
      <c r="B12" s="28">
        <f>B11+1</f>
        <v>2</v>
      </c>
      <c r="C12" s="35"/>
      <c r="D12" s="43"/>
      <c r="E12" s="41"/>
      <c r="F12" s="41" t="s">
        <v>191</v>
      </c>
      <c r="G12" s="41"/>
      <c r="H12" s="41"/>
      <c r="I12" s="41"/>
      <c r="J12" s="41"/>
      <c r="K12" s="73"/>
      <c r="L12" s="74" t="s">
        <v>210</v>
      </c>
      <c r="N12" t="s">
        <v>15</v>
      </c>
      <c r="O12">
        <f>IF(K21="",0,VALUE(MID(K21,2,LEN(K21)-2)))</f>
        <v>500</v>
      </c>
      <c r="P12">
        <f>IF(L12="",0,VALUE(MID(L12,2,LEN(L12)-2)))</f>
        <v>50</v>
      </c>
      <c r="Q12" t="e">
        <f>IF(#REF!="",0,VALUE(MID(#REF!,2,LEN(#REF!)-2)))</f>
        <v>#REF!</v>
      </c>
      <c r="R12">
        <f>IF(K12="＋",0,IF(K12="(＋)",0,ABS(K12)))</f>
        <v>0</v>
      </c>
      <c r="S12">
        <f t="shared" si="0"/>
        <v>50</v>
      </c>
    </row>
    <row r="13" spans="2:19" ht="13.5" customHeight="1">
      <c r="B13" s="28">
        <f aca="true" t="shared" si="1" ref="B13:B76">B12+1</f>
        <v>3</v>
      </c>
      <c r="C13" s="35"/>
      <c r="D13" s="43"/>
      <c r="E13" s="41"/>
      <c r="F13" s="41" t="s">
        <v>359</v>
      </c>
      <c r="G13" s="41"/>
      <c r="H13" s="41"/>
      <c r="I13" s="41"/>
      <c r="J13" s="41"/>
      <c r="K13" s="117"/>
      <c r="L13" s="118" t="s">
        <v>211</v>
      </c>
      <c r="N13" t="s">
        <v>15</v>
      </c>
      <c r="O13">
        <f>IF(K13="",0,VALUE(MID(K13,2,LEN(K13)-2)))</f>
        <v>0</v>
      </c>
      <c r="P13" t="e">
        <f>IF(L13="",0,VALUE(MID(L13,2,LEN(L13)-2)))</f>
        <v>#VALUE!</v>
      </c>
      <c r="Q13" t="e">
        <f>IF(#REF!="",0,VALUE(MID(#REF!,2,LEN(#REF!)-2)))</f>
        <v>#REF!</v>
      </c>
      <c r="R13">
        <f t="shared" si="0"/>
        <v>0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360</v>
      </c>
      <c r="G14" s="41"/>
      <c r="H14" s="41"/>
      <c r="I14" s="41"/>
      <c r="J14" s="41"/>
      <c r="K14" s="73" t="s">
        <v>308</v>
      </c>
      <c r="L14" s="74" t="s">
        <v>353</v>
      </c>
      <c r="N14" s="71" t="s">
        <v>17</v>
      </c>
      <c r="O14" t="str">
        <f>K14</f>
        <v>(250)</v>
      </c>
      <c r="P14" t="str">
        <f>L14</f>
        <v>(500)</v>
      </c>
      <c r="Q14" t="e">
        <f>#REF!</f>
        <v>#REF!</v>
      </c>
      <c r="R14">
        <f t="shared" si="0"/>
        <v>250</v>
      </c>
      <c r="S14">
        <f t="shared" si="0"/>
        <v>500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240</v>
      </c>
      <c r="G15" s="41"/>
      <c r="H15" s="41"/>
      <c r="I15" s="41"/>
      <c r="J15" s="41"/>
      <c r="K15" s="73" t="s">
        <v>352</v>
      </c>
      <c r="L15" s="74" t="s">
        <v>354</v>
      </c>
      <c r="N15" t="s">
        <v>15</v>
      </c>
      <c r="O15" t="e">
        <f>IF(K15="",0,VALUE(MID(K15,2,LEN(K15)-2)))</f>
        <v>#VALUE!</v>
      </c>
      <c r="P15">
        <f>IF(L15="",0,VALUE(MID(L15,2,LEN(L15)-2)))</f>
        <v>90</v>
      </c>
      <c r="Q15" t="e">
        <f>IF(#REF!="",0,VALUE(MID(#REF!,2,LEN(#REF!)-2)))</f>
        <v>#REF!</v>
      </c>
      <c r="R15">
        <f t="shared" si="0"/>
        <v>50</v>
      </c>
      <c r="S15">
        <f t="shared" si="0"/>
        <v>1900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19</v>
      </c>
      <c r="G16" s="41"/>
      <c r="H16" s="41"/>
      <c r="I16" s="41"/>
      <c r="J16" s="41"/>
      <c r="K16" s="73"/>
      <c r="L16" s="74" t="s">
        <v>187</v>
      </c>
      <c r="N16" t="s">
        <v>15</v>
      </c>
      <c r="O16">
        <f>IF(K16="",0,VALUE(MID(K16,2,LEN(K16)-2)))</f>
        <v>0</v>
      </c>
      <c r="P16" t="e">
        <f>IF(L16="",0,VALUE(MID(L16,2,LEN(L16)-2)))</f>
        <v>#VALUE!</v>
      </c>
      <c r="Q16" t="e">
        <f>IF(#REF!="",0,VALUE(MID(#REF!,2,LEN(#REF!)-2)))</f>
        <v>#REF!</v>
      </c>
      <c r="R16">
        <f t="shared" si="0"/>
        <v>0</v>
      </c>
      <c r="S16">
        <f t="shared" si="0"/>
        <v>0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372</v>
      </c>
      <c r="G17" s="41"/>
      <c r="H17" s="41"/>
      <c r="I17" s="41"/>
      <c r="J17" s="41"/>
      <c r="K17" s="73" t="s">
        <v>210</v>
      </c>
      <c r="L17" s="74" t="s">
        <v>355</v>
      </c>
      <c r="N17" s="71" t="s">
        <v>17</v>
      </c>
      <c r="O17" t="str">
        <f>K17</f>
        <v>(50)</v>
      </c>
      <c r="P17" t="str">
        <f>L17</f>
        <v>(3400)</v>
      </c>
      <c r="Q17" t="e">
        <f>#REF!</f>
        <v>#REF!</v>
      </c>
      <c r="R17">
        <f aca="true" t="shared" si="2" ref="R17:S22">IF(K17="＋",0,IF(K17="(＋)",0,ABS(K17)))</f>
        <v>50</v>
      </c>
      <c r="S17">
        <f t="shared" si="2"/>
        <v>3400</v>
      </c>
    </row>
    <row r="18" spans="2:19" ht="13.5" customHeight="1">
      <c r="B18" s="28">
        <f t="shared" si="1"/>
        <v>8</v>
      </c>
      <c r="C18" s="35"/>
      <c r="D18" s="43"/>
      <c r="E18" s="41"/>
      <c r="F18" s="41" t="s">
        <v>140</v>
      </c>
      <c r="G18" s="41"/>
      <c r="H18" s="41"/>
      <c r="I18" s="41"/>
      <c r="J18" s="41"/>
      <c r="K18" s="73"/>
      <c r="L18" s="74" t="s">
        <v>210</v>
      </c>
      <c r="N18" t="s">
        <v>15</v>
      </c>
      <c r="O18">
        <f aca="true" t="shared" si="3" ref="O18:P20">IF(K18="",0,VALUE(MID(K18,2,LEN(K18)-2)))</f>
        <v>0</v>
      </c>
      <c r="P18">
        <f t="shared" si="3"/>
        <v>50</v>
      </c>
      <c r="Q18" t="e">
        <f>IF(#REF!="",0,VALUE(MID(#REF!,2,LEN(#REF!)-2)))</f>
        <v>#REF!</v>
      </c>
      <c r="R18">
        <f t="shared" si="2"/>
        <v>0</v>
      </c>
      <c r="S18">
        <f t="shared" si="2"/>
        <v>50</v>
      </c>
    </row>
    <row r="19" spans="2:19" ht="13.5" customHeight="1">
      <c r="B19" s="28">
        <f t="shared" si="1"/>
        <v>9</v>
      </c>
      <c r="C19" s="35"/>
      <c r="D19" s="43"/>
      <c r="E19" s="41"/>
      <c r="F19" s="41" t="s">
        <v>114</v>
      </c>
      <c r="G19" s="41"/>
      <c r="H19" s="41"/>
      <c r="I19" s="41"/>
      <c r="J19" s="41"/>
      <c r="K19" s="73" t="s">
        <v>184</v>
      </c>
      <c r="L19" s="74" t="s">
        <v>184</v>
      </c>
      <c r="N19" t="s">
        <v>15</v>
      </c>
      <c r="O19" t="e">
        <f t="shared" si="3"/>
        <v>#VALUE!</v>
      </c>
      <c r="P19" t="e">
        <f t="shared" si="3"/>
        <v>#VALUE!</v>
      </c>
      <c r="Q19" t="e">
        <f>IF(#REF!="",0,VALUE(MID(#REF!,2,LEN(#REF!)-2)))</f>
        <v>#REF!</v>
      </c>
      <c r="R19">
        <f t="shared" si="2"/>
        <v>0</v>
      </c>
      <c r="S19">
        <f t="shared" si="2"/>
        <v>0</v>
      </c>
    </row>
    <row r="20" spans="2:19" ht="13.5" customHeight="1">
      <c r="B20" s="28">
        <f t="shared" si="1"/>
        <v>10</v>
      </c>
      <c r="C20" s="35"/>
      <c r="D20" s="43"/>
      <c r="E20" s="41"/>
      <c r="F20" s="41" t="s">
        <v>115</v>
      </c>
      <c r="G20" s="41"/>
      <c r="H20" s="41"/>
      <c r="I20" s="41"/>
      <c r="J20" s="41"/>
      <c r="K20" s="73" t="s">
        <v>210</v>
      </c>
      <c r="L20" s="74"/>
      <c r="N20" t="s">
        <v>15</v>
      </c>
      <c r="O20">
        <f t="shared" si="3"/>
        <v>50</v>
      </c>
      <c r="P20">
        <f t="shared" si="3"/>
        <v>0</v>
      </c>
      <c r="Q20" t="e">
        <f>IF(#REF!="",0,VALUE(MID(#REF!,2,LEN(#REF!)-2)))</f>
        <v>#REF!</v>
      </c>
      <c r="R20">
        <f t="shared" si="2"/>
        <v>50</v>
      </c>
      <c r="S20">
        <f t="shared" si="2"/>
        <v>0</v>
      </c>
    </row>
    <row r="21" spans="2:19" ht="13.5" customHeight="1">
      <c r="B21" s="28">
        <f t="shared" si="1"/>
        <v>11</v>
      </c>
      <c r="C21" s="35"/>
      <c r="D21" s="43"/>
      <c r="E21" s="41"/>
      <c r="F21" s="41" t="s">
        <v>138</v>
      </c>
      <c r="G21" s="41"/>
      <c r="H21" s="41"/>
      <c r="I21" s="41"/>
      <c r="J21" s="41"/>
      <c r="K21" s="73" t="s">
        <v>353</v>
      </c>
      <c r="L21" s="74" t="s">
        <v>356</v>
      </c>
      <c r="N21" t="s">
        <v>15</v>
      </c>
      <c r="O21" t="e">
        <f>IF(#REF!="",0,VALUE(MID(#REF!,2,LEN(#REF!)-2)))</f>
        <v>#REF!</v>
      </c>
      <c r="P21">
        <f>IF(L21="",0,VALUE(MID(L21,2,LEN(L21)-2)))</f>
        <v>3900</v>
      </c>
      <c r="Q21" t="e">
        <f>IF(#REF!="",0,VALUE(MID(#REF!,2,LEN(#REF!)-2)))</f>
        <v>#REF!</v>
      </c>
      <c r="R21">
        <f t="shared" si="2"/>
        <v>500</v>
      </c>
      <c r="S21">
        <f t="shared" si="2"/>
        <v>3900</v>
      </c>
    </row>
    <row r="22" spans="2:19" ht="13.5" customHeight="1">
      <c r="B22" s="28">
        <f t="shared" si="1"/>
        <v>12</v>
      </c>
      <c r="C22" s="35"/>
      <c r="D22" s="43"/>
      <c r="E22" s="41"/>
      <c r="F22" s="41" t="s">
        <v>94</v>
      </c>
      <c r="G22" s="41"/>
      <c r="H22" s="41"/>
      <c r="I22" s="41"/>
      <c r="J22" s="41"/>
      <c r="K22" s="73"/>
      <c r="L22" s="74" t="s">
        <v>357</v>
      </c>
      <c r="N22" t="s">
        <v>15</v>
      </c>
      <c r="O22">
        <f>IF(K22="",0,VALUE(MID(K22,2,LEN(K22)-2)))</f>
        <v>0</v>
      </c>
      <c r="P22">
        <f>IF(L22="",0,VALUE(MID(L22,2,LEN(L22)-2)))</f>
        <v>350</v>
      </c>
      <c r="Q22" t="e">
        <f>IF(#REF!="",0,VALUE(MID(#REF!,2,LEN(#REF!)-2)))</f>
        <v>#REF!</v>
      </c>
      <c r="R22">
        <f t="shared" si="2"/>
        <v>0</v>
      </c>
      <c r="S22">
        <f t="shared" si="2"/>
        <v>350</v>
      </c>
    </row>
    <row r="23" spans="2:19" ht="13.5" customHeight="1">
      <c r="B23" s="28">
        <f t="shared" si="1"/>
        <v>13</v>
      </c>
      <c r="C23" s="36" t="s">
        <v>29</v>
      </c>
      <c r="D23" s="34" t="s">
        <v>30</v>
      </c>
      <c r="E23" s="41"/>
      <c r="F23" s="41" t="s">
        <v>137</v>
      </c>
      <c r="G23" s="41"/>
      <c r="H23" s="41"/>
      <c r="I23" s="41"/>
      <c r="J23" s="41"/>
      <c r="K23" s="75">
        <v>300</v>
      </c>
      <c r="L23" s="76">
        <v>850</v>
      </c>
      <c r="S23">
        <f>COUNTA(L11:L22)</f>
        <v>11</v>
      </c>
    </row>
    <row r="24" spans="2:12" ht="13.5" customHeight="1">
      <c r="B24" s="28">
        <f t="shared" si="1"/>
        <v>14</v>
      </c>
      <c r="C24" s="36" t="s">
        <v>31</v>
      </c>
      <c r="D24" s="34" t="s">
        <v>32</v>
      </c>
      <c r="E24" s="41"/>
      <c r="F24" s="41" t="s">
        <v>242</v>
      </c>
      <c r="G24" s="41"/>
      <c r="H24" s="41"/>
      <c r="I24" s="41"/>
      <c r="J24" s="41"/>
      <c r="K24" s="75" t="s">
        <v>187</v>
      </c>
      <c r="L24" s="76" t="s">
        <v>187</v>
      </c>
    </row>
    <row r="25" spans="2:12" ht="13.5" customHeight="1">
      <c r="B25" s="28">
        <f t="shared" si="1"/>
        <v>15</v>
      </c>
      <c r="C25" s="36" t="s">
        <v>86</v>
      </c>
      <c r="D25" s="45" t="s">
        <v>21</v>
      </c>
      <c r="E25" s="41"/>
      <c r="F25" s="41" t="s">
        <v>95</v>
      </c>
      <c r="G25" s="41"/>
      <c r="H25" s="41"/>
      <c r="I25" s="41"/>
      <c r="J25" s="41"/>
      <c r="K25" s="75">
        <v>2</v>
      </c>
      <c r="L25" s="76"/>
    </row>
    <row r="26" spans="2:12" ht="13.5" customHeight="1">
      <c r="B26" s="28">
        <f t="shared" si="1"/>
        <v>16</v>
      </c>
      <c r="C26" s="37"/>
      <c r="D26" s="34" t="s">
        <v>22</v>
      </c>
      <c r="E26" s="41"/>
      <c r="F26" s="41" t="s">
        <v>118</v>
      </c>
      <c r="G26" s="41"/>
      <c r="H26" s="41"/>
      <c r="I26" s="41"/>
      <c r="J26" s="41"/>
      <c r="K26" s="75"/>
      <c r="L26" s="76">
        <v>1350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119</v>
      </c>
      <c r="G27" s="41"/>
      <c r="H27" s="41"/>
      <c r="I27" s="41"/>
      <c r="J27" s="41"/>
      <c r="K27" s="75">
        <v>200</v>
      </c>
      <c r="L27" s="76"/>
    </row>
    <row r="28" spans="2:12" ht="13.5" customHeight="1">
      <c r="B28" s="28">
        <f t="shared" si="1"/>
        <v>18</v>
      </c>
      <c r="C28" s="37"/>
      <c r="D28" s="43"/>
      <c r="E28" s="41"/>
      <c r="F28" s="41" t="s">
        <v>120</v>
      </c>
      <c r="G28" s="41"/>
      <c r="H28" s="41"/>
      <c r="I28" s="41"/>
      <c r="J28" s="41"/>
      <c r="K28" s="75">
        <v>250</v>
      </c>
      <c r="L28" s="76">
        <v>1650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166</v>
      </c>
      <c r="G29" s="41"/>
      <c r="H29" s="41"/>
      <c r="I29" s="41"/>
      <c r="J29" s="41"/>
      <c r="K29" s="75" t="s">
        <v>187</v>
      </c>
      <c r="L29" s="76"/>
    </row>
    <row r="30" spans="2:12" ht="13.5" customHeight="1">
      <c r="B30" s="28">
        <f t="shared" si="1"/>
        <v>20</v>
      </c>
      <c r="C30" s="37"/>
      <c r="D30" s="43"/>
      <c r="E30" s="41"/>
      <c r="F30" s="41" t="s">
        <v>24</v>
      </c>
      <c r="G30" s="41"/>
      <c r="H30" s="41"/>
      <c r="I30" s="41"/>
      <c r="J30" s="41"/>
      <c r="K30" s="75">
        <v>550</v>
      </c>
      <c r="L30" s="76">
        <v>7000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122</v>
      </c>
      <c r="G31" s="41"/>
      <c r="H31" s="41"/>
      <c r="I31" s="41"/>
      <c r="J31" s="41"/>
      <c r="K31" s="75" t="s">
        <v>187</v>
      </c>
      <c r="L31" s="76">
        <v>600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132</v>
      </c>
      <c r="G32" s="41"/>
      <c r="H32" s="41"/>
      <c r="I32" s="41"/>
      <c r="J32" s="41"/>
      <c r="K32" s="75">
        <v>850</v>
      </c>
      <c r="L32" s="76">
        <v>3750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87</v>
      </c>
      <c r="G33" s="41"/>
      <c r="H33" s="41"/>
      <c r="I33" s="41"/>
      <c r="J33" s="41"/>
      <c r="K33" s="75">
        <v>1550</v>
      </c>
      <c r="L33" s="76">
        <v>500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361</v>
      </c>
      <c r="G34" s="41"/>
      <c r="H34" s="41"/>
      <c r="I34" s="41"/>
      <c r="J34" s="41"/>
      <c r="K34" s="75">
        <v>1</v>
      </c>
      <c r="L34" s="76" t="s">
        <v>187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362</v>
      </c>
      <c r="G35" s="41"/>
      <c r="H35" s="41"/>
      <c r="I35" s="41"/>
      <c r="J35" s="41"/>
      <c r="K35" s="75">
        <v>100</v>
      </c>
      <c r="L35" s="76">
        <v>50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25</v>
      </c>
      <c r="G36" s="41"/>
      <c r="H36" s="41"/>
      <c r="I36" s="41"/>
      <c r="J36" s="41"/>
      <c r="K36" s="75">
        <v>4000</v>
      </c>
      <c r="L36" s="76">
        <v>1000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26</v>
      </c>
      <c r="G37" s="41"/>
      <c r="H37" s="41"/>
      <c r="I37" s="41"/>
      <c r="J37" s="41"/>
      <c r="K37" s="75">
        <v>10000</v>
      </c>
      <c r="L37" s="76">
        <v>5750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27</v>
      </c>
      <c r="G38" s="41"/>
      <c r="H38" s="41"/>
      <c r="I38" s="41"/>
      <c r="J38" s="41"/>
      <c r="K38" s="75" t="s">
        <v>187</v>
      </c>
      <c r="L38" s="76">
        <v>100</v>
      </c>
    </row>
    <row r="39" spans="2:12" ht="13.5" customHeight="1">
      <c r="B39" s="28">
        <f t="shared" si="1"/>
        <v>29</v>
      </c>
      <c r="C39" s="36" t="s">
        <v>89</v>
      </c>
      <c r="D39" s="34" t="s">
        <v>33</v>
      </c>
      <c r="E39" s="41"/>
      <c r="F39" s="41" t="s">
        <v>243</v>
      </c>
      <c r="G39" s="41"/>
      <c r="H39" s="41"/>
      <c r="I39" s="41"/>
      <c r="J39" s="41"/>
      <c r="K39" s="75" t="s">
        <v>187</v>
      </c>
      <c r="L39" s="76"/>
    </row>
    <row r="40" spans="2:12" ht="13.5" customHeight="1">
      <c r="B40" s="28">
        <f t="shared" si="1"/>
        <v>30</v>
      </c>
      <c r="C40" s="37"/>
      <c r="D40" s="43"/>
      <c r="E40" s="41"/>
      <c r="F40" s="41" t="s">
        <v>139</v>
      </c>
      <c r="G40" s="41"/>
      <c r="H40" s="41"/>
      <c r="I40" s="41"/>
      <c r="J40" s="41"/>
      <c r="K40" s="75"/>
      <c r="L40" s="76" t="s">
        <v>187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363</v>
      </c>
      <c r="G41" s="41"/>
      <c r="H41" s="41"/>
      <c r="I41" s="41"/>
      <c r="J41" s="41"/>
      <c r="K41" s="75" t="s">
        <v>187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364</v>
      </c>
      <c r="G42" s="41"/>
      <c r="H42" s="41"/>
      <c r="I42" s="41"/>
      <c r="J42" s="41"/>
      <c r="K42" s="75">
        <v>50</v>
      </c>
      <c r="L42" s="76" t="s">
        <v>187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157</v>
      </c>
      <c r="G43" s="41"/>
      <c r="H43" s="41"/>
      <c r="I43" s="41"/>
      <c r="J43" s="41"/>
      <c r="K43" s="75" t="s">
        <v>187</v>
      </c>
      <c r="L43" s="76"/>
    </row>
    <row r="44" spans="2:12" ht="13.5" customHeight="1">
      <c r="B44" s="28">
        <f t="shared" si="1"/>
        <v>34</v>
      </c>
      <c r="C44" s="37"/>
      <c r="D44" s="43"/>
      <c r="E44" s="41"/>
      <c r="F44" s="41" t="s">
        <v>124</v>
      </c>
      <c r="G44" s="41"/>
      <c r="H44" s="41"/>
      <c r="I44" s="41"/>
      <c r="J44" s="41"/>
      <c r="K44" s="75">
        <v>400</v>
      </c>
      <c r="L44" s="76">
        <v>200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149</v>
      </c>
      <c r="G45" s="41"/>
      <c r="H45" s="41"/>
      <c r="I45" s="41"/>
      <c r="J45" s="41"/>
      <c r="K45" s="75" t="s">
        <v>187</v>
      </c>
      <c r="L45" s="76">
        <v>500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134</v>
      </c>
      <c r="G46" s="41"/>
      <c r="H46" s="41"/>
      <c r="I46" s="41"/>
      <c r="J46" s="41"/>
      <c r="K46" s="75">
        <v>400</v>
      </c>
      <c r="L46" s="76">
        <v>1400</v>
      </c>
    </row>
    <row r="47" spans="2:25" ht="13.5" customHeight="1">
      <c r="B47" s="28">
        <f t="shared" si="1"/>
        <v>37</v>
      </c>
      <c r="C47" s="37"/>
      <c r="D47" s="43"/>
      <c r="E47" s="41"/>
      <c r="F47" s="41" t="s">
        <v>150</v>
      </c>
      <c r="G47" s="41"/>
      <c r="H47" s="41"/>
      <c r="I47" s="41"/>
      <c r="J47" s="41"/>
      <c r="K47" s="75">
        <v>100</v>
      </c>
      <c r="L47" s="76">
        <v>300</v>
      </c>
      <c r="M47" s="104"/>
      <c r="N47" s="103"/>
      <c r="Y47" s="119"/>
    </row>
    <row r="48" spans="2:12" ht="13.5" customHeight="1">
      <c r="B48" s="28">
        <f t="shared" si="1"/>
        <v>38</v>
      </c>
      <c r="C48" s="37"/>
      <c r="D48" s="43"/>
      <c r="E48" s="41"/>
      <c r="F48" s="41" t="s">
        <v>365</v>
      </c>
      <c r="G48" s="41"/>
      <c r="H48" s="41"/>
      <c r="I48" s="41"/>
      <c r="J48" s="41"/>
      <c r="K48" s="75" t="s">
        <v>187</v>
      </c>
      <c r="L48" s="76"/>
    </row>
    <row r="49" spans="2:12" ht="13.5" customHeight="1">
      <c r="B49" s="28">
        <f t="shared" si="1"/>
        <v>39</v>
      </c>
      <c r="C49" s="37"/>
      <c r="D49" s="43"/>
      <c r="E49" s="41"/>
      <c r="F49" s="41" t="s">
        <v>135</v>
      </c>
      <c r="G49" s="41"/>
      <c r="H49" s="41"/>
      <c r="I49" s="41"/>
      <c r="J49" s="41"/>
      <c r="K49" s="75">
        <v>1400</v>
      </c>
      <c r="L49" s="76" t="s">
        <v>187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37</v>
      </c>
      <c r="G50" s="41"/>
      <c r="H50" s="41"/>
      <c r="I50" s="41"/>
      <c r="J50" s="41"/>
      <c r="K50" s="75">
        <v>150</v>
      </c>
      <c r="L50" s="76">
        <v>200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231</v>
      </c>
      <c r="G51" s="41"/>
      <c r="H51" s="41"/>
      <c r="I51" s="41"/>
      <c r="J51" s="41"/>
      <c r="K51" s="75" t="s">
        <v>187</v>
      </c>
      <c r="L51" s="76">
        <v>300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38</v>
      </c>
      <c r="G52" s="41"/>
      <c r="H52" s="41"/>
      <c r="I52" s="41"/>
      <c r="J52" s="41"/>
      <c r="K52" s="75">
        <v>16</v>
      </c>
      <c r="L52" s="76">
        <v>8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40</v>
      </c>
      <c r="G53" s="41"/>
      <c r="H53" s="41"/>
      <c r="I53" s="41"/>
      <c r="J53" s="41"/>
      <c r="K53" s="75">
        <v>48</v>
      </c>
      <c r="L53" s="76">
        <v>96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41</v>
      </c>
      <c r="G54" s="41"/>
      <c r="H54" s="41"/>
      <c r="I54" s="41"/>
      <c r="J54" s="41"/>
      <c r="K54" s="75">
        <v>48</v>
      </c>
      <c r="L54" s="76">
        <v>80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42</v>
      </c>
      <c r="G55" s="41"/>
      <c r="H55" s="41"/>
      <c r="I55" s="41"/>
      <c r="J55" s="41"/>
      <c r="K55" s="75">
        <v>8</v>
      </c>
      <c r="L55" s="76">
        <v>16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97</v>
      </c>
      <c r="G56" s="41"/>
      <c r="H56" s="41"/>
      <c r="I56" s="41"/>
      <c r="J56" s="41"/>
      <c r="K56" s="75">
        <v>400</v>
      </c>
      <c r="L56" s="76" t="s">
        <v>187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98</v>
      </c>
      <c r="G57" s="41"/>
      <c r="H57" s="41"/>
      <c r="I57" s="41"/>
      <c r="J57" s="41"/>
      <c r="K57" s="75">
        <v>1200</v>
      </c>
      <c r="L57" s="76">
        <v>500</v>
      </c>
    </row>
    <row r="58" spans="2:12" ht="13.5" customHeight="1">
      <c r="B58" s="28">
        <f t="shared" si="1"/>
        <v>48</v>
      </c>
      <c r="C58" s="37"/>
      <c r="D58" s="43"/>
      <c r="E58" s="41"/>
      <c r="F58" s="41" t="s">
        <v>125</v>
      </c>
      <c r="G58" s="41"/>
      <c r="H58" s="41"/>
      <c r="I58" s="41"/>
      <c r="J58" s="41"/>
      <c r="K58" s="75" t="s">
        <v>187</v>
      </c>
      <c r="L58" s="76">
        <v>200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177</v>
      </c>
      <c r="G59" s="41"/>
      <c r="H59" s="41"/>
      <c r="I59" s="41"/>
      <c r="J59" s="41"/>
      <c r="K59" s="75">
        <v>1200</v>
      </c>
      <c r="L59" s="76">
        <v>2200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366</v>
      </c>
      <c r="G60" s="41"/>
      <c r="H60" s="41"/>
      <c r="I60" s="41"/>
      <c r="J60" s="41"/>
      <c r="K60" s="75">
        <v>100</v>
      </c>
      <c r="L60" s="76">
        <v>100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367</v>
      </c>
      <c r="G61" s="41"/>
      <c r="H61" s="41"/>
      <c r="I61" s="41"/>
      <c r="J61" s="41"/>
      <c r="K61" s="75"/>
      <c r="L61" s="76" t="s">
        <v>187</v>
      </c>
    </row>
    <row r="62" spans="2:12" ht="13.5" customHeight="1">
      <c r="B62" s="28">
        <f t="shared" si="1"/>
        <v>52</v>
      </c>
      <c r="C62" s="37"/>
      <c r="D62" s="43"/>
      <c r="E62" s="41"/>
      <c r="F62" s="41" t="s">
        <v>368</v>
      </c>
      <c r="G62" s="41"/>
      <c r="H62" s="41"/>
      <c r="I62" s="41"/>
      <c r="J62" s="41"/>
      <c r="K62" s="75">
        <v>50</v>
      </c>
      <c r="L62" s="76">
        <v>150</v>
      </c>
    </row>
    <row r="63" spans="2:12" ht="13.5" customHeight="1">
      <c r="B63" s="28">
        <f t="shared" si="1"/>
        <v>53</v>
      </c>
      <c r="C63" s="37"/>
      <c r="D63" s="43"/>
      <c r="E63" s="41"/>
      <c r="F63" s="41" t="s">
        <v>369</v>
      </c>
      <c r="G63" s="41"/>
      <c r="H63" s="41"/>
      <c r="I63" s="41"/>
      <c r="J63" s="41"/>
      <c r="K63" s="75">
        <v>200</v>
      </c>
      <c r="L63" s="76" t="s">
        <v>187</v>
      </c>
    </row>
    <row r="64" spans="2:12" ht="13.5" customHeight="1">
      <c r="B64" s="28">
        <f t="shared" si="1"/>
        <v>54</v>
      </c>
      <c r="C64" s="37"/>
      <c r="D64" s="43"/>
      <c r="E64" s="41"/>
      <c r="F64" s="41" t="s">
        <v>236</v>
      </c>
      <c r="G64" s="41"/>
      <c r="H64" s="41"/>
      <c r="I64" s="41"/>
      <c r="J64" s="41"/>
      <c r="K64" s="75"/>
      <c r="L64" s="76" t="s">
        <v>187</v>
      </c>
    </row>
    <row r="65" spans="2:12" ht="13.5" customHeight="1">
      <c r="B65" s="28">
        <f t="shared" si="1"/>
        <v>55</v>
      </c>
      <c r="C65" s="37"/>
      <c r="D65" s="43"/>
      <c r="E65" s="41"/>
      <c r="F65" s="41" t="s">
        <v>46</v>
      </c>
      <c r="G65" s="41"/>
      <c r="H65" s="41"/>
      <c r="I65" s="41"/>
      <c r="J65" s="41"/>
      <c r="K65" s="75">
        <v>1600</v>
      </c>
      <c r="L65" s="76">
        <v>2100</v>
      </c>
    </row>
    <row r="66" spans="2:12" ht="13.5" customHeight="1">
      <c r="B66" s="28">
        <f t="shared" si="1"/>
        <v>56</v>
      </c>
      <c r="C66" s="36" t="s">
        <v>50</v>
      </c>
      <c r="D66" s="34" t="s">
        <v>51</v>
      </c>
      <c r="E66" s="41"/>
      <c r="F66" s="41" t="s">
        <v>370</v>
      </c>
      <c r="G66" s="41"/>
      <c r="H66" s="41"/>
      <c r="I66" s="41"/>
      <c r="J66" s="41"/>
      <c r="K66" s="75" t="s">
        <v>187</v>
      </c>
      <c r="L66" s="76"/>
    </row>
    <row r="67" spans="2:12" ht="13.5" customHeight="1">
      <c r="B67" s="28">
        <f t="shared" si="1"/>
        <v>57</v>
      </c>
      <c r="C67" s="37"/>
      <c r="D67" s="43"/>
      <c r="E67" s="41"/>
      <c r="F67" s="41" t="s">
        <v>100</v>
      </c>
      <c r="G67" s="41"/>
      <c r="H67" s="41"/>
      <c r="I67" s="41"/>
      <c r="J67" s="41"/>
      <c r="K67" s="75">
        <v>1</v>
      </c>
      <c r="L67" s="76">
        <v>1</v>
      </c>
    </row>
    <row r="68" spans="2:12" ht="13.5" customHeight="1">
      <c r="B68" s="28">
        <f t="shared" si="1"/>
        <v>58</v>
      </c>
      <c r="C68" s="37"/>
      <c r="D68" s="43"/>
      <c r="E68" s="41"/>
      <c r="F68" s="41" t="s">
        <v>153</v>
      </c>
      <c r="G68" s="41"/>
      <c r="H68" s="41"/>
      <c r="I68" s="41"/>
      <c r="J68" s="41"/>
      <c r="K68" s="75"/>
      <c r="L68" s="76">
        <v>5</v>
      </c>
    </row>
    <row r="69" spans="2:12" ht="13.5" customHeight="1">
      <c r="B69" s="28">
        <f t="shared" si="1"/>
        <v>59</v>
      </c>
      <c r="C69" s="37"/>
      <c r="D69" s="43"/>
      <c r="E69" s="41"/>
      <c r="F69" s="41" t="s">
        <v>371</v>
      </c>
      <c r="G69" s="41"/>
      <c r="H69" s="41"/>
      <c r="I69" s="41"/>
      <c r="J69" s="41"/>
      <c r="K69" s="75">
        <v>1</v>
      </c>
      <c r="L69" s="76">
        <v>3</v>
      </c>
    </row>
    <row r="70" spans="2:12" ht="13.5" customHeight="1">
      <c r="B70" s="28">
        <f t="shared" si="1"/>
        <v>60</v>
      </c>
      <c r="C70" s="37"/>
      <c r="D70" s="43"/>
      <c r="E70" s="41"/>
      <c r="F70" s="41" t="s">
        <v>108</v>
      </c>
      <c r="G70" s="41"/>
      <c r="H70" s="41"/>
      <c r="I70" s="41"/>
      <c r="J70" s="41"/>
      <c r="K70" s="75"/>
      <c r="L70" s="76" t="s">
        <v>187</v>
      </c>
    </row>
    <row r="71" spans="2:12" ht="13.5" customHeight="1">
      <c r="B71" s="28">
        <f t="shared" si="1"/>
        <v>61</v>
      </c>
      <c r="C71" s="37"/>
      <c r="D71" s="43"/>
      <c r="E71" s="41"/>
      <c r="F71" s="41" t="s">
        <v>52</v>
      </c>
      <c r="G71" s="41"/>
      <c r="H71" s="41"/>
      <c r="I71" s="41"/>
      <c r="J71" s="41"/>
      <c r="K71" s="75"/>
      <c r="L71" s="76">
        <v>1</v>
      </c>
    </row>
    <row r="72" spans="2:12" ht="13.5" customHeight="1">
      <c r="B72" s="28">
        <f t="shared" si="1"/>
        <v>62</v>
      </c>
      <c r="C72" s="37"/>
      <c r="D72" s="43"/>
      <c r="E72" s="41"/>
      <c r="F72" s="41" t="s">
        <v>53</v>
      </c>
      <c r="G72" s="41"/>
      <c r="H72" s="41"/>
      <c r="I72" s="41"/>
      <c r="J72" s="41"/>
      <c r="K72" s="75">
        <v>1</v>
      </c>
      <c r="L72" s="76">
        <v>2</v>
      </c>
    </row>
    <row r="73" spans="2:12" ht="13.5" customHeight="1">
      <c r="B73" s="28">
        <f t="shared" si="1"/>
        <v>63</v>
      </c>
      <c r="C73" s="36" t="s">
        <v>54</v>
      </c>
      <c r="D73" s="45" t="s">
        <v>128</v>
      </c>
      <c r="E73" s="41"/>
      <c r="F73" s="41" t="s">
        <v>127</v>
      </c>
      <c r="G73" s="41"/>
      <c r="H73" s="41"/>
      <c r="I73" s="41"/>
      <c r="J73" s="41"/>
      <c r="K73" s="75" t="s">
        <v>187</v>
      </c>
      <c r="L73" s="111"/>
    </row>
    <row r="74" spans="2:12" ht="13.5" customHeight="1">
      <c r="B74" s="28">
        <f t="shared" si="1"/>
        <v>64</v>
      </c>
      <c r="C74" s="37"/>
      <c r="D74" s="34" t="s">
        <v>55</v>
      </c>
      <c r="E74" s="41"/>
      <c r="F74" s="41" t="s">
        <v>196</v>
      </c>
      <c r="G74" s="41"/>
      <c r="H74" s="41"/>
      <c r="I74" s="41"/>
      <c r="J74" s="41"/>
      <c r="K74" s="75" t="s">
        <v>187</v>
      </c>
      <c r="L74" s="76">
        <v>1</v>
      </c>
    </row>
    <row r="75" spans="2:12" ht="13.5" customHeight="1">
      <c r="B75" s="28">
        <f t="shared" si="1"/>
        <v>65</v>
      </c>
      <c r="C75" s="37"/>
      <c r="D75" s="44"/>
      <c r="E75" s="41"/>
      <c r="F75" s="41" t="s">
        <v>56</v>
      </c>
      <c r="G75" s="41"/>
      <c r="H75" s="41"/>
      <c r="I75" s="41"/>
      <c r="J75" s="41"/>
      <c r="K75" s="75">
        <v>50</v>
      </c>
      <c r="L75" s="76">
        <v>50</v>
      </c>
    </row>
    <row r="76" spans="2:12" ht="13.5" customHeight="1">
      <c r="B76" s="28">
        <f t="shared" si="1"/>
        <v>66</v>
      </c>
      <c r="C76" s="38"/>
      <c r="D76" s="45" t="s">
        <v>57</v>
      </c>
      <c r="E76" s="41"/>
      <c r="F76" s="41" t="s">
        <v>58</v>
      </c>
      <c r="G76" s="41"/>
      <c r="H76" s="41"/>
      <c r="I76" s="41"/>
      <c r="J76" s="41"/>
      <c r="K76" s="75">
        <v>200</v>
      </c>
      <c r="L76" s="76">
        <v>250</v>
      </c>
    </row>
    <row r="77" spans="2:19" ht="13.5" customHeight="1">
      <c r="B77" s="28">
        <f>B76+1</f>
        <v>67</v>
      </c>
      <c r="C77" s="36" t="s">
        <v>0</v>
      </c>
      <c r="D77" s="45" t="s">
        <v>60</v>
      </c>
      <c r="E77" s="41"/>
      <c r="F77" s="41" t="s">
        <v>61</v>
      </c>
      <c r="G77" s="41"/>
      <c r="H77" s="41"/>
      <c r="I77" s="41"/>
      <c r="J77" s="41"/>
      <c r="K77" s="75" t="s">
        <v>187</v>
      </c>
      <c r="L77" s="76"/>
      <c r="R77">
        <f>COUNTA(K66:K77)</f>
        <v>9</v>
      </c>
      <c r="S77">
        <f>COUNTA(L66:L77)</f>
        <v>9</v>
      </c>
    </row>
    <row r="78" spans="2:12" ht="13.5" customHeight="1">
      <c r="B78" s="28">
        <f>B77+1</f>
        <v>68</v>
      </c>
      <c r="C78" s="155" t="s">
        <v>62</v>
      </c>
      <c r="D78" s="156"/>
      <c r="E78" s="41"/>
      <c r="F78" s="41" t="s">
        <v>63</v>
      </c>
      <c r="G78" s="41"/>
      <c r="H78" s="41"/>
      <c r="I78" s="41"/>
      <c r="J78" s="41"/>
      <c r="K78" s="75">
        <v>3500</v>
      </c>
      <c r="L78" s="76">
        <v>4500</v>
      </c>
    </row>
    <row r="79" spans="2:12" ht="13.5" customHeight="1">
      <c r="B79" s="28">
        <f>B78+1</f>
        <v>69</v>
      </c>
      <c r="C79" s="39"/>
      <c r="D79" s="40"/>
      <c r="E79" s="41"/>
      <c r="F79" s="41" t="s">
        <v>64</v>
      </c>
      <c r="G79" s="41"/>
      <c r="H79" s="41"/>
      <c r="I79" s="41"/>
      <c r="J79" s="41"/>
      <c r="K79" s="75">
        <v>500</v>
      </c>
      <c r="L79" s="76">
        <v>3750</v>
      </c>
    </row>
    <row r="80" spans="2:12" ht="13.5" customHeight="1" thickBot="1">
      <c r="B80" s="28">
        <f>B79+1</f>
        <v>70</v>
      </c>
      <c r="C80" s="39"/>
      <c r="D80" s="40"/>
      <c r="E80" s="41"/>
      <c r="F80" s="41" t="s">
        <v>107</v>
      </c>
      <c r="G80" s="41"/>
      <c r="H80" s="41"/>
      <c r="I80" s="41"/>
      <c r="J80" s="41"/>
      <c r="K80" s="75">
        <v>750</v>
      </c>
      <c r="L80" s="82">
        <v>1500</v>
      </c>
    </row>
    <row r="81" spans="2:12" ht="13.5" customHeight="1">
      <c r="B81" s="78"/>
      <c r="C81" s="79"/>
      <c r="D81" s="79"/>
      <c r="E81" s="80"/>
      <c r="F81" s="80"/>
      <c r="G81" s="80"/>
      <c r="H81" s="80"/>
      <c r="I81" s="80"/>
      <c r="J81" s="80"/>
      <c r="K81" s="80"/>
      <c r="L81" s="112"/>
    </row>
    <row r="82" spans="18:19" ht="18" customHeight="1">
      <c r="R82">
        <f>COUNTA(K11:K80)</f>
        <v>58</v>
      </c>
      <c r="S82">
        <f>COUNTA(L11:L80)</f>
        <v>59</v>
      </c>
    </row>
    <row r="83" spans="2:19" ht="18" customHeight="1">
      <c r="B83" s="22"/>
      <c r="R83">
        <f>SUM(R11:R22,K23:K80)</f>
        <v>31226</v>
      </c>
      <c r="S83">
        <f>SUM(S11:S22,L23:L80)</f>
        <v>51663</v>
      </c>
    </row>
    <row r="84" ht="9" customHeight="1" thickBot="1"/>
    <row r="85" spans="2:19" ht="18" customHeight="1">
      <c r="B85" s="1"/>
      <c r="C85" s="2"/>
      <c r="D85" s="157" t="s">
        <v>2</v>
      </c>
      <c r="E85" s="157"/>
      <c r="F85" s="157"/>
      <c r="G85" s="157"/>
      <c r="H85" s="2"/>
      <c r="I85" s="2"/>
      <c r="J85" s="3"/>
      <c r="K85" s="84" t="s">
        <v>80</v>
      </c>
      <c r="L85" s="106" t="s">
        <v>81</v>
      </c>
      <c r="R85">
        <f>COUNTA(K11:K80)</f>
        <v>58</v>
      </c>
      <c r="S85">
        <f>COUNTA(L11:L80)</f>
        <v>59</v>
      </c>
    </row>
    <row r="86" spans="2:19" ht="18" customHeight="1" thickBot="1">
      <c r="B86" s="7"/>
      <c r="C86" s="8"/>
      <c r="D86" s="158" t="s">
        <v>3</v>
      </c>
      <c r="E86" s="158"/>
      <c r="F86" s="158"/>
      <c r="G86" s="158"/>
      <c r="H86" s="8"/>
      <c r="I86" s="8"/>
      <c r="J86" s="9"/>
      <c r="K86" s="89" t="str">
        <f>K5</f>
        <v>H 30.8.6</v>
      </c>
      <c r="L86" s="113" t="str">
        <f>K86</f>
        <v>H 30.8.6</v>
      </c>
      <c r="R86">
        <f>SUM(R11:R22,K23:K80)</f>
        <v>31226</v>
      </c>
      <c r="S86">
        <f>SUM(S11:S22,L23:L80)</f>
        <v>51663</v>
      </c>
    </row>
    <row r="87" spans="2:12" ht="19.5" customHeight="1" thickTop="1">
      <c r="B87" s="159" t="s">
        <v>113</v>
      </c>
      <c r="C87" s="160"/>
      <c r="D87" s="160"/>
      <c r="E87" s="160"/>
      <c r="F87" s="160"/>
      <c r="G87" s="160"/>
      <c r="H87" s="160"/>
      <c r="I87" s="160"/>
      <c r="J87" s="27"/>
      <c r="K87" s="90">
        <f>SUM(K88:K96)</f>
        <v>31226</v>
      </c>
      <c r="L87" s="114">
        <f>SUM(L88:L96)</f>
        <v>51663</v>
      </c>
    </row>
    <row r="88" spans="2:12" ht="13.5" customHeight="1">
      <c r="B88" s="145" t="s">
        <v>66</v>
      </c>
      <c r="C88" s="146"/>
      <c r="D88" s="153"/>
      <c r="E88" s="48"/>
      <c r="F88" s="49"/>
      <c r="G88" s="147" t="s">
        <v>14</v>
      </c>
      <c r="H88" s="147"/>
      <c r="I88" s="49"/>
      <c r="J88" s="51"/>
      <c r="K88" s="42">
        <f>SUM(R$11:R$22)</f>
        <v>1050</v>
      </c>
      <c r="L88" s="115">
        <f>SUM(S$11:S$22)</f>
        <v>10650</v>
      </c>
    </row>
    <row r="89" spans="2:12" ht="13.5" customHeight="1">
      <c r="B89" s="16"/>
      <c r="C89" s="17"/>
      <c r="D89" s="18"/>
      <c r="E89" s="52"/>
      <c r="F89" s="41"/>
      <c r="G89" s="147" t="s">
        <v>90</v>
      </c>
      <c r="H89" s="147"/>
      <c r="I89" s="50"/>
      <c r="J89" s="53"/>
      <c r="K89" s="42">
        <f>SUM(K$23)</f>
        <v>300</v>
      </c>
      <c r="L89" s="115">
        <f>SUM(L$23)</f>
        <v>850</v>
      </c>
    </row>
    <row r="90" spans="2:12" ht="13.5" customHeight="1">
      <c r="B90" s="16"/>
      <c r="C90" s="17"/>
      <c r="D90" s="18"/>
      <c r="E90" s="52"/>
      <c r="F90" s="41"/>
      <c r="G90" s="147" t="s">
        <v>32</v>
      </c>
      <c r="H90" s="147"/>
      <c r="I90" s="49"/>
      <c r="J90" s="51"/>
      <c r="K90" s="42">
        <f>SUM(K$24:K$24)</f>
        <v>0</v>
      </c>
      <c r="L90" s="115">
        <f>SUM(L$24:L$24)</f>
        <v>0</v>
      </c>
    </row>
    <row r="91" spans="2:12" ht="13.5" customHeight="1">
      <c r="B91" s="16"/>
      <c r="C91" s="17"/>
      <c r="D91" s="18"/>
      <c r="E91" s="52"/>
      <c r="F91" s="41"/>
      <c r="G91" s="147" t="s">
        <v>20</v>
      </c>
      <c r="H91" s="147"/>
      <c r="I91" s="49"/>
      <c r="J91" s="51"/>
      <c r="K91" s="42">
        <v>0</v>
      </c>
      <c r="L91" s="115">
        <v>0</v>
      </c>
    </row>
    <row r="92" spans="2:12" ht="13.5" customHeight="1">
      <c r="B92" s="16"/>
      <c r="C92" s="17"/>
      <c r="D92" s="18"/>
      <c r="E92" s="52"/>
      <c r="F92" s="41"/>
      <c r="G92" s="147" t="s">
        <v>22</v>
      </c>
      <c r="H92" s="147"/>
      <c r="I92" s="49"/>
      <c r="J92" s="51"/>
      <c r="K92" s="42">
        <f>SUM(K$26:K$38)</f>
        <v>17501</v>
      </c>
      <c r="L92" s="115">
        <f>SUM(L$26:L$38)</f>
        <v>21750</v>
      </c>
    </row>
    <row r="93" spans="2:12" ht="13.5" customHeight="1">
      <c r="B93" s="16"/>
      <c r="C93" s="17"/>
      <c r="D93" s="18"/>
      <c r="E93" s="52"/>
      <c r="F93" s="41"/>
      <c r="G93" s="147" t="s">
        <v>88</v>
      </c>
      <c r="H93" s="147"/>
      <c r="I93" s="49"/>
      <c r="J93" s="51"/>
      <c r="K93" s="42">
        <v>0</v>
      </c>
      <c r="L93" s="115">
        <v>0</v>
      </c>
    </row>
    <row r="94" spans="2:12" ht="13.5" customHeight="1">
      <c r="B94" s="16"/>
      <c r="C94" s="17"/>
      <c r="D94" s="18"/>
      <c r="E94" s="52"/>
      <c r="F94" s="41"/>
      <c r="G94" s="147" t="s">
        <v>33</v>
      </c>
      <c r="H94" s="147"/>
      <c r="I94" s="49"/>
      <c r="J94" s="51"/>
      <c r="K94" s="42">
        <f>SUM(K$39:K$65)</f>
        <v>7370</v>
      </c>
      <c r="L94" s="115">
        <f>SUM(L$39:L$65)</f>
        <v>8350</v>
      </c>
    </row>
    <row r="95" spans="2:12" ht="13.5" customHeight="1">
      <c r="B95" s="16"/>
      <c r="C95" s="17"/>
      <c r="D95" s="18"/>
      <c r="E95" s="52"/>
      <c r="F95" s="41"/>
      <c r="G95" s="147" t="s">
        <v>104</v>
      </c>
      <c r="H95" s="147"/>
      <c r="I95" s="49"/>
      <c r="J95" s="51"/>
      <c r="K95" s="42">
        <f>SUM(K$25:K$25,K$78:K$79)</f>
        <v>4002</v>
      </c>
      <c r="L95" s="115">
        <f>SUM(L$25:L$25,L$78:L$79)</f>
        <v>8250</v>
      </c>
    </row>
    <row r="96" spans="2:12" ht="13.5" customHeight="1" thickBot="1">
      <c r="B96" s="19"/>
      <c r="C96" s="20"/>
      <c r="D96" s="21"/>
      <c r="E96" s="54"/>
      <c r="F96" s="46"/>
      <c r="G96" s="148" t="s">
        <v>65</v>
      </c>
      <c r="H96" s="148"/>
      <c r="I96" s="55"/>
      <c r="J96" s="56"/>
      <c r="K96" s="47">
        <f>SUM(K$66:K$77,K$80)</f>
        <v>1003</v>
      </c>
      <c r="L96" s="116">
        <f>SUM(L$66:L$77,L$80)</f>
        <v>1813</v>
      </c>
    </row>
    <row r="97" spans="2:12" ht="18" customHeight="1" thickTop="1">
      <c r="B97" s="149" t="s">
        <v>67</v>
      </c>
      <c r="C97" s="150"/>
      <c r="D97" s="151"/>
      <c r="E97" s="62"/>
      <c r="F97" s="29"/>
      <c r="G97" s="152" t="s">
        <v>68</v>
      </c>
      <c r="H97" s="152"/>
      <c r="I97" s="29"/>
      <c r="J97" s="30"/>
      <c r="K97" s="91" t="s">
        <v>69</v>
      </c>
      <c r="L97" s="97"/>
    </row>
    <row r="98" spans="2:12" ht="18" customHeight="1">
      <c r="B98" s="59"/>
      <c r="C98" s="60"/>
      <c r="D98" s="60"/>
      <c r="E98" s="57"/>
      <c r="F98" s="58"/>
      <c r="G98" s="33"/>
      <c r="H98" s="33"/>
      <c r="I98" s="58"/>
      <c r="J98" s="61"/>
      <c r="K98" s="92" t="s">
        <v>70</v>
      </c>
      <c r="L98" s="98"/>
    </row>
    <row r="99" spans="2:12" ht="18" customHeight="1">
      <c r="B99" s="16"/>
      <c r="C99" s="17"/>
      <c r="D99" s="17"/>
      <c r="E99" s="63"/>
      <c r="F99" s="8"/>
      <c r="G99" s="143" t="s">
        <v>71</v>
      </c>
      <c r="H99" s="143"/>
      <c r="I99" s="31"/>
      <c r="J99" s="32"/>
      <c r="K99" s="93" t="s">
        <v>72</v>
      </c>
      <c r="L99" s="99"/>
    </row>
    <row r="100" spans="2:12" ht="18" customHeight="1">
      <c r="B100" s="16"/>
      <c r="C100" s="17"/>
      <c r="D100" s="17"/>
      <c r="E100" s="64"/>
      <c r="F100" s="17"/>
      <c r="G100" s="65"/>
      <c r="H100" s="65"/>
      <c r="I100" s="60"/>
      <c r="J100" s="66"/>
      <c r="K100" s="94" t="s">
        <v>101</v>
      </c>
      <c r="L100" s="100"/>
    </row>
    <row r="101" spans="2:12" ht="18" customHeight="1">
      <c r="B101" s="16"/>
      <c r="C101" s="17"/>
      <c r="D101" s="17"/>
      <c r="E101" s="64"/>
      <c r="F101" s="17"/>
      <c r="G101" s="65"/>
      <c r="H101" s="65"/>
      <c r="I101" s="60"/>
      <c r="J101" s="66"/>
      <c r="K101" s="94" t="s">
        <v>102</v>
      </c>
      <c r="L101" s="100"/>
    </row>
    <row r="102" spans="2:12" ht="18" customHeight="1">
      <c r="B102" s="16"/>
      <c r="C102" s="17"/>
      <c r="D102" s="17"/>
      <c r="E102" s="63"/>
      <c r="F102" s="8"/>
      <c r="G102" s="143" t="s">
        <v>73</v>
      </c>
      <c r="H102" s="143"/>
      <c r="I102" s="31"/>
      <c r="J102" s="32"/>
      <c r="K102" s="93" t="s">
        <v>109</v>
      </c>
      <c r="L102" s="99"/>
    </row>
    <row r="103" spans="2:12" ht="18" customHeight="1">
      <c r="B103" s="16"/>
      <c r="C103" s="17"/>
      <c r="D103" s="17"/>
      <c r="E103" s="64"/>
      <c r="F103" s="17"/>
      <c r="G103" s="65"/>
      <c r="H103" s="65"/>
      <c r="I103" s="60"/>
      <c r="J103" s="66"/>
      <c r="K103" s="94" t="s">
        <v>110</v>
      </c>
      <c r="L103" s="100"/>
    </row>
    <row r="104" spans="2:12" ht="18" customHeight="1">
      <c r="B104" s="16"/>
      <c r="C104" s="17"/>
      <c r="D104" s="17"/>
      <c r="E104" s="64"/>
      <c r="F104" s="17"/>
      <c r="G104" s="65"/>
      <c r="H104" s="65"/>
      <c r="I104" s="60"/>
      <c r="J104" s="66"/>
      <c r="K104" s="94" t="s">
        <v>111</v>
      </c>
      <c r="L104" s="100"/>
    </row>
    <row r="105" spans="2:12" ht="18" customHeight="1">
      <c r="B105" s="16"/>
      <c r="C105" s="17"/>
      <c r="D105" s="17"/>
      <c r="E105" s="13"/>
      <c r="F105" s="14"/>
      <c r="G105" s="33"/>
      <c r="H105" s="33"/>
      <c r="I105" s="58"/>
      <c r="J105" s="61"/>
      <c r="K105" s="94" t="s">
        <v>112</v>
      </c>
      <c r="L105" s="98"/>
    </row>
    <row r="106" spans="2:12" ht="18" customHeight="1">
      <c r="B106" s="145" t="s">
        <v>74</v>
      </c>
      <c r="C106" s="146"/>
      <c r="D106" s="146"/>
      <c r="E106" s="8"/>
      <c r="F106" s="8"/>
      <c r="G106" s="8"/>
      <c r="H106" s="8"/>
      <c r="I106" s="8"/>
      <c r="J106" s="8"/>
      <c r="K106" s="77"/>
      <c r="L106" s="120"/>
    </row>
    <row r="107" spans="2:12" ht="13.5" customHeight="1">
      <c r="B107" s="67"/>
      <c r="C107" s="68" t="s">
        <v>75</v>
      </c>
      <c r="D107" s="69"/>
      <c r="E107" s="68"/>
      <c r="F107" s="68"/>
      <c r="G107" s="68"/>
      <c r="H107" s="68"/>
      <c r="I107" s="68"/>
      <c r="J107" s="68"/>
      <c r="K107" s="95"/>
      <c r="L107" s="101"/>
    </row>
    <row r="108" spans="2:12" ht="13.5" customHeight="1">
      <c r="B108" s="67"/>
      <c r="C108" s="68" t="s">
        <v>76</v>
      </c>
      <c r="D108" s="69"/>
      <c r="E108" s="68"/>
      <c r="F108" s="68"/>
      <c r="G108" s="68"/>
      <c r="H108" s="68"/>
      <c r="I108" s="68"/>
      <c r="J108" s="68"/>
      <c r="K108" s="95"/>
      <c r="L108" s="101"/>
    </row>
    <row r="109" spans="2:12" ht="13.5" customHeight="1">
      <c r="B109" s="67"/>
      <c r="C109" s="68" t="s">
        <v>77</v>
      </c>
      <c r="D109" s="69"/>
      <c r="E109" s="68"/>
      <c r="F109" s="68"/>
      <c r="G109" s="68"/>
      <c r="H109" s="68"/>
      <c r="I109" s="68"/>
      <c r="J109" s="68"/>
      <c r="K109" s="95"/>
      <c r="L109" s="101"/>
    </row>
    <row r="110" spans="2:12" ht="13.5" customHeight="1">
      <c r="B110" s="67"/>
      <c r="C110" s="68" t="s">
        <v>198</v>
      </c>
      <c r="D110" s="69"/>
      <c r="E110" s="68"/>
      <c r="F110" s="68"/>
      <c r="G110" s="68"/>
      <c r="H110" s="68"/>
      <c r="I110" s="68"/>
      <c r="J110" s="68"/>
      <c r="K110" s="95"/>
      <c r="L110" s="101"/>
    </row>
    <row r="111" spans="2:12" ht="13.5" customHeight="1">
      <c r="B111" s="67"/>
      <c r="C111" s="68" t="s">
        <v>181</v>
      </c>
      <c r="D111" s="69"/>
      <c r="E111" s="68"/>
      <c r="F111" s="68"/>
      <c r="G111" s="68"/>
      <c r="H111" s="68"/>
      <c r="I111" s="68"/>
      <c r="J111" s="68"/>
      <c r="K111" s="95"/>
      <c r="L111" s="101"/>
    </row>
    <row r="112" spans="2:12" ht="13.5" customHeight="1">
      <c r="B112" s="70"/>
      <c r="C112" s="68" t="s">
        <v>199</v>
      </c>
      <c r="D112" s="68"/>
      <c r="E112" s="68"/>
      <c r="F112" s="68"/>
      <c r="G112" s="68"/>
      <c r="H112" s="68"/>
      <c r="I112" s="68"/>
      <c r="J112" s="68"/>
      <c r="K112" s="95"/>
      <c r="L112" s="101"/>
    </row>
    <row r="113" spans="2:12" ht="13.5" customHeight="1">
      <c r="B113" s="70"/>
      <c r="C113" s="68" t="s">
        <v>200</v>
      </c>
      <c r="D113" s="68"/>
      <c r="E113" s="68"/>
      <c r="F113" s="68"/>
      <c r="G113" s="68"/>
      <c r="H113" s="68"/>
      <c r="I113" s="68"/>
      <c r="J113" s="68"/>
      <c r="K113" s="95"/>
      <c r="L113" s="101"/>
    </row>
    <row r="114" spans="2:12" ht="13.5" customHeight="1">
      <c r="B114" s="70"/>
      <c r="C114" s="68" t="s">
        <v>129</v>
      </c>
      <c r="D114" s="68"/>
      <c r="E114" s="68"/>
      <c r="F114" s="68"/>
      <c r="G114" s="68"/>
      <c r="H114" s="68"/>
      <c r="I114" s="68"/>
      <c r="J114" s="68"/>
      <c r="K114" s="95"/>
      <c r="L114" s="101"/>
    </row>
    <row r="115" spans="2:12" ht="13.5" customHeight="1">
      <c r="B115" s="70"/>
      <c r="C115" s="68" t="s">
        <v>130</v>
      </c>
      <c r="D115" s="68"/>
      <c r="E115" s="68"/>
      <c r="F115" s="68"/>
      <c r="G115" s="68"/>
      <c r="H115" s="68"/>
      <c r="I115" s="68"/>
      <c r="J115" s="68"/>
      <c r="K115" s="95"/>
      <c r="L115" s="101"/>
    </row>
    <row r="116" spans="2:12" ht="13.5" customHeight="1">
      <c r="B116" s="70"/>
      <c r="C116" s="68" t="s">
        <v>178</v>
      </c>
      <c r="D116" s="68"/>
      <c r="E116" s="68"/>
      <c r="F116" s="68"/>
      <c r="G116" s="68"/>
      <c r="H116" s="68"/>
      <c r="I116" s="68"/>
      <c r="J116" s="68"/>
      <c r="K116" s="95"/>
      <c r="L116" s="101"/>
    </row>
    <row r="117" spans="2:12" ht="13.5" customHeight="1">
      <c r="B117" s="70"/>
      <c r="C117" s="68" t="s">
        <v>201</v>
      </c>
      <c r="D117" s="68"/>
      <c r="E117" s="68"/>
      <c r="F117" s="68"/>
      <c r="G117" s="68"/>
      <c r="H117" s="68"/>
      <c r="I117" s="68"/>
      <c r="J117" s="68"/>
      <c r="K117" s="95"/>
      <c r="L117" s="101"/>
    </row>
    <row r="118" spans="2:12" ht="13.5" customHeight="1">
      <c r="B118" s="70"/>
      <c r="C118" s="95" t="s">
        <v>202</v>
      </c>
      <c r="D118" s="68"/>
      <c r="E118" s="68"/>
      <c r="F118" s="68"/>
      <c r="G118" s="68"/>
      <c r="H118" s="68"/>
      <c r="I118" s="68"/>
      <c r="J118" s="68"/>
      <c r="K118" s="95"/>
      <c r="L118" s="101"/>
    </row>
    <row r="119" spans="2:12" ht="13.5" customHeight="1">
      <c r="B119" s="70"/>
      <c r="C119" s="68" t="s">
        <v>203</v>
      </c>
      <c r="D119" s="68"/>
      <c r="E119" s="68"/>
      <c r="F119" s="68"/>
      <c r="G119" s="68"/>
      <c r="H119" s="68"/>
      <c r="I119" s="68"/>
      <c r="J119" s="68"/>
      <c r="K119" s="95"/>
      <c r="L119" s="101"/>
    </row>
    <row r="120" spans="2:13" ht="18" customHeight="1">
      <c r="B120" s="70"/>
      <c r="C120" s="68" t="s">
        <v>131</v>
      </c>
      <c r="D120" s="68"/>
      <c r="E120" s="68"/>
      <c r="F120" s="68"/>
      <c r="G120" s="68"/>
      <c r="H120" s="68"/>
      <c r="I120" s="68"/>
      <c r="J120" s="68"/>
      <c r="K120" s="95"/>
      <c r="L120" s="95"/>
      <c r="M120" s="121"/>
    </row>
    <row r="121" spans="2:13" ht="13.5">
      <c r="B121" s="70"/>
      <c r="C121" s="68" t="s">
        <v>179</v>
      </c>
      <c r="D121" s="68"/>
      <c r="E121" s="68"/>
      <c r="F121" s="68"/>
      <c r="G121" s="68"/>
      <c r="H121" s="68"/>
      <c r="I121" s="68"/>
      <c r="J121" s="68"/>
      <c r="K121" s="95"/>
      <c r="L121" s="95"/>
      <c r="M121" s="121"/>
    </row>
    <row r="122" spans="2:13" ht="13.5">
      <c r="B122" s="70"/>
      <c r="C122" s="68" t="s">
        <v>180</v>
      </c>
      <c r="D122" s="68"/>
      <c r="E122" s="68"/>
      <c r="F122" s="68"/>
      <c r="G122" s="68"/>
      <c r="H122" s="68"/>
      <c r="I122" s="68"/>
      <c r="J122" s="68"/>
      <c r="K122" s="95"/>
      <c r="L122" s="95"/>
      <c r="M122" s="121"/>
    </row>
    <row r="123" spans="2:13" ht="13.5">
      <c r="B123" s="70"/>
      <c r="C123" s="68" t="s">
        <v>204</v>
      </c>
      <c r="D123" s="68"/>
      <c r="E123" s="68"/>
      <c r="F123" s="68"/>
      <c r="G123" s="68"/>
      <c r="H123" s="68"/>
      <c r="I123" s="68"/>
      <c r="J123" s="68"/>
      <c r="K123" s="95"/>
      <c r="L123" s="95"/>
      <c r="M123" s="121"/>
    </row>
    <row r="124" spans="2:25" ht="13.5" customHeight="1">
      <c r="B124" s="70"/>
      <c r="C124" s="68" t="s">
        <v>182</v>
      </c>
      <c r="D124" s="68"/>
      <c r="E124" s="68"/>
      <c r="F124" s="68"/>
      <c r="G124" s="68"/>
      <c r="H124" s="68"/>
      <c r="I124" s="68"/>
      <c r="J124" s="68"/>
      <c r="K124" s="95"/>
      <c r="L124" s="95"/>
      <c r="M124" s="129"/>
      <c r="N124" s="128"/>
      <c r="Y124" s="83"/>
    </row>
    <row r="125" spans="2:13" ht="13.5">
      <c r="B125" s="70"/>
      <c r="C125" s="68" t="s">
        <v>92</v>
      </c>
      <c r="D125" s="68"/>
      <c r="E125" s="68"/>
      <c r="F125" s="68"/>
      <c r="G125" s="68"/>
      <c r="H125" s="68"/>
      <c r="I125" s="68"/>
      <c r="J125" s="68"/>
      <c r="K125" s="95"/>
      <c r="L125" s="95"/>
      <c r="M125" s="121"/>
    </row>
    <row r="126" spans="2:13" ht="13.5">
      <c r="B126" s="70"/>
      <c r="C126" s="68" t="s">
        <v>78</v>
      </c>
      <c r="D126" s="68"/>
      <c r="E126" s="68"/>
      <c r="F126" s="68"/>
      <c r="G126" s="68"/>
      <c r="H126" s="68"/>
      <c r="I126" s="68"/>
      <c r="J126" s="68"/>
      <c r="K126" s="95"/>
      <c r="L126" s="95"/>
      <c r="M126" s="121"/>
    </row>
    <row r="127" spans="2:13" ht="13.5">
      <c r="B127" s="121"/>
      <c r="C127" s="95" t="s">
        <v>205</v>
      </c>
      <c r="D127" s="81"/>
      <c r="E127" s="81"/>
      <c r="F127" s="81"/>
      <c r="G127" s="81"/>
      <c r="H127" s="81"/>
      <c r="I127" s="81"/>
      <c r="J127" s="81"/>
      <c r="K127" s="122"/>
      <c r="L127" s="122"/>
      <c r="M127" s="121"/>
    </row>
    <row r="128" spans="2:25" ht="13.5">
      <c r="B128" s="121"/>
      <c r="C128" s="95" t="s">
        <v>206</v>
      </c>
      <c r="D128" s="81"/>
      <c r="E128" s="81"/>
      <c r="F128" s="81"/>
      <c r="G128" s="81"/>
      <c r="H128" s="81"/>
      <c r="I128" s="81"/>
      <c r="J128" s="81"/>
      <c r="K128" s="122"/>
      <c r="L128" s="122"/>
      <c r="M128" s="130"/>
      <c r="N128" s="123"/>
      <c r="Y128" s="83"/>
    </row>
    <row r="129" spans="2:13" ht="13.5">
      <c r="B129" s="121"/>
      <c r="C129" s="95" t="s">
        <v>207</v>
      </c>
      <c r="D129" s="81"/>
      <c r="E129" s="81"/>
      <c r="F129" s="81"/>
      <c r="G129" s="81"/>
      <c r="H129" s="81"/>
      <c r="I129" s="81"/>
      <c r="J129" s="81"/>
      <c r="K129" s="122"/>
      <c r="L129" s="122"/>
      <c r="M129" s="121"/>
    </row>
    <row r="130" spans="2:12" ht="14.25" thickBot="1">
      <c r="B130" s="124"/>
      <c r="C130" s="96" t="s">
        <v>208</v>
      </c>
      <c r="D130" s="125"/>
      <c r="E130" s="125"/>
      <c r="F130" s="125"/>
      <c r="G130" s="125"/>
      <c r="H130" s="125"/>
      <c r="I130" s="125"/>
      <c r="J130" s="125"/>
      <c r="K130" s="126"/>
      <c r="L130" s="127"/>
    </row>
  </sheetData>
  <sheetProtection/>
  <mergeCells count="26">
    <mergeCell ref="G92:H92"/>
    <mergeCell ref="G97:H97"/>
    <mergeCell ref="D4:G4"/>
    <mergeCell ref="D5:G5"/>
    <mergeCell ref="D6:G6"/>
    <mergeCell ref="D7:F7"/>
    <mergeCell ref="D8:F8"/>
    <mergeCell ref="B88:D88"/>
    <mergeCell ref="G88:H88"/>
    <mergeCell ref="D9:F9"/>
    <mergeCell ref="G10:H10"/>
    <mergeCell ref="G89:H89"/>
    <mergeCell ref="D85:G85"/>
    <mergeCell ref="D86:G86"/>
    <mergeCell ref="B87:I87"/>
    <mergeCell ref="G90:H90"/>
    <mergeCell ref="C78:D78"/>
    <mergeCell ref="G91:H91"/>
    <mergeCell ref="G99:H99"/>
    <mergeCell ref="G102:H102"/>
    <mergeCell ref="B106:D106"/>
    <mergeCell ref="G93:H93"/>
    <mergeCell ref="G94:H94"/>
    <mergeCell ref="G95:H95"/>
    <mergeCell ref="G96:H96"/>
    <mergeCell ref="B97:D97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8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B2:Y140"/>
  <sheetViews>
    <sheetView view="pageBreakPreview" zoomScale="75" zoomScaleNormal="75" zoomScaleSheetLayoutView="75" zoomScalePageLayoutView="0" workbookViewId="0" topLeftCell="A95">
      <selection activeCell="L118" sqref="L118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323</v>
      </c>
      <c r="L5" s="107" t="str">
        <f>K5</f>
        <v>H 30.7.18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0.5708333333333333</v>
      </c>
      <c r="L6" s="132">
        <v>0.545138888888889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2.35</v>
      </c>
      <c r="L7" s="134">
        <v>1.95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332</v>
      </c>
      <c r="G11" s="41"/>
      <c r="H11" s="41"/>
      <c r="I11" s="41"/>
      <c r="J11" s="41"/>
      <c r="K11" s="73" t="s">
        <v>263</v>
      </c>
      <c r="L11" s="74" t="s">
        <v>324</v>
      </c>
      <c r="N11" t="s">
        <v>15</v>
      </c>
      <c r="O11">
        <f>IF(K12="",0,VALUE(MID(K12,2,LEN(K12)-2)))</f>
        <v>25</v>
      </c>
      <c r="P11">
        <f>IF(L11="",0,VALUE(MID(L11,2,LEN(L11)-2)))</f>
        <v>900</v>
      </c>
      <c r="Q11" t="e">
        <f>IF(#REF!="",0,VALUE(MID(#REF!,2,LEN(#REF!)-2)))</f>
        <v>#REF!</v>
      </c>
      <c r="R11">
        <f>IF(K11="＋",0,IF(K11="(＋)",0,ABS(K11)))</f>
        <v>125</v>
      </c>
      <c r="S11">
        <f aca="true" t="shared" si="0" ref="R11:S16">IF(L11="＋",0,IF(L11="(＋)",0,ABS(L11)))</f>
        <v>900</v>
      </c>
    </row>
    <row r="12" spans="2:19" ht="13.5" customHeight="1">
      <c r="B12" s="28">
        <f>B11+1</f>
        <v>2</v>
      </c>
      <c r="C12" s="35"/>
      <c r="D12" s="43"/>
      <c r="E12" s="41"/>
      <c r="F12" s="41" t="s">
        <v>333</v>
      </c>
      <c r="G12" s="41"/>
      <c r="H12" s="41"/>
      <c r="I12" s="41"/>
      <c r="J12" s="41"/>
      <c r="K12" s="73" t="s">
        <v>185</v>
      </c>
      <c r="L12" s="74" t="s">
        <v>308</v>
      </c>
      <c r="N12" t="s">
        <v>15</v>
      </c>
      <c r="O12">
        <f>IF(K19="",0,VALUE(MID(K19,2,LEN(K19)-2)))</f>
        <v>100</v>
      </c>
      <c r="P12">
        <f>IF(L12="",0,VALUE(MID(L12,2,LEN(L12)-2)))</f>
        <v>250</v>
      </c>
      <c r="Q12" t="e">
        <f>IF(#REF!="",0,VALUE(MID(#REF!,2,LEN(#REF!)-2)))</f>
        <v>#REF!</v>
      </c>
      <c r="R12">
        <f>IF(K12="＋",0,IF(K12="(＋)",0,ABS(K12)))</f>
        <v>25</v>
      </c>
      <c r="S12">
        <f t="shared" si="0"/>
        <v>250</v>
      </c>
    </row>
    <row r="13" spans="2:19" ht="13.5" customHeight="1">
      <c r="B13" s="28">
        <f aca="true" t="shared" si="1" ref="B13:B76">B12+1</f>
        <v>3</v>
      </c>
      <c r="C13" s="35"/>
      <c r="D13" s="43"/>
      <c r="E13" s="41"/>
      <c r="F13" s="41" t="s">
        <v>334</v>
      </c>
      <c r="G13" s="41"/>
      <c r="H13" s="41"/>
      <c r="I13" s="41"/>
      <c r="J13" s="41"/>
      <c r="K13" s="117"/>
      <c r="L13" s="118" t="s">
        <v>211</v>
      </c>
      <c r="N13" t="s">
        <v>15</v>
      </c>
      <c r="O13">
        <f>IF(K13="",0,VALUE(MID(K13,2,LEN(K13)-2)))</f>
        <v>0</v>
      </c>
      <c r="P13" t="e">
        <f>IF(L13="",0,VALUE(MID(L13,2,LEN(L13)-2)))</f>
        <v>#VALUE!</v>
      </c>
      <c r="Q13" t="e">
        <f>IF(#REF!="",0,VALUE(MID(#REF!,2,LEN(#REF!)-2)))</f>
        <v>#REF!</v>
      </c>
      <c r="R13">
        <f t="shared" si="0"/>
        <v>0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335</v>
      </c>
      <c r="G14" s="41"/>
      <c r="H14" s="41"/>
      <c r="I14" s="41"/>
      <c r="J14" s="41"/>
      <c r="K14" s="73" t="s">
        <v>184</v>
      </c>
      <c r="L14" s="74" t="s">
        <v>325</v>
      </c>
      <c r="N14" s="71" t="s">
        <v>17</v>
      </c>
      <c r="O14" t="str">
        <f>K14</f>
        <v>(＋)</v>
      </c>
      <c r="P14" t="str">
        <f>L14</f>
        <v>(1250)</v>
      </c>
      <c r="Q14" t="e">
        <f>#REF!</f>
        <v>#REF!</v>
      </c>
      <c r="R14">
        <f t="shared" si="0"/>
        <v>0</v>
      </c>
      <c r="S14">
        <f t="shared" si="0"/>
        <v>1250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240</v>
      </c>
      <c r="G15" s="41"/>
      <c r="H15" s="41"/>
      <c r="I15" s="41"/>
      <c r="J15" s="41"/>
      <c r="K15" s="73" t="s">
        <v>329</v>
      </c>
      <c r="L15" s="74" t="s">
        <v>326</v>
      </c>
      <c r="N15" t="s">
        <v>15</v>
      </c>
      <c r="O15">
        <f>IF(K15="",0,VALUE(MID(K15,2,LEN(K15)-2)))</f>
        <v>0</v>
      </c>
      <c r="P15">
        <f>IF(L15="",0,VALUE(MID(L15,2,LEN(L15)-2)))</f>
        <v>0</v>
      </c>
      <c r="Q15" t="e">
        <f>IF(#REF!="",0,VALUE(MID(#REF!,2,LEN(#REF!)-2)))</f>
        <v>#REF!</v>
      </c>
      <c r="R15">
        <f t="shared" si="0"/>
        <v>200</v>
      </c>
      <c r="S15">
        <f t="shared" si="0"/>
        <v>2000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19</v>
      </c>
      <c r="G16" s="41"/>
      <c r="H16" s="41"/>
      <c r="I16" s="41"/>
      <c r="J16" s="41"/>
      <c r="K16" s="73"/>
      <c r="L16" s="74" t="s">
        <v>187</v>
      </c>
      <c r="N16" t="s">
        <v>15</v>
      </c>
      <c r="O16">
        <f>IF(K16="",0,VALUE(MID(K16,2,LEN(K16)-2)))</f>
        <v>0</v>
      </c>
      <c r="P16" t="e">
        <f>IF(L16="",0,VALUE(MID(L16,2,LEN(L16)-2)))</f>
        <v>#VALUE!</v>
      </c>
      <c r="Q16" t="e">
        <f>IF(#REF!="",0,VALUE(MID(#REF!,2,LEN(#REF!)-2)))</f>
        <v>#REF!</v>
      </c>
      <c r="R16">
        <f t="shared" si="0"/>
        <v>0</v>
      </c>
      <c r="S16">
        <f t="shared" si="0"/>
        <v>0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336</v>
      </c>
      <c r="G17" s="41"/>
      <c r="H17" s="41"/>
      <c r="I17" s="41"/>
      <c r="J17" s="41"/>
      <c r="K17" s="73" t="s">
        <v>185</v>
      </c>
      <c r="L17" s="74" t="s">
        <v>327</v>
      </c>
      <c r="N17" s="71" t="s">
        <v>17</v>
      </c>
      <c r="O17" t="str">
        <f>K17</f>
        <v>(25)</v>
      </c>
      <c r="P17" t="str">
        <f>L17</f>
        <v>(225)</v>
      </c>
      <c r="Q17" t="e">
        <f>#REF!</f>
        <v>#REF!</v>
      </c>
      <c r="R17">
        <f aca="true" t="shared" si="2" ref="R17:S19">IF(K17="＋",0,IF(K17="(＋)",0,ABS(K17)))</f>
        <v>25</v>
      </c>
      <c r="S17">
        <f t="shared" si="2"/>
        <v>225</v>
      </c>
    </row>
    <row r="18" spans="2:19" ht="13.5" customHeight="1">
      <c r="B18" s="28">
        <f t="shared" si="1"/>
        <v>8</v>
      </c>
      <c r="C18" s="35"/>
      <c r="D18" s="43"/>
      <c r="E18" s="41"/>
      <c r="F18" s="41" t="s">
        <v>114</v>
      </c>
      <c r="G18" s="41"/>
      <c r="H18" s="41"/>
      <c r="I18" s="41"/>
      <c r="J18" s="41"/>
      <c r="K18" s="73"/>
      <c r="L18" s="74" t="s">
        <v>184</v>
      </c>
      <c r="N18" t="s">
        <v>15</v>
      </c>
      <c r="O18">
        <f>IF(K18="",0,VALUE(MID(K18,2,LEN(K18)-2)))</f>
        <v>0</v>
      </c>
      <c r="P18" t="e">
        <f>IF(L18="",0,VALUE(MID(L18,2,LEN(L18)-2)))</f>
        <v>#VALUE!</v>
      </c>
      <c r="Q18" t="e">
        <f>IF(#REF!="",0,VALUE(MID(#REF!,2,LEN(#REF!)-2)))</f>
        <v>#REF!</v>
      </c>
      <c r="R18">
        <f t="shared" si="2"/>
        <v>0</v>
      </c>
      <c r="S18">
        <f t="shared" si="2"/>
        <v>0</v>
      </c>
    </row>
    <row r="19" spans="2:19" ht="13.5" customHeight="1">
      <c r="B19" s="28">
        <f t="shared" si="1"/>
        <v>9</v>
      </c>
      <c r="C19" s="35"/>
      <c r="D19" s="43"/>
      <c r="E19" s="41"/>
      <c r="F19" s="41" t="s">
        <v>138</v>
      </c>
      <c r="G19" s="41"/>
      <c r="H19" s="41"/>
      <c r="I19" s="41"/>
      <c r="J19" s="41"/>
      <c r="K19" s="73" t="s">
        <v>330</v>
      </c>
      <c r="L19" s="74" t="s">
        <v>328</v>
      </c>
      <c r="N19" t="s">
        <v>15</v>
      </c>
      <c r="O19" t="e">
        <f>IF(#REF!="",0,VALUE(MID(#REF!,2,LEN(#REF!)-2)))</f>
        <v>#REF!</v>
      </c>
      <c r="P19">
        <f>IF(L19="",0,VALUE(MID(L19,2,LEN(L19)-2)))</f>
        <v>800</v>
      </c>
      <c r="Q19" t="e">
        <f>IF(#REF!="",0,VALUE(MID(#REF!,2,LEN(#REF!)-2)))</f>
        <v>#REF!</v>
      </c>
      <c r="R19">
        <f t="shared" si="2"/>
        <v>100</v>
      </c>
      <c r="S19">
        <f t="shared" si="2"/>
        <v>800</v>
      </c>
    </row>
    <row r="20" spans="2:19" ht="13.5" customHeight="1">
      <c r="B20" s="28">
        <f t="shared" si="1"/>
        <v>10</v>
      </c>
      <c r="C20" s="36" t="s">
        <v>29</v>
      </c>
      <c r="D20" s="34" t="s">
        <v>30</v>
      </c>
      <c r="E20" s="41"/>
      <c r="F20" s="41" t="s">
        <v>137</v>
      </c>
      <c r="G20" s="41"/>
      <c r="H20" s="41"/>
      <c r="I20" s="41"/>
      <c r="J20" s="41"/>
      <c r="K20" s="75">
        <v>375</v>
      </c>
      <c r="L20" s="76">
        <v>3125</v>
      </c>
      <c r="S20">
        <f>COUNTA(L11:L19)</f>
        <v>9</v>
      </c>
    </row>
    <row r="21" spans="2:12" ht="13.5" customHeight="1">
      <c r="B21" s="28">
        <f t="shared" si="1"/>
        <v>11</v>
      </c>
      <c r="C21" s="36" t="s">
        <v>31</v>
      </c>
      <c r="D21" s="34" t="s">
        <v>32</v>
      </c>
      <c r="E21" s="41"/>
      <c r="F21" s="41" t="s">
        <v>106</v>
      </c>
      <c r="G21" s="41"/>
      <c r="H21" s="41"/>
      <c r="I21" s="41"/>
      <c r="J21" s="41"/>
      <c r="K21" s="75" t="s">
        <v>187</v>
      </c>
      <c r="L21" s="76" t="s">
        <v>187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242</v>
      </c>
      <c r="G22" s="41"/>
      <c r="H22" s="41"/>
      <c r="I22" s="41"/>
      <c r="J22" s="41"/>
      <c r="K22" s="75">
        <v>25</v>
      </c>
      <c r="L22" s="76" t="s">
        <v>187</v>
      </c>
    </row>
    <row r="23" spans="2:12" ht="13.5" customHeight="1">
      <c r="B23" s="28">
        <f t="shared" si="1"/>
        <v>13</v>
      </c>
      <c r="C23" s="36" t="s">
        <v>86</v>
      </c>
      <c r="D23" s="34" t="s">
        <v>20</v>
      </c>
      <c r="E23" s="41"/>
      <c r="F23" s="41" t="s">
        <v>337</v>
      </c>
      <c r="G23" s="41"/>
      <c r="H23" s="41"/>
      <c r="I23" s="41"/>
      <c r="J23" s="41"/>
      <c r="K23" s="75"/>
      <c r="L23" s="76">
        <v>25</v>
      </c>
    </row>
    <row r="24" spans="2:12" ht="13.5" customHeight="1">
      <c r="B24" s="28">
        <f t="shared" si="1"/>
        <v>14</v>
      </c>
      <c r="C24" s="37"/>
      <c r="D24" s="45" t="s">
        <v>21</v>
      </c>
      <c r="E24" s="41"/>
      <c r="F24" s="41" t="s">
        <v>95</v>
      </c>
      <c r="G24" s="41"/>
      <c r="H24" s="41"/>
      <c r="I24" s="41"/>
      <c r="J24" s="41"/>
      <c r="K24" s="75" t="s">
        <v>187</v>
      </c>
      <c r="L24" s="76">
        <v>75</v>
      </c>
    </row>
    <row r="25" spans="2:12" ht="13.5" customHeight="1">
      <c r="B25" s="28">
        <f t="shared" si="1"/>
        <v>15</v>
      </c>
      <c r="C25" s="37"/>
      <c r="D25" s="34" t="s">
        <v>22</v>
      </c>
      <c r="E25" s="41"/>
      <c r="F25" s="41" t="s">
        <v>116</v>
      </c>
      <c r="G25" s="41"/>
      <c r="H25" s="41"/>
      <c r="I25" s="41"/>
      <c r="J25" s="41"/>
      <c r="K25" s="75"/>
      <c r="L25" s="76">
        <v>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118</v>
      </c>
      <c r="G26" s="41"/>
      <c r="H26" s="41"/>
      <c r="I26" s="41"/>
      <c r="J26" s="41"/>
      <c r="K26" s="75">
        <v>250</v>
      </c>
      <c r="L26" s="76"/>
    </row>
    <row r="27" spans="2:12" ht="13.5" customHeight="1">
      <c r="B27" s="28">
        <f t="shared" si="1"/>
        <v>17</v>
      </c>
      <c r="C27" s="37"/>
      <c r="D27" s="43"/>
      <c r="E27" s="41"/>
      <c r="F27" s="41" t="s">
        <v>119</v>
      </c>
      <c r="G27" s="41"/>
      <c r="H27" s="41"/>
      <c r="I27" s="41"/>
      <c r="J27" s="41"/>
      <c r="K27" s="75">
        <v>75</v>
      </c>
      <c r="L27" s="76">
        <v>75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120</v>
      </c>
      <c r="G28" s="41"/>
      <c r="H28" s="41"/>
      <c r="I28" s="41"/>
      <c r="J28" s="41"/>
      <c r="K28" s="75">
        <v>350</v>
      </c>
      <c r="L28" s="76">
        <v>400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24</v>
      </c>
      <c r="G29" s="41"/>
      <c r="H29" s="41"/>
      <c r="I29" s="41"/>
      <c r="J29" s="41"/>
      <c r="K29" s="75">
        <v>25</v>
      </c>
      <c r="L29" s="76">
        <v>2000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122</v>
      </c>
      <c r="G30" s="41"/>
      <c r="H30" s="41"/>
      <c r="I30" s="41"/>
      <c r="J30" s="41"/>
      <c r="K30" s="75">
        <v>200</v>
      </c>
      <c r="L30" s="76" t="s">
        <v>187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132</v>
      </c>
      <c r="G31" s="41"/>
      <c r="H31" s="41"/>
      <c r="I31" s="41"/>
      <c r="J31" s="41"/>
      <c r="K31" s="75">
        <v>350</v>
      </c>
      <c r="L31" s="76">
        <v>2125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87</v>
      </c>
      <c r="G32" s="41"/>
      <c r="H32" s="41"/>
      <c r="I32" s="41"/>
      <c r="J32" s="41"/>
      <c r="K32" s="75">
        <v>17250</v>
      </c>
      <c r="L32" s="76">
        <v>4200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338</v>
      </c>
      <c r="G33" s="41"/>
      <c r="H33" s="41"/>
      <c r="I33" s="41"/>
      <c r="J33" s="41"/>
      <c r="K33" s="75"/>
      <c r="L33" s="76">
        <v>6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25</v>
      </c>
      <c r="G34" s="41"/>
      <c r="H34" s="41"/>
      <c r="I34" s="41"/>
      <c r="J34" s="41"/>
      <c r="K34" s="75">
        <v>1125</v>
      </c>
      <c r="L34" s="76">
        <v>875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26</v>
      </c>
      <c r="G35" s="41"/>
      <c r="H35" s="41"/>
      <c r="I35" s="41"/>
      <c r="J35" s="41"/>
      <c r="K35" s="75">
        <v>2250</v>
      </c>
      <c r="L35" s="76">
        <v>2500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27</v>
      </c>
      <c r="G36" s="41"/>
      <c r="H36" s="41"/>
      <c r="I36" s="41"/>
      <c r="J36" s="41"/>
      <c r="K36" s="75" t="s">
        <v>187</v>
      </c>
      <c r="L36" s="76" t="s">
        <v>187</v>
      </c>
    </row>
    <row r="37" spans="2:12" ht="13.5" customHeight="1">
      <c r="B37" s="28">
        <f t="shared" si="1"/>
        <v>27</v>
      </c>
      <c r="C37" s="36" t="s">
        <v>91</v>
      </c>
      <c r="D37" s="34" t="s">
        <v>88</v>
      </c>
      <c r="E37" s="41"/>
      <c r="F37" s="41" t="s">
        <v>339</v>
      </c>
      <c r="G37" s="41"/>
      <c r="H37" s="41"/>
      <c r="I37" s="41"/>
      <c r="J37" s="41"/>
      <c r="K37" s="75" t="s">
        <v>187</v>
      </c>
      <c r="L37" s="76"/>
    </row>
    <row r="38" spans="2:12" ht="13.5" customHeight="1">
      <c r="B38" s="28">
        <f t="shared" si="1"/>
        <v>28</v>
      </c>
      <c r="C38" s="37"/>
      <c r="D38" s="43"/>
      <c r="E38" s="41"/>
      <c r="F38" s="41" t="s">
        <v>340</v>
      </c>
      <c r="G38" s="41"/>
      <c r="H38" s="41"/>
      <c r="I38" s="41"/>
      <c r="J38" s="41"/>
      <c r="K38" s="75" t="s">
        <v>187</v>
      </c>
      <c r="L38" s="76" t="s">
        <v>187</v>
      </c>
    </row>
    <row r="39" spans="2:12" ht="13.5" customHeight="1">
      <c r="B39" s="28">
        <f t="shared" si="1"/>
        <v>29</v>
      </c>
      <c r="C39" s="36" t="s">
        <v>89</v>
      </c>
      <c r="D39" s="34" t="s">
        <v>33</v>
      </c>
      <c r="E39" s="41"/>
      <c r="F39" s="41" t="s">
        <v>341</v>
      </c>
      <c r="G39" s="41"/>
      <c r="H39" s="41"/>
      <c r="I39" s="41"/>
      <c r="J39" s="41"/>
      <c r="K39" s="75">
        <v>200</v>
      </c>
      <c r="L39" s="76">
        <v>2200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147</v>
      </c>
      <c r="G40" s="41"/>
      <c r="H40" s="41"/>
      <c r="I40" s="41"/>
      <c r="J40" s="41"/>
      <c r="K40" s="75">
        <v>25</v>
      </c>
      <c r="L40" s="76">
        <v>25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342</v>
      </c>
      <c r="G41" s="41"/>
      <c r="H41" s="41"/>
      <c r="I41" s="41"/>
      <c r="J41" s="41"/>
      <c r="K41" s="75">
        <v>125</v>
      </c>
      <c r="L41" s="76">
        <v>175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244</v>
      </c>
      <c r="G42" s="41"/>
      <c r="H42" s="41"/>
      <c r="I42" s="41"/>
      <c r="J42" s="41"/>
      <c r="K42" s="75"/>
      <c r="L42" s="76" t="s">
        <v>187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229</v>
      </c>
      <c r="G43" s="41"/>
      <c r="H43" s="41"/>
      <c r="I43" s="41"/>
      <c r="J43" s="41"/>
      <c r="K43" s="75"/>
      <c r="L43" s="76">
        <v>600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161</v>
      </c>
      <c r="G44" s="41"/>
      <c r="H44" s="41"/>
      <c r="I44" s="41"/>
      <c r="J44" s="41"/>
      <c r="K44" s="75"/>
      <c r="L44" s="76">
        <v>100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157</v>
      </c>
      <c r="G45" s="41"/>
      <c r="H45" s="41"/>
      <c r="I45" s="41"/>
      <c r="J45" s="41"/>
      <c r="K45" s="75" t="s">
        <v>331</v>
      </c>
      <c r="L45" s="76"/>
    </row>
    <row r="46" spans="2:12" ht="13.5" customHeight="1">
      <c r="B46" s="28">
        <f t="shared" si="1"/>
        <v>36</v>
      </c>
      <c r="C46" s="37"/>
      <c r="D46" s="43"/>
      <c r="E46" s="41"/>
      <c r="F46" s="41" t="s">
        <v>124</v>
      </c>
      <c r="G46" s="41"/>
      <c r="H46" s="41"/>
      <c r="I46" s="41"/>
      <c r="J46" s="41"/>
      <c r="K46" s="75"/>
      <c r="L46" s="76" t="s">
        <v>187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149</v>
      </c>
      <c r="G47" s="41"/>
      <c r="H47" s="41"/>
      <c r="I47" s="41"/>
      <c r="J47" s="41"/>
      <c r="K47" s="75">
        <v>125</v>
      </c>
      <c r="L47" s="76">
        <v>1025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134</v>
      </c>
      <c r="G48" s="41"/>
      <c r="H48" s="41"/>
      <c r="I48" s="41"/>
      <c r="J48" s="41"/>
      <c r="K48" s="75">
        <v>400</v>
      </c>
      <c r="L48" s="76">
        <v>3400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168</v>
      </c>
      <c r="G49" s="41"/>
      <c r="H49" s="41"/>
      <c r="I49" s="41"/>
      <c r="J49" s="41"/>
      <c r="K49" s="75"/>
      <c r="L49" s="76">
        <v>50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176</v>
      </c>
      <c r="G50" s="41"/>
      <c r="H50" s="41"/>
      <c r="I50" s="41"/>
      <c r="J50" s="41"/>
      <c r="K50" s="75"/>
      <c r="L50" s="76" t="s">
        <v>187</v>
      </c>
    </row>
    <row r="51" spans="2:25" ht="13.5" customHeight="1">
      <c r="B51" s="28">
        <f t="shared" si="1"/>
        <v>41</v>
      </c>
      <c r="C51" s="37"/>
      <c r="D51" s="43"/>
      <c r="E51" s="41"/>
      <c r="F51" s="41" t="s">
        <v>150</v>
      </c>
      <c r="G51" s="41"/>
      <c r="H51" s="41"/>
      <c r="I51" s="41"/>
      <c r="J51" s="41"/>
      <c r="K51" s="75">
        <v>50</v>
      </c>
      <c r="L51" s="76">
        <v>375</v>
      </c>
      <c r="M51" s="104"/>
      <c r="N51" s="103"/>
      <c r="Y51" s="119"/>
    </row>
    <row r="52" spans="2:12" ht="13.5" customHeight="1">
      <c r="B52" s="28">
        <f t="shared" si="1"/>
        <v>42</v>
      </c>
      <c r="C52" s="37"/>
      <c r="D52" s="43"/>
      <c r="E52" s="41"/>
      <c r="F52" s="41" t="s">
        <v>151</v>
      </c>
      <c r="G52" s="41"/>
      <c r="H52" s="41"/>
      <c r="I52" s="41"/>
      <c r="J52" s="41"/>
      <c r="K52" s="75">
        <v>24</v>
      </c>
      <c r="L52" s="76">
        <v>128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343</v>
      </c>
      <c r="G53" s="41"/>
      <c r="H53" s="41"/>
      <c r="I53" s="41"/>
      <c r="J53" s="41"/>
      <c r="K53" s="75" t="s">
        <v>187</v>
      </c>
      <c r="L53" s="76">
        <v>25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135</v>
      </c>
      <c r="G54" s="41"/>
      <c r="H54" s="41"/>
      <c r="I54" s="41"/>
      <c r="J54" s="41"/>
      <c r="K54" s="75">
        <v>200</v>
      </c>
      <c r="L54" s="76">
        <v>100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37</v>
      </c>
      <c r="G55" s="41"/>
      <c r="H55" s="41"/>
      <c r="I55" s="41"/>
      <c r="J55" s="41"/>
      <c r="K55" s="75">
        <v>50</v>
      </c>
      <c r="L55" s="76">
        <v>100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231</v>
      </c>
      <c r="G56" s="41"/>
      <c r="H56" s="41"/>
      <c r="I56" s="41"/>
      <c r="J56" s="41"/>
      <c r="K56" s="75">
        <v>100</v>
      </c>
      <c r="L56" s="76">
        <v>125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38</v>
      </c>
      <c r="G57" s="41"/>
      <c r="H57" s="41"/>
      <c r="I57" s="41"/>
      <c r="J57" s="41"/>
      <c r="K57" s="75">
        <v>32</v>
      </c>
      <c r="L57" s="76">
        <v>112</v>
      </c>
    </row>
    <row r="58" spans="2:12" ht="13.5" customHeight="1">
      <c r="B58" s="28">
        <f t="shared" si="1"/>
        <v>48</v>
      </c>
      <c r="C58" s="37"/>
      <c r="D58" s="43"/>
      <c r="E58" s="41"/>
      <c r="F58" s="41" t="s">
        <v>39</v>
      </c>
      <c r="G58" s="41"/>
      <c r="H58" s="41"/>
      <c r="I58" s="41"/>
      <c r="J58" s="41"/>
      <c r="K58" s="75" t="s">
        <v>187</v>
      </c>
      <c r="L58" s="76" t="s">
        <v>187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40</v>
      </c>
      <c r="G59" s="41"/>
      <c r="H59" s="41"/>
      <c r="I59" s="41"/>
      <c r="J59" s="41"/>
      <c r="K59" s="75">
        <v>64</v>
      </c>
      <c r="L59" s="76">
        <v>48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41</v>
      </c>
      <c r="G60" s="41"/>
      <c r="H60" s="41"/>
      <c r="I60" s="41"/>
      <c r="J60" s="41"/>
      <c r="K60" s="75">
        <v>48</v>
      </c>
      <c r="L60" s="76">
        <v>172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42</v>
      </c>
      <c r="G61" s="41"/>
      <c r="H61" s="41"/>
      <c r="I61" s="41"/>
      <c r="J61" s="41"/>
      <c r="K61" s="75">
        <v>16</v>
      </c>
      <c r="L61" s="76">
        <v>64</v>
      </c>
    </row>
    <row r="62" spans="2:12" ht="13.5" customHeight="1">
      <c r="B62" s="28">
        <f t="shared" si="1"/>
        <v>52</v>
      </c>
      <c r="C62" s="37"/>
      <c r="D62" s="43"/>
      <c r="E62" s="41"/>
      <c r="F62" s="41" t="s">
        <v>344</v>
      </c>
      <c r="G62" s="41"/>
      <c r="H62" s="41"/>
      <c r="I62" s="41"/>
      <c r="J62" s="41"/>
      <c r="K62" s="75"/>
      <c r="L62" s="76" t="s">
        <v>187</v>
      </c>
    </row>
    <row r="63" spans="2:12" ht="13.5" customHeight="1">
      <c r="B63" s="28">
        <f t="shared" si="1"/>
        <v>53</v>
      </c>
      <c r="C63" s="37"/>
      <c r="D63" s="43"/>
      <c r="E63" s="41"/>
      <c r="F63" s="41" t="s">
        <v>43</v>
      </c>
      <c r="G63" s="41"/>
      <c r="H63" s="41"/>
      <c r="I63" s="41"/>
      <c r="J63" s="41"/>
      <c r="K63" s="75" t="s">
        <v>187</v>
      </c>
      <c r="L63" s="76"/>
    </row>
    <row r="64" spans="2:12" ht="13.5" customHeight="1">
      <c r="B64" s="28">
        <f t="shared" si="1"/>
        <v>54</v>
      </c>
      <c r="C64" s="37"/>
      <c r="D64" s="43"/>
      <c r="E64" s="41"/>
      <c r="F64" s="41" t="s">
        <v>97</v>
      </c>
      <c r="G64" s="41"/>
      <c r="H64" s="41"/>
      <c r="I64" s="41"/>
      <c r="J64" s="41"/>
      <c r="K64" s="75" t="s">
        <v>187</v>
      </c>
      <c r="L64" s="76" t="s">
        <v>187</v>
      </c>
    </row>
    <row r="65" spans="2:12" ht="13.5" customHeight="1">
      <c r="B65" s="28">
        <f t="shared" si="1"/>
        <v>55</v>
      </c>
      <c r="C65" s="37"/>
      <c r="D65" s="43"/>
      <c r="E65" s="41"/>
      <c r="F65" s="41" t="s">
        <v>98</v>
      </c>
      <c r="G65" s="41"/>
      <c r="H65" s="41"/>
      <c r="I65" s="41"/>
      <c r="J65" s="41"/>
      <c r="K65" s="75" t="s">
        <v>187</v>
      </c>
      <c r="L65" s="76">
        <v>300</v>
      </c>
    </row>
    <row r="66" spans="2:12" ht="13.5" customHeight="1">
      <c r="B66" s="28">
        <f t="shared" si="1"/>
        <v>56</v>
      </c>
      <c r="C66" s="37"/>
      <c r="D66" s="43"/>
      <c r="E66" s="41"/>
      <c r="F66" s="41" t="s">
        <v>125</v>
      </c>
      <c r="G66" s="41"/>
      <c r="H66" s="41"/>
      <c r="I66" s="41"/>
      <c r="J66" s="41"/>
      <c r="K66" s="75" t="s">
        <v>187</v>
      </c>
      <c r="L66" s="76"/>
    </row>
    <row r="67" spans="2:12" ht="13.5" customHeight="1">
      <c r="B67" s="28">
        <f t="shared" si="1"/>
        <v>57</v>
      </c>
      <c r="C67" s="37"/>
      <c r="D67" s="43"/>
      <c r="E67" s="41"/>
      <c r="F67" s="41" t="s">
        <v>177</v>
      </c>
      <c r="G67" s="41"/>
      <c r="H67" s="41"/>
      <c r="I67" s="41"/>
      <c r="J67" s="41"/>
      <c r="K67" s="75">
        <v>800</v>
      </c>
      <c r="L67" s="76">
        <v>2500</v>
      </c>
    </row>
    <row r="68" spans="2:12" ht="13.5" customHeight="1">
      <c r="B68" s="28">
        <f t="shared" si="1"/>
        <v>58</v>
      </c>
      <c r="C68" s="37"/>
      <c r="D68" s="43"/>
      <c r="E68" s="41"/>
      <c r="F68" s="41" t="s">
        <v>345</v>
      </c>
      <c r="G68" s="41"/>
      <c r="H68" s="41"/>
      <c r="I68" s="41"/>
      <c r="J68" s="41"/>
      <c r="K68" s="75">
        <v>50</v>
      </c>
      <c r="L68" s="76">
        <v>25</v>
      </c>
    </row>
    <row r="69" spans="2:12" ht="13.5" customHeight="1">
      <c r="B69" s="28">
        <f t="shared" si="1"/>
        <v>59</v>
      </c>
      <c r="C69" s="37"/>
      <c r="D69" s="43"/>
      <c r="E69" s="41"/>
      <c r="F69" s="41" t="s">
        <v>233</v>
      </c>
      <c r="G69" s="41"/>
      <c r="H69" s="41"/>
      <c r="I69" s="41"/>
      <c r="J69" s="41"/>
      <c r="K69" s="75"/>
      <c r="L69" s="76">
        <v>3</v>
      </c>
    </row>
    <row r="70" spans="2:12" ht="13.5" customHeight="1">
      <c r="B70" s="28">
        <f t="shared" si="1"/>
        <v>60</v>
      </c>
      <c r="C70" s="37"/>
      <c r="D70" s="43"/>
      <c r="E70" s="41"/>
      <c r="F70" s="41" t="s">
        <v>346</v>
      </c>
      <c r="G70" s="41"/>
      <c r="H70" s="41"/>
      <c r="I70" s="41"/>
      <c r="J70" s="41"/>
      <c r="K70" s="75">
        <v>50</v>
      </c>
      <c r="L70" s="76">
        <v>75</v>
      </c>
    </row>
    <row r="71" spans="2:12" ht="13.5" customHeight="1">
      <c r="B71" s="28">
        <f t="shared" si="1"/>
        <v>61</v>
      </c>
      <c r="C71" s="37"/>
      <c r="D71" s="43"/>
      <c r="E71" s="41"/>
      <c r="F71" s="41" t="s">
        <v>347</v>
      </c>
      <c r="G71" s="41"/>
      <c r="H71" s="41"/>
      <c r="I71" s="41"/>
      <c r="J71" s="41"/>
      <c r="K71" s="75" t="s">
        <v>187</v>
      </c>
      <c r="L71" s="76">
        <v>200</v>
      </c>
    </row>
    <row r="72" spans="2:12" ht="13.5" customHeight="1">
      <c r="B72" s="28">
        <f t="shared" si="1"/>
        <v>62</v>
      </c>
      <c r="C72" s="37"/>
      <c r="D72" s="43"/>
      <c r="E72" s="41"/>
      <c r="F72" s="41" t="s">
        <v>348</v>
      </c>
      <c r="G72" s="41"/>
      <c r="H72" s="41"/>
      <c r="I72" s="41"/>
      <c r="J72" s="41"/>
      <c r="K72" s="75"/>
      <c r="L72" s="76">
        <v>50</v>
      </c>
    </row>
    <row r="73" spans="2:12" ht="13.5" customHeight="1">
      <c r="B73" s="28">
        <f t="shared" si="1"/>
        <v>63</v>
      </c>
      <c r="C73" s="37"/>
      <c r="D73" s="43"/>
      <c r="E73" s="41"/>
      <c r="F73" s="41" t="s">
        <v>46</v>
      </c>
      <c r="G73" s="41"/>
      <c r="H73" s="41"/>
      <c r="I73" s="41"/>
      <c r="J73" s="41"/>
      <c r="K73" s="75">
        <v>1150</v>
      </c>
      <c r="L73" s="76">
        <v>5250</v>
      </c>
    </row>
    <row r="74" spans="2:12" ht="13.5" customHeight="1">
      <c r="B74" s="28">
        <f t="shared" si="1"/>
        <v>64</v>
      </c>
      <c r="C74" s="36" t="s">
        <v>47</v>
      </c>
      <c r="D74" s="34" t="s">
        <v>48</v>
      </c>
      <c r="E74" s="41"/>
      <c r="F74" s="41" t="s">
        <v>49</v>
      </c>
      <c r="G74" s="41"/>
      <c r="H74" s="41"/>
      <c r="I74" s="41"/>
      <c r="J74" s="41"/>
      <c r="K74" s="75">
        <v>1</v>
      </c>
      <c r="L74" s="111"/>
    </row>
    <row r="75" spans="2:12" ht="13.5" customHeight="1">
      <c r="B75" s="28">
        <f t="shared" si="1"/>
        <v>65</v>
      </c>
      <c r="C75" s="36" t="s">
        <v>50</v>
      </c>
      <c r="D75" s="34" t="s">
        <v>51</v>
      </c>
      <c r="E75" s="41"/>
      <c r="F75" s="41" t="s">
        <v>349</v>
      </c>
      <c r="G75" s="41"/>
      <c r="H75" s="41"/>
      <c r="I75" s="41"/>
      <c r="J75" s="41"/>
      <c r="K75" s="75"/>
      <c r="L75" s="76">
        <v>1</v>
      </c>
    </row>
    <row r="76" spans="2:12" ht="13.5" customHeight="1">
      <c r="B76" s="28">
        <f t="shared" si="1"/>
        <v>66</v>
      </c>
      <c r="C76" s="37"/>
      <c r="D76" s="43"/>
      <c r="E76" s="41"/>
      <c r="F76" s="41" t="s">
        <v>100</v>
      </c>
      <c r="G76" s="41"/>
      <c r="H76" s="41"/>
      <c r="I76" s="41"/>
      <c r="J76" s="41"/>
      <c r="K76" s="75" t="s">
        <v>187</v>
      </c>
      <c r="L76" s="76" t="s">
        <v>187</v>
      </c>
    </row>
    <row r="77" spans="2:12" ht="13.5" customHeight="1">
      <c r="B77" s="28">
        <f aca="true" t="shared" si="3" ref="B77:B90">B76+1</f>
        <v>67</v>
      </c>
      <c r="C77" s="37"/>
      <c r="D77" s="43"/>
      <c r="E77" s="41"/>
      <c r="F77" s="41" t="s">
        <v>153</v>
      </c>
      <c r="G77" s="41"/>
      <c r="H77" s="41"/>
      <c r="I77" s="41"/>
      <c r="J77" s="41"/>
      <c r="K77" s="75"/>
      <c r="L77" s="76">
        <v>2</v>
      </c>
    </row>
    <row r="78" spans="2:12" ht="13.5" customHeight="1">
      <c r="B78" s="28">
        <f t="shared" si="3"/>
        <v>68</v>
      </c>
      <c r="C78" s="37"/>
      <c r="D78" s="43"/>
      <c r="E78" s="41"/>
      <c r="F78" s="41" t="s">
        <v>350</v>
      </c>
      <c r="G78" s="41"/>
      <c r="H78" s="41"/>
      <c r="I78" s="41"/>
      <c r="J78" s="41"/>
      <c r="K78" s="75">
        <v>1</v>
      </c>
      <c r="L78" s="76">
        <v>12</v>
      </c>
    </row>
    <row r="79" spans="2:12" ht="13.5" customHeight="1">
      <c r="B79" s="28">
        <f t="shared" si="3"/>
        <v>69</v>
      </c>
      <c r="C79" s="37"/>
      <c r="D79" s="43"/>
      <c r="E79" s="41"/>
      <c r="F79" s="41" t="s">
        <v>108</v>
      </c>
      <c r="G79" s="41"/>
      <c r="H79" s="41"/>
      <c r="I79" s="41"/>
      <c r="J79" s="41"/>
      <c r="K79" s="75"/>
      <c r="L79" s="76" t="s">
        <v>187</v>
      </c>
    </row>
    <row r="80" spans="2:12" ht="13.5" customHeight="1">
      <c r="B80" s="28">
        <f t="shared" si="3"/>
        <v>70</v>
      </c>
      <c r="C80" s="37"/>
      <c r="D80" s="43"/>
      <c r="E80" s="41"/>
      <c r="F80" s="41" t="s">
        <v>154</v>
      </c>
      <c r="G80" s="41"/>
      <c r="H80" s="41"/>
      <c r="I80" s="41"/>
      <c r="J80" s="41"/>
      <c r="K80" s="75">
        <v>1</v>
      </c>
      <c r="L80" s="76">
        <v>1</v>
      </c>
    </row>
    <row r="81" spans="2:12" ht="13.5" customHeight="1">
      <c r="B81" s="28">
        <f t="shared" si="3"/>
        <v>71</v>
      </c>
      <c r="C81" s="37"/>
      <c r="D81" s="43"/>
      <c r="E81" s="41"/>
      <c r="F81" s="41" t="s">
        <v>52</v>
      </c>
      <c r="G81" s="41"/>
      <c r="H81" s="41"/>
      <c r="I81" s="41"/>
      <c r="J81" s="41"/>
      <c r="K81" s="75">
        <v>2</v>
      </c>
      <c r="L81" s="76">
        <v>4</v>
      </c>
    </row>
    <row r="82" spans="2:12" ht="13.5" customHeight="1">
      <c r="B82" s="28">
        <f t="shared" si="3"/>
        <v>72</v>
      </c>
      <c r="C82" s="37"/>
      <c r="D82" s="43"/>
      <c r="E82" s="41"/>
      <c r="F82" s="41" t="s">
        <v>53</v>
      </c>
      <c r="G82" s="41"/>
      <c r="H82" s="41"/>
      <c r="I82" s="41"/>
      <c r="J82" s="41"/>
      <c r="K82" s="75"/>
      <c r="L82" s="76">
        <v>4</v>
      </c>
    </row>
    <row r="83" spans="2:12" ht="13.5" customHeight="1">
      <c r="B83" s="28">
        <f t="shared" si="3"/>
        <v>73</v>
      </c>
      <c r="C83" s="36" t="s">
        <v>54</v>
      </c>
      <c r="D83" s="45" t="s">
        <v>128</v>
      </c>
      <c r="E83" s="41"/>
      <c r="F83" s="41" t="s">
        <v>127</v>
      </c>
      <c r="G83" s="41"/>
      <c r="H83" s="41"/>
      <c r="I83" s="41"/>
      <c r="J83" s="41"/>
      <c r="K83" s="75">
        <v>1</v>
      </c>
      <c r="L83" s="111"/>
    </row>
    <row r="84" spans="2:12" ht="13.5" customHeight="1">
      <c r="B84" s="28">
        <f t="shared" si="3"/>
        <v>74</v>
      </c>
      <c r="C84" s="37"/>
      <c r="D84" s="34" t="s">
        <v>55</v>
      </c>
      <c r="E84" s="41"/>
      <c r="F84" s="41" t="s">
        <v>196</v>
      </c>
      <c r="G84" s="41"/>
      <c r="H84" s="41"/>
      <c r="I84" s="41"/>
      <c r="J84" s="41"/>
      <c r="K84" s="75">
        <v>1</v>
      </c>
      <c r="L84" s="76">
        <v>1</v>
      </c>
    </row>
    <row r="85" spans="2:12" ht="13.5" customHeight="1">
      <c r="B85" s="28">
        <f t="shared" si="3"/>
        <v>75</v>
      </c>
      <c r="C85" s="37"/>
      <c r="D85" s="44"/>
      <c r="E85" s="41"/>
      <c r="F85" s="41" t="s">
        <v>56</v>
      </c>
      <c r="G85" s="41"/>
      <c r="H85" s="41"/>
      <c r="I85" s="41"/>
      <c r="J85" s="41"/>
      <c r="K85" s="75"/>
      <c r="L85" s="76">
        <v>25</v>
      </c>
    </row>
    <row r="86" spans="2:12" ht="13.5" customHeight="1">
      <c r="B86" s="28">
        <f t="shared" si="3"/>
        <v>76</v>
      </c>
      <c r="C86" s="38"/>
      <c r="D86" s="45" t="s">
        <v>57</v>
      </c>
      <c r="E86" s="41"/>
      <c r="F86" s="41" t="s">
        <v>58</v>
      </c>
      <c r="G86" s="41"/>
      <c r="H86" s="41"/>
      <c r="I86" s="41"/>
      <c r="J86" s="41"/>
      <c r="K86" s="75">
        <v>50</v>
      </c>
      <c r="L86" s="76">
        <v>50</v>
      </c>
    </row>
    <row r="87" spans="2:19" ht="13.5" customHeight="1">
      <c r="B87" s="28">
        <f t="shared" si="3"/>
        <v>77</v>
      </c>
      <c r="C87" s="36" t="s">
        <v>0</v>
      </c>
      <c r="D87" s="45" t="s">
        <v>60</v>
      </c>
      <c r="E87" s="41"/>
      <c r="F87" s="41" t="s">
        <v>61</v>
      </c>
      <c r="G87" s="41"/>
      <c r="H87" s="41"/>
      <c r="I87" s="41"/>
      <c r="J87" s="41"/>
      <c r="K87" s="75"/>
      <c r="L87" s="76">
        <v>50</v>
      </c>
      <c r="R87">
        <f>COUNTA(K74:K87)</f>
        <v>8</v>
      </c>
      <c r="S87">
        <f>COUNTA(L74:L87)</f>
        <v>12</v>
      </c>
    </row>
    <row r="88" spans="2:12" ht="13.5" customHeight="1">
      <c r="B88" s="28">
        <f t="shared" si="3"/>
        <v>78</v>
      </c>
      <c r="C88" s="155" t="s">
        <v>62</v>
      </c>
      <c r="D88" s="156"/>
      <c r="E88" s="41"/>
      <c r="F88" s="41" t="s">
        <v>63</v>
      </c>
      <c r="G88" s="41"/>
      <c r="H88" s="41"/>
      <c r="I88" s="41"/>
      <c r="J88" s="41"/>
      <c r="K88" s="75">
        <v>5000</v>
      </c>
      <c r="L88" s="76">
        <v>1625</v>
      </c>
    </row>
    <row r="89" spans="2:12" ht="13.5" customHeight="1">
      <c r="B89" s="28">
        <f t="shared" si="3"/>
        <v>79</v>
      </c>
      <c r="C89" s="39"/>
      <c r="D89" s="40"/>
      <c r="E89" s="41"/>
      <c r="F89" s="41" t="s">
        <v>64</v>
      </c>
      <c r="G89" s="41"/>
      <c r="H89" s="41"/>
      <c r="I89" s="41"/>
      <c r="J89" s="41"/>
      <c r="K89" s="75">
        <v>750</v>
      </c>
      <c r="L89" s="76">
        <v>250</v>
      </c>
    </row>
    <row r="90" spans="2:12" ht="13.5" customHeight="1" thickBot="1">
      <c r="B90" s="28">
        <f t="shared" si="3"/>
        <v>80</v>
      </c>
      <c r="C90" s="39"/>
      <c r="D90" s="40"/>
      <c r="E90" s="41"/>
      <c r="F90" s="41" t="s">
        <v>107</v>
      </c>
      <c r="G90" s="41"/>
      <c r="H90" s="41"/>
      <c r="I90" s="41"/>
      <c r="J90" s="41"/>
      <c r="K90" s="75">
        <v>250</v>
      </c>
      <c r="L90" s="82">
        <v>250</v>
      </c>
    </row>
    <row r="91" spans="2:12" ht="13.5" customHeight="1">
      <c r="B91" s="78"/>
      <c r="C91" s="79"/>
      <c r="D91" s="79"/>
      <c r="E91" s="80"/>
      <c r="F91" s="80"/>
      <c r="G91" s="80"/>
      <c r="H91" s="80"/>
      <c r="I91" s="80"/>
      <c r="J91" s="80"/>
      <c r="K91" s="80"/>
      <c r="L91" s="112"/>
    </row>
    <row r="92" spans="18:19" ht="18" customHeight="1">
      <c r="R92">
        <f>COUNTA(K11:K90)</f>
        <v>59</v>
      </c>
      <c r="S92">
        <f>COUNTA(L11:L90)</f>
        <v>73</v>
      </c>
    </row>
    <row r="93" spans="2:19" ht="18" customHeight="1">
      <c r="B93" s="22"/>
      <c r="R93">
        <f>SUM(R11:R19,K20:K90)</f>
        <v>32316</v>
      </c>
      <c r="S93">
        <f>SUM(S11:S19,L20:L90)</f>
        <v>40383</v>
      </c>
    </row>
    <row r="94" ht="9" customHeight="1" thickBot="1"/>
    <row r="95" spans="2:19" ht="18" customHeight="1">
      <c r="B95" s="1"/>
      <c r="C95" s="2"/>
      <c r="D95" s="157" t="s">
        <v>2</v>
      </c>
      <c r="E95" s="157"/>
      <c r="F95" s="157"/>
      <c r="G95" s="157"/>
      <c r="H95" s="2"/>
      <c r="I95" s="2"/>
      <c r="J95" s="3"/>
      <c r="K95" s="84" t="s">
        <v>80</v>
      </c>
      <c r="L95" s="106" t="s">
        <v>81</v>
      </c>
      <c r="R95">
        <f>COUNTA(K11:K90)</f>
        <v>59</v>
      </c>
      <c r="S95">
        <f>COUNTA(L11:L90)</f>
        <v>73</v>
      </c>
    </row>
    <row r="96" spans="2:19" ht="18" customHeight="1" thickBot="1">
      <c r="B96" s="7"/>
      <c r="C96" s="8"/>
      <c r="D96" s="158" t="s">
        <v>3</v>
      </c>
      <c r="E96" s="158"/>
      <c r="F96" s="158"/>
      <c r="G96" s="158"/>
      <c r="H96" s="8"/>
      <c r="I96" s="8"/>
      <c r="J96" s="9"/>
      <c r="K96" s="89" t="str">
        <f>K5</f>
        <v>H 30.7.18</v>
      </c>
      <c r="L96" s="113" t="str">
        <f>K96</f>
        <v>H 30.7.18</v>
      </c>
      <c r="R96">
        <f>SUM(R11:R19,K20:K90)</f>
        <v>32316</v>
      </c>
      <c r="S96">
        <f>SUM(S11:S19,L20:L90)</f>
        <v>40383</v>
      </c>
    </row>
    <row r="97" spans="2:12" ht="19.5" customHeight="1" thickTop="1">
      <c r="B97" s="159" t="s">
        <v>113</v>
      </c>
      <c r="C97" s="160"/>
      <c r="D97" s="160"/>
      <c r="E97" s="160"/>
      <c r="F97" s="160"/>
      <c r="G97" s="160"/>
      <c r="H97" s="160"/>
      <c r="I97" s="160"/>
      <c r="J97" s="27"/>
      <c r="K97" s="90">
        <f>SUM(K98:K106)</f>
        <v>32316</v>
      </c>
      <c r="L97" s="114">
        <f>SUM(L98:L106)</f>
        <v>40383</v>
      </c>
    </row>
    <row r="98" spans="2:12" ht="13.5" customHeight="1">
      <c r="B98" s="145" t="s">
        <v>66</v>
      </c>
      <c r="C98" s="146"/>
      <c r="D98" s="153"/>
      <c r="E98" s="48"/>
      <c r="F98" s="49"/>
      <c r="G98" s="147" t="s">
        <v>14</v>
      </c>
      <c r="H98" s="147"/>
      <c r="I98" s="49"/>
      <c r="J98" s="51"/>
      <c r="K98" s="42">
        <f>SUM(R$11:R$19)</f>
        <v>475</v>
      </c>
      <c r="L98" s="115">
        <f>SUM(S$11:S$19)</f>
        <v>5425</v>
      </c>
    </row>
    <row r="99" spans="2:12" ht="13.5" customHeight="1">
      <c r="B99" s="16"/>
      <c r="C99" s="17"/>
      <c r="D99" s="18"/>
      <c r="E99" s="52"/>
      <c r="F99" s="41"/>
      <c r="G99" s="147" t="s">
        <v>90</v>
      </c>
      <c r="H99" s="147"/>
      <c r="I99" s="50"/>
      <c r="J99" s="53"/>
      <c r="K99" s="42">
        <f>SUM(K$20)</f>
        <v>375</v>
      </c>
      <c r="L99" s="115">
        <f>SUM(L$20)</f>
        <v>3125</v>
      </c>
    </row>
    <row r="100" spans="2:12" ht="13.5" customHeight="1">
      <c r="B100" s="16"/>
      <c r="C100" s="17"/>
      <c r="D100" s="18"/>
      <c r="E100" s="52"/>
      <c r="F100" s="41"/>
      <c r="G100" s="147" t="s">
        <v>32</v>
      </c>
      <c r="H100" s="147"/>
      <c r="I100" s="49"/>
      <c r="J100" s="51"/>
      <c r="K100" s="42">
        <f>SUM(K$21:K$22)</f>
        <v>25</v>
      </c>
      <c r="L100" s="115">
        <f>SUM(L$21:L$22)</f>
        <v>0</v>
      </c>
    </row>
    <row r="101" spans="2:12" ht="13.5" customHeight="1">
      <c r="B101" s="16"/>
      <c r="C101" s="17"/>
      <c r="D101" s="18"/>
      <c r="E101" s="52"/>
      <c r="F101" s="41"/>
      <c r="G101" s="147" t="s">
        <v>20</v>
      </c>
      <c r="H101" s="147"/>
      <c r="I101" s="49"/>
      <c r="J101" s="51"/>
      <c r="K101" s="42">
        <f>SUM(K$23:K$23)</f>
        <v>0</v>
      </c>
      <c r="L101" s="115">
        <f>SUM(L$23:L$23)</f>
        <v>25</v>
      </c>
    </row>
    <row r="102" spans="2:12" ht="13.5" customHeight="1">
      <c r="B102" s="16"/>
      <c r="C102" s="17"/>
      <c r="D102" s="18"/>
      <c r="E102" s="52"/>
      <c r="F102" s="41"/>
      <c r="G102" s="147" t="s">
        <v>22</v>
      </c>
      <c r="H102" s="147"/>
      <c r="I102" s="49"/>
      <c r="J102" s="51"/>
      <c r="K102" s="42">
        <f>SUM(K$25:K$36)</f>
        <v>21875</v>
      </c>
      <c r="L102" s="115">
        <f>SUM(L$25:L$36)</f>
        <v>12231</v>
      </c>
    </row>
    <row r="103" spans="2:12" ht="13.5" customHeight="1">
      <c r="B103" s="16"/>
      <c r="C103" s="17"/>
      <c r="D103" s="18"/>
      <c r="E103" s="52"/>
      <c r="F103" s="41"/>
      <c r="G103" s="147" t="s">
        <v>88</v>
      </c>
      <c r="H103" s="147"/>
      <c r="I103" s="49"/>
      <c r="J103" s="51"/>
      <c r="K103" s="42">
        <f>SUM(K$37:K$38)</f>
        <v>0</v>
      </c>
      <c r="L103" s="115">
        <f>SUM(L$37:L$38)</f>
        <v>0</v>
      </c>
    </row>
    <row r="104" spans="2:12" ht="13.5" customHeight="1">
      <c r="B104" s="16"/>
      <c r="C104" s="17"/>
      <c r="D104" s="18"/>
      <c r="E104" s="52"/>
      <c r="F104" s="41"/>
      <c r="G104" s="147" t="s">
        <v>33</v>
      </c>
      <c r="H104" s="147"/>
      <c r="I104" s="49"/>
      <c r="J104" s="51"/>
      <c r="K104" s="42">
        <f>SUM(K$39:K$73)</f>
        <v>3509</v>
      </c>
      <c r="L104" s="115">
        <f>SUM(L$39:L$73)</f>
        <v>17227</v>
      </c>
    </row>
    <row r="105" spans="2:12" ht="13.5" customHeight="1">
      <c r="B105" s="16"/>
      <c r="C105" s="17"/>
      <c r="D105" s="18"/>
      <c r="E105" s="52"/>
      <c r="F105" s="41"/>
      <c r="G105" s="147" t="s">
        <v>104</v>
      </c>
      <c r="H105" s="147"/>
      <c r="I105" s="49"/>
      <c r="J105" s="51"/>
      <c r="K105" s="42">
        <f>SUM(K$24:K$24,K$88:K$89)</f>
        <v>5750</v>
      </c>
      <c r="L105" s="115">
        <f>SUM(L$24:L$24,L$88:L$89)</f>
        <v>1950</v>
      </c>
    </row>
    <row r="106" spans="2:12" ht="13.5" customHeight="1" thickBot="1">
      <c r="B106" s="19"/>
      <c r="C106" s="20"/>
      <c r="D106" s="21"/>
      <c r="E106" s="54"/>
      <c r="F106" s="46"/>
      <c r="G106" s="148" t="s">
        <v>65</v>
      </c>
      <c r="H106" s="148"/>
      <c r="I106" s="55"/>
      <c r="J106" s="56"/>
      <c r="K106" s="47">
        <f>SUM(K$74:K$87,K$90)</f>
        <v>307</v>
      </c>
      <c r="L106" s="116">
        <f>SUM(L$74:L$87,L$90)</f>
        <v>400</v>
      </c>
    </row>
    <row r="107" spans="2:12" ht="18" customHeight="1" thickTop="1">
      <c r="B107" s="149" t="s">
        <v>67</v>
      </c>
      <c r="C107" s="150"/>
      <c r="D107" s="151"/>
      <c r="E107" s="62"/>
      <c r="F107" s="29"/>
      <c r="G107" s="152" t="s">
        <v>68</v>
      </c>
      <c r="H107" s="152"/>
      <c r="I107" s="29"/>
      <c r="J107" s="30"/>
      <c r="K107" s="91" t="s">
        <v>69</v>
      </c>
      <c r="L107" s="97"/>
    </row>
    <row r="108" spans="2:12" ht="18" customHeight="1">
      <c r="B108" s="59"/>
      <c r="C108" s="60"/>
      <c r="D108" s="60"/>
      <c r="E108" s="57"/>
      <c r="F108" s="58"/>
      <c r="G108" s="33"/>
      <c r="H108" s="33"/>
      <c r="I108" s="58"/>
      <c r="J108" s="61"/>
      <c r="K108" s="92" t="s">
        <v>70</v>
      </c>
      <c r="L108" s="98"/>
    </row>
    <row r="109" spans="2:12" ht="18" customHeight="1">
      <c r="B109" s="16"/>
      <c r="C109" s="17"/>
      <c r="D109" s="17"/>
      <c r="E109" s="63"/>
      <c r="F109" s="8"/>
      <c r="G109" s="143" t="s">
        <v>71</v>
      </c>
      <c r="H109" s="143"/>
      <c r="I109" s="31"/>
      <c r="J109" s="32"/>
      <c r="K109" s="93" t="s">
        <v>72</v>
      </c>
      <c r="L109" s="99"/>
    </row>
    <row r="110" spans="2:12" ht="18" customHeight="1">
      <c r="B110" s="16"/>
      <c r="C110" s="17"/>
      <c r="D110" s="17"/>
      <c r="E110" s="64"/>
      <c r="F110" s="17"/>
      <c r="G110" s="65"/>
      <c r="H110" s="65"/>
      <c r="I110" s="60"/>
      <c r="J110" s="66"/>
      <c r="K110" s="94" t="s">
        <v>101</v>
      </c>
      <c r="L110" s="100"/>
    </row>
    <row r="111" spans="2:12" ht="18" customHeight="1">
      <c r="B111" s="16"/>
      <c r="C111" s="17"/>
      <c r="D111" s="17"/>
      <c r="E111" s="64"/>
      <c r="F111" s="17"/>
      <c r="G111" s="65"/>
      <c r="H111" s="65"/>
      <c r="I111" s="60"/>
      <c r="J111" s="66"/>
      <c r="K111" s="94" t="s">
        <v>102</v>
      </c>
      <c r="L111" s="100"/>
    </row>
    <row r="112" spans="2:12" ht="18" customHeight="1">
      <c r="B112" s="16"/>
      <c r="C112" s="17"/>
      <c r="D112" s="17"/>
      <c r="E112" s="63"/>
      <c r="F112" s="8"/>
      <c r="G112" s="143" t="s">
        <v>73</v>
      </c>
      <c r="H112" s="143"/>
      <c r="I112" s="31"/>
      <c r="J112" s="32"/>
      <c r="K112" s="93" t="s">
        <v>109</v>
      </c>
      <c r="L112" s="99"/>
    </row>
    <row r="113" spans="2:12" ht="18" customHeight="1">
      <c r="B113" s="16"/>
      <c r="C113" s="17"/>
      <c r="D113" s="17"/>
      <c r="E113" s="64"/>
      <c r="F113" s="17"/>
      <c r="G113" s="65"/>
      <c r="H113" s="65"/>
      <c r="I113" s="60"/>
      <c r="J113" s="66"/>
      <c r="K113" s="94" t="s">
        <v>110</v>
      </c>
      <c r="L113" s="100"/>
    </row>
    <row r="114" spans="2:12" ht="18" customHeight="1">
      <c r="B114" s="16"/>
      <c r="C114" s="17"/>
      <c r="D114" s="17"/>
      <c r="E114" s="64"/>
      <c r="F114" s="17"/>
      <c r="G114" s="65"/>
      <c r="H114" s="65"/>
      <c r="I114" s="60"/>
      <c r="J114" s="66"/>
      <c r="K114" s="94" t="s">
        <v>111</v>
      </c>
      <c r="L114" s="100"/>
    </row>
    <row r="115" spans="2:12" ht="18" customHeight="1">
      <c r="B115" s="16"/>
      <c r="C115" s="17"/>
      <c r="D115" s="17"/>
      <c r="E115" s="13"/>
      <c r="F115" s="14"/>
      <c r="G115" s="33"/>
      <c r="H115" s="33"/>
      <c r="I115" s="58"/>
      <c r="J115" s="61"/>
      <c r="K115" s="94" t="s">
        <v>112</v>
      </c>
      <c r="L115" s="98"/>
    </row>
    <row r="116" spans="2:12" ht="18" customHeight="1">
      <c r="B116" s="145" t="s">
        <v>74</v>
      </c>
      <c r="C116" s="146"/>
      <c r="D116" s="146"/>
      <c r="E116" s="8"/>
      <c r="F116" s="8"/>
      <c r="G116" s="8"/>
      <c r="H116" s="8"/>
      <c r="I116" s="8"/>
      <c r="J116" s="8"/>
      <c r="K116" s="77"/>
      <c r="L116" s="120"/>
    </row>
    <row r="117" spans="2:12" ht="13.5" customHeight="1">
      <c r="B117" s="67"/>
      <c r="C117" s="68" t="s">
        <v>75</v>
      </c>
      <c r="D117" s="69"/>
      <c r="E117" s="68"/>
      <c r="F117" s="68"/>
      <c r="G117" s="68"/>
      <c r="H117" s="68"/>
      <c r="I117" s="68"/>
      <c r="J117" s="68"/>
      <c r="K117" s="95"/>
      <c r="L117" s="101"/>
    </row>
    <row r="118" spans="2:12" ht="13.5" customHeight="1">
      <c r="B118" s="67"/>
      <c r="C118" s="68" t="s">
        <v>76</v>
      </c>
      <c r="D118" s="69"/>
      <c r="E118" s="68"/>
      <c r="F118" s="68"/>
      <c r="G118" s="68"/>
      <c r="H118" s="68"/>
      <c r="I118" s="68"/>
      <c r="J118" s="68"/>
      <c r="K118" s="95"/>
      <c r="L118" s="101"/>
    </row>
    <row r="119" spans="2:12" ht="13.5" customHeight="1">
      <c r="B119" s="67"/>
      <c r="C119" s="68" t="s">
        <v>77</v>
      </c>
      <c r="D119" s="69"/>
      <c r="E119" s="68"/>
      <c r="F119" s="68"/>
      <c r="G119" s="68"/>
      <c r="H119" s="68"/>
      <c r="I119" s="68"/>
      <c r="J119" s="68"/>
      <c r="K119" s="95"/>
      <c r="L119" s="101"/>
    </row>
    <row r="120" spans="2:12" ht="13.5" customHeight="1">
      <c r="B120" s="67"/>
      <c r="C120" s="68" t="s">
        <v>198</v>
      </c>
      <c r="D120" s="69"/>
      <c r="E120" s="68"/>
      <c r="F120" s="68"/>
      <c r="G120" s="68"/>
      <c r="H120" s="68"/>
      <c r="I120" s="68"/>
      <c r="J120" s="68"/>
      <c r="K120" s="95"/>
      <c r="L120" s="101"/>
    </row>
    <row r="121" spans="2:12" ht="13.5" customHeight="1">
      <c r="B121" s="67"/>
      <c r="C121" s="68" t="s">
        <v>181</v>
      </c>
      <c r="D121" s="69"/>
      <c r="E121" s="68"/>
      <c r="F121" s="68"/>
      <c r="G121" s="68"/>
      <c r="H121" s="68"/>
      <c r="I121" s="68"/>
      <c r="J121" s="68"/>
      <c r="K121" s="95"/>
      <c r="L121" s="101"/>
    </row>
    <row r="122" spans="2:12" ht="13.5" customHeight="1">
      <c r="B122" s="70"/>
      <c r="C122" s="68" t="s">
        <v>199</v>
      </c>
      <c r="D122" s="68"/>
      <c r="E122" s="68"/>
      <c r="F122" s="68"/>
      <c r="G122" s="68"/>
      <c r="H122" s="68"/>
      <c r="I122" s="68"/>
      <c r="J122" s="68"/>
      <c r="K122" s="95"/>
      <c r="L122" s="101"/>
    </row>
    <row r="123" spans="2:12" ht="13.5" customHeight="1">
      <c r="B123" s="70"/>
      <c r="C123" s="68" t="s">
        <v>200</v>
      </c>
      <c r="D123" s="68"/>
      <c r="E123" s="68"/>
      <c r="F123" s="68"/>
      <c r="G123" s="68"/>
      <c r="H123" s="68"/>
      <c r="I123" s="68"/>
      <c r="J123" s="68"/>
      <c r="K123" s="95"/>
      <c r="L123" s="101"/>
    </row>
    <row r="124" spans="2:12" ht="13.5" customHeight="1">
      <c r="B124" s="70"/>
      <c r="C124" s="68" t="s">
        <v>129</v>
      </c>
      <c r="D124" s="68"/>
      <c r="E124" s="68"/>
      <c r="F124" s="68"/>
      <c r="G124" s="68"/>
      <c r="H124" s="68"/>
      <c r="I124" s="68"/>
      <c r="J124" s="68"/>
      <c r="K124" s="95"/>
      <c r="L124" s="101"/>
    </row>
    <row r="125" spans="2:12" ht="13.5" customHeight="1">
      <c r="B125" s="70"/>
      <c r="C125" s="68" t="s">
        <v>130</v>
      </c>
      <c r="D125" s="68"/>
      <c r="E125" s="68"/>
      <c r="F125" s="68"/>
      <c r="G125" s="68"/>
      <c r="H125" s="68"/>
      <c r="I125" s="68"/>
      <c r="J125" s="68"/>
      <c r="K125" s="95"/>
      <c r="L125" s="101"/>
    </row>
    <row r="126" spans="2:12" ht="13.5" customHeight="1">
      <c r="B126" s="70"/>
      <c r="C126" s="68" t="s">
        <v>178</v>
      </c>
      <c r="D126" s="68"/>
      <c r="E126" s="68"/>
      <c r="F126" s="68"/>
      <c r="G126" s="68"/>
      <c r="H126" s="68"/>
      <c r="I126" s="68"/>
      <c r="J126" s="68"/>
      <c r="K126" s="95"/>
      <c r="L126" s="101"/>
    </row>
    <row r="127" spans="2:12" ht="13.5" customHeight="1">
      <c r="B127" s="70"/>
      <c r="C127" s="68" t="s">
        <v>201</v>
      </c>
      <c r="D127" s="68"/>
      <c r="E127" s="68"/>
      <c r="F127" s="68"/>
      <c r="G127" s="68"/>
      <c r="H127" s="68"/>
      <c r="I127" s="68"/>
      <c r="J127" s="68"/>
      <c r="K127" s="95"/>
      <c r="L127" s="101"/>
    </row>
    <row r="128" spans="2:12" ht="13.5" customHeight="1">
      <c r="B128" s="70"/>
      <c r="C128" s="95" t="s">
        <v>202</v>
      </c>
      <c r="D128" s="68"/>
      <c r="E128" s="68"/>
      <c r="F128" s="68"/>
      <c r="G128" s="68"/>
      <c r="H128" s="68"/>
      <c r="I128" s="68"/>
      <c r="J128" s="68"/>
      <c r="K128" s="95"/>
      <c r="L128" s="101"/>
    </row>
    <row r="129" spans="2:12" ht="13.5" customHeight="1">
      <c r="B129" s="70"/>
      <c r="C129" s="68" t="s">
        <v>203</v>
      </c>
      <c r="D129" s="68"/>
      <c r="E129" s="68"/>
      <c r="F129" s="68"/>
      <c r="G129" s="68"/>
      <c r="H129" s="68"/>
      <c r="I129" s="68"/>
      <c r="J129" s="68"/>
      <c r="K129" s="95"/>
      <c r="L129" s="101"/>
    </row>
    <row r="130" spans="2:13" ht="18" customHeight="1">
      <c r="B130" s="70"/>
      <c r="C130" s="68" t="s">
        <v>131</v>
      </c>
      <c r="D130" s="68"/>
      <c r="E130" s="68"/>
      <c r="F130" s="68"/>
      <c r="G130" s="68"/>
      <c r="H130" s="68"/>
      <c r="I130" s="68"/>
      <c r="J130" s="68"/>
      <c r="K130" s="95"/>
      <c r="L130" s="95"/>
      <c r="M130" s="121"/>
    </row>
    <row r="131" spans="2:13" ht="13.5">
      <c r="B131" s="70"/>
      <c r="C131" s="68" t="s">
        <v>179</v>
      </c>
      <c r="D131" s="68"/>
      <c r="E131" s="68"/>
      <c r="F131" s="68"/>
      <c r="G131" s="68"/>
      <c r="H131" s="68"/>
      <c r="I131" s="68"/>
      <c r="J131" s="68"/>
      <c r="K131" s="95"/>
      <c r="L131" s="95"/>
      <c r="M131" s="121"/>
    </row>
    <row r="132" spans="2:13" ht="13.5">
      <c r="B132" s="70"/>
      <c r="C132" s="68" t="s">
        <v>180</v>
      </c>
      <c r="D132" s="68"/>
      <c r="E132" s="68"/>
      <c r="F132" s="68"/>
      <c r="G132" s="68"/>
      <c r="H132" s="68"/>
      <c r="I132" s="68"/>
      <c r="J132" s="68"/>
      <c r="K132" s="95"/>
      <c r="L132" s="95"/>
      <c r="M132" s="121"/>
    </row>
    <row r="133" spans="2:13" ht="13.5">
      <c r="B133" s="70"/>
      <c r="C133" s="68" t="s">
        <v>204</v>
      </c>
      <c r="D133" s="68"/>
      <c r="E133" s="68"/>
      <c r="F133" s="68"/>
      <c r="G133" s="68"/>
      <c r="H133" s="68"/>
      <c r="I133" s="68"/>
      <c r="J133" s="68"/>
      <c r="K133" s="95"/>
      <c r="L133" s="95"/>
      <c r="M133" s="121"/>
    </row>
    <row r="134" spans="2:25" ht="13.5" customHeight="1">
      <c r="B134" s="70"/>
      <c r="C134" s="68" t="s">
        <v>182</v>
      </c>
      <c r="D134" s="68"/>
      <c r="E134" s="68"/>
      <c r="F134" s="68"/>
      <c r="G134" s="68"/>
      <c r="H134" s="68"/>
      <c r="I134" s="68"/>
      <c r="J134" s="68"/>
      <c r="K134" s="95"/>
      <c r="L134" s="95"/>
      <c r="M134" s="129"/>
      <c r="N134" s="128"/>
      <c r="Y134" s="83"/>
    </row>
    <row r="135" spans="2:13" ht="13.5">
      <c r="B135" s="70"/>
      <c r="C135" s="68" t="s">
        <v>92</v>
      </c>
      <c r="D135" s="68"/>
      <c r="E135" s="68"/>
      <c r="F135" s="68"/>
      <c r="G135" s="68"/>
      <c r="H135" s="68"/>
      <c r="I135" s="68"/>
      <c r="J135" s="68"/>
      <c r="K135" s="95"/>
      <c r="L135" s="95"/>
      <c r="M135" s="121"/>
    </row>
    <row r="136" spans="2:13" ht="13.5">
      <c r="B136" s="70"/>
      <c r="C136" s="68" t="s">
        <v>78</v>
      </c>
      <c r="D136" s="68"/>
      <c r="E136" s="68"/>
      <c r="F136" s="68"/>
      <c r="G136" s="68"/>
      <c r="H136" s="68"/>
      <c r="I136" s="68"/>
      <c r="J136" s="68"/>
      <c r="K136" s="95"/>
      <c r="L136" s="95"/>
      <c r="M136" s="121"/>
    </row>
    <row r="137" spans="2:13" ht="13.5">
      <c r="B137" s="121"/>
      <c r="C137" s="95" t="s">
        <v>205</v>
      </c>
      <c r="D137" s="81"/>
      <c r="E137" s="81"/>
      <c r="F137" s="81"/>
      <c r="G137" s="81"/>
      <c r="H137" s="81"/>
      <c r="I137" s="81"/>
      <c r="J137" s="81"/>
      <c r="K137" s="122"/>
      <c r="L137" s="122"/>
      <c r="M137" s="121"/>
    </row>
    <row r="138" spans="2:25" ht="13.5">
      <c r="B138" s="121"/>
      <c r="C138" s="95" t="s">
        <v>206</v>
      </c>
      <c r="D138" s="81"/>
      <c r="E138" s="81"/>
      <c r="F138" s="81"/>
      <c r="G138" s="81"/>
      <c r="H138" s="81"/>
      <c r="I138" s="81"/>
      <c r="J138" s="81"/>
      <c r="K138" s="122"/>
      <c r="L138" s="122"/>
      <c r="M138" s="130"/>
      <c r="N138" s="123"/>
      <c r="Y138" s="83"/>
    </row>
    <row r="139" spans="2:13" ht="13.5">
      <c r="B139" s="121"/>
      <c r="C139" s="95" t="s">
        <v>207</v>
      </c>
      <c r="D139" s="81"/>
      <c r="E139" s="81"/>
      <c r="F139" s="81"/>
      <c r="G139" s="81"/>
      <c r="H139" s="81"/>
      <c r="I139" s="81"/>
      <c r="J139" s="81"/>
      <c r="K139" s="122"/>
      <c r="L139" s="122"/>
      <c r="M139" s="121"/>
    </row>
    <row r="140" spans="2:12" ht="14.25" thickBot="1">
      <c r="B140" s="124"/>
      <c r="C140" s="96" t="s">
        <v>208</v>
      </c>
      <c r="D140" s="125"/>
      <c r="E140" s="125"/>
      <c r="F140" s="125"/>
      <c r="G140" s="125"/>
      <c r="H140" s="125"/>
      <c r="I140" s="125"/>
      <c r="J140" s="125"/>
      <c r="K140" s="126"/>
      <c r="L140" s="127"/>
    </row>
  </sheetData>
  <sheetProtection/>
  <mergeCells count="26">
    <mergeCell ref="G102:H102"/>
    <mergeCell ref="G107:H107"/>
    <mergeCell ref="D4:G4"/>
    <mergeCell ref="D5:G5"/>
    <mergeCell ref="D6:G6"/>
    <mergeCell ref="D7:F7"/>
    <mergeCell ref="D8:F8"/>
    <mergeCell ref="B98:D98"/>
    <mergeCell ref="G98:H98"/>
    <mergeCell ref="D9:F9"/>
    <mergeCell ref="G10:H10"/>
    <mergeCell ref="G99:H99"/>
    <mergeCell ref="D95:G95"/>
    <mergeCell ref="D96:G96"/>
    <mergeCell ref="B97:I97"/>
    <mergeCell ref="G100:H100"/>
    <mergeCell ref="C88:D88"/>
    <mergeCell ref="G101:H101"/>
    <mergeCell ref="G109:H109"/>
    <mergeCell ref="G112:H112"/>
    <mergeCell ref="B116:D116"/>
    <mergeCell ref="G103:H103"/>
    <mergeCell ref="G104:H104"/>
    <mergeCell ref="G105:H105"/>
    <mergeCell ref="G106:H106"/>
    <mergeCell ref="B107:D107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5"/>
  <sheetViews>
    <sheetView view="pageBreakPreview" zoomScale="75" zoomScaleNormal="75" zoomScaleSheetLayoutView="75" zoomScalePageLayoutView="0" workbookViewId="0" topLeftCell="A94">
      <selection activeCell="K114" sqref="K114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307</v>
      </c>
      <c r="L5" s="107" t="str">
        <f>K5</f>
        <v>H 30.7.10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0.4361111111111111</v>
      </c>
      <c r="L6" s="132">
        <v>0.3819444444444444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2.15</v>
      </c>
      <c r="L7" s="134">
        <v>1.8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312</v>
      </c>
      <c r="G11" s="41"/>
      <c r="H11" s="41"/>
      <c r="I11" s="41"/>
      <c r="J11" s="41"/>
      <c r="K11" s="73" t="s">
        <v>222</v>
      </c>
      <c r="L11" s="74" t="s">
        <v>309</v>
      </c>
      <c r="N11" t="s">
        <v>15</v>
      </c>
      <c r="O11">
        <f>IF(K12="",0,VALUE(MID(K12,2,LEN(K12)-2)))</f>
        <v>0</v>
      </c>
      <c r="P11">
        <f>IF(L11="",0,VALUE(MID(L11,2,LEN(L11)-2)))</f>
        <v>475</v>
      </c>
      <c r="Q11" t="e">
        <f>IF(#REF!="",0,VALUE(MID(#REF!,2,LEN(#REF!)-2)))</f>
        <v>#REF!</v>
      </c>
      <c r="R11">
        <f>IF(K11="＋",0,IF(K11="(＋)",0,ABS(K11)))</f>
        <v>75</v>
      </c>
      <c r="S11">
        <f aca="true" t="shared" si="0" ref="R11:S15">IF(L11="＋",0,IF(L11="(＋)",0,ABS(L11)))</f>
        <v>475</v>
      </c>
    </row>
    <row r="12" spans="2:19" ht="13.5" customHeight="1">
      <c r="B12" s="28">
        <f>B11+1</f>
        <v>2</v>
      </c>
      <c r="C12" s="35"/>
      <c r="D12" s="43"/>
      <c r="E12" s="41"/>
      <c r="F12" s="41" t="s">
        <v>191</v>
      </c>
      <c r="G12" s="41"/>
      <c r="H12" s="41"/>
      <c r="I12" s="41"/>
      <c r="J12" s="41"/>
      <c r="K12" s="73"/>
      <c r="L12" s="74" t="s">
        <v>185</v>
      </c>
      <c r="N12" t="s">
        <v>15</v>
      </c>
      <c r="O12" t="e">
        <f>IF(K17="",0,VALUE(MID(K17,2,LEN(K17)-2)))</f>
        <v>#VALUE!</v>
      </c>
      <c r="P12">
        <f>IF(L12="",0,VALUE(MID(L12,2,LEN(L12)-2)))</f>
        <v>25</v>
      </c>
      <c r="Q12" t="e">
        <f>IF(#REF!="",0,VALUE(MID(#REF!,2,LEN(#REF!)-2)))</f>
        <v>#REF!</v>
      </c>
      <c r="R12">
        <f>IF(K12="＋",0,IF(K12="(＋)",0,ABS(K12)))</f>
        <v>0</v>
      </c>
      <c r="S12">
        <f t="shared" si="0"/>
        <v>25</v>
      </c>
    </row>
    <row r="13" spans="2:19" ht="13.5" customHeight="1">
      <c r="B13" s="28">
        <f aca="true" t="shared" si="1" ref="B13:B76">B12+1</f>
        <v>3</v>
      </c>
      <c r="C13" s="35"/>
      <c r="D13" s="43"/>
      <c r="E13" s="41"/>
      <c r="F13" s="41" t="s">
        <v>313</v>
      </c>
      <c r="G13" s="41"/>
      <c r="H13" s="41"/>
      <c r="I13" s="41"/>
      <c r="J13" s="41"/>
      <c r="K13" s="73" t="s">
        <v>308</v>
      </c>
      <c r="L13" s="74" t="s">
        <v>310</v>
      </c>
      <c r="N13" s="71" t="s">
        <v>17</v>
      </c>
      <c r="O13" t="str">
        <f>K13</f>
        <v>(250)</v>
      </c>
      <c r="P13" t="str">
        <f>L13</f>
        <v>(150)</v>
      </c>
      <c r="Q13" t="e">
        <f>#REF!</f>
        <v>#REF!</v>
      </c>
      <c r="R13">
        <f t="shared" si="0"/>
        <v>250</v>
      </c>
      <c r="S13">
        <f t="shared" si="0"/>
        <v>150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240</v>
      </c>
      <c r="G14" s="41"/>
      <c r="H14" s="41"/>
      <c r="I14" s="41"/>
      <c r="J14" s="41"/>
      <c r="K14" s="73"/>
      <c r="L14" s="74" t="s">
        <v>311</v>
      </c>
      <c r="N14" t="s">
        <v>15</v>
      </c>
      <c r="O14">
        <f aca="true" t="shared" si="2" ref="O14:P16">IF(K14="",0,VALUE(MID(K14,2,LEN(K14)-2)))</f>
        <v>0</v>
      </c>
      <c r="P14">
        <f t="shared" si="2"/>
        <v>5</v>
      </c>
      <c r="Q14" t="e">
        <f>IF(#REF!="",0,VALUE(MID(#REF!,2,LEN(#REF!)-2)))</f>
        <v>#REF!</v>
      </c>
      <c r="R14">
        <f t="shared" si="0"/>
        <v>0</v>
      </c>
      <c r="S14">
        <f t="shared" si="0"/>
        <v>750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19</v>
      </c>
      <c r="G15" s="41"/>
      <c r="H15" s="41"/>
      <c r="I15" s="41"/>
      <c r="J15" s="41"/>
      <c r="K15" s="73"/>
      <c r="L15" s="74" t="s">
        <v>187</v>
      </c>
      <c r="N15" t="s">
        <v>15</v>
      </c>
      <c r="O15">
        <f t="shared" si="2"/>
        <v>0</v>
      </c>
      <c r="P15" t="e">
        <f t="shared" si="2"/>
        <v>#VALUE!</v>
      </c>
      <c r="Q15" t="e">
        <f>IF(#REF!="",0,VALUE(MID(#REF!,2,LEN(#REF!)-2)))</f>
        <v>#REF!</v>
      </c>
      <c r="R15">
        <f t="shared" si="0"/>
        <v>0</v>
      </c>
      <c r="S15">
        <f t="shared" si="0"/>
        <v>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114</v>
      </c>
      <c r="G16" s="41"/>
      <c r="H16" s="41"/>
      <c r="I16" s="41"/>
      <c r="J16" s="41"/>
      <c r="K16" s="73"/>
      <c r="L16" s="74" t="s">
        <v>184</v>
      </c>
      <c r="N16" t="s">
        <v>15</v>
      </c>
      <c r="O16">
        <f t="shared" si="2"/>
        <v>0</v>
      </c>
      <c r="P16" t="e">
        <f t="shared" si="2"/>
        <v>#VALUE!</v>
      </c>
      <c r="Q16" t="e">
        <f>IF(#REF!="",0,VALUE(MID(#REF!,2,LEN(#REF!)-2)))</f>
        <v>#REF!</v>
      </c>
      <c r="R16">
        <f aca="true" t="shared" si="3" ref="R16:S18">IF(K16="＋",0,IF(K16="(＋)",0,ABS(K16)))</f>
        <v>0</v>
      </c>
      <c r="S16">
        <f t="shared" si="3"/>
        <v>0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138</v>
      </c>
      <c r="G17" s="41"/>
      <c r="H17" s="41"/>
      <c r="I17" s="41"/>
      <c r="J17" s="41"/>
      <c r="K17" s="73" t="s">
        <v>211</v>
      </c>
      <c r="L17" s="74" t="s">
        <v>308</v>
      </c>
      <c r="N17" t="s">
        <v>15</v>
      </c>
      <c r="O17" t="e">
        <f>IF(#REF!="",0,VALUE(MID(#REF!,2,LEN(#REF!)-2)))</f>
        <v>#REF!</v>
      </c>
      <c r="P17">
        <f>IF(L17="",0,VALUE(MID(L17,2,LEN(L17)-2)))</f>
        <v>250</v>
      </c>
      <c r="Q17" t="e">
        <f>IF(#REF!="",0,VALUE(MID(#REF!,2,LEN(#REF!)-2)))</f>
        <v>#REF!</v>
      </c>
      <c r="R17">
        <f t="shared" si="3"/>
        <v>0</v>
      </c>
      <c r="S17">
        <f t="shared" si="3"/>
        <v>250</v>
      </c>
    </row>
    <row r="18" spans="2:19" ht="13.5" customHeight="1">
      <c r="B18" s="28">
        <f t="shared" si="1"/>
        <v>8</v>
      </c>
      <c r="C18" s="35"/>
      <c r="D18" s="43"/>
      <c r="E18" s="41"/>
      <c r="F18" s="41" t="s">
        <v>94</v>
      </c>
      <c r="G18" s="41"/>
      <c r="H18" s="41"/>
      <c r="I18" s="41"/>
      <c r="J18" s="41"/>
      <c r="K18" s="73"/>
      <c r="L18" s="110" t="s">
        <v>185</v>
      </c>
      <c r="N18" t="s">
        <v>15</v>
      </c>
      <c r="O18">
        <f>IF(K18="",0,VALUE(MID(K18,2,LEN(K18)-2)))</f>
        <v>0</v>
      </c>
      <c r="P18">
        <f>IF(L18="",0,VALUE(MID(L18,2,LEN(L18)-2)))</f>
        <v>25</v>
      </c>
      <c r="Q18" t="e">
        <f>IF(#REF!="",0,VALUE(MID(#REF!,2,LEN(#REF!)-2)))</f>
        <v>#REF!</v>
      </c>
      <c r="R18">
        <f t="shared" si="3"/>
        <v>0</v>
      </c>
      <c r="S18">
        <f t="shared" si="3"/>
        <v>25</v>
      </c>
    </row>
    <row r="19" spans="2:19" ht="13.5" customHeight="1">
      <c r="B19" s="28">
        <f t="shared" si="1"/>
        <v>9</v>
      </c>
      <c r="C19" s="36" t="s">
        <v>29</v>
      </c>
      <c r="D19" s="34" t="s">
        <v>30</v>
      </c>
      <c r="E19" s="41"/>
      <c r="F19" s="41" t="s">
        <v>137</v>
      </c>
      <c r="G19" s="41"/>
      <c r="H19" s="41"/>
      <c r="I19" s="41"/>
      <c r="J19" s="41"/>
      <c r="K19" s="75">
        <v>850</v>
      </c>
      <c r="L19" s="76">
        <v>900</v>
      </c>
      <c r="S19">
        <f>COUNTA(L11:L18)</f>
        <v>8</v>
      </c>
    </row>
    <row r="20" spans="2:12" ht="13.5" customHeight="1">
      <c r="B20" s="28">
        <f t="shared" si="1"/>
        <v>10</v>
      </c>
      <c r="C20" s="36" t="s">
        <v>31</v>
      </c>
      <c r="D20" s="34" t="s">
        <v>32</v>
      </c>
      <c r="E20" s="41"/>
      <c r="F20" s="41" t="s">
        <v>314</v>
      </c>
      <c r="G20" s="41"/>
      <c r="H20" s="41"/>
      <c r="I20" s="41"/>
      <c r="J20" s="41"/>
      <c r="K20" s="75"/>
      <c r="L20" s="76">
        <v>25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242</v>
      </c>
      <c r="G21" s="41"/>
      <c r="H21" s="41"/>
      <c r="I21" s="41"/>
      <c r="J21" s="41"/>
      <c r="K21" s="75">
        <v>25</v>
      </c>
      <c r="L21" s="76">
        <v>50</v>
      </c>
    </row>
    <row r="22" spans="2:12" ht="13.5" customHeight="1">
      <c r="B22" s="28">
        <f t="shared" si="1"/>
        <v>12</v>
      </c>
      <c r="C22" s="36" t="s">
        <v>86</v>
      </c>
      <c r="D22" s="34" t="s">
        <v>20</v>
      </c>
      <c r="E22" s="41"/>
      <c r="F22" s="41" t="s">
        <v>171</v>
      </c>
      <c r="G22" s="41"/>
      <c r="H22" s="41"/>
      <c r="I22" s="41"/>
      <c r="J22" s="41"/>
      <c r="K22" s="75" t="s">
        <v>187</v>
      </c>
      <c r="L22" s="76" t="s">
        <v>187</v>
      </c>
    </row>
    <row r="23" spans="2:12" ht="13.5" customHeight="1">
      <c r="B23" s="28">
        <f t="shared" si="1"/>
        <v>13</v>
      </c>
      <c r="C23" s="37"/>
      <c r="D23" s="34" t="s">
        <v>22</v>
      </c>
      <c r="E23" s="41"/>
      <c r="F23" s="41" t="s">
        <v>116</v>
      </c>
      <c r="G23" s="41"/>
      <c r="H23" s="41"/>
      <c r="I23" s="41"/>
      <c r="J23" s="41"/>
      <c r="K23" s="75" t="s">
        <v>187</v>
      </c>
      <c r="L23" s="76">
        <v>150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117</v>
      </c>
      <c r="G24" s="41"/>
      <c r="H24" s="41"/>
      <c r="I24" s="41"/>
      <c r="J24" s="41"/>
      <c r="K24" s="75" t="s">
        <v>187</v>
      </c>
      <c r="L24" s="76"/>
    </row>
    <row r="25" spans="2:12" ht="13.5" customHeight="1">
      <c r="B25" s="28">
        <f t="shared" si="1"/>
        <v>15</v>
      </c>
      <c r="C25" s="37"/>
      <c r="D25" s="43"/>
      <c r="E25" s="41"/>
      <c r="F25" s="41" t="s">
        <v>118</v>
      </c>
      <c r="G25" s="41"/>
      <c r="H25" s="41"/>
      <c r="I25" s="41"/>
      <c r="J25" s="41"/>
      <c r="K25" s="75" t="s">
        <v>187</v>
      </c>
      <c r="L25" s="76">
        <v>350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119</v>
      </c>
      <c r="G26" s="41"/>
      <c r="H26" s="41"/>
      <c r="I26" s="41"/>
      <c r="J26" s="41"/>
      <c r="K26" s="75"/>
      <c r="L26" s="76">
        <v>350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120</v>
      </c>
      <c r="G27" s="41"/>
      <c r="H27" s="41"/>
      <c r="I27" s="41"/>
      <c r="J27" s="41"/>
      <c r="K27" s="75">
        <v>50</v>
      </c>
      <c r="L27" s="76">
        <v>325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23</v>
      </c>
      <c r="G28" s="41"/>
      <c r="H28" s="41"/>
      <c r="I28" s="41"/>
      <c r="J28" s="41"/>
      <c r="K28" s="75" t="s">
        <v>187</v>
      </c>
      <c r="L28" s="111"/>
    </row>
    <row r="29" spans="2:12" ht="13.5" customHeight="1">
      <c r="B29" s="28">
        <f t="shared" si="1"/>
        <v>19</v>
      </c>
      <c r="C29" s="37"/>
      <c r="D29" s="43"/>
      <c r="E29" s="41"/>
      <c r="F29" s="41" t="s">
        <v>24</v>
      </c>
      <c r="G29" s="41"/>
      <c r="H29" s="41"/>
      <c r="I29" s="41"/>
      <c r="J29" s="41"/>
      <c r="K29" s="75">
        <v>75</v>
      </c>
      <c r="L29" s="76">
        <v>575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122</v>
      </c>
      <c r="G30" s="41"/>
      <c r="H30" s="41"/>
      <c r="I30" s="41"/>
      <c r="J30" s="41"/>
      <c r="K30" s="75">
        <v>400</v>
      </c>
      <c r="L30" s="76" t="s">
        <v>187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132</v>
      </c>
      <c r="G31" s="41"/>
      <c r="H31" s="41"/>
      <c r="I31" s="41"/>
      <c r="J31" s="41"/>
      <c r="K31" s="75"/>
      <c r="L31" s="76">
        <v>425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87</v>
      </c>
      <c r="G32" s="41"/>
      <c r="H32" s="41"/>
      <c r="I32" s="41"/>
      <c r="J32" s="41"/>
      <c r="K32" s="75">
        <v>29000</v>
      </c>
      <c r="L32" s="76">
        <v>20000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213</v>
      </c>
      <c r="G33" s="41"/>
      <c r="H33" s="41"/>
      <c r="I33" s="41"/>
      <c r="J33" s="41"/>
      <c r="K33" s="75"/>
      <c r="L33" s="76" t="s">
        <v>187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25</v>
      </c>
      <c r="G34" s="41"/>
      <c r="H34" s="41"/>
      <c r="I34" s="41"/>
      <c r="J34" s="41"/>
      <c r="K34" s="75">
        <v>1375</v>
      </c>
      <c r="L34" s="76">
        <v>1250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26</v>
      </c>
      <c r="G35" s="41"/>
      <c r="H35" s="41"/>
      <c r="I35" s="41"/>
      <c r="J35" s="41"/>
      <c r="K35" s="75">
        <v>3000</v>
      </c>
      <c r="L35" s="76">
        <v>6625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27</v>
      </c>
      <c r="G36" s="41"/>
      <c r="H36" s="41"/>
      <c r="I36" s="41"/>
      <c r="J36" s="41"/>
      <c r="K36" s="75" t="s">
        <v>187</v>
      </c>
      <c r="L36" s="76"/>
    </row>
    <row r="37" spans="2:12" ht="13.5" customHeight="1">
      <c r="B37" s="28">
        <f t="shared" si="1"/>
        <v>27</v>
      </c>
      <c r="C37" s="36" t="s">
        <v>91</v>
      </c>
      <c r="D37" s="34" t="s">
        <v>88</v>
      </c>
      <c r="E37" s="41"/>
      <c r="F37" s="41" t="s">
        <v>174</v>
      </c>
      <c r="G37" s="41"/>
      <c r="H37" s="41"/>
      <c r="I37" s="41"/>
      <c r="J37" s="41"/>
      <c r="K37" s="75" t="s">
        <v>187</v>
      </c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105</v>
      </c>
      <c r="G38" s="41"/>
      <c r="H38" s="41"/>
      <c r="I38" s="41"/>
      <c r="J38" s="41"/>
      <c r="K38" s="75"/>
      <c r="L38" s="76">
        <v>25</v>
      </c>
    </row>
    <row r="39" spans="2:19" ht="13.5" customHeight="1">
      <c r="B39" s="28">
        <f t="shared" si="1"/>
        <v>29</v>
      </c>
      <c r="C39" s="37"/>
      <c r="D39" s="43"/>
      <c r="E39" s="41"/>
      <c r="F39" s="41" t="s">
        <v>175</v>
      </c>
      <c r="G39" s="41"/>
      <c r="H39" s="41"/>
      <c r="I39" s="41"/>
      <c r="J39" s="41"/>
      <c r="K39" s="75" t="s">
        <v>187</v>
      </c>
      <c r="L39" s="111"/>
      <c r="R39">
        <f>COUNTA(K37:K39)</f>
        <v>2</v>
      </c>
      <c r="S39">
        <f>COUNTA(L37:L39)</f>
        <v>2</v>
      </c>
    </row>
    <row r="40" spans="2:12" ht="13.5" customHeight="1">
      <c r="B40" s="28">
        <f t="shared" si="1"/>
        <v>30</v>
      </c>
      <c r="C40" s="36" t="s">
        <v>89</v>
      </c>
      <c r="D40" s="34" t="s">
        <v>33</v>
      </c>
      <c r="E40" s="41"/>
      <c r="F40" s="41" t="s">
        <v>315</v>
      </c>
      <c r="G40" s="41"/>
      <c r="H40" s="41"/>
      <c r="I40" s="41"/>
      <c r="J40" s="41"/>
      <c r="K40" s="75">
        <v>1000</v>
      </c>
      <c r="L40" s="76">
        <v>100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147</v>
      </c>
      <c r="G41" s="41"/>
      <c r="H41" s="41"/>
      <c r="I41" s="41"/>
      <c r="J41" s="41"/>
      <c r="K41" s="75">
        <v>50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316</v>
      </c>
      <c r="G42" s="41"/>
      <c r="H42" s="41"/>
      <c r="I42" s="41"/>
      <c r="J42" s="41"/>
      <c r="K42" s="75">
        <v>75</v>
      </c>
      <c r="L42" s="76">
        <v>50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34</v>
      </c>
      <c r="G43" s="41"/>
      <c r="H43" s="41"/>
      <c r="I43" s="41"/>
      <c r="J43" s="41"/>
      <c r="K43" s="75" t="s">
        <v>187</v>
      </c>
      <c r="L43" s="111"/>
    </row>
    <row r="44" spans="2:12" ht="13.5" customHeight="1">
      <c r="B44" s="28">
        <f t="shared" si="1"/>
        <v>34</v>
      </c>
      <c r="C44" s="37"/>
      <c r="D44" s="43"/>
      <c r="E44" s="41"/>
      <c r="F44" s="41" t="s">
        <v>229</v>
      </c>
      <c r="G44" s="41"/>
      <c r="H44" s="41"/>
      <c r="I44" s="41"/>
      <c r="J44" s="41"/>
      <c r="K44" s="75">
        <v>200</v>
      </c>
      <c r="L44" s="76">
        <v>400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157</v>
      </c>
      <c r="G45" s="41"/>
      <c r="H45" s="41"/>
      <c r="I45" s="41"/>
      <c r="J45" s="41"/>
      <c r="K45" s="75" t="s">
        <v>187</v>
      </c>
      <c r="L45" s="76" t="s">
        <v>187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245</v>
      </c>
      <c r="G46" s="41"/>
      <c r="H46" s="41"/>
      <c r="I46" s="41"/>
      <c r="J46" s="41"/>
      <c r="K46" s="75"/>
      <c r="L46" s="76">
        <v>100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124</v>
      </c>
      <c r="G47" s="41"/>
      <c r="H47" s="41"/>
      <c r="I47" s="41"/>
      <c r="J47" s="41"/>
      <c r="K47" s="75" t="s">
        <v>187</v>
      </c>
      <c r="L47" s="76">
        <v>500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317</v>
      </c>
      <c r="G48" s="41"/>
      <c r="H48" s="41"/>
      <c r="I48" s="41"/>
      <c r="J48" s="41"/>
      <c r="K48" s="75" t="s">
        <v>187</v>
      </c>
      <c r="L48" s="76"/>
    </row>
    <row r="49" spans="2:12" ht="13.5" customHeight="1">
      <c r="B49" s="28">
        <f t="shared" si="1"/>
        <v>39</v>
      </c>
      <c r="C49" s="37"/>
      <c r="D49" s="43"/>
      <c r="E49" s="41"/>
      <c r="F49" s="41" t="s">
        <v>149</v>
      </c>
      <c r="G49" s="41"/>
      <c r="H49" s="41"/>
      <c r="I49" s="41"/>
      <c r="J49" s="41"/>
      <c r="K49" s="75" t="s">
        <v>187</v>
      </c>
      <c r="L49" s="76">
        <v>350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134</v>
      </c>
      <c r="G50" s="41"/>
      <c r="H50" s="41"/>
      <c r="I50" s="41"/>
      <c r="J50" s="41"/>
      <c r="K50" s="75">
        <v>500</v>
      </c>
      <c r="L50" s="76">
        <v>3000</v>
      </c>
    </row>
    <row r="51" spans="2:25" ht="13.5" customHeight="1">
      <c r="B51" s="28">
        <f t="shared" si="1"/>
        <v>41</v>
      </c>
      <c r="C51" s="37"/>
      <c r="D51" s="43"/>
      <c r="E51" s="41"/>
      <c r="F51" s="41" t="s">
        <v>150</v>
      </c>
      <c r="G51" s="41"/>
      <c r="H51" s="41"/>
      <c r="I51" s="41"/>
      <c r="J51" s="41"/>
      <c r="K51" s="75">
        <v>25</v>
      </c>
      <c r="L51" s="76">
        <v>50</v>
      </c>
      <c r="M51" s="104"/>
      <c r="N51" s="103"/>
      <c r="Y51" s="119"/>
    </row>
    <row r="52" spans="2:12" ht="13.5" customHeight="1">
      <c r="B52" s="28">
        <f t="shared" si="1"/>
        <v>42</v>
      </c>
      <c r="C52" s="37"/>
      <c r="D52" s="43"/>
      <c r="E52" s="41"/>
      <c r="F52" s="41" t="s">
        <v>318</v>
      </c>
      <c r="G52" s="41"/>
      <c r="H52" s="41"/>
      <c r="I52" s="41"/>
      <c r="J52" s="41"/>
      <c r="K52" s="75"/>
      <c r="L52" s="76" t="s">
        <v>187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155</v>
      </c>
      <c r="G53" s="41"/>
      <c r="H53" s="41"/>
      <c r="I53" s="41"/>
      <c r="J53" s="41"/>
      <c r="K53" s="75"/>
      <c r="L53" s="76" t="s">
        <v>187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135</v>
      </c>
      <c r="G54" s="41"/>
      <c r="H54" s="41"/>
      <c r="I54" s="41"/>
      <c r="J54" s="41"/>
      <c r="K54" s="75">
        <v>100</v>
      </c>
      <c r="L54" s="76">
        <v>300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37</v>
      </c>
      <c r="G55" s="41"/>
      <c r="H55" s="41"/>
      <c r="I55" s="41"/>
      <c r="J55" s="41"/>
      <c r="K55" s="75">
        <v>125</v>
      </c>
      <c r="L55" s="76"/>
    </row>
    <row r="56" spans="2:12" ht="13.5" customHeight="1">
      <c r="B56" s="28">
        <f t="shared" si="1"/>
        <v>46</v>
      </c>
      <c r="C56" s="37"/>
      <c r="D56" s="43"/>
      <c r="E56" s="41"/>
      <c r="F56" s="41" t="s">
        <v>231</v>
      </c>
      <c r="G56" s="41"/>
      <c r="H56" s="41"/>
      <c r="I56" s="41"/>
      <c r="J56" s="41"/>
      <c r="K56" s="75">
        <v>100</v>
      </c>
      <c r="L56" s="76" t="s">
        <v>187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38</v>
      </c>
      <c r="G57" s="41"/>
      <c r="H57" s="41"/>
      <c r="I57" s="41"/>
      <c r="J57" s="41"/>
      <c r="K57" s="75"/>
      <c r="L57" s="76" t="s">
        <v>187</v>
      </c>
    </row>
    <row r="58" spans="2:12" ht="13.5" customHeight="1">
      <c r="B58" s="28">
        <f t="shared" si="1"/>
        <v>48</v>
      </c>
      <c r="C58" s="37"/>
      <c r="D58" s="43"/>
      <c r="E58" s="41"/>
      <c r="F58" s="41" t="s">
        <v>39</v>
      </c>
      <c r="G58" s="41"/>
      <c r="H58" s="41"/>
      <c r="I58" s="41"/>
      <c r="J58" s="41"/>
      <c r="K58" s="75" t="s">
        <v>187</v>
      </c>
      <c r="L58" s="76"/>
    </row>
    <row r="59" spans="2:12" ht="13.5" customHeight="1">
      <c r="B59" s="28">
        <f t="shared" si="1"/>
        <v>49</v>
      </c>
      <c r="C59" s="37"/>
      <c r="D59" s="43"/>
      <c r="E59" s="41"/>
      <c r="F59" s="41" t="s">
        <v>40</v>
      </c>
      <c r="G59" s="41"/>
      <c r="H59" s="41"/>
      <c r="I59" s="41"/>
      <c r="J59" s="41"/>
      <c r="K59" s="75" t="s">
        <v>187</v>
      </c>
      <c r="L59" s="76">
        <v>16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41</v>
      </c>
      <c r="G60" s="41"/>
      <c r="H60" s="41"/>
      <c r="I60" s="41"/>
      <c r="J60" s="41"/>
      <c r="K60" s="75" t="s">
        <v>187</v>
      </c>
      <c r="L60" s="76">
        <v>40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42</v>
      </c>
      <c r="G61" s="41"/>
      <c r="H61" s="41"/>
      <c r="I61" s="41"/>
      <c r="J61" s="41"/>
      <c r="K61" s="75" t="s">
        <v>187</v>
      </c>
      <c r="L61" s="76" t="s">
        <v>187</v>
      </c>
    </row>
    <row r="62" spans="2:12" ht="13.5" customHeight="1">
      <c r="B62" s="28">
        <f t="shared" si="1"/>
        <v>52</v>
      </c>
      <c r="C62" s="37"/>
      <c r="D62" s="43"/>
      <c r="E62" s="41"/>
      <c r="F62" s="41" t="s">
        <v>43</v>
      </c>
      <c r="G62" s="41"/>
      <c r="H62" s="41"/>
      <c r="I62" s="41"/>
      <c r="J62" s="41"/>
      <c r="K62" s="75"/>
      <c r="L62" s="76" t="s">
        <v>187</v>
      </c>
    </row>
    <row r="63" spans="2:12" ht="13.5" customHeight="1">
      <c r="B63" s="28">
        <f t="shared" si="1"/>
        <v>53</v>
      </c>
      <c r="C63" s="37"/>
      <c r="D63" s="43"/>
      <c r="E63" s="41"/>
      <c r="F63" s="41" t="s">
        <v>97</v>
      </c>
      <c r="G63" s="41"/>
      <c r="H63" s="41"/>
      <c r="I63" s="41"/>
      <c r="J63" s="41"/>
      <c r="K63" s="75">
        <v>300</v>
      </c>
      <c r="L63" s="76">
        <v>100</v>
      </c>
    </row>
    <row r="64" spans="2:12" ht="13.5" customHeight="1">
      <c r="B64" s="28">
        <f t="shared" si="1"/>
        <v>54</v>
      </c>
      <c r="C64" s="37"/>
      <c r="D64" s="43"/>
      <c r="E64" s="41"/>
      <c r="F64" s="41" t="s">
        <v>98</v>
      </c>
      <c r="G64" s="41"/>
      <c r="H64" s="41"/>
      <c r="I64" s="41"/>
      <c r="J64" s="41"/>
      <c r="K64" s="75">
        <v>100</v>
      </c>
      <c r="L64" s="76" t="s">
        <v>187</v>
      </c>
    </row>
    <row r="65" spans="2:12" ht="13.5" customHeight="1">
      <c r="B65" s="28">
        <f t="shared" si="1"/>
        <v>55</v>
      </c>
      <c r="C65" s="37"/>
      <c r="D65" s="43"/>
      <c r="E65" s="41"/>
      <c r="F65" s="41" t="s">
        <v>125</v>
      </c>
      <c r="G65" s="41"/>
      <c r="H65" s="41"/>
      <c r="I65" s="41"/>
      <c r="J65" s="41"/>
      <c r="K65" s="75" t="s">
        <v>187</v>
      </c>
      <c r="L65" s="76" t="s">
        <v>187</v>
      </c>
    </row>
    <row r="66" spans="2:12" ht="13.5" customHeight="1">
      <c r="B66" s="28">
        <f t="shared" si="1"/>
        <v>56</v>
      </c>
      <c r="C66" s="37"/>
      <c r="D66" s="43"/>
      <c r="E66" s="41"/>
      <c r="F66" s="41" t="s">
        <v>99</v>
      </c>
      <c r="G66" s="41"/>
      <c r="H66" s="41"/>
      <c r="I66" s="41"/>
      <c r="J66" s="41"/>
      <c r="K66" s="75">
        <v>200</v>
      </c>
      <c r="L66" s="76"/>
    </row>
    <row r="67" spans="2:12" ht="13.5" customHeight="1">
      <c r="B67" s="28">
        <f t="shared" si="1"/>
        <v>57</v>
      </c>
      <c r="C67" s="37"/>
      <c r="D67" s="43"/>
      <c r="E67" s="41"/>
      <c r="F67" s="41" t="s">
        <v>177</v>
      </c>
      <c r="G67" s="41"/>
      <c r="H67" s="41"/>
      <c r="I67" s="41"/>
      <c r="J67" s="41"/>
      <c r="K67" s="75">
        <v>1100</v>
      </c>
      <c r="L67" s="76">
        <v>1450</v>
      </c>
    </row>
    <row r="68" spans="2:12" ht="13.5" customHeight="1">
      <c r="B68" s="28">
        <f t="shared" si="1"/>
        <v>58</v>
      </c>
      <c r="C68" s="37"/>
      <c r="D68" s="43"/>
      <c r="E68" s="41"/>
      <c r="F68" s="41" t="s">
        <v>218</v>
      </c>
      <c r="G68" s="41"/>
      <c r="H68" s="41"/>
      <c r="I68" s="41"/>
      <c r="J68" s="41"/>
      <c r="K68" s="75" t="s">
        <v>187</v>
      </c>
      <c r="L68" s="76"/>
    </row>
    <row r="69" spans="2:12" ht="13.5" customHeight="1">
      <c r="B69" s="28">
        <f t="shared" si="1"/>
        <v>59</v>
      </c>
      <c r="C69" s="37"/>
      <c r="D69" s="43"/>
      <c r="E69" s="41"/>
      <c r="F69" s="41" t="s">
        <v>319</v>
      </c>
      <c r="G69" s="41"/>
      <c r="H69" s="41"/>
      <c r="I69" s="41"/>
      <c r="J69" s="41"/>
      <c r="K69" s="75"/>
      <c r="L69" s="76" t="s">
        <v>187</v>
      </c>
    </row>
    <row r="70" spans="2:12" ht="13.5" customHeight="1">
      <c r="B70" s="28">
        <f t="shared" si="1"/>
        <v>60</v>
      </c>
      <c r="C70" s="37"/>
      <c r="D70" s="43"/>
      <c r="E70" s="41"/>
      <c r="F70" s="41" t="s">
        <v>159</v>
      </c>
      <c r="G70" s="41"/>
      <c r="H70" s="41"/>
      <c r="I70" s="41"/>
      <c r="J70" s="41"/>
      <c r="K70" s="75">
        <v>25</v>
      </c>
      <c r="L70" s="76"/>
    </row>
    <row r="71" spans="2:12" ht="13.5" customHeight="1">
      <c r="B71" s="28">
        <f t="shared" si="1"/>
        <v>61</v>
      </c>
      <c r="C71" s="37"/>
      <c r="D71" s="43"/>
      <c r="E71" s="41"/>
      <c r="F71" s="41" t="s">
        <v>235</v>
      </c>
      <c r="G71" s="41"/>
      <c r="H71" s="41"/>
      <c r="I71" s="41"/>
      <c r="J71" s="41"/>
      <c r="K71" s="75"/>
      <c r="L71" s="76">
        <v>100</v>
      </c>
    </row>
    <row r="72" spans="2:12" ht="13.5" customHeight="1">
      <c r="B72" s="28">
        <f t="shared" si="1"/>
        <v>62</v>
      </c>
      <c r="C72" s="37"/>
      <c r="D72" s="43"/>
      <c r="E72" s="41"/>
      <c r="F72" s="41" t="s">
        <v>236</v>
      </c>
      <c r="G72" s="41"/>
      <c r="H72" s="41"/>
      <c r="I72" s="41"/>
      <c r="J72" s="41"/>
      <c r="K72" s="75" t="s">
        <v>187</v>
      </c>
      <c r="L72" s="76"/>
    </row>
    <row r="73" spans="2:12" ht="13.5" customHeight="1">
      <c r="B73" s="28">
        <f t="shared" si="1"/>
        <v>63</v>
      </c>
      <c r="C73" s="37"/>
      <c r="D73" s="43"/>
      <c r="E73" s="41"/>
      <c r="F73" s="41" t="s">
        <v>46</v>
      </c>
      <c r="G73" s="41"/>
      <c r="H73" s="41"/>
      <c r="I73" s="41"/>
      <c r="J73" s="41"/>
      <c r="K73" s="75">
        <v>1400</v>
      </c>
      <c r="L73" s="76">
        <v>1850</v>
      </c>
    </row>
    <row r="74" spans="2:12" ht="13.5" customHeight="1">
      <c r="B74" s="28">
        <f t="shared" si="1"/>
        <v>64</v>
      </c>
      <c r="C74" s="36" t="s">
        <v>50</v>
      </c>
      <c r="D74" s="34" t="s">
        <v>51</v>
      </c>
      <c r="E74" s="41"/>
      <c r="F74" s="41" t="s">
        <v>320</v>
      </c>
      <c r="G74" s="41"/>
      <c r="H74" s="41"/>
      <c r="I74" s="41"/>
      <c r="J74" s="41"/>
      <c r="K74" s="75"/>
      <c r="L74" s="76" t="s">
        <v>187</v>
      </c>
    </row>
    <row r="75" spans="2:12" ht="13.5" customHeight="1">
      <c r="B75" s="28">
        <f t="shared" si="1"/>
        <v>65</v>
      </c>
      <c r="C75" s="37"/>
      <c r="D75" s="43"/>
      <c r="E75" s="41"/>
      <c r="F75" s="41" t="s">
        <v>321</v>
      </c>
      <c r="G75" s="41"/>
      <c r="H75" s="41"/>
      <c r="I75" s="41"/>
      <c r="J75" s="41"/>
      <c r="K75" s="75" t="s">
        <v>187</v>
      </c>
      <c r="L75" s="76">
        <v>4</v>
      </c>
    </row>
    <row r="76" spans="2:12" ht="13.5" customHeight="1">
      <c r="B76" s="28">
        <f t="shared" si="1"/>
        <v>66</v>
      </c>
      <c r="C76" s="37"/>
      <c r="D76" s="43"/>
      <c r="E76" s="41"/>
      <c r="F76" s="41" t="s">
        <v>108</v>
      </c>
      <c r="G76" s="41"/>
      <c r="H76" s="41"/>
      <c r="I76" s="41"/>
      <c r="J76" s="41"/>
      <c r="K76" s="75"/>
      <c r="L76" s="76" t="s">
        <v>187</v>
      </c>
    </row>
    <row r="77" spans="2:12" ht="13.5" customHeight="1">
      <c r="B77" s="28">
        <f aca="true" t="shared" si="4" ref="B77:B85">B76+1</f>
        <v>67</v>
      </c>
      <c r="C77" s="37"/>
      <c r="D77" s="43"/>
      <c r="E77" s="41"/>
      <c r="F77" s="41" t="s">
        <v>322</v>
      </c>
      <c r="G77" s="41"/>
      <c r="H77" s="41"/>
      <c r="I77" s="41"/>
      <c r="J77" s="41"/>
      <c r="K77" s="75"/>
      <c r="L77" s="76" t="s">
        <v>187</v>
      </c>
    </row>
    <row r="78" spans="2:12" ht="13.5" customHeight="1">
      <c r="B78" s="28">
        <f t="shared" si="4"/>
        <v>68</v>
      </c>
      <c r="C78" s="37"/>
      <c r="D78" s="43"/>
      <c r="E78" s="41"/>
      <c r="F78" s="41" t="s">
        <v>52</v>
      </c>
      <c r="G78" s="41"/>
      <c r="H78" s="41"/>
      <c r="I78" s="41"/>
      <c r="J78" s="41"/>
      <c r="K78" s="75">
        <v>1</v>
      </c>
      <c r="L78" s="76"/>
    </row>
    <row r="79" spans="2:12" ht="13.5" customHeight="1">
      <c r="B79" s="28">
        <f t="shared" si="4"/>
        <v>69</v>
      </c>
      <c r="C79" s="37"/>
      <c r="D79" s="43"/>
      <c r="E79" s="41"/>
      <c r="F79" s="41" t="s">
        <v>53</v>
      </c>
      <c r="G79" s="41"/>
      <c r="H79" s="41"/>
      <c r="I79" s="41"/>
      <c r="J79" s="41"/>
      <c r="K79" s="75"/>
      <c r="L79" s="76">
        <v>1</v>
      </c>
    </row>
    <row r="80" spans="2:12" ht="13.5" customHeight="1">
      <c r="B80" s="28">
        <f t="shared" si="4"/>
        <v>70</v>
      </c>
      <c r="C80" s="36" t="s">
        <v>54</v>
      </c>
      <c r="D80" s="34" t="s">
        <v>55</v>
      </c>
      <c r="E80" s="41"/>
      <c r="F80" s="41" t="s">
        <v>196</v>
      </c>
      <c r="G80" s="41"/>
      <c r="H80" s="41"/>
      <c r="I80" s="41"/>
      <c r="J80" s="41"/>
      <c r="K80" s="75">
        <v>1</v>
      </c>
      <c r="L80" s="76" t="s">
        <v>187</v>
      </c>
    </row>
    <row r="81" spans="2:12" ht="13.5" customHeight="1">
      <c r="B81" s="28">
        <f t="shared" si="4"/>
        <v>71</v>
      </c>
      <c r="C81" s="38"/>
      <c r="D81" s="45" t="s">
        <v>57</v>
      </c>
      <c r="E81" s="41"/>
      <c r="F81" s="41" t="s">
        <v>58</v>
      </c>
      <c r="G81" s="41"/>
      <c r="H81" s="41"/>
      <c r="I81" s="41"/>
      <c r="J81" s="41"/>
      <c r="K81" s="75" t="s">
        <v>187</v>
      </c>
      <c r="L81" s="76"/>
    </row>
    <row r="82" spans="2:19" ht="13.5" customHeight="1">
      <c r="B82" s="28">
        <f t="shared" si="4"/>
        <v>72</v>
      </c>
      <c r="C82" s="36" t="s">
        <v>0</v>
      </c>
      <c r="D82" s="45" t="s">
        <v>60</v>
      </c>
      <c r="E82" s="41"/>
      <c r="F82" s="41" t="s">
        <v>61</v>
      </c>
      <c r="G82" s="41"/>
      <c r="H82" s="41"/>
      <c r="I82" s="41"/>
      <c r="J82" s="41"/>
      <c r="K82" s="75" t="s">
        <v>187</v>
      </c>
      <c r="L82" s="76" t="s">
        <v>187</v>
      </c>
      <c r="R82">
        <f>COUNTA(K74:K82)</f>
        <v>5</v>
      </c>
      <c r="S82">
        <f>COUNTA(L74:L82)</f>
        <v>7</v>
      </c>
    </row>
    <row r="83" spans="2:12" ht="13.5" customHeight="1">
      <c r="B83" s="28">
        <f t="shared" si="4"/>
        <v>73</v>
      </c>
      <c r="C83" s="155" t="s">
        <v>62</v>
      </c>
      <c r="D83" s="156"/>
      <c r="E83" s="41"/>
      <c r="F83" s="41" t="s">
        <v>63</v>
      </c>
      <c r="G83" s="41"/>
      <c r="H83" s="41"/>
      <c r="I83" s="41"/>
      <c r="J83" s="41"/>
      <c r="K83" s="75">
        <v>2000</v>
      </c>
      <c r="L83" s="76">
        <v>2125</v>
      </c>
    </row>
    <row r="84" spans="2:12" ht="13.5" customHeight="1">
      <c r="B84" s="28">
        <f t="shared" si="4"/>
        <v>74</v>
      </c>
      <c r="C84" s="39"/>
      <c r="D84" s="40"/>
      <c r="E84" s="41"/>
      <c r="F84" s="41" t="s">
        <v>64</v>
      </c>
      <c r="G84" s="41"/>
      <c r="H84" s="41"/>
      <c r="I84" s="41"/>
      <c r="J84" s="41"/>
      <c r="K84" s="75">
        <v>500</v>
      </c>
      <c r="L84" s="76">
        <v>1250</v>
      </c>
    </row>
    <row r="85" spans="2:12" ht="13.5" customHeight="1" thickBot="1">
      <c r="B85" s="28">
        <f t="shared" si="4"/>
        <v>75</v>
      </c>
      <c r="C85" s="39"/>
      <c r="D85" s="40"/>
      <c r="E85" s="41"/>
      <c r="F85" s="41" t="s">
        <v>107</v>
      </c>
      <c r="G85" s="41"/>
      <c r="H85" s="41"/>
      <c r="I85" s="41"/>
      <c r="J85" s="41"/>
      <c r="K85" s="75">
        <v>200</v>
      </c>
      <c r="L85" s="82">
        <v>375</v>
      </c>
    </row>
    <row r="86" spans="2:12" ht="13.5" customHeight="1">
      <c r="B86" s="78"/>
      <c r="C86" s="79"/>
      <c r="D86" s="79"/>
      <c r="E86" s="80"/>
      <c r="F86" s="80"/>
      <c r="G86" s="80"/>
      <c r="H86" s="80"/>
      <c r="I86" s="80"/>
      <c r="J86" s="80"/>
      <c r="K86" s="80"/>
      <c r="L86" s="112"/>
    </row>
    <row r="87" spans="18:19" ht="18" customHeight="1">
      <c r="R87">
        <f>COUNTA(K11:K85)</f>
        <v>54</v>
      </c>
      <c r="S87">
        <f>COUNTA(L11:L85)</f>
        <v>60</v>
      </c>
    </row>
    <row r="88" spans="2:19" ht="18" customHeight="1">
      <c r="B88" s="22"/>
      <c r="R88">
        <f>SUM(R11:R18,K19:K85)</f>
        <v>43102</v>
      </c>
      <c r="S88">
        <f>SUM(S11:S18,L19:L85)</f>
        <v>44886</v>
      </c>
    </row>
    <row r="89" ht="9" customHeight="1" thickBot="1"/>
    <row r="90" spans="2:19" ht="18" customHeight="1">
      <c r="B90" s="1"/>
      <c r="C90" s="2"/>
      <c r="D90" s="157" t="s">
        <v>2</v>
      </c>
      <c r="E90" s="157"/>
      <c r="F90" s="157"/>
      <c r="G90" s="157"/>
      <c r="H90" s="2"/>
      <c r="I90" s="2"/>
      <c r="J90" s="3"/>
      <c r="K90" s="84" t="s">
        <v>80</v>
      </c>
      <c r="L90" s="106" t="s">
        <v>81</v>
      </c>
      <c r="R90">
        <f>COUNTA(K11:K85)</f>
        <v>54</v>
      </c>
      <c r="S90">
        <f>COUNTA(L11:L85)</f>
        <v>60</v>
      </c>
    </row>
    <row r="91" spans="2:19" ht="18" customHeight="1" thickBot="1">
      <c r="B91" s="7"/>
      <c r="C91" s="8"/>
      <c r="D91" s="158" t="s">
        <v>3</v>
      </c>
      <c r="E91" s="158"/>
      <c r="F91" s="158"/>
      <c r="G91" s="158"/>
      <c r="H91" s="8"/>
      <c r="I91" s="8"/>
      <c r="J91" s="9"/>
      <c r="K91" s="89" t="str">
        <f>K5</f>
        <v>H 30.7.10</v>
      </c>
      <c r="L91" s="113" t="str">
        <f>K91</f>
        <v>H 30.7.10</v>
      </c>
      <c r="R91">
        <f>SUM(R11:R18,K19:K85)</f>
        <v>43102</v>
      </c>
      <c r="S91">
        <f>SUM(S11:S18,L19:L85)</f>
        <v>44886</v>
      </c>
    </row>
    <row r="92" spans="2:12" ht="19.5" customHeight="1" thickTop="1">
      <c r="B92" s="159" t="s">
        <v>113</v>
      </c>
      <c r="C92" s="160"/>
      <c r="D92" s="160"/>
      <c r="E92" s="160"/>
      <c r="F92" s="160"/>
      <c r="G92" s="160"/>
      <c r="H92" s="160"/>
      <c r="I92" s="160"/>
      <c r="J92" s="27"/>
      <c r="K92" s="90">
        <f>SUM(K93:K101)</f>
        <v>43102</v>
      </c>
      <c r="L92" s="114">
        <f>SUM(L93:L101)</f>
        <v>44886</v>
      </c>
    </row>
    <row r="93" spans="2:12" ht="13.5" customHeight="1">
      <c r="B93" s="145" t="s">
        <v>66</v>
      </c>
      <c r="C93" s="146"/>
      <c r="D93" s="153"/>
      <c r="E93" s="48"/>
      <c r="F93" s="49"/>
      <c r="G93" s="147" t="s">
        <v>14</v>
      </c>
      <c r="H93" s="147"/>
      <c r="I93" s="49"/>
      <c r="J93" s="51"/>
      <c r="K93" s="42">
        <f>SUM(R$11:R$18)</f>
        <v>325</v>
      </c>
      <c r="L93" s="115">
        <f>SUM(S$11:S$18)</f>
        <v>1675</v>
      </c>
    </row>
    <row r="94" spans="2:12" ht="13.5" customHeight="1">
      <c r="B94" s="16"/>
      <c r="C94" s="17"/>
      <c r="D94" s="18"/>
      <c r="E94" s="52"/>
      <c r="F94" s="41"/>
      <c r="G94" s="147" t="s">
        <v>90</v>
      </c>
      <c r="H94" s="147"/>
      <c r="I94" s="50"/>
      <c r="J94" s="53"/>
      <c r="K94" s="42">
        <f>SUM(K$19)</f>
        <v>850</v>
      </c>
      <c r="L94" s="115">
        <f>SUM(L$19)</f>
        <v>900</v>
      </c>
    </row>
    <row r="95" spans="2:12" ht="13.5" customHeight="1">
      <c r="B95" s="16"/>
      <c r="C95" s="17"/>
      <c r="D95" s="18"/>
      <c r="E95" s="52"/>
      <c r="F95" s="41"/>
      <c r="G95" s="147" t="s">
        <v>32</v>
      </c>
      <c r="H95" s="147"/>
      <c r="I95" s="49"/>
      <c r="J95" s="51"/>
      <c r="K95" s="42">
        <f>SUM(K$20:K$21)</f>
        <v>25</v>
      </c>
      <c r="L95" s="115">
        <f>SUM(L$20:L$21)</f>
        <v>75</v>
      </c>
    </row>
    <row r="96" spans="2:12" ht="13.5" customHeight="1">
      <c r="B96" s="16"/>
      <c r="C96" s="17"/>
      <c r="D96" s="18"/>
      <c r="E96" s="52"/>
      <c r="F96" s="41"/>
      <c r="G96" s="147" t="s">
        <v>20</v>
      </c>
      <c r="H96" s="147"/>
      <c r="I96" s="49"/>
      <c r="J96" s="51"/>
      <c r="K96" s="42">
        <f>SUM(K$22:K$22)</f>
        <v>0</v>
      </c>
      <c r="L96" s="115">
        <f>SUM(L$22:L$22)</f>
        <v>0</v>
      </c>
    </row>
    <row r="97" spans="2:12" ht="13.5" customHeight="1">
      <c r="B97" s="16"/>
      <c r="C97" s="17"/>
      <c r="D97" s="18"/>
      <c r="E97" s="52"/>
      <c r="F97" s="41"/>
      <c r="G97" s="147" t="s">
        <v>22</v>
      </c>
      <c r="H97" s="147"/>
      <c r="I97" s="49"/>
      <c r="J97" s="51"/>
      <c r="K97" s="42">
        <f>SUM(K$23:K$36)</f>
        <v>33900</v>
      </c>
      <c r="L97" s="115">
        <f>SUM(L$23:L$36)</f>
        <v>30050</v>
      </c>
    </row>
    <row r="98" spans="2:12" ht="13.5" customHeight="1">
      <c r="B98" s="16"/>
      <c r="C98" s="17"/>
      <c r="D98" s="18"/>
      <c r="E98" s="52"/>
      <c r="F98" s="41"/>
      <c r="G98" s="147" t="s">
        <v>88</v>
      </c>
      <c r="H98" s="147"/>
      <c r="I98" s="49"/>
      <c r="J98" s="51"/>
      <c r="K98" s="42">
        <f>SUM(K$37:K$39)</f>
        <v>0</v>
      </c>
      <c r="L98" s="115">
        <f>SUM(L$37:L$39)</f>
        <v>25</v>
      </c>
    </row>
    <row r="99" spans="2:12" ht="13.5" customHeight="1">
      <c r="B99" s="16"/>
      <c r="C99" s="17"/>
      <c r="D99" s="18"/>
      <c r="E99" s="52"/>
      <c r="F99" s="41"/>
      <c r="G99" s="147" t="s">
        <v>33</v>
      </c>
      <c r="H99" s="147"/>
      <c r="I99" s="49"/>
      <c r="J99" s="51"/>
      <c r="K99" s="42">
        <f>SUM(K$40:K$73)</f>
        <v>5300</v>
      </c>
      <c r="L99" s="115">
        <f>SUM(L$40:L$73)</f>
        <v>8406</v>
      </c>
    </row>
    <row r="100" spans="2:12" ht="13.5" customHeight="1">
      <c r="B100" s="16"/>
      <c r="C100" s="17"/>
      <c r="D100" s="18"/>
      <c r="E100" s="52"/>
      <c r="F100" s="41"/>
      <c r="G100" s="147" t="s">
        <v>104</v>
      </c>
      <c r="H100" s="147"/>
      <c r="I100" s="49"/>
      <c r="J100" s="51"/>
      <c r="K100" s="42">
        <f>SUM(K$83:K$84)</f>
        <v>2500</v>
      </c>
      <c r="L100" s="115">
        <f>SUM(L$83:L$84)</f>
        <v>3375</v>
      </c>
    </row>
    <row r="101" spans="2:12" ht="13.5" customHeight="1" thickBot="1">
      <c r="B101" s="19"/>
      <c r="C101" s="20"/>
      <c r="D101" s="21"/>
      <c r="E101" s="54"/>
      <c r="F101" s="46"/>
      <c r="G101" s="148" t="s">
        <v>65</v>
      </c>
      <c r="H101" s="148"/>
      <c r="I101" s="55"/>
      <c r="J101" s="56"/>
      <c r="K101" s="47">
        <f>SUM(K$74:K$82,K$85)</f>
        <v>202</v>
      </c>
      <c r="L101" s="116">
        <f>SUM(L$74:L$82,L$85)</f>
        <v>380</v>
      </c>
    </row>
    <row r="102" spans="2:12" ht="18" customHeight="1" thickTop="1">
      <c r="B102" s="149" t="s">
        <v>67</v>
      </c>
      <c r="C102" s="150"/>
      <c r="D102" s="151"/>
      <c r="E102" s="62"/>
      <c r="F102" s="29"/>
      <c r="G102" s="152" t="s">
        <v>68</v>
      </c>
      <c r="H102" s="152"/>
      <c r="I102" s="29"/>
      <c r="J102" s="30"/>
      <c r="K102" s="91" t="s">
        <v>69</v>
      </c>
      <c r="L102" s="97"/>
    </row>
    <row r="103" spans="2:12" ht="18" customHeight="1">
      <c r="B103" s="59"/>
      <c r="C103" s="60"/>
      <c r="D103" s="60"/>
      <c r="E103" s="57"/>
      <c r="F103" s="58"/>
      <c r="G103" s="33"/>
      <c r="H103" s="33"/>
      <c r="I103" s="58"/>
      <c r="J103" s="61"/>
      <c r="K103" s="92" t="s">
        <v>70</v>
      </c>
      <c r="L103" s="98"/>
    </row>
    <row r="104" spans="2:12" ht="18" customHeight="1">
      <c r="B104" s="16"/>
      <c r="C104" s="17"/>
      <c r="D104" s="17"/>
      <c r="E104" s="63"/>
      <c r="F104" s="8"/>
      <c r="G104" s="143" t="s">
        <v>71</v>
      </c>
      <c r="H104" s="143"/>
      <c r="I104" s="31"/>
      <c r="J104" s="32"/>
      <c r="K104" s="93" t="s">
        <v>72</v>
      </c>
      <c r="L104" s="99"/>
    </row>
    <row r="105" spans="2:12" ht="18" customHeight="1">
      <c r="B105" s="16"/>
      <c r="C105" s="17"/>
      <c r="D105" s="17"/>
      <c r="E105" s="64"/>
      <c r="F105" s="17"/>
      <c r="G105" s="65"/>
      <c r="H105" s="65"/>
      <c r="I105" s="60"/>
      <c r="J105" s="66"/>
      <c r="K105" s="94" t="s">
        <v>101</v>
      </c>
      <c r="L105" s="100"/>
    </row>
    <row r="106" spans="2:12" ht="18" customHeight="1">
      <c r="B106" s="16"/>
      <c r="C106" s="17"/>
      <c r="D106" s="17"/>
      <c r="E106" s="64"/>
      <c r="F106" s="17"/>
      <c r="G106" s="65"/>
      <c r="H106" s="65"/>
      <c r="I106" s="60"/>
      <c r="J106" s="66"/>
      <c r="K106" s="94" t="s">
        <v>102</v>
      </c>
      <c r="L106" s="100"/>
    </row>
    <row r="107" spans="2:12" ht="18" customHeight="1">
      <c r="B107" s="16"/>
      <c r="C107" s="17"/>
      <c r="D107" s="17"/>
      <c r="E107" s="63"/>
      <c r="F107" s="8"/>
      <c r="G107" s="143" t="s">
        <v>73</v>
      </c>
      <c r="H107" s="143"/>
      <c r="I107" s="31"/>
      <c r="J107" s="32"/>
      <c r="K107" s="93" t="s">
        <v>109</v>
      </c>
      <c r="L107" s="99"/>
    </row>
    <row r="108" spans="2:12" ht="18" customHeight="1">
      <c r="B108" s="16"/>
      <c r="C108" s="17"/>
      <c r="D108" s="17"/>
      <c r="E108" s="64"/>
      <c r="F108" s="17"/>
      <c r="G108" s="65"/>
      <c r="H108" s="65"/>
      <c r="I108" s="60"/>
      <c r="J108" s="66"/>
      <c r="K108" s="94" t="s">
        <v>110</v>
      </c>
      <c r="L108" s="100"/>
    </row>
    <row r="109" spans="2:12" ht="18" customHeight="1">
      <c r="B109" s="16"/>
      <c r="C109" s="17"/>
      <c r="D109" s="17"/>
      <c r="E109" s="64"/>
      <c r="F109" s="17"/>
      <c r="G109" s="65"/>
      <c r="H109" s="65"/>
      <c r="I109" s="60"/>
      <c r="J109" s="66"/>
      <c r="K109" s="94" t="s">
        <v>111</v>
      </c>
      <c r="L109" s="100"/>
    </row>
    <row r="110" spans="2:12" ht="18" customHeight="1">
      <c r="B110" s="16"/>
      <c r="C110" s="17"/>
      <c r="D110" s="17"/>
      <c r="E110" s="13"/>
      <c r="F110" s="14"/>
      <c r="G110" s="33"/>
      <c r="H110" s="33"/>
      <c r="I110" s="58"/>
      <c r="J110" s="61"/>
      <c r="K110" s="94" t="s">
        <v>112</v>
      </c>
      <c r="L110" s="98"/>
    </row>
    <row r="111" spans="2:12" ht="18" customHeight="1">
      <c r="B111" s="145" t="s">
        <v>74</v>
      </c>
      <c r="C111" s="146"/>
      <c r="D111" s="146"/>
      <c r="E111" s="8"/>
      <c r="F111" s="8"/>
      <c r="G111" s="8"/>
      <c r="H111" s="8"/>
      <c r="I111" s="8"/>
      <c r="J111" s="8"/>
      <c r="K111" s="77"/>
      <c r="L111" s="120"/>
    </row>
    <row r="112" spans="2:12" ht="13.5" customHeight="1">
      <c r="B112" s="67"/>
      <c r="C112" s="68" t="s">
        <v>75</v>
      </c>
      <c r="D112" s="69"/>
      <c r="E112" s="68"/>
      <c r="F112" s="68"/>
      <c r="G112" s="68"/>
      <c r="H112" s="68"/>
      <c r="I112" s="68"/>
      <c r="J112" s="68"/>
      <c r="K112" s="95"/>
      <c r="L112" s="101"/>
    </row>
    <row r="113" spans="2:12" ht="13.5" customHeight="1">
      <c r="B113" s="67"/>
      <c r="C113" s="68" t="s">
        <v>76</v>
      </c>
      <c r="D113" s="69"/>
      <c r="E113" s="68"/>
      <c r="F113" s="68"/>
      <c r="G113" s="68"/>
      <c r="H113" s="68"/>
      <c r="I113" s="68"/>
      <c r="J113" s="68"/>
      <c r="K113" s="95"/>
      <c r="L113" s="101"/>
    </row>
    <row r="114" spans="2:12" ht="13.5" customHeight="1">
      <c r="B114" s="67"/>
      <c r="C114" s="68" t="s">
        <v>77</v>
      </c>
      <c r="D114" s="69"/>
      <c r="E114" s="68"/>
      <c r="F114" s="68"/>
      <c r="G114" s="68"/>
      <c r="H114" s="68"/>
      <c r="I114" s="68"/>
      <c r="J114" s="68"/>
      <c r="K114" s="95"/>
      <c r="L114" s="101"/>
    </row>
    <row r="115" spans="2:12" ht="13.5" customHeight="1">
      <c r="B115" s="67"/>
      <c r="C115" s="68" t="s">
        <v>198</v>
      </c>
      <c r="D115" s="69"/>
      <c r="E115" s="68"/>
      <c r="F115" s="68"/>
      <c r="G115" s="68"/>
      <c r="H115" s="68"/>
      <c r="I115" s="68"/>
      <c r="J115" s="68"/>
      <c r="K115" s="95"/>
      <c r="L115" s="101"/>
    </row>
    <row r="116" spans="2:12" ht="13.5" customHeight="1">
      <c r="B116" s="67"/>
      <c r="C116" s="68" t="s">
        <v>181</v>
      </c>
      <c r="D116" s="69"/>
      <c r="E116" s="68"/>
      <c r="F116" s="68"/>
      <c r="G116" s="68"/>
      <c r="H116" s="68"/>
      <c r="I116" s="68"/>
      <c r="J116" s="68"/>
      <c r="K116" s="95"/>
      <c r="L116" s="101"/>
    </row>
    <row r="117" spans="2:12" ht="13.5" customHeight="1">
      <c r="B117" s="70"/>
      <c r="C117" s="68" t="s">
        <v>199</v>
      </c>
      <c r="D117" s="68"/>
      <c r="E117" s="68"/>
      <c r="F117" s="68"/>
      <c r="G117" s="68"/>
      <c r="H117" s="68"/>
      <c r="I117" s="68"/>
      <c r="J117" s="68"/>
      <c r="K117" s="95"/>
      <c r="L117" s="101"/>
    </row>
    <row r="118" spans="2:12" ht="13.5" customHeight="1">
      <c r="B118" s="70"/>
      <c r="C118" s="68" t="s">
        <v>200</v>
      </c>
      <c r="D118" s="68"/>
      <c r="E118" s="68"/>
      <c r="F118" s="68"/>
      <c r="G118" s="68"/>
      <c r="H118" s="68"/>
      <c r="I118" s="68"/>
      <c r="J118" s="68"/>
      <c r="K118" s="95"/>
      <c r="L118" s="101"/>
    </row>
    <row r="119" spans="2:12" ht="13.5" customHeight="1">
      <c r="B119" s="70"/>
      <c r="C119" s="68" t="s">
        <v>129</v>
      </c>
      <c r="D119" s="68"/>
      <c r="E119" s="68"/>
      <c r="F119" s="68"/>
      <c r="G119" s="68"/>
      <c r="H119" s="68"/>
      <c r="I119" s="68"/>
      <c r="J119" s="68"/>
      <c r="K119" s="95"/>
      <c r="L119" s="101"/>
    </row>
    <row r="120" spans="2:12" ht="13.5" customHeight="1">
      <c r="B120" s="70"/>
      <c r="C120" s="68" t="s">
        <v>130</v>
      </c>
      <c r="D120" s="68"/>
      <c r="E120" s="68"/>
      <c r="F120" s="68"/>
      <c r="G120" s="68"/>
      <c r="H120" s="68"/>
      <c r="I120" s="68"/>
      <c r="J120" s="68"/>
      <c r="K120" s="95"/>
      <c r="L120" s="101"/>
    </row>
    <row r="121" spans="2:12" ht="13.5" customHeight="1">
      <c r="B121" s="70"/>
      <c r="C121" s="68" t="s">
        <v>178</v>
      </c>
      <c r="D121" s="68"/>
      <c r="E121" s="68"/>
      <c r="F121" s="68"/>
      <c r="G121" s="68"/>
      <c r="H121" s="68"/>
      <c r="I121" s="68"/>
      <c r="J121" s="68"/>
      <c r="K121" s="95"/>
      <c r="L121" s="101"/>
    </row>
    <row r="122" spans="2:12" ht="13.5" customHeight="1">
      <c r="B122" s="70"/>
      <c r="C122" s="68" t="s">
        <v>201</v>
      </c>
      <c r="D122" s="68"/>
      <c r="E122" s="68"/>
      <c r="F122" s="68"/>
      <c r="G122" s="68"/>
      <c r="H122" s="68"/>
      <c r="I122" s="68"/>
      <c r="J122" s="68"/>
      <c r="K122" s="95"/>
      <c r="L122" s="101"/>
    </row>
    <row r="123" spans="2:12" ht="13.5" customHeight="1">
      <c r="B123" s="70"/>
      <c r="C123" s="95" t="s">
        <v>202</v>
      </c>
      <c r="D123" s="68"/>
      <c r="E123" s="68"/>
      <c r="F123" s="68"/>
      <c r="G123" s="68"/>
      <c r="H123" s="68"/>
      <c r="I123" s="68"/>
      <c r="J123" s="68"/>
      <c r="K123" s="95"/>
      <c r="L123" s="101"/>
    </row>
    <row r="124" spans="2:12" ht="13.5" customHeight="1">
      <c r="B124" s="70"/>
      <c r="C124" s="68" t="s">
        <v>203</v>
      </c>
      <c r="D124" s="68"/>
      <c r="E124" s="68"/>
      <c r="F124" s="68"/>
      <c r="G124" s="68"/>
      <c r="H124" s="68"/>
      <c r="I124" s="68"/>
      <c r="J124" s="68"/>
      <c r="K124" s="95"/>
      <c r="L124" s="101"/>
    </row>
    <row r="125" spans="2:13" ht="18" customHeight="1">
      <c r="B125" s="70"/>
      <c r="C125" s="68" t="s">
        <v>131</v>
      </c>
      <c r="D125" s="68"/>
      <c r="E125" s="68"/>
      <c r="F125" s="68"/>
      <c r="G125" s="68"/>
      <c r="H125" s="68"/>
      <c r="I125" s="68"/>
      <c r="J125" s="68"/>
      <c r="K125" s="95"/>
      <c r="L125" s="95"/>
      <c r="M125" s="121"/>
    </row>
    <row r="126" spans="2:13" ht="13.5">
      <c r="B126" s="70"/>
      <c r="C126" s="68" t="s">
        <v>179</v>
      </c>
      <c r="D126" s="68"/>
      <c r="E126" s="68"/>
      <c r="F126" s="68"/>
      <c r="G126" s="68"/>
      <c r="H126" s="68"/>
      <c r="I126" s="68"/>
      <c r="J126" s="68"/>
      <c r="K126" s="95"/>
      <c r="L126" s="95"/>
      <c r="M126" s="121"/>
    </row>
    <row r="127" spans="2:13" ht="13.5">
      <c r="B127" s="70"/>
      <c r="C127" s="68" t="s">
        <v>180</v>
      </c>
      <c r="D127" s="68"/>
      <c r="E127" s="68"/>
      <c r="F127" s="68"/>
      <c r="G127" s="68"/>
      <c r="H127" s="68"/>
      <c r="I127" s="68"/>
      <c r="J127" s="68"/>
      <c r="K127" s="95"/>
      <c r="L127" s="95"/>
      <c r="M127" s="121"/>
    </row>
    <row r="128" spans="2:13" ht="13.5">
      <c r="B128" s="70"/>
      <c r="C128" s="68" t="s">
        <v>204</v>
      </c>
      <c r="D128" s="68"/>
      <c r="E128" s="68"/>
      <c r="F128" s="68"/>
      <c r="G128" s="68"/>
      <c r="H128" s="68"/>
      <c r="I128" s="68"/>
      <c r="J128" s="68"/>
      <c r="K128" s="95"/>
      <c r="L128" s="95"/>
      <c r="M128" s="121"/>
    </row>
    <row r="129" spans="2:25" ht="13.5" customHeight="1">
      <c r="B129" s="70"/>
      <c r="C129" s="68" t="s">
        <v>182</v>
      </c>
      <c r="D129" s="68"/>
      <c r="E129" s="68"/>
      <c r="F129" s="68"/>
      <c r="G129" s="68"/>
      <c r="H129" s="68"/>
      <c r="I129" s="68"/>
      <c r="J129" s="68"/>
      <c r="K129" s="95"/>
      <c r="L129" s="95"/>
      <c r="M129" s="129"/>
      <c r="N129" s="128"/>
      <c r="Y129" s="83"/>
    </row>
    <row r="130" spans="2:13" ht="13.5">
      <c r="B130" s="70"/>
      <c r="C130" s="68" t="s">
        <v>92</v>
      </c>
      <c r="D130" s="68"/>
      <c r="E130" s="68"/>
      <c r="F130" s="68"/>
      <c r="G130" s="68"/>
      <c r="H130" s="68"/>
      <c r="I130" s="68"/>
      <c r="J130" s="68"/>
      <c r="K130" s="95"/>
      <c r="L130" s="95"/>
      <c r="M130" s="121"/>
    </row>
    <row r="131" spans="2:13" ht="13.5">
      <c r="B131" s="70"/>
      <c r="C131" s="68" t="s">
        <v>78</v>
      </c>
      <c r="D131" s="68"/>
      <c r="E131" s="68"/>
      <c r="F131" s="68"/>
      <c r="G131" s="68"/>
      <c r="H131" s="68"/>
      <c r="I131" s="68"/>
      <c r="J131" s="68"/>
      <c r="K131" s="95"/>
      <c r="L131" s="95"/>
      <c r="M131" s="121"/>
    </row>
    <row r="132" spans="2:13" ht="13.5">
      <c r="B132" s="121"/>
      <c r="C132" s="95" t="s">
        <v>205</v>
      </c>
      <c r="D132" s="81"/>
      <c r="E132" s="81"/>
      <c r="F132" s="81"/>
      <c r="G132" s="81"/>
      <c r="H132" s="81"/>
      <c r="I132" s="81"/>
      <c r="J132" s="81"/>
      <c r="K132" s="122"/>
      <c r="L132" s="122"/>
      <c r="M132" s="121"/>
    </row>
    <row r="133" spans="2:25" ht="13.5">
      <c r="B133" s="121"/>
      <c r="C133" s="95" t="s">
        <v>206</v>
      </c>
      <c r="D133" s="81"/>
      <c r="E133" s="81"/>
      <c r="F133" s="81"/>
      <c r="G133" s="81"/>
      <c r="H133" s="81"/>
      <c r="I133" s="81"/>
      <c r="J133" s="81"/>
      <c r="K133" s="122"/>
      <c r="L133" s="122"/>
      <c r="M133" s="130"/>
      <c r="N133" s="123"/>
      <c r="Y133" s="83"/>
    </row>
    <row r="134" spans="2:13" ht="13.5">
      <c r="B134" s="121"/>
      <c r="C134" s="95" t="s">
        <v>207</v>
      </c>
      <c r="D134" s="81"/>
      <c r="E134" s="81"/>
      <c r="F134" s="81"/>
      <c r="G134" s="81"/>
      <c r="H134" s="81"/>
      <c r="I134" s="81"/>
      <c r="J134" s="81"/>
      <c r="K134" s="122"/>
      <c r="L134" s="122"/>
      <c r="M134" s="121"/>
    </row>
    <row r="135" spans="2:12" ht="14.25" thickBot="1">
      <c r="B135" s="124"/>
      <c r="C135" s="96" t="s">
        <v>208</v>
      </c>
      <c r="D135" s="125"/>
      <c r="E135" s="125"/>
      <c r="F135" s="125"/>
      <c r="G135" s="125"/>
      <c r="H135" s="125"/>
      <c r="I135" s="125"/>
      <c r="J135" s="125"/>
      <c r="K135" s="126"/>
      <c r="L135" s="127"/>
    </row>
  </sheetData>
  <sheetProtection/>
  <mergeCells count="26">
    <mergeCell ref="G97:H97"/>
    <mergeCell ref="G102:H102"/>
    <mergeCell ref="D4:G4"/>
    <mergeCell ref="D5:G5"/>
    <mergeCell ref="D6:G6"/>
    <mergeCell ref="D7:F7"/>
    <mergeCell ref="D8:F8"/>
    <mergeCell ref="B93:D93"/>
    <mergeCell ref="G93:H93"/>
    <mergeCell ref="D9:F9"/>
    <mergeCell ref="G10:H10"/>
    <mergeCell ref="G94:H94"/>
    <mergeCell ref="D90:G90"/>
    <mergeCell ref="D91:G91"/>
    <mergeCell ref="B92:I92"/>
    <mergeCell ref="G95:H95"/>
    <mergeCell ref="C83:D83"/>
    <mergeCell ref="G96:H96"/>
    <mergeCell ref="G104:H104"/>
    <mergeCell ref="G107:H107"/>
    <mergeCell ref="B111:D111"/>
    <mergeCell ref="G98:H98"/>
    <mergeCell ref="G99:H99"/>
    <mergeCell ref="G100:H100"/>
    <mergeCell ref="G101:H101"/>
    <mergeCell ref="B102:D102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8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7"/>
  <sheetViews>
    <sheetView view="pageBreakPreview" zoomScale="75" zoomScaleNormal="75" zoomScaleSheetLayoutView="75" zoomScalePageLayoutView="0" workbookViewId="0" topLeftCell="A88">
      <selection activeCell="K104" sqref="K104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264</v>
      </c>
      <c r="L5" s="107" t="str">
        <f>K5</f>
        <v>H 30.6.14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0.41180555555555554</v>
      </c>
      <c r="L6" s="132">
        <v>0.4798611111111111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2.3</v>
      </c>
      <c r="L7" s="134">
        <v>1.9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293</v>
      </c>
      <c r="G11" s="41"/>
      <c r="H11" s="41"/>
      <c r="I11" s="41"/>
      <c r="J11" s="41"/>
      <c r="K11" s="73" t="s">
        <v>265</v>
      </c>
      <c r="L11" s="74" t="s">
        <v>266</v>
      </c>
      <c r="N11" t="s">
        <v>15</v>
      </c>
      <c r="O11" t="e">
        <f>IF(#REF!="",0,VALUE(MID(#REF!,2,LEN(#REF!)-2)))</f>
        <v>#REF!</v>
      </c>
      <c r="P11">
        <f>IF(L11="",0,VALUE(MID(L11,2,LEN(L11)-2)))</f>
        <v>50</v>
      </c>
      <c r="Q11" t="e">
        <f>IF(#REF!="",0,VALUE(MID(#REF!,2,LEN(#REF!)-2)))</f>
        <v>#REF!</v>
      </c>
      <c r="R11">
        <f>IF(K11="＋",0,IF(K11="(＋)",0,ABS(K11)))</f>
        <v>25</v>
      </c>
      <c r="S11">
        <f aca="true" t="shared" si="0" ref="R11:S13">IF(L11="＋",0,IF(L11="(＋)",0,ABS(L11)))</f>
        <v>50</v>
      </c>
    </row>
    <row r="12" spans="2:19" ht="13.5" customHeight="1">
      <c r="B12" s="28">
        <f>B11+1</f>
        <v>2</v>
      </c>
      <c r="C12" s="35"/>
      <c r="D12" s="43"/>
      <c r="E12" s="41"/>
      <c r="F12" s="41" t="s">
        <v>294</v>
      </c>
      <c r="G12" s="41"/>
      <c r="H12" s="41"/>
      <c r="I12" s="41"/>
      <c r="J12" s="41"/>
      <c r="K12" s="73"/>
      <c r="L12" s="74" t="s">
        <v>263</v>
      </c>
      <c r="N12" s="71" t="s">
        <v>17</v>
      </c>
      <c r="O12">
        <f>K12</f>
        <v>0</v>
      </c>
      <c r="P12" t="str">
        <f>L12</f>
        <v>(125)</v>
      </c>
      <c r="Q12" t="e">
        <f>#REF!</f>
        <v>#REF!</v>
      </c>
      <c r="R12">
        <f t="shared" si="0"/>
        <v>0</v>
      </c>
      <c r="S12">
        <f t="shared" si="0"/>
        <v>125</v>
      </c>
    </row>
    <row r="13" spans="2:19" ht="13.5" customHeight="1">
      <c r="B13" s="28">
        <f aca="true" t="shared" si="1" ref="B13:B76">B12+1</f>
        <v>3</v>
      </c>
      <c r="C13" s="35"/>
      <c r="D13" s="43"/>
      <c r="E13" s="41"/>
      <c r="F13" s="41" t="s">
        <v>267</v>
      </c>
      <c r="G13" s="41"/>
      <c r="H13" s="41"/>
      <c r="I13" s="41"/>
      <c r="J13" s="41"/>
      <c r="K13" s="73"/>
      <c r="L13" s="74" t="s">
        <v>268</v>
      </c>
      <c r="N13" t="s">
        <v>15</v>
      </c>
      <c r="O13">
        <f>IF(K13="",0,VALUE(MID(K13,2,LEN(K13)-2)))</f>
        <v>0</v>
      </c>
      <c r="P13">
        <f>IF(L13="",0,VALUE(MID(L13,2,LEN(L13)-2)))</f>
        <v>20</v>
      </c>
      <c r="Q13" t="e">
        <f>IF(#REF!="",0,VALUE(MID(#REF!,2,LEN(#REF!)-2)))</f>
        <v>#REF!</v>
      </c>
      <c r="R13">
        <f t="shared" si="0"/>
        <v>0</v>
      </c>
      <c r="S13">
        <f t="shared" si="0"/>
        <v>1200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295</v>
      </c>
      <c r="G14" s="41"/>
      <c r="H14" s="41"/>
      <c r="I14" s="41"/>
      <c r="J14" s="41"/>
      <c r="K14" s="73" t="s">
        <v>184</v>
      </c>
      <c r="L14" s="74" t="s">
        <v>269</v>
      </c>
      <c r="N14" s="71" t="s">
        <v>17</v>
      </c>
      <c r="O14" t="str">
        <f>K14</f>
        <v>(＋)</v>
      </c>
      <c r="P14" t="str">
        <f>L14</f>
        <v>(25)</v>
      </c>
      <c r="Q14" t="e">
        <f>#REF!</f>
        <v>#REF!</v>
      </c>
      <c r="R14">
        <f>IF(K14="＋",0,IF(K14="(＋)",0,ABS(K14)))</f>
        <v>0</v>
      </c>
      <c r="S14">
        <f>IF(L14="＋",0,IF(L14="(＋)",0,ABS(L14)))</f>
        <v>25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270</v>
      </c>
      <c r="G15" s="41"/>
      <c r="H15" s="41"/>
      <c r="I15" s="41"/>
      <c r="J15" s="41"/>
      <c r="K15" s="73"/>
      <c r="L15" s="74" t="s">
        <v>271</v>
      </c>
      <c r="N15" t="s">
        <v>15</v>
      </c>
      <c r="O15" t="e">
        <f>IF(#REF!="",0,VALUE(MID(#REF!,2,LEN(#REF!)-2)))</f>
        <v>#REF!</v>
      </c>
      <c r="P15">
        <f>IF(L15="",0,VALUE(MID(L15,2,LEN(L15)-2)))</f>
        <v>75</v>
      </c>
      <c r="Q15" t="e">
        <f>IF(#REF!="",0,VALUE(MID(#REF!,2,LEN(#REF!)-2)))</f>
        <v>#REF!</v>
      </c>
      <c r="R15">
        <f>IF(K15="＋",0,IF(K15="(＋)",0,ABS(K15)))</f>
        <v>0</v>
      </c>
      <c r="S15">
        <f>IF(L15="＋",0,IF(L15="(＋)",0,ABS(L15)))</f>
        <v>75</v>
      </c>
    </row>
    <row r="16" spans="2:19" ht="13.5" customHeight="1">
      <c r="B16" s="28">
        <f t="shared" si="1"/>
        <v>6</v>
      </c>
      <c r="C16" s="36" t="s">
        <v>29</v>
      </c>
      <c r="D16" s="34" t="s">
        <v>30</v>
      </c>
      <c r="E16" s="41"/>
      <c r="F16" s="41" t="s">
        <v>272</v>
      </c>
      <c r="G16" s="41"/>
      <c r="H16" s="41"/>
      <c r="I16" s="41"/>
      <c r="J16" s="41"/>
      <c r="K16" s="75">
        <v>3750</v>
      </c>
      <c r="L16" s="76">
        <v>2625</v>
      </c>
      <c r="S16">
        <f>COUNTA(L11:L15)</f>
        <v>5</v>
      </c>
    </row>
    <row r="17" spans="2:12" ht="13.5" customHeight="1">
      <c r="B17" s="28">
        <f t="shared" si="1"/>
        <v>7</v>
      </c>
      <c r="C17" s="36" t="s">
        <v>31</v>
      </c>
      <c r="D17" s="34" t="s">
        <v>32</v>
      </c>
      <c r="E17" s="41"/>
      <c r="F17" s="41" t="s">
        <v>296</v>
      </c>
      <c r="G17" s="41"/>
      <c r="H17" s="41"/>
      <c r="I17" s="41"/>
      <c r="J17" s="41"/>
      <c r="K17" s="75" t="s">
        <v>273</v>
      </c>
      <c r="L17" s="76"/>
    </row>
    <row r="18" spans="2:12" ht="13.5" customHeight="1">
      <c r="B18" s="28">
        <f t="shared" si="1"/>
        <v>8</v>
      </c>
      <c r="C18" s="37"/>
      <c r="D18" s="43"/>
      <c r="E18" s="41"/>
      <c r="F18" s="41" t="s">
        <v>274</v>
      </c>
      <c r="G18" s="41"/>
      <c r="H18" s="41"/>
      <c r="I18" s="41"/>
      <c r="J18" s="41"/>
      <c r="K18" s="75">
        <v>100</v>
      </c>
      <c r="L18" s="76">
        <v>375</v>
      </c>
    </row>
    <row r="19" spans="2:12" ht="13.5" customHeight="1">
      <c r="B19" s="28">
        <f t="shared" si="1"/>
        <v>9</v>
      </c>
      <c r="C19" s="36" t="s">
        <v>86</v>
      </c>
      <c r="D19" s="34" t="s">
        <v>20</v>
      </c>
      <c r="E19" s="41"/>
      <c r="F19" s="41" t="s">
        <v>297</v>
      </c>
      <c r="G19" s="41"/>
      <c r="H19" s="41"/>
      <c r="I19" s="41"/>
      <c r="J19" s="41"/>
      <c r="K19" s="75"/>
      <c r="L19" s="76">
        <v>25</v>
      </c>
    </row>
    <row r="20" spans="2:12" ht="13.5" customHeight="1">
      <c r="B20" s="28">
        <f t="shared" si="1"/>
        <v>10</v>
      </c>
      <c r="C20" s="37"/>
      <c r="D20" s="34" t="s">
        <v>93</v>
      </c>
      <c r="E20" s="41"/>
      <c r="F20" s="41" t="s">
        <v>142</v>
      </c>
      <c r="G20" s="41"/>
      <c r="H20" s="41"/>
      <c r="I20" s="41"/>
      <c r="J20" s="41"/>
      <c r="K20" s="75"/>
      <c r="L20" s="76">
        <v>475</v>
      </c>
    </row>
    <row r="21" spans="2:12" ht="13.5" customHeight="1">
      <c r="B21" s="28">
        <f t="shared" si="1"/>
        <v>11</v>
      </c>
      <c r="C21" s="37"/>
      <c r="D21" s="45" t="s">
        <v>21</v>
      </c>
      <c r="E21" s="41"/>
      <c r="F21" s="41" t="s">
        <v>275</v>
      </c>
      <c r="G21" s="41"/>
      <c r="H21" s="41"/>
      <c r="I21" s="41"/>
      <c r="J21" s="41"/>
      <c r="K21" s="75"/>
      <c r="L21" s="76">
        <v>1</v>
      </c>
    </row>
    <row r="22" spans="2:12" ht="13.5" customHeight="1">
      <c r="B22" s="28">
        <f t="shared" si="1"/>
        <v>12</v>
      </c>
      <c r="C22" s="37"/>
      <c r="D22" s="34" t="s">
        <v>22</v>
      </c>
      <c r="E22" s="41"/>
      <c r="F22" s="41" t="s">
        <v>116</v>
      </c>
      <c r="G22" s="41"/>
      <c r="H22" s="41"/>
      <c r="I22" s="41"/>
      <c r="J22" s="41"/>
      <c r="K22" s="75"/>
      <c r="L22" s="76">
        <v>125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118</v>
      </c>
      <c r="G23" s="41"/>
      <c r="H23" s="41"/>
      <c r="I23" s="41"/>
      <c r="J23" s="41"/>
      <c r="K23" s="75"/>
      <c r="L23" s="76" t="s">
        <v>276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277</v>
      </c>
      <c r="G24" s="41"/>
      <c r="H24" s="41"/>
      <c r="I24" s="41"/>
      <c r="J24" s="41"/>
      <c r="K24" s="75">
        <v>100</v>
      </c>
      <c r="L24" s="76">
        <v>100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120</v>
      </c>
      <c r="G25" s="41"/>
      <c r="H25" s="41"/>
      <c r="I25" s="41"/>
      <c r="J25" s="41"/>
      <c r="K25" s="75" t="s">
        <v>276</v>
      </c>
      <c r="L25" s="76">
        <v>150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24</v>
      </c>
      <c r="G26" s="41"/>
      <c r="H26" s="41"/>
      <c r="I26" s="41"/>
      <c r="J26" s="41"/>
      <c r="K26" s="75">
        <v>50</v>
      </c>
      <c r="L26" s="76">
        <v>325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122</v>
      </c>
      <c r="G27" s="41"/>
      <c r="H27" s="41"/>
      <c r="I27" s="41"/>
      <c r="J27" s="41"/>
      <c r="K27" s="75" t="s">
        <v>276</v>
      </c>
      <c r="L27" s="76" t="s">
        <v>276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278</v>
      </c>
      <c r="G28" s="41"/>
      <c r="H28" s="41"/>
      <c r="I28" s="41"/>
      <c r="J28" s="41"/>
      <c r="K28" s="75">
        <v>100</v>
      </c>
      <c r="L28" s="76">
        <v>1400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87</v>
      </c>
      <c r="G29" s="41"/>
      <c r="H29" s="41"/>
      <c r="I29" s="41"/>
      <c r="J29" s="41"/>
      <c r="K29" s="75">
        <v>11600</v>
      </c>
      <c r="L29" s="76">
        <v>8500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279</v>
      </c>
      <c r="G30" s="41"/>
      <c r="H30" s="41"/>
      <c r="I30" s="41"/>
      <c r="J30" s="41"/>
      <c r="K30" s="75" t="s">
        <v>276</v>
      </c>
      <c r="L30" s="76"/>
    </row>
    <row r="31" spans="2:12" ht="13.5" customHeight="1">
      <c r="B31" s="28">
        <f t="shared" si="1"/>
        <v>21</v>
      </c>
      <c r="C31" s="37"/>
      <c r="D31" s="43"/>
      <c r="E31" s="41"/>
      <c r="F31" s="41" t="s">
        <v>280</v>
      </c>
      <c r="G31" s="41"/>
      <c r="H31" s="41"/>
      <c r="I31" s="41"/>
      <c r="J31" s="41"/>
      <c r="K31" s="75"/>
      <c r="L31" s="76" t="s">
        <v>276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25</v>
      </c>
      <c r="G32" s="41"/>
      <c r="H32" s="41"/>
      <c r="I32" s="41"/>
      <c r="J32" s="41"/>
      <c r="K32" s="75">
        <v>250</v>
      </c>
      <c r="L32" s="76">
        <v>8750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26</v>
      </c>
      <c r="G33" s="41"/>
      <c r="H33" s="41"/>
      <c r="I33" s="41"/>
      <c r="J33" s="41"/>
      <c r="K33" s="75">
        <v>2500</v>
      </c>
      <c r="L33" s="76">
        <v>4250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27</v>
      </c>
      <c r="G34" s="41"/>
      <c r="H34" s="41"/>
      <c r="I34" s="41"/>
      <c r="J34" s="41"/>
      <c r="K34" s="75"/>
      <c r="L34" s="76" t="s">
        <v>276</v>
      </c>
    </row>
    <row r="35" spans="2:12" ht="13.5" customHeight="1">
      <c r="B35" s="28">
        <f t="shared" si="1"/>
        <v>25</v>
      </c>
      <c r="C35" s="36" t="s">
        <v>91</v>
      </c>
      <c r="D35" s="34" t="s">
        <v>88</v>
      </c>
      <c r="E35" s="41"/>
      <c r="F35" s="41" t="s">
        <v>298</v>
      </c>
      <c r="G35" s="41"/>
      <c r="H35" s="41"/>
      <c r="I35" s="41"/>
      <c r="J35" s="41"/>
      <c r="K35" s="75" t="s">
        <v>276</v>
      </c>
      <c r="L35" s="76"/>
    </row>
    <row r="36" spans="2:12" ht="13.5" customHeight="1">
      <c r="B36" s="28">
        <f t="shared" si="1"/>
        <v>26</v>
      </c>
      <c r="C36" s="36" t="s">
        <v>89</v>
      </c>
      <c r="D36" s="34" t="s">
        <v>33</v>
      </c>
      <c r="E36" s="41"/>
      <c r="F36" s="41" t="s">
        <v>299</v>
      </c>
      <c r="G36" s="41"/>
      <c r="H36" s="41"/>
      <c r="I36" s="41"/>
      <c r="J36" s="41"/>
      <c r="K36" s="75" t="s">
        <v>187</v>
      </c>
      <c r="L36" s="76" t="s">
        <v>187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300</v>
      </c>
      <c r="G37" s="41"/>
      <c r="H37" s="41"/>
      <c r="I37" s="41"/>
      <c r="J37" s="41"/>
      <c r="K37" s="75" t="s">
        <v>187</v>
      </c>
      <c r="L37" s="76"/>
    </row>
    <row r="38" spans="2:12" ht="13.5" customHeight="1">
      <c r="B38" s="28">
        <f t="shared" si="1"/>
        <v>28</v>
      </c>
      <c r="C38" s="37"/>
      <c r="D38" s="43"/>
      <c r="E38" s="41"/>
      <c r="F38" s="41" t="s">
        <v>139</v>
      </c>
      <c r="G38" s="41"/>
      <c r="H38" s="41"/>
      <c r="I38" s="41"/>
      <c r="J38" s="41"/>
      <c r="K38" s="75" t="s">
        <v>187</v>
      </c>
      <c r="L38" s="76"/>
    </row>
    <row r="39" spans="2:12" ht="13.5" customHeight="1">
      <c r="B39" s="28">
        <f t="shared" si="1"/>
        <v>29</v>
      </c>
      <c r="C39" s="37"/>
      <c r="D39" s="43"/>
      <c r="E39" s="41"/>
      <c r="F39" s="41" t="s">
        <v>244</v>
      </c>
      <c r="G39" s="41"/>
      <c r="H39" s="41"/>
      <c r="I39" s="41"/>
      <c r="J39" s="41"/>
      <c r="K39" s="75"/>
      <c r="L39" s="111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229</v>
      </c>
      <c r="G40" s="41"/>
      <c r="H40" s="41"/>
      <c r="I40" s="41"/>
      <c r="J40" s="41"/>
      <c r="K40" s="75" t="s">
        <v>187</v>
      </c>
      <c r="L40" s="76" t="s">
        <v>187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157</v>
      </c>
      <c r="G41" s="41"/>
      <c r="H41" s="41"/>
      <c r="I41" s="41"/>
      <c r="J41" s="41"/>
      <c r="K41" s="75"/>
      <c r="L41" s="76">
        <v>100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156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245</v>
      </c>
      <c r="G43" s="41"/>
      <c r="H43" s="41"/>
      <c r="I43" s="41"/>
      <c r="J43" s="41"/>
      <c r="K43" s="75"/>
      <c r="L43" s="76">
        <v>100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124</v>
      </c>
      <c r="G44" s="41"/>
      <c r="H44" s="41"/>
      <c r="I44" s="41"/>
      <c r="J44" s="41"/>
      <c r="K44" s="75" t="s">
        <v>187</v>
      </c>
      <c r="L44" s="76"/>
    </row>
    <row r="45" spans="2:12" ht="13.5" customHeight="1">
      <c r="B45" s="28">
        <f t="shared" si="1"/>
        <v>35</v>
      </c>
      <c r="C45" s="37"/>
      <c r="D45" s="43"/>
      <c r="E45" s="41"/>
      <c r="F45" s="41" t="s">
        <v>301</v>
      </c>
      <c r="G45" s="41"/>
      <c r="H45" s="41"/>
      <c r="I45" s="41"/>
      <c r="J45" s="41"/>
      <c r="K45" s="75"/>
      <c r="L45" s="76">
        <v>100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134</v>
      </c>
      <c r="G46" s="41"/>
      <c r="H46" s="41"/>
      <c r="I46" s="41"/>
      <c r="J46" s="41"/>
      <c r="K46" s="75" t="s">
        <v>187</v>
      </c>
      <c r="L46" s="76">
        <v>400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168</v>
      </c>
      <c r="G47" s="41"/>
      <c r="H47" s="41"/>
      <c r="I47" s="41"/>
      <c r="J47" s="41"/>
      <c r="K47" s="75"/>
      <c r="L47" s="76">
        <v>50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176</v>
      </c>
      <c r="G48" s="41"/>
      <c r="H48" s="41"/>
      <c r="I48" s="41"/>
      <c r="J48" s="41"/>
      <c r="K48" s="75">
        <v>32</v>
      </c>
      <c r="L48" s="76"/>
    </row>
    <row r="49" spans="2:12" ht="13.5" customHeight="1">
      <c r="B49" s="28">
        <f t="shared" si="1"/>
        <v>39</v>
      </c>
      <c r="C49" s="37"/>
      <c r="D49" s="43"/>
      <c r="E49" s="41"/>
      <c r="F49" s="41" t="s">
        <v>302</v>
      </c>
      <c r="G49" s="41"/>
      <c r="H49" s="41"/>
      <c r="I49" s="41"/>
      <c r="J49" s="41"/>
      <c r="K49" s="75" t="s">
        <v>187</v>
      </c>
      <c r="L49" s="76"/>
    </row>
    <row r="50" spans="2:12" ht="13.5" customHeight="1">
      <c r="B50" s="28">
        <f t="shared" si="1"/>
        <v>40</v>
      </c>
      <c r="C50" s="37"/>
      <c r="D50" s="43"/>
      <c r="E50" s="41"/>
      <c r="F50" s="41" t="s">
        <v>135</v>
      </c>
      <c r="G50" s="41"/>
      <c r="H50" s="41"/>
      <c r="I50" s="41"/>
      <c r="J50" s="41"/>
      <c r="K50" s="75" t="s">
        <v>187</v>
      </c>
      <c r="L50" s="76">
        <v>800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37</v>
      </c>
      <c r="G51" s="41"/>
      <c r="H51" s="41"/>
      <c r="I51" s="41"/>
      <c r="J51" s="41"/>
      <c r="K51" s="75">
        <v>75</v>
      </c>
      <c r="L51" s="76">
        <v>150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231</v>
      </c>
      <c r="G52" s="41"/>
      <c r="H52" s="41"/>
      <c r="I52" s="41"/>
      <c r="J52" s="41"/>
      <c r="K52" s="75" t="s">
        <v>187</v>
      </c>
      <c r="L52" s="76" t="s">
        <v>187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38</v>
      </c>
      <c r="G53" s="41"/>
      <c r="H53" s="41"/>
      <c r="I53" s="41"/>
      <c r="J53" s="41"/>
      <c r="K53" s="75" t="s">
        <v>187</v>
      </c>
      <c r="L53" s="76" t="s">
        <v>187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39</v>
      </c>
      <c r="G54" s="41"/>
      <c r="H54" s="41"/>
      <c r="I54" s="41"/>
      <c r="J54" s="41"/>
      <c r="K54" s="75"/>
      <c r="L54" s="76">
        <v>32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40</v>
      </c>
      <c r="G55" s="41"/>
      <c r="H55" s="41"/>
      <c r="I55" s="41"/>
      <c r="J55" s="41"/>
      <c r="K55" s="75" t="s">
        <v>187</v>
      </c>
      <c r="L55" s="76">
        <v>48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41</v>
      </c>
      <c r="G56" s="41"/>
      <c r="H56" s="41"/>
      <c r="I56" s="41"/>
      <c r="J56" s="41"/>
      <c r="K56" s="75" t="s">
        <v>187</v>
      </c>
      <c r="L56" s="76" t="s">
        <v>187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42</v>
      </c>
      <c r="G57" s="41"/>
      <c r="H57" s="41"/>
      <c r="I57" s="41"/>
      <c r="J57" s="41"/>
      <c r="K57" s="75"/>
      <c r="L57" s="76">
        <v>8</v>
      </c>
    </row>
    <row r="58" spans="2:12" ht="13.5" customHeight="1">
      <c r="B58" s="28">
        <f t="shared" si="1"/>
        <v>48</v>
      </c>
      <c r="C58" s="37"/>
      <c r="D58" s="43"/>
      <c r="E58" s="41"/>
      <c r="F58" s="41" t="s">
        <v>303</v>
      </c>
      <c r="G58" s="41"/>
      <c r="H58" s="41"/>
      <c r="I58" s="41"/>
      <c r="J58" s="41"/>
      <c r="K58" s="75">
        <v>32</v>
      </c>
      <c r="L58" s="76"/>
    </row>
    <row r="59" spans="2:12" ht="13.5" customHeight="1">
      <c r="B59" s="28">
        <f t="shared" si="1"/>
        <v>49</v>
      </c>
      <c r="C59" s="37"/>
      <c r="D59" s="43"/>
      <c r="E59" s="41"/>
      <c r="F59" s="41" t="s">
        <v>98</v>
      </c>
      <c r="G59" s="41"/>
      <c r="H59" s="41"/>
      <c r="I59" s="41"/>
      <c r="J59" s="41"/>
      <c r="K59" s="75">
        <v>200</v>
      </c>
      <c r="L59" s="76">
        <v>100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125</v>
      </c>
      <c r="G60" s="41"/>
      <c r="H60" s="41"/>
      <c r="I60" s="41"/>
      <c r="J60" s="41"/>
      <c r="K60" s="75" t="s">
        <v>187</v>
      </c>
      <c r="L60" s="76" t="s">
        <v>187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177</v>
      </c>
      <c r="G61" s="41"/>
      <c r="H61" s="41"/>
      <c r="I61" s="41"/>
      <c r="J61" s="41"/>
      <c r="K61" s="75">
        <v>550</v>
      </c>
      <c r="L61" s="76">
        <v>550</v>
      </c>
    </row>
    <row r="62" spans="2:12" ht="13.5" customHeight="1">
      <c r="B62" s="28">
        <f t="shared" si="1"/>
        <v>52</v>
      </c>
      <c r="C62" s="37"/>
      <c r="D62" s="43"/>
      <c r="E62" s="41"/>
      <c r="F62" s="41" t="s">
        <v>304</v>
      </c>
      <c r="G62" s="41"/>
      <c r="H62" s="41"/>
      <c r="I62" s="41"/>
      <c r="J62" s="41"/>
      <c r="K62" s="75">
        <v>25</v>
      </c>
      <c r="L62" s="76">
        <v>100</v>
      </c>
    </row>
    <row r="63" spans="2:12" ht="13.5" customHeight="1">
      <c r="B63" s="28">
        <f t="shared" si="1"/>
        <v>53</v>
      </c>
      <c r="C63" s="37"/>
      <c r="D63" s="43"/>
      <c r="E63" s="41"/>
      <c r="F63" s="41" t="s">
        <v>236</v>
      </c>
      <c r="G63" s="41"/>
      <c r="H63" s="41"/>
      <c r="I63" s="41"/>
      <c r="J63" s="41"/>
      <c r="K63" s="75"/>
      <c r="L63" s="76">
        <v>25</v>
      </c>
    </row>
    <row r="64" spans="2:12" ht="13.5" customHeight="1">
      <c r="B64" s="28">
        <f t="shared" si="1"/>
        <v>54</v>
      </c>
      <c r="C64" s="37"/>
      <c r="D64" s="43"/>
      <c r="E64" s="41"/>
      <c r="F64" s="41" t="s">
        <v>126</v>
      </c>
      <c r="G64" s="41"/>
      <c r="H64" s="41"/>
      <c r="I64" s="41"/>
      <c r="J64" s="41"/>
      <c r="K64" s="75">
        <v>32</v>
      </c>
      <c r="L64" s="76" t="s">
        <v>187</v>
      </c>
    </row>
    <row r="65" spans="2:12" ht="13.5" customHeight="1">
      <c r="B65" s="28">
        <f t="shared" si="1"/>
        <v>55</v>
      </c>
      <c r="C65" s="37"/>
      <c r="D65" s="43"/>
      <c r="E65" s="41"/>
      <c r="F65" s="41" t="s">
        <v>46</v>
      </c>
      <c r="G65" s="41"/>
      <c r="H65" s="41"/>
      <c r="I65" s="41"/>
      <c r="J65" s="41"/>
      <c r="K65" s="75">
        <v>260</v>
      </c>
      <c r="L65" s="76">
        <v>1125</v>
      </c>
    </row>
    <row r="66" spans="2:12" ht="13.5" customHeight="1">
      <c r="B66" s="28">
        <f t="shared" si="1"/>
        <v>56</v>
      </c>
      <c r="C66" s="36" t="s">
        <v>50</v>
      </c>
      <c r="D66" s="34" t="s">
        <v>51</v>
      </c>
      <c r="E66" s="41"/>
      <c r="F66" s="41" t="s">
        <v>305</v>
      </c>
      <c r="G66" s="41"/>
      <c r="H66" s="41"/>
      <c r="I66" s="41"/>
      <c r="J66" s="41"/>
      <c r="K66" s="75"/>
      <c r="L66" s="76">
        <v>2</v>
      </c>
    </row>
    <row r="67" spans="2:12" ht="13.5" customHeight="1">
      <c r="B67" s="28">
        <f t="shared" si="1"/>
        <v>57</v>
      </c>
      <c r="C67" s="37"/>
      <c r="D67" s="43"/>
      <c r="E67" s="41"/>
      <c r="F67" s="41" t="s">
        <v>108</v>
      </c>
      <c r="G67" s="41"/>
      <c r="H67" s="41"/>
      <c r="I67" s="41"/>
      <c r="J67" s="41"/>
      <c r="K67" s="75">
        <v>1</v>
      </c>
      <c r="L67" s="76"/>
    </row>
    <row r="68" spans="2:12" ht="13.5" customHeight="1">
      <c r="B68" s="28">
        <f t="shared" si="1"/>
        <v>58</v>
      </c>
      <c r="C68" s="37"/>
      <c r="D68" s="43"/>
      <c r="E68" s="41"/>
      <c r="F68" s="41" t="s">
        <v>52</v>
      </c>
      <c r="G68" s="41"/>
      <c r="H68" s="41"/>
      <c r="I68" s="41"/>
      <c r="J68" s="41"/>
      <c r="K68" s="75" t="s">
        <v>187</v>
      </c>
      <c r="L68" s="76">
        <v>1</v>
      </c>
    </row>
    <row r="69" spans="2:12" ht="13.5" customHeight="1">
      <c r="B69" s="28">
        <f t="shared" si="1"/>
        <v>59</v>
      </c>
      <c r="C69" s="37"/>
      <c r="D69" s="43"/>
      <c r="E69" s="41"/>
      <c r="F69" s="41" t="s">
        <v>53</v>
      </c>
      <c r="G69" s="41"/>
      <c r="H69" s="41"/>
      <c r="I69" s="41"/>
      <c r="J69" s="41"/>
      <c r="K69" s="75"/>
      <c r="L69" s="76" t="s">
        <v>187</v>
      </c>
    </row>
    <row r="70" spans="2:12" ht="13.5" customHeight="1">
      <c r="B70" s="28">
        <f t="shared" si="1"/>
        <v>60</v>
      </c>
      <c r="C70" s="36" t="s">
        <v>54</v>
      </c>
      <c r="D70" s="34" t="s">
        <v>55</v>
      </c>
      <c r="E70" s="41"/>
      <c r="F70" s="41" t="s">
        <v>306</v>
      </c>
      <c r="G70" s="41"/>
      <c r="H70" s="41"/>
      <c r="I70" s="41"/>
      <c r="J70" s="41"/>
      <c r="K70" s="75">
        <v>1</v>
      </c>
      <c r="L70" s="76"/>
    </row>
    <row r="71" spans="2:12" ht="13.5" customHeight="1">
      <c r="B71" s="28">
        <f t="shared" si="1"/>
        <v>61</v>
      </c>
      <c r="C71" s="37"/>
      <c r="D71" s="44"/>
      <c r="E71" s="41"/>
      <c r="F71" s="41" t="s">
        <v>56</v>
      </c>
      <c r="G71" s="41"/>
      <c r="H71" s="41"/>
      <c r="I71" s="41"/>
      <c r="J71" s="41"/>
      <c r="K71" s="75">
        <v>25</v>
      </c>
      <c r="L71" s="76" t="s">
        <v>187</v>
      </c>
    </row>
    <row r="72" spans="2:12" ht="13.5" customHeight="1">
      <c r="B72" s="28">
        <f t="shared" si="1"/>
        <v>62</v>
      </c>
      <c r="C72" s="38"/>
      <c r="D72" s="45" t="s">
        <v>57</v>
      </c>
      <c r="E72" s="41"/>
      <c r="F72" s="41" t="s">
        <v>58</v>
      </c>
      <c r="G72" s="41"/>
      <c r="H72" s="41"/>
      <c r="I72" s="41"/>
      <c r="J72" s="41"/>
      <c r="K72" s="75">
        <v>50</v>
      </c>
      <c r="L72" s="76">
        <v>75</v>
      </c>
    </row>
    <row r="73" spans="2:19" ht="13.5" customHeight="1">
      <c r="B73" s="28">
        <f t="shared" si="1"/>
        <v>63</v>
      </c>
      <c r="C73" s="36" t="s">
        <v>0</v>
      </c>
      <c r="D73" s="45" t="s">
        <v>60</v>
      </c>
      <c r="E73" s="41"/>
      <c r="F73" s="41" t="s">
        <v>61</v>
      </c>
      <c r="G73" s="41"/>
      <c r="H73" s="41"/>
      <c r="I73" s="41"/>
      <c r="J73" s="41"/>
      <c r="K73" s="75">
        <v>50</v>
      </c>
      <c r="L73" s="76" t="s">
        <v>187</v>
      </c>
      <c r="R73">
        <f>COUNTA(K66:K73)</f>
        <v>6</v>
      </c>
      <c r="S73">
        <f>COUNTA(L66:L73)</f>
        <v>6</v>
      </c>
    </row>
    <row r="74" spans="2:12" ht="13.5" customHeight="1">
      <c r="B74" s="28">
        <f t="shared" si="1"/>
        <v>64</v>
      </c>
      <c r="C74" s="39"/>
      <c r="D74" s="45" t="s">
        <v>57</v>
      </c>
      <c r="E74" s="41"/>
      <c r="F74" s="41" t="s">
        <v>281</v>
      </c>
      <c r="G74" s="41"/>
      <c r="H74" s="41"/>
      <c r="I74" s="41"/>
      <c r="J74" s="41"/>
      <c r="K74" s="75">
        <v>25</v>
      </c>
      <c r="L74" s="76"/>
    </row>
    <row r="75" spans="2:12" ht="13.5" customHeight="1">
      <c r="B75" s="28">
        <f t="shared" si="1"/>
        <v>65</v>
      </c>
      <c r="C75" s="155" t="s">
        <v>62</v>
      </c>
      <c r="D75" s="156"/>
      <c r="E75" s="41"/>
      <c r="F75" s="41" t="s">
        <v>63</v>
      </c>
      <c r="G75" s="41"/>
      <c r="H75" s="41"/>
      <c r="I75" s="41"/>
      <c r="J75" s="41"/>
      <c r="K75" s="75">
        <v>4875</v>
      </c>
      <c r="L75" s="76">
        <v>3000</v>
      </c>
    </row>
    <row r="76" spans="2:12" ht="13.5" customHeight="1">
      <c r="B76" s="28">
        <f t="shared" si="1"/>
        <v>66</v>
      </c>
      <c r="C76" s="39"/>
      <c r="D76" s="40"/>
      <c r="E76" s="41"/>
      <c r="F76" s="41" t="s">
        <v>64</v>
      </c>
      <c r="G76" s="41"/>
      <c r="H76" s="41"/>
      <c r="I76" s="41"/>
      <c r="J76" s="41"/>
      <c r="K76" s="75">
        <v>2875</v>
      </c>
      <c r="L76" s="76">
        <v>2250</v>
      </c>
    </row>
    <row r="77" spans="2:12" ht="13.5" customHeight="1" thickBot="1">
      <c r="B77" s="28">
        <f>B76+1</f>
        <v>67</v>
      </c>
      <c r="C77" s="39"/>
      <c r="D77" s="40"/>
      <c r="E77" s="41"/>
      <c r="F77" s="41" t="s">
        <v>282</v>
      </c>
      <c r="G77" s="41"/>
      <c r="H77" s="41"/>
      <c r="I77" s="41"/>
      <c r="J77" s="41"/>
      <c r="K77" s="75">
        <v>250</v>
      </c>
      <c r="L77" s="82">
        <v>250</v>
      </c>
    </row>
    <row r="78" spans="2:12" ht="13.5" customHeight="1">
      <c r="B78" s="78"/>
      <c r="C78" s="79"/>
      <c r="D78" s="79"/>
      <c r="E78" s="80"/>
      <c r="F78" s="80"/>
      <c r="G78" s="80"/>
      <c r="H78" s="80"/>
      <c r="I78" s="80"/>
      <c r="J78" s="80"/>
      <c r="K78" s="80"/>
      <c r="L78" s="112"/>
    </row>
    <row r="79" spans="18:19" ht="18" customHeight="1">
      <c r="R79">
        <f>COUNTA(K11:K77)</f>
        <v>47</v>
      </c>
      <c r="S79">
        <f>COUNTA(L11:L77)</f>
        <v>54</v>
      </c>
    </row>
    <row r="80" spans="2:19" ht="18" customHeight="1">
      <c r="B80" s="22"/>
      <c r="R80">
        <f>SUM(R11:R15,K16:K77)</f>
        <v>27833</v>
      </c>
      <c r="S80">
        <f>SUM(S11:S15,L16:L77)</f>
        <v>37842</v>
      </c>
    </row>
    <row r="81" ht="9" customHeight="1" thickBot="1"/>
    <row r="82" spans="2:19" ht="18" customHeight="1">
      <c r="B82" s="1"/>
      <c r="C82" s="2"/>
      <c r="D82" s="157" t="s">
        <v>2</v>
      </c>
      <c r="E82" s="157"/>
      <c r="F82" s="157"/>
      <c r="G82" s="157"/>
      <c r="H82" s="2"/>
      <c r="I82" s="2"/>
      <c r="J82" s="3"/>
      <c r="K82" s="84" t="s">
        <v>80</v>
      </c>
      <c r="L82" s="106" t="s">
        <v>81</v>
      </c>
      <c r="R82">
        <f>COUNTA(K11:K77)</f>
        <v>47</v>
      </c>
      <c r="S82">
        <f>COUNTA(L11:L77)</f>
        <v>54</v>
      </c>
    </row>
    <row r="83" spans="2:19" ht="18" customHeight="1" thickBot="1">
      <c r="B83" s="7"/>
      <c r="C83" s="8"/>
      <c r="D83" s="158" t="s">
        <v>3</v>
      </c>
      <c r="E83" s="158"/>
      <c r="F83" s="158"/>
      <c r="G83" s="158"/>
      <c r="H83" s="8"/>
      <c r="I83" s="8"/>
      <c r="J83" s="9"/>
      <c r="K83" s="89" t="str">
        <f>K5</f>
        <v>H 30.6.14</v>
      </c>
      <c r="L83" s="113" t="str">
        <f>K83</f>
        <v>H 30.6.14</v>
      </c>
      <c r="R83">
        <f>SUM(R11:R15,K16:K77)</f>
        <v>27833</v>
      </c>
      <c r="S83">
        <f>SUM(S11:S15,L16:L77)</f>
        <v>37842</v>
      </c>
    </row>
    <row r="84" spans="2:12" ht="19.5" customHeight="1" thickTop="1">
      <c r="B84" s="159" t="s">
        <v>283</v>
      </c>
      <c r="C84" s="160"/>
      <c r="D84" s="160"/>
      <c r="E84" s="160"/>
      <c r="F84" s="160"/>
      <c r="G84" s="160"/>
      <c r="H84" s="160"/>
      <c r="I84" s="160"/>
      <c r="J84" s="27"/>
      <c r="K84" s="90">
        <f>SUM(K85:K93)</f>
        <v>27833</v>
      </c>
      <c r="L84" s="114">
        <f>SUM(L85:L93)</f>
        <v>37842</v>
      </c>
    </row>
    <row r="85" spans="2:12" ht="13.5" customHeight="1">
      <c r="B85" s="145" t="s">
        <v>66</v>
      </c>
      <c r="C85" s="146"/>
      <c r="D85" s="153"/>
      <c r="E85" s="48"/>
      <c r="F85" s="49"/>
      <c r="G85" s="147" t="s">
        <v>14</v>
      </c>
      <c r="H85" s="147"/>
      <c r="I85" s="49"/>
      <c r="J85" s="51"/>
      <c r="K85" s="42">
        <f>SUM(R$11:R$15)</f>
        <v>25</v>
      </c>
      <c r="L85" s="115">
        <f>SUM(S$11:S$15)</f>
        <v>1475</v>
      </c>
    </row>
    <row r="86" spans="2:12" ht="13.5" customHeight="1">
      <c r="B86" s="16"/>
      <c r="C86" s="17"/>
      <c r="D86" s="18"/>
      <c r="E86" s="52"/>
      <c r="F86" s="41"/>
      <c r="G86" s="147" t="s">
        <v>90</v>
      </c>
      <c r="H86" s="147"/>
      <c r="I86" s="50"/>
      <c r="J86" s="53"/>
      <c r="K86" s="42">
        <f>SUM(K$16)</f>
        <v>3750</v>
      </c>
      <c r="L86" s="115">
        <f>SUM(L$16)</f>
        <v>2625</v>
      </c>
    </row>
    <row r="87" spans="2:12" ht="13.5" customHeight="1">
      <c r="B87" s="16"/>
      <c r="C87" s="17"/>
      <c r="D87" s="18"/>
      <c r="E87" s="52"/>
      <c r="F87" s="41"/>
      <c r="G87" s="147" t="s">
        <v>32</v>
      </c>
      <c r="H87" s="147"/>
      <c r="I87" s="49"/>
      <c r="J87" s="51"/>
      <c r="K87" s="42">
        <f>SUM(K$17:K$18)</f>
        <v>100</v>
      </c>
      <c r="L87" s="115">
        <f>SUM(L$17:L$18)</f>
        <v>375</v>
      </c>
    </row>
    <row r="88" spans="2:12" ht="13.5" customHeight="1">
      <c r="B88" s="16"/>
      <c r="C88" s="17"/>
      <c r="D88" s="18"/>
      <c r="E88" s="52"/>
      <c r="F88" s="41"/>
      <c r="G88" s="147" t="s">
        <v>20</v>
      </c>
      <c r="H88" s="147"/>
      <c r="I88" s="49"/>
      <c r="J88" s="51"/>
      <c r="K88" s="42">
        <f>SUM(K$19:K$19)</f>
        <v>0</v>
      </c>
      <c r="L88" s="115">
        <f>SUM(L$19:L$19)</f>
        <v>25</v>
      </c>
    </row>
    <row r="89" spans="2:12" ht="13.5" customHeight="1">
      <c r="B89" s="16"/>
      <c r="C89" s="17"/>
      <c r="D89" s="18"/>
      <c r="E89" s="52"/>
      <c r="F89" s="41"/>
      <c r="G89" s="147" t="s">
        <v>22</v>
      </c>
      <c r="H89" s="147"/>
      <c r="I89" s="49"/>
      <c r="J89" s="51"/>
      <c r="K89" s="42">
        <f>SUM(K$22:K$34)</f>
        <v>14600</v>
      </c>
      <c r="L89" s="115">
        <f>SUM(L$22:L$34)</f>
        <v>23600</v>
      </c>
    </row>
    <row r="90" spans="2:12" ht="13.5" customHeight="1">
      <c r="B90" s="16"/>
      <c r="C90" s="17"/>
      <c r="D90" s="18"/>
      <c r="E90" s="52"/>
      <c r="F90" s="41"/>
      <c r="G90" s="147" t="s">
        <v>88</v>
      </c>
      <c r="H90" s="147"/>
      <c r="I90" s="49"/>
      <c r="J90" s="51"/>
      <c r="K90" s="42">
        <f>SUM(K$35:K$35)</f>
        <v>0</v>
      </c>
      <c r="L90" s="115">
        <f>SUM(L$35:L$35)</f>
        <v>0</v>
      </c>
    </row>
    <row r="91" spans="2:12" ht="13.5" customHeight="1">
      <c r="B91" s="16"/>
      <c r="C91" s="17"/>
      <c r="D91" s="18"/>
      <c r="E91" s="52"/>
      <c r="F91" s="41"/>
      <c r="G91" s="147" t="s">
        <v>33</v>
      </c>
      <c r="H91" s="147"/>
      <c r="I91" s="49"/>
      <c r="J91" s="51"/>
      <c r="K91" s="42">
        <f>SUM(K$36:K$65)</f>
        <v>1206</v>
      </c>
      <c r="L91" s="115">
        <f>SUM(L$36:L$65)</f>
        <v>3688</v>
      </c>
    </row>
    <row r="92" spans="2:12" ht="13.5" customHeight="1">
      <c r="B92" s="16"/>
      <c r="C92" s="17"/>
      <c r="D92" s="18"/>
      <c r="E92" s="52"/>
      <c r="F92" s="41"/>
      <c r="G92" s="147" t="s">
        <v>284</v>
      </c>
      <c r="H92" s="147"/>
      <c r="I92" s="49"/>
      <c r="J92" s="51"/>
      <c r="K92" s="42">
        <f>SUM(K$20:K$21,K$75:K$76)</f>
        <v>7750</v>
      </c>
      <c r="L92" s="115">
        <f>SUM(L$20:L$21,L$75:L$76)</f>
        <v>5726</v>
      </c>
    </row>
    <row r="93" spans="2:12" ht="13.5" customHeight="1" thickBot="1">
      <c r="B93" s="19"/>
      <c r="C93" s="20"/>
      <c r="D93" s="21"/>
      <c r="E93" s="54"/>
      <c r="F93" s="46"/>
      <c r="G93" s="148" t="s">
        <v>65</v>
      </c>
      <c r="H93" s="148"/>
      <c r="I93" s="55"/>
      <c r="J93" s="56"/>
      <c r="K93" s="47">
        <f>SUM(K$66:K$74,K$77)</f>
        <v>402</v>
      </c>
      <c r="L93" s="116">
        <f>SUM(L$66:L$74,L$77)</f>
        <v>328</v>
      </c>
    </row>
    <row r="94" spans="2:12" ht="18" customHeight="1" thickTop="1">
      <c r="B94" s="149" t="s">
        <v>67</v>
      </c>
      <c r="C94" s="150"/>
      <c r="D94" s="151"/>
      <c r="E94" s="62"/>
      <c r="F94" s="29"/>
      <c r="G94" s="152" t="s">
        <v>68</v>
      </c>
      <c r="H94" s="152"/>
      <c r="I94" s="29"/>
      <c r="J94" s="30"/>
      <c r="K94" s="91" t="s">
        <v>69</v>
      </c>
      <c r="L94" s="97"/>
    </row>
    <row r="95" spans="2:12" ht="18" customHeight="1">
      <c r="B95" s="59"/>
      <c r="C95" s="60"/>
      <c r="D95" s="60"/>
      <c r="E95" s="57"/>
      <c r="F95" s="58"/>
      <c r="G95" s="33"/>
      <c r="H95" s="33"/>
      <c r="I95" s="58"/>
      <c r="J95" s="61"/>
      <c r="K95" s="92" t="s">
        <v>70</v>
      </c>
      <c r="L95" s="98"/>
    </row>
    <row r="96" spans="2:12" ht="18" customHeight="1">
      <c r="B96" s="16"/>
      <c r="C96" s="17"/>
      <c r="D96" s="17"/>
      <c r="E96" s="63"/>
      <c r="F96" s="8"/>
      <c r="G96" s="143" t="s">
        <v>71</v>
      </c>
      <c r="H96" s="143"/>
      <c r="I96" s="31"/>
      <c r="J96" s="32"/>
      <c r="K96" s="93" t="s">
        <v>72</v>
      </c>
      <c r="L96" s="99"/>
    </row>
    <row r="97" spans="2:12" ht="18" customHeight="1">
      <c r="B97" s="16"/>
      <c r="C97" s="17"/>
      <c r="D97" s="17"/>
      <c r="E97" s="64"/>
      <c r="F97" s="17"/>
      <c r="G97" s="65"/>
      <c r="H97" s="65"/>
      <c r="I97" s="60"/>
      <c r="J97" s="66"/>
      <c r="K97" s="94" t="s">
        <v>285</v>
      </c>
      <c r="L97" s="100"/>
    </row>
    <row r="98" spans="2:12" ht="18" customHeight="1">
      <c r="B98" s="16"/>
      <c r="C98" s="17"/>
      <c r="D98" s="17"/>
      <c r="E98" s="64"/>
      <c r="F98" s="17"/>
      <c r="G98" s="65"/>
      <c r="H98" s="65"/>
      <c r="I98" s="60"/>
      <c r="J98" s="66"/>
      <c r="K98" s="94" t="s">
        <v>102</v>
      </c>
      <c r="L98" s="100"/>
    </row>
    <row r="99" spans="2:12" ht="18" customHeight="1">
      <c r="B99" s="16"/>
      <c r="C99" s="17"/>
      <c r="D99" s="17"/>
      <c r="E99" s="63"/>
      <c r="F99" s="8"/>
      <c r="G99" s="143" t="s">
        <v>73</v>
      </c>
      <c r="H99" s="143"/>
      <c r="I99" s="31"/>
      <c r="J99" s="32"/>
      <c r="K99" s="93" t="s">
        <v>109</v>
      </c>
      <c r="L99" s="99"/>
    </row>
    <row r="100" spans="2:12" ht="18" customHeight="1">
      <c r="B100" s="16"/>
      <c r="C100" s="17"/>
      <c r="D100" s="17"/>
      <c r="E100" s="64"/>
      <c r="F100" s="17"/>
      <c r="G100" s="65"/>
      <c r="H100" s="65"/>
      <c r="I100" s="60"/>
      <c r="J100" s="66"/>
      <c r="K100" s="94" t="s">
        <v>286</v>
      </c>
      <c r="L100" s="100"/>
    </row>
    <row r="101" spans="2:12" ht="18" customHeight="1">
      <c r="B101" s="16"/>
      <c r="C101" s="17"/>
      <c r="D101" s="17"/>
      <c r="E101" s="64"/>
      <c r="F101" s="17"/>
      <c r="G101" s="65"/>
      <c r="H101" s="65"/>
      <c r="I101" s="60"/>
      <c r="J101" s="66"/>
      <c r="K101" s="94" t="s">
        <v>287</v>
      </c>
      <c r="L101" s="100"/>
    </row>
    <row r="102" spans="2:12" ht="18" customHeight="1">
      <c r="B102" s="16"/>
      <c r="C102" s="17"/>
      <c r="D102" s="17"/>
      <c r="E102" s="13"/>
      <c r="F102" s="14"/>
      <c r="G102" s="33"/>
      <c r="H102" s="33"/>
      <c r="I102" s="58"/>
      <c r="J102" s="61"/>
      <c r="K102" s="94" t="s">
        <v>288</v>
      </c>
      <c r="L102" s="98"/>
    </row>
    <row r="103" spans="2:12" ht="18" customHeight="1">
      <c r="B103" s="145" t="s">
        <v>74</v>
      </c>
      <c r="C103" s="146"/>
      <c r="D103" s="146"/>
      <c r="E103" s="8"/>
      <c r="F103" s="8"/>
      <c r="G103" s="8"/>
      <c r="H103" s="8"/>
      <c r="I103" s="8"/>
      <c r="J103" s="8"/>
      <c r="K103" s="77"/>
      <c r="L103" s="120"/>
    </row>
    <row r="104" spans="2:12" ht="13.5" customHeight="1">
      <c r="B104" s="67"/>
      <c r="C104" s="68" t="s">
        <v>75</v>
      </c>
      <c r="D104" s="69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67"/>
      <c r="C105" s="68" t="s">
        <v>76</v>
      </c>
      <c r="D105" s="69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67"/>
      <c r="C106" s="68" t="s">
        <v>77</v>
      </c>
      <c r="D106" s="69"/>
      <c r="E106" s="68"/>
      <c r="F106" s="68"/>
      <c r="G106" s="68"/>
      <c r="H106" s="68"/>
      <c r="I106" s="68"/>
      <c r="J106" s="68"/>
      <c r="K106" s="95"/>
      <c r="L106" s="101"/>
    </row>
    <row r="107" spans="2:12" ht="13.5" customHeight="1">
      <c r="B107" s="67"/>
      <c r="C107" s="68" t="s">
        <v>198</v>
      </c>
      <c r="D107" s="69"/>
      <c r="E107" s="68"/>
      <c r="F107" s="68"/>
      <c r="G107" s="68"/>
      <c r="H107" s="68"/>
      <c r="I107" s="68"/>
      <c r="J107" s="68"/>
      <c r="K107" s="95"/>
      <c r="L107" s="101"/>
    </row>
    <row r="108" spans="2:12" ht="13.5" customHeight="1">
      <c r="B108" s="67"/>
      <c r="C108" s="68" t="s">
        <v>289</v>
      </c>
      <c r="D108" s="69"/>
      <c r="E108" s="68"/>
      <c r="F108" s="68"/>
      <c r="G108" s="68"/>
      <c r="H108" s="68"/>
      <c r="I108" s="68"/>
      <c r="J108" s="68"/>
      <c r="K108" s="95"/>
      <c r="L108" s="101"/>
    </row>
    <row r="109" spans="2:12" ht="13.5" customHeight="1">
      <c r="B109" s="70"/>
      <c r="C109" s="68" t="s">
        <v>199</v>
      </c>
      <c r="D109" s="68"/>
      <c r="E109" s="68"/>
      <c r="F109" s="68"/>
      <c r="G109" s="68"/>
      <c r="H109" s="68"/>
      <c r="I109" s="68"/>
      <c r="J109" s="68"/>
      <c r="K109" s="95"/>
      <c r="L109" s="101"/>
    </row>
    <row r="110" spans="2:12" ht="13.5" customHeight="1">
      <c r="B110" s="70"/>
      <c r="C110" s="68" t="s">
        <v>200</v>
      </c>
      <c r="D110" s="68"/>
      <c r="E110" s="68"/>
      <c r="F110" s="68"/>
      <c r="G110" s="68"/>
      <c r="H110" s="68"/>
      <c r="I110" s="68"/>
      <c r="J110" s="68"/>
      <c r="K110" s="95"/>
      <c r="L110" s="101"/>
    </row>
    <row r="111" spans="2:12" ht="13.5" customHeight="1">
      <c r="B111" s="70"/>
      <c r="C111" s="68" t="s">
        <v>129</v>
      </c>
      <c r="D111" s="68"/>
      <c r="E111" s="68"/>
      <c r="F111" s="68"/>
      <c r="G111" s="68"/>
      <c r="H111" s="68"/>
      <c r="I111" s="68"/>
      <c r="J111" s="68"/>
      <c r="K111" s="95"/>
      <c r="L111" s="101"/>
    </row>
    <row r="112" spans="2:12" ht="13.5" customHeight="1">
      <c r="B112" s="70"/>
      <c r="C112" s="68" t="s">
        <v>130</v>
      </c>
      <c r="D112" s="68"/>
      <c r="E112" s="68"/>
      <c r="F112" s="68"/>
      <c r="G112" s="68"/>
      <c r="H112" s="68"/>
      <c r="I112" s="68"/>
      <c r="J112" s="68"/>
      <c r="K112" s="95"/>
      <c r="L112" s="101"/>
    </row>
    <row r="113" spans="2:12" ht="13.5" customHeight="1">
      <c r="B113" s="70"/>
      <c r="C113" s="68" t="s">
        <v>290</v>
      </c>
      <c r="D113" s="68"/>
      <c r="E113" s="68"/>
      <c r="F113" s="68"/>
      <c r="G113" s="68"/>
      <c r="H113" s="68"/>
      <c r="I113" s="68"/>
      <c r="J113" s="68"/>
      <c r="K113" s="95"/>
      <c r="L113" s="101"/>
    </row>
    <row r="114" spans="2:12" ht="13.5" customHeight="1">
      <c r="B114" s="70"/>
      <c r="C114" s="68" t="s">
        <v>201</v>
      </c>
      <c r="D114" s="68"/>
      <c r="E114" s="68"/>
      <c r="F114" s="68"/>
      <c r="G114" s="68"/>
      <c r="H114" s="68"/>
      <c r="I114" s="68"/>
      <c r="J114" s="68"/>
      <c r="K114" s="95"/>
      <c r="L114" s="101"/>
    </row>
    <row r="115" spans="2:12" ht="13.5" customHeight="1">
      <c r="B115" s="70"/>
      <c r="C115" s="95" t="s">
        <v>202</v>
      </c>
      <c r="D115" s="68"/>
      <c r="E115" s="68"/>
      <c r="F115" s="68"/>
      <c r="G115" s="68"/>
      <c r="H115" s="68"/>
      <c r="I115" s="68"/>
      <c r="J115" s="68"/>
      <c r="K115" s="95"/>
      <c r="L115" s="101"/>
    </row>
    <row r="116" spans="2:12" ht="13.5" customHeight="1">
      <c r="B116" s="70"/>
      <c r="C116" s="68" t="s">
        <v>203</v>
      </c>
      <c r="D116" s="68"/>
      <c r="E116" s="68"/>
      <c r="F116" s="68"/>
      <c r="G116" s="68"/>
      <c r="H116" s="68"/>
      <c r="I116" s="68"/>
      <c r="J116" s="68"/>
      <c r="K116" s="95"/>
      <c r="L116" s="101"/>
    </row>
    <row r="117" spans="2:13" ht="18" customHeight="1">
      <c r="B117" s="70"/>
      <c r="C117" s="68" t="s">
        <v>131</v>
      </c>
      <c r="D117" s="68"/>
      <c r="E117" s="68"/>
      <c r="F117" s="68"/>
      <c r="G117" s="68"/>
      <c r="H117" s="68"/>
      <c r="I117" s="68"/>
      <c r="J117" s="68"/>
      <c r="K117" s="95"/>
      <c r="L117" s="95"/>
      <c r="M117" s="121"/>
    </row>
    <row r="118" spans="2:13" ht="13.5">
      <c r="B118" s="70"/>
      <c r="C118" s="68" t="s">
        <v>291</v>
      </c>
      <c r="D118" s="68"/>
      <c r="E118" s="68"/>
      <c r="F118" s="68"/>
      <c r="G118" s="68"/>
      <c r="H118" s="68"/>
      <c r="I118" s="68"/>
      <c r="J118" s="68"/>
      <c r="K118" s="95"/>
      <c r="L118" s="95"/>
      <c r="M118" s="121"/>
    </row>
    <row r="119" spans="2:13" ht="13.5">
      <c r="B119" s="70"/>
      <c r="C119" s="68" t="s">
        <v>292</v>
      </c>
      <c r="D119" s="68"/>
      <c r="E119" s="68"/>
      <c r="F119" s="68"/>
      <c r="G119" s="68"/>
      <c r="H119" s="68"/>
      <c r="I119" s="68"/>
      <c r="J119" s="68"/>
      <c r="K119" s="95"/>
      <c r="L119" s="95"/>
      <c r="M119" s="121"/>
    </row>
    <row r="120" spans="2:13" ht="13.5">
      <c r="B120" s="70"/>
      <c r="C120" s="68" t="s">
        <v>204</v>
      </c>
      <c r="D120" s="68"/>
      <c r="E120" s="68"/>
      <c r="F120" s="68"/>
      <c r="G120" s="68"/>
      <c r="H120" s="68"/>
      <c r="I120" s="68"/>
      <c r="J120" s="68"/>
      <c r="K120" s="95"/>
      <c r="L120" s="95"/>
      <c r="M120" s="121"/>
    </row>
    <row r="121" spans="2:25" ht="13.5" customHeight="1">
      <c r="B121" s="70"/>
      <c r="C121" s="68" t="s">
        <v>182</v>
      </c>
      <c r="D121" s="68"/>
      <c r="E121" s="68"/>
      <c r="F121" s="68"/>
      <c r="G121" s="68"/>
      <c r="H121" s="68"/>
      <c r="I121" s="68"/>
      <c r="J121" s="68"/>
      <c r="K121" s="95"/>
      <c r="L121" s="95"/>
      <c r="M121" s="129"/>
      <c r="N121" s="128"/>
      <c r="Y121" s="83"/>
    </row>
    <row r="122" spans="2:13" ht="13.5">
      <c r="B122" s="70"/>
      <c r="C122" s="68" t="s">
        <v>92</v>
      </c>
      <c r="D122" s="68"/>
      <c r="E122" s="68"/>
      <c r="F122" s="68"/>
      <c r="G122" s="68"/>
      <c r="H122" s="68"/>
      <c r="I122" s="68"/>
      <c r="J122" s="68"/>
      <c r="K122" s="95"/>
      <c r="L122" s="95"/>
      <c r="M122" s="121"/>
    </row>
    <row r="123" spans="2:13" ht="13.5">
      <c r="B123" s="70"/>
      <c r="C123" s="68" t="s">
        <v>78</v>
      </c>
      <c r="D123" s="68"/>
      <c r="E123" s="68"/>
      <c r="F123" s="68"/>
      <c r="G123" s="68"/>
      <c r="H123" s="68"/>
      <c r="I123" s="68"/>
      <c r="J123" s="68"/>
      <c r="K123" s="95"/>
      <c r="L123" s="95"/>
      <c r="M123" s="121"/>
    </row>
    <row r="124" spans="2:13" ht="13.5">
      <c r="B124" s="121"/>
      <c r="C124" s="95" t="s">
        <v>205</v>
      </c>
      <c r="D124" s="81"/>
      <c r="E124" s="81"/>
      <c r="F124" s="81"/>
      <c r="G124" s="81"/>
      <c r="H124" s="81"/>
      <c r="I124" s="81"/>
      <c r="J124" s="81"/>
      <c r="K124" s="122"/>
      <c r="L124" s="122"/>
      <c r="M124" s="121"/>
    </row>
    <row r="125" spans="2:25" ht="13.5">
      <c r="B125" s="121"/>
      <c r="C125" s="95" t="s">
        <v>206</v>
      </c>
      <c r="D125" s="81"/>
      <c r="E125" s="81"/>
      <c r="F125" s="81"/>
      <c r="G125" s="81"/>
      <c r="H125" s="81"/>
      <c r="I125" s="81"/>
      <c r="J125" s="81"/>
      <c r="K125" s="122"/>
      <c r="L125" s="122"/>
      <c r="M125" s="130"/>
      <c r="N125" s="123"/>
      <c r="Y125" s="83"/>
    </row>
    <row r="126" spans="2:13" ht="13.5">
      <c r="B126" s="121"/>
      <c r="C126" s="95" t="s">
        <v>207</v>
      </c>
      <c r="D126" s="81"/>
      <c r="E126" s="81"/>
      <c r="F126" s="81"/>
      <c r="G126" s="81"/>
      <c r="H126" s="81"/>
      <c r="I126" s="81"/>
      <c r="J126" s="81"/>
      <c r="K126" s="122"/>
      <c r="L126" s="122"/>
      <c r="M126" s="121"/>
    </row>
    <row r="127" spans="2:12" ht="14.25" thickBot="1">
      <c r="B127" s="124"/>
      <c r="C127" s="96" t="s">
        <v>208</v>
      </c>
      <c r="D127" s="125"/>
      <c r="E127" s="125"/>
      <c r="F127" s="125"/>
      <c r="G127" s="125"/>
      <c r="H127" s="125"/>
      <c r="I127" s="125"/>
      <c r="J127" s="125"/>
      <c r="K127" s="126"/>
      <c r="L127" s="127"/>
    </row>
  </sheetData>
  <sheetProtection/>
  <mergeCells count="26">
    <mergeCell ref="B103:D103"/>
    <mergeCell ref="G92:H92"/>
    <mergeCell ref="G93:H93"/>
    <mergeCell ref="B94:D94"/>
    <mergeCell ref="G94:H94"/>
    <mergeCell ref="G96:H96"/>
    <mergeCell ref="G99:H99"/>
    <mergeCell ref="G86:H86"/>
    <mergeCell ref="G87:H87"/>
    <mergeCell ref="G88:H88"/>
    <mergeCell ref="G89:H89"/>
    <mergeCell ref="G90:H90"/>
    <mergeCell ref="G91:H91"/>
    <mergeCell ref="G10:H10"/>
    <mergeCell ref="C75:D75"/>
    <mergeCell ref="D82:G82"/>
    <mergeCell ref="D83:G83"/>
    <mergeCell ref="B84:I84"/>
    <mergeCell ref="B85:D85"/>
    <mergeCell ref="G85:H85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1"/>
  <sheetViews>
    <sheetView view="pageBreakPreview" zoomScale="75" zoomScaleNormal="75" zoomScaleSheetLayoutView="75" zoomScalePageLayoutView="0" workbookViewId="0" topLeftCell="A73">
      <selection activeCell="G87" sqref="G87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514</v>
      </c>
      <c r="L5" s="107" t="str">
        <f>K5</f>
        <v>H 31.3.1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0.42569444444444443</v>
      </c>
      <c r="L6" s="132">
        <v>0.38055555555555554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</v>
      </c>
      <c r="L7" s="134">
        <v>1.35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13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518</v>
      </c>
      <c r="G11" s="41"/>
      <c r="H11" s="41"/>
      <c r="I11" s="41"/>
      <c r="J11" s="41"/>
      <c r="K11" s="73" t="s">
        <v>188</v>
      </c>
      <c r="L11" s="74" t="s">
        <v>185</v>
      </c>
      <c r="N11" t="s">
        <v>15</v>
      </c>
      <c r="O11">
        <f>IF(K12="",0,VALUE(MID(K12,2,LEN(K12)-2)))</f>
        <v>0</v>
      </c>
      <c r="P11">
        <f>IF(L11="",0,VALUE(MID(L11,2,LEN(L11)-2)))</f>
        <v>25</v>
      </c>
      <c r="Q11" t="e">
        <f>IF(#REF!="",0,VALUE(MID(#REF!,2,LEN(#REF!)-2)))</f>
        <v>#REF!</v>
      </c>
      <c r="R11">
        <f aca="true" t="shared" si="0" ref="R11:S14">IF(K11="＋",0,IF(K11="(＋)",0,ABS(K11)))</f>
        <v>10</v>
      </c>
      <c r="S11">
        <f t="shared" si="0"/>
        <v>25</v>
      </c>
    </row>
    <row r="12" spans="2:19" ht="13.5" customHeight="1">
      <c r="B12" s="28">
        <f aca="true" t="shared" si="1" ref="B12:B61">B11+1</f>
        <v>2</v>
      </c>
      <c r="C12" s="35"/>
      <c r="D12" s="43"/>
      <c r="E12" s="41"/>
      <c r="F12" s="41" t="s">
        <v>519</v>
      </c>
      <c r="G12" s="41"/>
      <c r="H12" s="41"/>
      <c r="I12" s="41"/>
      <c r="J12" s="41"/>
      <c r="K12" s="73"/>
      <c r="L12" s="74" t="s">
        <v>263</v>
      </c>
      <c r="N12" t="s">
        <v>15</v>
      </c>
      <c r="O12" t="e">
        <f>IF(#REF!="",0,VALUE(MID(#REF!,2,LEN(#REF!)-2)))</f>
        <v>#REF!</v>
      </c>
      <c r="P12">
        <f>IF(L12="",0,VALUE(MID(L12,2,LEN(L12)-2)))</f>
        <v>125</v>
      </c>
      <c r="Q12" t="e">
        <f>IF(#REF!="",0,VALUE(MID(#REF!,2,LEN(#REF!)-2)))</f>
        <v>#REF!</v>
      </c>
      <c r="R12">
        <f t="shared" si="0"/>
        <v>0</v>
      </c>
      <c r="S12">
        <f t="shared" si="0"/>
        <v>125</v>
      </c>
    </row>
    <row r="13" spans="2:19" ht="13.5" customHeight="1">
      <c r="B13" s="28">
        <f t="shared" si="1"/>
        <v>3</v>
      </c>
      <c r="C13" s="35"/>
      <c r="D13" s="43"/>
      <c r="E13" s="41"/>
      <c r="F13" s="41" t="s">
        <v>254</v>
      </c>
      <c r="G13" s="41"/>
      <c r="H13" s="41"/>
      <c r="I13" s="41"/>
      <c r="J13" s="41"/>
      <c r="K13" s="73" t="s">
        <v>188</v>
      </c>
      <c r="L13" s="74" t="s">
        <v>210</v>
      </c>
      <c r="N13" s="71" t="s">
        <v>17</v>
      </c>
      <c r="O13" t="str">
        <f>K13</f>
        <v>(10)</v>
      </c>
      <c r="P13" t="str">
        <f>L13</f>
        <v>(50)</v>
      </c>
      <c r="Q13" t="e">
        <f>#REF!</f>
        <v>#REF!</v>
      </c>
      <c r="R13">
        <f t="shared" si="0"/>
        <v>10</v>
      </c>
      <c r="S13">
        <f t="shared" si="0"/>
        <v>50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138</v>
      </c>
      <c r="G14" s="41"/>
      <c r="H14" s="41"/>
      <c r="I14" s="41"/>
      <c r="J14" s="41"/>
      <c r="K14" s="73" t="s">
        <v>515</v>
      </c>
      <c r="L14" s="74" t="s">
        <v>210</v>
      </c>
      <c r="N14" t="s">
        <v>15</v>
      </c>
      <c r="O14" t="e">
        <f>IF(#REF!="",0,VALUE(MID(#REF!,2,LEN(#REF!)-2)))</f>
        <v>#REF!</v>
      </c>
      <c r="P14">
        <f>IF(L14="",0,VALUE(MID(L14,2,LEN(L14)-2)))</f>
        <v>50</v>
      </c>
      <c r="Q14" t="e">
        <f>IF(#REF!="",0,VALUE(MID(#REF!,2,LEN(#REF!)-2)))</f>
        <v>#REF!</v>
      </c>
      <c r="R14">
        <f t="shared" si="0"/>
        <v>30</v>
      </c>
      <c r="S14">
        <f t="shared" si="0"/>
        <v>50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15</v>
      </c>
      <c r="L15" s="76">
        <v>125</v>
      </c>
      <c r="S15">
        <f>COUNTA(L11:L14)</f>
        <v>4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520</v>
      </c>
      <c r="G16" s="41"/>
      <c r="H16" s="41"/>
      <c r="I16" s="41"/>
      <c r="J16" s="41"/>
      <c r="K16" s="75" t="s">
        <v>187</v>
      </c>
      <c r="L16" s="76"/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255</v>
      </c>
      <c r="G17" s="41"/>
      <c r="H17" s="41"/>
      <c r="I17" s="41"/>
      <c r="J17" s="41"/>
      <c r="K17" s="75" t="s">
        <v>187</v>
      </c>
      <c r="L17" s="76"/>
    </row>
    <row r="18" spans="2:12" ht="13.5" customHeight="1">
      <c r="B18" s="28">
        <f t="shared" si="1"/>
        <v>8</v>
      </c>
      <c r="C18" s="37"/>
      <c r="D18" s="34" t="s">
        <v>22</v>
      </c>
      <c r="E18" s="41"/>
      <c r="F18" s="41" t="s">
        <v>521</v>
      </c>
      <c r="G18" s="41"/>
      <c r="H18" s="41"/>
      <c r="I18" s="41"/>
      <c r="J18" s="41"/>
      <c r="K18" s="75" t="s">
        <v>187</v>
      </c>
      <c r="L18" s="76"/>
    </row>
    <row r="19" spans="2:12" ht="13.5" customHeight="1">
      <c r="B19" s="28">
        <f t="shared" si="1"/>
        <v>9</v>
      </c>
      <c r="C19" s="37"/>
      <c r="D19" s="43"/>
      <c r="E19" s="41"/>
      <c r="F19" s="41" t="s">
        <v>117</v>
      </c>
      <c r="G19" s="41"/>
      <c r="H19" s="41"/>
      <c r="I19" s="41"/>
      <c r="J19" s="41"/>
      <c r="K19" s="75">
        <v>4</v>
      </c>
      <c r="L19" s="76" t="s">
        <v>187</v>
      </c>
    </row>
    <row r="20" spans="2:12" ht="13.5" customHeight="1">
      <c r="B20" s="28">
        <f t="shared" si="1"/>
        <v>10</v>
      </c>
      <c r="C20" s="37"/>
      <c r="D20" s="43"/>
      <c r="E20" s="41"/>
      <c r="F20" s="41" t="s">
        <v>118</v>
      </c>
      <c r="G20" s="41"/>
      <c r="H20" s="41"/>
      <c r="I20" s="41"/>
      <c r="J20" s="41"/>
      <c r="K20" s="75">
        <v>20</v>
      </c>
      <c r="L20" s="76"/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>
        <v>35</v>
      </c>
      <c r="L21" s="76"/>
    </row>
    <row r="22" spans="2:12" ht="13.5" customHeight="1">
      <c r="B22" s="28">
        <f t="shared" si="1"/>
        <v>12</v>
      </c>
      <c r="C22" s="37"/>
      <c r="D22" s="43"/>
      <c r="E22" s="41"/>
      <c r="F22" s="41" t="s">
        <v>120</v>
      </c>
      <c r="G22" s="41"/>
      <c r="H22" s="41"/>
      <c r="I22" s="41"/>
      <c r="J22" s="41"/>
      <c r="K22" s="75"/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23</v>
      </c>
      <c r="G23" s="41"/>
      <c r="H23" s="41"/>
      <c r="I23" s="41"/>
      <c r="J23" s="41"/>
      <c r="K23" s="75" t="s">
        <v>187</v>
      </c>
      <c r="L23" s="76"/>
    </row>
    <row r="24" spans="2:12" ht="13.5" customHeight="1">
      <c r="B24" s="28">
        <f t="shared" si="1"/>
        <v>14</v>
      </c>
      <c r="C24" s="37"/>
      <c r="D24" s="43"/>
      <c r="E24" s="41"/>
      <c r="F24" s="41" t="s">
        <v>522</v>
      </c>
      <c r="G24" s="41"/>
      <c r="H24" s="41"/>
      <c r="I24" s="41"/>
      <c r="J24" s="41"/>
      <c r="K24" s="75">
        <v>5</v>
      </c>
      <c r="L24" s="76" t="s">
        <v>187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24</v>
      </c>
      <c r="G25" s="41"/>
      <c r="H25" s="41"/>
      <c r="I25" s="41"/>
      <c r="J25" s="41"/>
      <c r="K25" s="75">
        <v>550</v>
      </c>
      <c r="L25" s="76">
        <v>1850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132</v>
      </c>
      <c r="G26" s="41"/>
      <c r="H26" s="41"/>
      <c r="I26" s="41"/>
      <c r="J26" s="41"/>
      <c r="K26" s="75">
        <v>425</v>
      </c>
      <c r="L26" s="76">
        <v>100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87</v>
      </c>
      <c r="G27" s="41"/>
      <c r="H27" s="41"/>
      <c r="I27" s="41"/>
      <c r="J27" s="41"/>
      <c r="K27" s="75">
        <v>200</v>
      </c>
      <c r="L27" s="76">
        <v>700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123</v>
      </c>
      <c r="G28" s="41"/>
      <c r="H28" s="41"/>
      <c r="I28" s="41"/>
      <c r="J28" s="41"/>
      <c r="K28" s="75" t="s">
        <v>187</v>
      </c>
      <c r="L28" s="76" t="s">
        <v>187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141</v>
      </c>
      <c r="G29" s="41"/>
      <c r="H29" s="41"/>
      <c r="I29" s="41"/>
      <c r="J29" s="41"/>
      <c r="K29" s="75">
        <v>90</v>
      </c>
      <c r="L29" s="76">
        <v>450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523</v>
      </c>
      <c r="G30" s="41"/>
      <c r="H30" s="41"/>
      <c r="I30" s="41"/>
      <c r="J30" s="41"/>
      <c r="K30" s="75">
        <v>15</v>
      </c>
      <c r="L30" s="111" t="s">
        <v>187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25</v>
      </c>
      <c r="G31" s="41"/>
      <c r="H31" s="41"/>
      <c r="I31" s="41"/>
      <c r="J31" s="41"/>
      <c r="K31" s="75">
        <v>450</v>
      </c>
      <c r="L31" s="76">
        <v>2750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26</v>
      </c>
      <c r="G32" s="41"/>
      <c r="H32" s="41"/>
      <c r="I32" s="41"/>
      <c r="J32" s="41"/>
      <c r="K32" s="75">
        <v>4950</v>
      </c>
      <c r="L32" s="76">
        <v>37750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27</v>
      </c>
      <c r="G33" s="41"/>
      <c r="H33" s="41"/>
      <c r="I33" s="41"/>
      <c r="J33" s="41"/>
      <c r="K33" s="75"/>
      <c r="L33" s="76">
        <v>50</v>
      </c>
    </row>
    <row r="34" spans="2:12" ht="13.5" customHeight="1">
      <c r="B34" s="28">
        <f t="shared" si="1"/>
        <v>24</v>
      </c>
      <c r="C34" s="36" t="s">
        <v>91</v>
      </c>
      <c r="D34" s="34" t="s">
        <v>88</v>
      </c>
      <c r="E34" s="41"/>
      <c r="F34" s="41" t="s">
        <v>192</v>
      </c>
      <c r="G34" s="41"/>
      <c r="H34" s="41"/>
      <c r="I34" s="41"/>
      <c r="J34" s="41"/>
      <c r="K34" s="75">
        <v>5</v>
      </c>
      <c r="L34" s="76"/>
    </row>
    <row r="35" spans="2:12" ht="13.5" customHeight="1">
      <c r="B35" s="28">
        <f t="shared" si="1"/>
        <v>25</v>
      </c>
      <c r="C35" s="36" t="s">
        <v>89</v>
      </c>
      <c r="D35" s="34" t="s">
        <v>33</v>
      </c>
      <c r="E35" s="41"/>
      <c r="F35" s="41" t="s">
        <v>167</v>
      </c>
      <c r="G35" s="41"/>
      <c r="H35" s="41"/>
      <c r="I35" s="41"/>
      <c r="J35" s="41"/>
      <c r="K35" s="75" t="s">
        <v>187</v>
      </c>
      <c r="L35" s="76" t="s">
        <v>187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133</v>
      </c>
      <c r="G36" s="41"/>
      <c r="H36" s="41"/>
      <c r="I36" s="41"/>
      <c r="J36" s="41"/>
      <c r="K36" s="75">
        <v>10</v>
      </c>
      <c r="L36" s="76"/>
    </row>
    <row r="37" spans="2:12" ht="13.5" customHeight="1">
      <c r="B37" s="28">
        <f t="shared" si="1"/>
        <v>27</v>
      </c>
      <c r="C37" s="37"/>
      <c r="D37" s="43"/>
      <c r="E37" s="41"/>
      <c r="F37" s="41" t="s">
        <v>35</v>
      </c>
      <c r="G37" s="41"/>
      <c r="H37" s="41"/>
      <c r="I37" s="41"/>
      <c r="J37" s="41"/>
      <c r="K37" s="75">
        <v>5</v>
      </c>
      <c r="L37" s="76"/>
    </row>
    <row r="38" spans="2:12" ht="13.5" customHeight="1">
      <c r="B38" s="28">
        <f t="shared" si="1"/>
        <v>28</v>
      </c>
      <c r="C38" s="37"/>
      <c r="D38" s="43"/>
      <c r="E38" s="41"/>
      <c r="F38" s="41" t="s">
        <v>524</v>
      </c>
      <c r="G38" s="41"/>
      <c r="H38" s="41"/>
      <c r="I38" s="41"/>
      <c r="J38" s="41"/>
      <c r="K38" s="75">
        <v>40</v>
      </c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135</v>
      </c>
      <c r="G39" s="41"/>
      <c r="H39" s="41"/>
      <c r="I39" s="41"/>
      <c r="J39" s="41"/>
      <c r="K39" s="75">
        <v>10</v>
      </c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37</v>
      </c>
      <c r="G40" s="41"/>
      <c r="H40" s="41"/>
      <c r="I40" s="41"/>
      <c r="J40" s="41"/>
      <c r="K40" s="75">
        <v>30</v>
      </c>
      <c r="L40" s="76"/>
    </row>
    <row r="41" spans="2:12" ht="13.5" customHeight="1">
      <c r="B41" s="28">
        <f t="shared" si="1"/>
        <v>31</v>
      </c>
      <c r="C41" s="37"/>
      <c r="D41" s="43"/>
      <c r="E41" s="41"/>
      <c r="F41" s="41" t="s">
        <v>38</v>
      </c>
      <c r="G41" s="41"/>
      <c r="H41" s="41"/>
      <c r="I41" s="41"/>
      <c r="J41" s="41"/>
      <c r="K41" s="75"/>
      <c r="L41" s="76" t="s">
        <v>187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40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97</v>
      </c>
      <c r="G43" s="41"/>
      <c r="H43" s="41"/>
      <c r="I43" s="41"/>
      <c r="J43" s="41"/>
      <c r="K43" s="75"/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525</v>
      </c>
      <c r="G44" s="41"/>
      <c r="H44" s="41"/>
      <c r="I44" s="41"/>
      <c r="J44" s="41"/>
      <c r="K44" s="75" t="s">
        <v>187</v>
      </c>
      <c r="L44" s="76">
        <v>150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526</v>
      </c>
      <c r="G45" s="41"/>
      <c r="H45" s="41"/>
      <c r="I45" s="41"/>
      <c r="J45" s="41"/>
      <c r="K45" s="75" t="s">
        <v>187</v>
      </c>
      <c r="L45" s="76"/>
    </row>
    <row r="46" spans="2:12" ht="13.5" customHeight="1">
      <c r="B46" s="28">
        <f t="shared" si="1"/>
        <v>36</v>
      </c>
      <c r="C46" s="37"/>
      <c r="D46" s="43"/>
      <c r="E46" s="41"/>
      <c r="F46" s="41" t="s">
        <v>44</v>
      </c>
      <c r="G46" s="41"/>
      <c r="H46" s="41"/>
      <c r="I46" s="41"/>
      <c r="J46" s="41"/>
      <c r="K46" s="75" t="s">
        <v>187</v>
      </c>
      <c r="L46" s="76"/>
    </row>
    <row r="47" spans="2:12" ht="13.5" customHeight="1">
      <c r="B47" s="28">
        <f t="shared" si="1"/>
        <v>37</v>
      </c>
      <c r="C47" s="37"/>
      <c r="D47" s="43"/>
      <c r="E47" s="41"/>
      <c r="F47" s="41" t="s">
        <v>45</v>
      </c>
      <c r="G47" s="41"/>
      <c r="H47" s="41"/>
      <c r="I47" s="41"/>
      <c r="J47" s="41"/>
      <c r="K47" s="75"/>
      <c r="L47" s="76" t="s">
        <v>187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235</v>
      </c>
      <c r="G48" s="41"/>
      <c r="H48" s="41"/>
      <c r="I48" s="41"/>
      <c r="J48" s="41"/>
      <c r="K48" s="75">
        <v>20</v>
      </c>
      <c r="L48" s="76"/>
    </row>
    <row r="49" spans="2:12" ht="13.5" customHeight="1">
      <c r="B49" s="28">
        <f t="shared" si="1"/>
        <v>39</v>
      </c>
      <c r="C49" s="37"/>
      <c r="D49" s="43"/>
      <c r="E49" s="41"/>
      <c r="F49" s="41" t="s">
        <v>46</v>
      </c>
      <c r="G49" s="41"/>
      <c r="H49" s="41"/>
      <c r="I49" s="41"/>
      <c r="J49" s="41"/>
      <c r="K49" s="75">
        <v>70</v>
      </c>
      <c r="L49" s="76">
        <v>225</v>
      </c>
    </row>
    <row r="50" spans="2:12" ht="13.5" customHeight="1">
      <c r="B50" s="28">
        <f t="shared" si="1"/>
        <v>40</v>
      </c>
      <c r="C50" s="36" t="s">
        <v>50</v>
      </c>
      <c r="D50" s="34" t="s">
        <v>51</v>
      </c>
      <c r="E50" s="41"/>
      <c r="F50" s="41" t="s">
        <v>237</v>
      </c>
      <c r="G50" s="41"/>
      <c r="H50" s="41"/>
      <c r="I50" s="41"/>
      <c r="J50" s="41"/>
      <c r="K50" s="75"/>
      <c r="L50" s="76" t="s">
        <v>187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195</v>
      </c>
      <c r="G51" s="41"/>
      <c r="H51" s="41"/>
      <c r="I51" s="41"/>
      <c r="J51" s="41"/>
      <c r="K51" s="75"/>
      <c r="L51" s="76">
        <v>1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162</v>
      </c>
      <c r="G52" s="41"/>
      <c r="H52" s="41"/>
      <c r="I52" s="41"/>
      <c r="J52" s="41"/>
      <c r="K52" s="75"/>
      <c r="L52" s="76" t="s">
        <v>187</v>
      </c>
    </row>
    <row r="53" spans="2:12" ht="13.5" customHeight="1">
      <c r="B53" s="28">
        <f t="shared" si="1"/>
        <v>43</v>
      </c>
      <c r="C53" s="37"/>
      <c r="D53" s="44"/>
      <c r="E53" s="41"/>
      <c r="F53" s="41" t="s">
        <v>53</v>
      </c>
      <c r="G53" s="41"/>
      <c r="H53" s="41"/>
      <c r="I53" s="41"/>
      <c r="J53" s="41"/>
      <c r="K53" s="75">
        <v>1</v>
      </c>
      <c r="L53" s="76">
        <v>2</v>
      </c>
    </row>
    <row r="54" spans="2:12" ht="13.5" customHeight="1">
      <c r="B54" s="28">
        <f t="shared" si="1"/>
        <v>44</v>
      </c>
      <c r="C54" s="36" t="s">
        <v>54</v>
      </c>
      <c r="D54" s="43" t="s">
        <v>128</v>
      </c>
      <c r="E54" s="41"/>
      <c r="F54" s="41" t="s">
        <v>127</v>
      </c>
      <c r="G54" s="41"/>
      <c r="H54" s="41"/>
      <c r="I54" s="41"/>
      <c r="J54" s="41"/>
      <c r="K54" s="75"/>
      <c r="L54" s="76">
        <v>1</v>
      </c>
    </row>
    <row r="55" spans="2:12" ht="13.5" customHeight="1">
      <c r="B55" s="28">
        <f t="shared" si="1"/>
        <v>45</v>
      </c>
      <c r="C55" s="37"/>
      <c r="D55" s="34" t="s">
        <v>55</v>
      </c>
      <c r="E55" s="41"/>
      <c r="F55" s="41" t="s">
        <v>196</v>
      </c>
      <c r="G55" s="41"/>
      <c r="H55" s="41"/>
      <c r="I55" s="41"/>
      <c r="J55" s="41"/>
      <c r="K55" s="75" t="s">
        <v>187</v>
      </c>
      <c r="L55" s="76">
        <v>3</v>
      </c>
    </row>
    <row r="56" spans="2:12" ht="13.5" customHeight="1">
      <c r="B56" s="28">
        <f t="shared" si="1"/>
        <v>46</v>
      </c>
      <c r="C56" s="37"/>
      <c r="D56" s="44"/>
      <c r="E56" s="41"/>
      <c r="F56" s="41" t="s">
        <v>56</v>
      </c>
      <c r="G56" s="41"/>
      <c r="H56" s="41"/>
      <c r="I56" s="41"/>
      <c r="J56" s="41"/>
      <c r="K56" s="75">
        <v>5</v>
      </c>
      <c r="L56" s="76">
        <v>50</v>
      </c>
    </row>
    <row r="57" spans="2:12" ht="13.5" customHeight="1">
      <c r="B57" s="28">
        <f t="shared" si="1"/>
        <v>47</v>
      </c>
      <c r="C57" s="38"/>
      <c r="D57" s="45" t="s">
        <v>57</v>
      </c>
      <c r="E57" s="41"/>
      <c r="F57" s="41" t="s">
        <v>58</v>
      </c>
      <c r="G57" s="41"/>
      <c r="H57" s="41"/>
      <c r="I57" s="41"/>
      <c r="J57" s="41"/>
      <c r="K57" s="75" t="s">
        <v>187</v>
      </c>
      <c r="L57" s="76">
        <v>25</v>
      </c>
    </row>
    <row r="58" spans="2:19" ht="13.5" customHeight="1">
      <c r="B58" s="28">
        <f t="shared" si="1"/>
        <v>48</v>
      </c>
      <c r="C58" s="36" t="s">
        <v>0</v>
      </c>
      <c r="D58" s="45" t="s">
        <v>60</v>
      </c>
      <c r="E58" s="41"/>
      <c r="F58" s="41" t="s">
        <v>61</v>
      </c>
      <c r="G58" s="41"/>
      <c r="H58" s="41"/>
      <c r="I58" s="41"/>
      <c r="J58" s="41"/>
      <c r="K58" s="75"/>
      <c r="L58" s="76" t="s">
        <v>187</v>
      </c>
      <c r="R58">
        <f>COUNTA(K50:K58)</f>
        <v>4</v>
      </c>
      <c r="S58">
        <f>COUNTA(L50:L58)</f>
        <v>9</v>
      </c>
    </row>
    <row r="59" spans="2:12" ht="13.5" customHeight="1">
      <c r="B59" s="28">
        <f t="shared" si="1"/>
        <v>49</v>
      </c>
      <c r="C59" s="155" t="s">
        <v>62</v>
      </c>
      <c r="D59" s="156"/>
      <c r="E59" s="41"/>
      <c r="F59" s="41" t="s">
        <v>63</v>
      </c>
      <c r="G59" s="41"/>
      <c r="H59" s="41"/>
      <c r="I59" s="41"/>
      <c r="J59" s="41"/>
      <c r="K59" s="75">
        <v>850</v>
      </c>
      <c r="L59" s="76">
        <v>5750</v>
      </c>
    </row>
    <row r="60" spans="2:12" ht="13.5" customHeight="1">
      <c r="B60" s="28">
        <f t="shared" si="1"/>
        <v>50</v>
      </c>
      <c r="C60" s="39"/>
      <c r="D60" s="40"/>
      <c r="E60" s="41"/>
      <c r="F60" s="41" t="s">
        <v>64</v>
      </c>
      <c r="G60" s="41"/>
      <c r="H60" s="41"/>
      <c r="I60" s="41"/>
      <c r="J60" s="41"/>
      <c r="K60" s="75">
        <v>250</v>
      </c>
      <c r="L60" s="76">
        <v>750</v>
      </c>
    </row>
    <row r="61" spans="2:12" ht="13.5" customHeight="1" thickBot="1">
      <c r="B61" s="138">
        <f t="shared" si="1"/>
        <v>51</v>
      </c>
      <c r="C61" s="139"/>
      <c r="D61" s="140"/>
      <c r="E61" s="141"/>
      <c r="F61" s="141" t="s">
        <v>107</v>
      </c>
      <c r="G61" s="141"/>
      <c r="H61" s="141"/>
      <c r="I61" s="141"/>
      <c r="J61" s="141"/>
      <c r="K61" s="142">
        <v>250</v>
      </c>
      <c r="L61" s="82">
        <v>750</v>
      </c>
    </row>
    <row r="62" spans="2:12" ht="13.5" customHeight="1">
      <c r="B62" s="78"/>
      <c r="C62" s="79"/>
      <c r="D62" s="79"/>
      <c r="E62" s="80"/>
      <c r="F62" s="80"/>
      <c r="G62" s="80"/>
      <c r="H62" s="80"/>
      <c r="I62" s="80"/>
      <c r="J62" s="80"/>
      <c r="K62" s="80"/>
      <c r="L62" s="112"/>
    </row>
    <row r="63" spans="18:19" ht="18" customHeight="1">
      <c r="R63">
        <f>COUNTA(K11:K61)</f>
        <v>40</v>
      </c>
      <c r="S63">
        <f>COUNTA(L11:L61)</f>
        <v>37</v>
      </c>
    </row>
    <row r="64" spans="2:19" ht="18" customHeight="1">
      <c r="B64" s="22"/>
      <c r="R64">
        <f>SUM(R11:R14,K15:K61)</f>
        <v>8355</v>
      </c>
      <c r="S64">
        <f>SUM(S11:S14,L15:L61)</f>
        <v>51732</v>
      </c>
    </row>
    <row r="65" ht="9" customHeight="1" thickBot="1"/>
    <row r="66" spans="2:19" ht="18" customHeight="1">
      <c r="B66" s="1"/>
      <c r="C66" s="2"/>
      <c r="D66" s="157" t="s">
        <v>2</v>
      </c>
      <c r="E66" s="157"/>
      <c r="F66" s="157"/>
      <c r="G66" s="157"/>
      <c r="H66" s="2"/>
      <c r="I66" s="2"/>
      <c r="J66" s="3"/>
      <c r="K66" s="84" t="s">
        <v>80</v>
      </c>
      <c r="L66" s="106" t="s">
        <v>81</v>
      </c>
      <c r="R66">
        <f>COUNTA(K11:K61)</f>
        <v>40</v>
      </c>
      <c r="S66">
        <f>COUNTA(L11:L61)</f>
        <v>37</v>
      </c>
    </row>
    <row r="67" spans="2:19" ht="18" customHeight="1" thickBot="1">
      <c r="B67" s="7"/>
      <c r="C67" s="8"/>
      <c r="D67" s="158" t="s">
        <v>3</v>
      </c>
      <c r="E67" s="158"/>
      <c r="F67" s="158"/>
      <c r="G67" s="158"/>
      <c r="H67" s="8"/>
      <c r="I67" s="8"/>
      <c r="J67" s="9"/>
      <c r="K67" s="89" t="str">
        <f>K5</f>
        <v>H 31.3.1</v>
      </c>
      <c r="L67" s="113" t="str">
        <f>K67</f>
        <v>H 31.3.1</v>
      </c>
      <c r="R67">
        <f>SUM(R11:R14,K15:K61)</f>
        <v>8355</v>
      </c>
      <c r="S67">
        <f>SUM(S11:S14,L15:L61)</f>
        <v>51732</v>
      </c>
    </row>
    <row r="68" spans="2:12" ht="19.5" customHeight="1" thickTop="1">
      <c r="B68" s="159" t="s">
        <v>113</v>
      </c>
      <c r="C68" s="160"/>
      <c r="D68" s="160"/>
      <c r="E68" s="160"/>
      <c r="F68" s="160"/>
      <c r="G68" s="160"/>
      <c r="H68" s="160"/>
      <c r="I68" s="160"/>
      <c r="J68" s="27"/>
      <c r="K68" s="90">
        <f>SUM(K69:K77)</f>
        <v>8355</v>
      </c>
      <c r="L68" s="114">
        <f>SUM(L69:L77)</f>
        <v>51732</v>
      </c>
    </row>
    <row r="69" spans="2:12" ht="13.5" customHeight="1">
      <c r="B69" s="145" t="s">
        <v>66</v>
      </c>
      <c r="C69" s="146"/>
      <c r="D69" s="153"/>
      <c r="E69" s="48"/>
      <c r="F69" s="49"/>
      <c r="G69" s="147" t="s">
        <v>14</v>
      </c>
      <c r="H69" s="147"/>
      <c r="I69" s="49"/>
      <c r="J69" s="51"/>
      <c r="K69" s="42">
        <f>SUM(R$11:R$14)</f>
        <v>50</v>
      </c>
      <c r="L69" s="115">
        <f>SUM(S$11:S$14)</f>
        <v>250</v>
      </c>
    </row>
    <row r="70" spans="2:12" ht="13.5" customHeight="1">
      <c r="B70" s="16"/>
      <c r="C70" s="17"/>
      <c r="D70" s="18"/>
      <c r="E70" s="52"/>
      <c r="F70" s="41"/>
      <c r="G70" s="147" t="s">
        <v>90</v>
      </c>
      <c r="H70" s="147"/>
      <c r="I70" s="50"/>
      <c r="J70" s="53"/>
      <c r="K70" s="42">
        <f>SUM(K$15)</f>
        <v>15</v>
      </c>
      <c r="L70" s="115">
        <f>SUM(L$15)</f>
        <v>125</v>
      </c>
    </row>
    <row r="71" spans="2:12" ht="13.5" customHeight="1">
      <c r="B71" s="16"/>
      <c r="C71" s="17"/>
      <c r="D71" s="18"/>
      <c r="E71" s="52"/>
      <c r="F71" s="41"/>
      <c r="G71" s="147" t="s">
        <v>32</v>
      </c>
      <c r="H71" s="147"/>
      <c r="I71" s="49"/>
      <c r="J71" s="51"/>
      <c r="K71" s="42">
        <f>SUM(K$16:K$16)</f>
        <v>0</v>
      </c>
      <c r="L71" s="115">
        <f>SUM(L$16:L$16)</f>
        <v>0</v>
      </c>
    </row>
    <row r="72" spans="2:12" ht="13.5" customHeight="1">
      <c r="B72" s="16"/>
      <c r="C72" s="17"/>
      <c r="D72" s="18"/>
      <c r="E72" s="52"/>
      <c r="F72" s="41"/>
      <c r="G72" s="147" t="s">
        <v>20</v>
      </c>
      <c r="H72" s="147"/>
      <c r="I72" s="49"/>
      <c r="J72" s="51"/>
      <c r="K72" s="42">
        <f>SUM(K$17:K$17)</f>
        <v>0</v>
      </c>
      <c r="L72" s="115">
        <f>SUM(L$17:L$17)</f>
        <v>0</v>
      </c>
    </row>
    <row r="73" spans="2:12" ht="13.5" customHeight="1">
      <c r="B73" s="16"/>
      <c r="C73" s="17"/>
      <c r="D73" s="18"/>
      <c r="E73" s="52"/>
      <c r="F73" s="41"/>
      <c r="G73" s="147" t="s">
        <v>22</v>
      </c>
      <c r="H73" s="147"/>
      <c r="I73" s="49"/>
      <c r="J73" s="51"/>
      <c r="K73" s="42">
        <f>SUM(K$18:K$33)</f>
        <v>6744</v>
      </c>
      <c r="L73" s="115">
        <f>SUM(L$18:L$33)</f>
        <v>43650</v>
      </c>
    </row>
    <row r="74" spans="2:12" ht="13.5" customHeight="1">
      <c r="B74" s="16"/>
      <c r="C74" s="17"/>
      <c r="D74" s="18"/>
      <c r="E74" s="52"/>
      <c r="F74" s="41"/>
      <c r="G74" s="147" t="s">
        <v>88</v>
      </c>
      <c r="H74" s="147"/>
      <c r="I74" s="49"/>
      <c r="J74" s="51"/>
      <c r="K74" s="42">
        <f>SUM(K$34:K$34)</f>
        <v>5</v>
      </c>
      <c r="L74" s="115">
        <f>SUM(L$34:L$34)</f>
        <v>0</v>
      </c>
    </row>
    <row r="75" spans="2:12" ht="13.5" customHeight="1">
      <c r="B75" s="16"/>
      <c r="C75" s="17"/>
      <c r="D75" s="18"/>
      <c r="E75" s="52"/>
      <c r="F75" s="41"/>
      <c r="G75" s="147" t="s">
        <v>33</v>
      </c>
      <c r="H75" s="147"/>
      <c r="I75" s="49"/>
      <c r="J75" s="51"/>
      <c r="K75" s="42">
        <f>SUM(K$35:K$49)</f>
        <v>185</v>
      </c>
      <c r="L75" s="115">
        <f>SUM(L$35:L$49)</f>
        <v>375</v>
      </c>
    </row>
    <row r="76" spans="2:12" ht="13.5" customHeight="1">
      <c r="B76" s="16"/>
      <c r="C76" s="17"/>
      <c r="D76" s="18"/>
      <c r="E76" s="52"/>
      <c r="F76" s="41"/>
      <c r="G76" s="147" t="s">
        <v>104</v>
      </c>
      <c r="H76" s="147"/>
      <c r="I76" s="49"/>
      <c r="J76" s="51"/>
      <c r="K76" s="42">
        <f>SUM(K$59:K$60)</f>
        <v>1100</v>
      </c>
      <c r="L76" s="137">
        <f>SUM(L$59:L$60)</f>
        <v>6500</v>
      </c>
    </row>
    <row r="77" spans="2:12" ht="13.5" customHeight="1" thickBot="1">
      <c r="B77" s="19"/>
      <c r="C77" s="20"/>
      <c r="D77" s="21"/>
      <c r="E77" s="54"/>
      <c r="F77" s="46"/>
      <c r="G77" s="148" t="s">
        <v>65</v>
      </c>
      <c r="H77" s="148"/>
      <c r="I77" s="55"/>
      <c r="J77" s="56"/>
      <c r="K77" s="47">
        <f>SUM(K$50:K$58,K$61)</f>
        <v>256</v>
      </c>
      <c r="L77" s="116">
        <f>SUM(L$50:L$58,L$61)</f>
        <v>832</v>
      </c>
    </row>
    <row r="78" spans="2:12" ht="18" customHeight="1" thickTop="1">
      <c r="B78" s="149" t="s">
        <v>67</v>
      </c>
      <c r="C78" s="150"/>
      <c r="D78" s="151"/>
      <c r="E78" s="62"/>
      <c r="F78" s="29"/>
      <c r="G78" s="152" t="s">
        <v>68</v>
      </c>
      <c r="H78" s="152"/>
      <c r="I78" s="29"/>
      <c r="J78" s="30"/>
      <c r="K78" s="91" t="s">
        <v>69</v>
      </c>
      <c r="L78" s="97"/>
    </row>
    <row r="79" spans="2:12" ht="18" customHeight="1">
      <c r="B79" s="59"/>
      <c r="C79" s="60"/>
      <c r="D79" s="60"/>
      <c r="E79" s="57"/>
      <c r="F79" s="58"/>
      <c r="G79" s="33"/>
      <c r="H79" s="33"/>
      <c r="I79" s="58"/>
      <c r="J79" s="61"/>
      <c r="K79" s="92" t="s">
        <v>70</v>
      </c>
      <c r="L79" s="98"/>
    </row>
    <row r="80" spans="2:12" ht="18" customHeight="1">
      <c r="B80" s="16"/>
      <c r="C80" s="17"/>
      <c r="D80" s="17"/>
      <c r="E80" s="63"/>
      <c r="F80" s="8"/>
      <c r="G80" s="143" t="s">
        <v>71</v>
      </c>
      <c r="H80" s="143"/>
      <c r="I80" s="31"/>
      <c r="J80" s="32"/>
      <c r="K80" s="93" t="s">
        <v>72</v>
      </c>
      <c r="L80" s="99"/>
    </row>
    <row r="81" spans="2:12" ht="18" customHeight="1">
      <c r="B81" s="16"/>
      <c r="C81" s="17"/>
      <c r="D81" s="17"/>
      <c r="E81" s="64"/>
      <c r="F81" s="17"/>
      <c r="G81" s="65"/>
      <c r="H81" s="65"/>
      <c r="I81" s="60"/>
      <c r="J81" s="66"/>
      <c r="K81" s="94" t="s">
        <v>101</v>
      </c>
      <c r="L81" s="100"/>
    </row>
    <row r="82" spans="2:12" ht="18" customHeight="1">
      <c r="B82" s="16"/>
      <c r="C82" s="17"/>
      <c r="D82" s="17"/>
      <c r="E82" s="64"/>
      <c r="F82" s="17"/>
      <c r="G82" s="65"/>
      <c r="H82" s="65"/>
      <c r="I82" s="60"/>
      <c r="J82" s="66"/>
      <c r="K82" s="94" t="s">
        <v>102</v>
      </c>
      <c r="L82" s="100"/>
    </row>
    <row r="83" spans="2:12" ht="18" customHeight="1">
      <c r="B83" s="16"/>
      <c r="C83" s="17"/>
      <c r="D83" s="17"/>
      <c r="E83" s="63"/>
      <c r="F83" s="8"/>
      <c r="G83" s="143" t="s">
        <v>73</v>
      </c>
      <c r="H83" s="143"/>
      <c r="I83" s="31"/>
      <c r="J83" s="32"/>
      <c r="K83" s="93" t="s">
        <v>109</v>
      </c>
      <c r="L83" s="99"/>
    </row>
    <row r="84" spans="2:12" ht="18" customHeight="1">
      <c r="B84" s="16"/>
      <c r="C84" s="17"/>
      <c r="D84" s="17"/>
      <c r="E84" s="64"/>
      <c r="F84" s="17"/>
      <c r="G84" s="65"/>
      <c r="H84" s="65"/>
      <c r="I84" s="60"/>
      <c r="J84" s="66"/>
      <c r="K84" s="94" t="s">
        <v>110</v>
      </c>
      <c r="L84" s="100"/>
    </row>
    <row r="85" spans="2:12" ht="18" customHeight="1">
      <c r="B85" s="16"/>
      <c r="C85" s="17"/>
      <c r="D85" s="17"/>
      <c r="E85" s="64"/>
      <c r="F85" s="17"/>
      <c r="G85" s="65"/>
      <c r="H85" s="65"/>
      <c r="I85" s="60"/>
      <c r="J85" s="66"/>
      <c r="K85" s="94" t="s">
        <v>111</v>
      </c>
      <c r="L85" s="100"/>
    </row>
    <row r="86" spans="2:12" ht="18" customHeight="1">
      <c r="B86" s="16"/>
      <c r="C86" s="17"/>
      <c r="D86" s="17"/>
      <c r="E86" s="13"/>
      <c r="F86" s="14"/>
      <c r="G86" s="33"/>
      <c r="H86" s="33"/>
      <c r="I86" s="58"/>
      <c r="J86" s="61"/>
      <c r="K86" s="94" t="s">
        <v>112</v>
      </c>
      <c r="L86" s="98"/>
    </row>
    <row r="87" spans="2:12" ht="18" customHeight="1">
      <c r="B87" s="145" t="s">
        <v>74</v>
      </c>
      <c r="C87" s="146"/>
      <c r="D87" s="146"/>
      <c r="E87" s="8"/>
      <c r="F87" s="8"/>
      <c r="G87" s="8"/>
      <c r="H87" s="8"/>
      <c r="I87" s="8"/>
      <c r="J87" s="8"/>
      <c r="K87" s="77"/>
      <c r="L87" s="120"/>
    </row>
    <row r="88" spans="2:12" ht="13.5" customHeight="1">
      <c r="B88" s="67"/>
      <c r="C88" s="68" t="s">
        <v>75</v>
      </c>
      <c r="D88" s="69"/>
      <c r="E88" s="68"/>
      <c r="F88" s="68"/>
      <c r="G88" s="68"/>
      <c r="H88" s="68"/>
      <c r="I88" s="68"/>
      <c r="J88" s="68"/>
      <c r="K88" s="95"/>
      <c r="L88" s="101"/>
    </row>
    <row r="89" spans="2:12" ht="13.5" customHeight="1">
      <c r="B89" s="67"/>
      <c r="C89" s="68" t="s">
        <v>76</v>
      </c>
      <c r="D89" s="69"/>
      <c r="E89" s="68"/>
      <c r="F89" s="68"/>
      <c r="G89" s="68"/>
      <c r="H89" s="68"/>
      <c r="I89" s="68"/>
      <c r="J89" s="68"/>
      <c r="K89" s="95"/>
      <c r="L89" s="101"/>
    </row>
    <row r="90" spans="2:12" ht="13.5" customHeight="1">
      <c r="B90" s="67"/>
      <c r="C90" s="68" t="s">
        <v>77</v>
      </c>
      <c r="D90" s="69"/>
      <c r="E90" s="68"/>
      <c r="F90" s="68"/>
      <c r="G90" s="68"/>
      <c r="H90" s="68"/>
      <c r="I90" s="68"/>
      <c r="J90" s="68"/>
      <c r="K90" s="95"/>
      <c r="L90" s="101"/>
    </row>
    <row r="91" spans="2:12" ht="13.5" customHeight="1">
      <c r="B91" s="67"/>
      <c r="C91" s="68" t="s">
        <v>198</v>
      </c>
      <c r="D91" s="69"/>
      <c r="E91" s="68"/>
      <c r="F91" s="68"/>
      <c r="G91" s="68"/>
      <c r="H91" s="68"/>
      <c r="I91" s="68"/>
      <c r="J91" s="68"/>
      <c r="K91" s="95"/>
      <c r="L91" s="101"/>
    </row>
    <row r="92" spans="2:12" ht="13.5" customHeight="1">
      <c r="B92" s="67"/>
      <c r="C92" s="68" t="s">
        <v>181</v>
      </c>
      <c r="D92" s="69"/>
      <c r="E92" s="68"/>
      <c r="F92" s="68"/>
      <c r="G92" s="68"/>
      <c r="H92" s="68"/>
      <c r="I92" s="68"/>
      <c r="J92" s="68"/>
      <c r="K92" s="95"/>
      <c r="L92" s="101"/>
    </row>
    <row r="93" spans="2:12" ht="13.5" customHeight="1">
      <c r="B93" s="70"/>
      <c r="C93" s="68" t="s">
        <v>199</v>
      </c>
      <c r="D93" s="68"/>
      <c r="E93" s="68"/>
      <c r="F93" s="68"/>
      <c r="G93" s="68"/>
      <c r="H93" s="68"/>
      <c r="I93" s="68"/>
      <c r="J93" s="68"/>
      <c r="K93" s="95"/>
      <c r="L93" s="101"/>
    </row>
    <row r="94" spans="2:12" ht="13.5" customHeight="1">
      <c r="B94" s="70"/>
      <c r="C94" s="68" t="s">
        <v>200</v>
      </c>
      <c r="D94" s="68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70"/>
      <c r="C95" s="68" t="s">
        <v>129</v>
      </c>
      <c r="D95" s="68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70"/>
      <c r="C96" s="68" t="s">
        <v>130</v>
      </c>
      <c r="D96" s="68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70"/>
      <c r="C97" s="68" t="s">
        <v>178</v>
      </c>
      <c r="D97" s="68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70"/>
      <c r="C98" s="68" t="s">
        <v>201</v>
      </c>
      <c r="D98" s="68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70"/>
      <c r="C99" s="95" t="s">
        <v>202</v>
      </c>
      <c r="D99" s="68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70"/>
      <c r="C100" s="68" t="s">
        <v>203</v>
      </c>
      <c r="D100" s="68"/>
      <c r="E100" s="68"/>
      <c r="F100" s="68"/>
      <c r="G100" s="68"/>
      <c r="H100" s="68"/>
      <c r="I100" s="68"/>
      <c r="J100" s="68"/>
      <c r="K100" s="95"/>
      <c r="L100" s="101"/>
    </row>
    <row r="101" spans="2:13" ht="18" customHeight="1">
      <c r="B101" s="70"/>
      <c r="C101" s="68" t="s">
        <v>131</v>
      </c>
      <c r="D101" s="68"/>
      <c r="E101" s="68"/>
      <c r="F101" s="68"/>
      <c r="G101" s="68"/>
      <c r="H101" s="68"/>
      <c r="I101" s="68"/>
      <c r="J101" s="68"/>
      <c r="K101" s="95"/>
      <c r="L101" s="95"/>
      <c r="M101" s="121"/>
    </row>
    <row r="102" spans="2:13" ht="13.5">
      <c r="B102" s="70"/>
      <c r="C102" s="68" t="s">
        <v>179</v>
      </c>
      <c r="D102" s="68"/>
      <c r="E102" s="68"/>
      <c r="F102" s="68"/>
      <c r="G102" s="68"/>
      <c r="H102" s="68"/>
      <c r="I102" s="68"/>
      <c r="J102" s="68"/>
      <c r="K102" s="95"/>
      <c r="L102" s="95"/>
      <c r="M102" s="121"/>
    </row>
    <row r="103" spans="2:13" ht="13.5">
      <c r="B103" s="70"/>
      <c r="C103" s="68" t="s">
        <v>180</v>
      </c>
      <c r="D103" s="68"/>
      <c r="E103" s="68"/>
      <c r="F103" s="68"/>
      <c r="G103" s="68"/>
      <c r="H103" s="68"/>
      <c r="I103" s="68"/>
      <c r="J103" s="68"/>
      <c r="K103" s="95"/>
      <c r="L103" s="95"/>
      <c r="M103" s="121"/>
    </row>
    <row r="104" spans="2:13" ht="13.5">
      <c r="B104" s="70"/>
      <c r="C104" s="68" t="s">
        <v>204</v>
      </c>
      <c r="D104" s="68"/>
      <c r="E104" s="68"/>
      <c r="F104" s="68"/>
      <c r="G104" s="68"/>
      <c r="H104" s="68"/>
      <c r="I104" s="68"/>
      <c r="J104" s="68"/>
      <c r="K104" s="95"/>
      <c r="L104" s="95"/>
      <c r="M104" s="121"/>
    </row>
    <row r="105" spans="2:25" ht="13.5" customHeight="1">
      <c r="B105" s="70"/>
      <c r="C105" s="68" t="s">
        <v>182</v>
      </c>
      <c r="D105" s="68"/>
      <c r="E105" s="68"/>
      <c r="F105" s="68"/>
      <c r="G105" s="68"/>
      <c r="H105" s="68"/>
      <c r="I105" s="68"/>
      <c r="J105" s="68"/>
      <c r="K105" s="95"/>
      <c r="L105" s="95"/>
      <c r="M105" s="129"/>
      <c r="N105" s="128"/>
      <c r="Y105" s="83"/>
    </row>
    <row r="106" spans="2:13" ht="13.5">
      <c r="B106" s="70"/>
      <c r="C106" s="68" t="s">
        <v>92</v>
      </c>
      <c r="D106" s="68"/>
      <c r="E106" s="68"/>
      <c r="F106" s="68"/>
      <c r="G106" s="68"/>
      <c r="H106" s="68"/>
      <c r="I106" s="68"/>
      <c r="J106" s="68"/>
      <c r="K106" s="95"/>
      <c r="L106" s="95"/>
      <c r="M106" s="121"/>
    </row>
    <row r="107" spans="2:13" ht="13.5">
      <c r="B107" s="70"/>
      <c r="C107" s="68" t="s">
        <v>78</v>
      </c>
      <c r="D107" s="68"/>
      <c r="E107" s="68"/>
      <c r="F107" s="68"/>
      <c r="G107" s="68"/>
      <c r="H107" s="68"/>
      <c r="I107" s="68"/>
      <c r="J107" s="68"/>
      <c r="K107" s="95"/>
      <c r="L107" s="95"/>
      <c r="M107" s="121"/>
    </row>
    <row r="108" spans="2:13" ht="13.5">
      <c r="B108" s="121"/>
      <c r="C108" s="95" t="s">
        <v>205</v>
      </c>
      <c r="D108" s="81"/>
      <c r="E108" s="81"/>
      <c r="F108" s="81"/>
      <c r="G108" s="81"/>
      <c r="H108" s="81"/>
      <c r="I108" s="81"/>
      <c r="J108" s="81"/>
      <c r="K108" s="122"/>
      <c r="L108" s="122"/>
      <c r="M108" s="121"/>
    </row>
    <row r="109" spans="2:25" ht="13.5">
      <c r="B109" s="121"/>
      <c r="C109" s="95" t="s">
        <v>206</v>
      </c>
      <c r="D109" s="81"/>
      <c r="E109" s="81"/>
      <c r="F109" s="81"/>
      <c r="G109" s="81"/>
      <c r="H109" s="81"/>
      <c r="I109" s="81"/>
      <c r="J109" s="81"/>
      <c r="K109" s="122"/>
      <c r="L109" s="122"/>
      <c r="M109" s="130"/>
      <c r="N109" s="123"/>
      <c r="Y109" s="83"/>
    </row>
    <row r="110" spans="2:13" ht="13.5">
      <c r="B110" s="121"/>
      <c r="C110" s="95" t="s">
        <v>207</v>
      </c>
      <c r="D110" s="81"/>
      <c r="E110" s="81"/>
      <c r="F110" s="81"/>
      <c r="G110" s="81"/>
      <c r="H110" s="81"/>
      <c r="I110" s="81"/>
      <c r="J110" s="81"/>
      <c r="K110" s="122"/>
      <c r="L110" s="122"/>
      <c r="M110" s="121"/>
    </row>
    <row r="111" spans="2:12" ht="14.25" thickBot="1">
      <c r="B111" s="124"/>
      <c r="C111" s="96" t="s">
        <v>208</v>
      </c>
      <c r="D111" s="125"/>
      <c r="E111" s="125"/>
      <c r="F111" s="125"/>
      <c r="G111" s="125"/>
      <c r="H111" s="125"/>
      <c r="I111" s="125"/>
      <c r="J111" s="125"/>
      <c r="K111" s="126"/>
      <c r="L111" s="127"/>
    </row>
  </sheetData>
  <sheetProtection/>
  <mergeCells count="26">
    <mergeCell ref="B87:D87"/>
    <mergeCell ref="G74:H74"/>
    <mergeCell ref="G75:H75"/>
    <mergeCell ref="G76:H76"/>
    <mergeCell ref="G77:H77"/>
    <mergeCell ref="B78:D78"/>
    <mergeCell ref="G78:H78"/>
    <mergeCell ref="G70:H70"/>
    <mergeCell ref="G71:H71"/>
    <mergeCell ref="G72:H72"/>
    <mergeCell ref="G73:H73"/>
    <mergeCell ref="G80:H80"/>
    <mergeCell ref="G83:H83"/>
    <mergeCell ref="D4:G4"/>
    <mergeCell ref="D5:G5"/>
    <mergeCell ref="D6:G6"/>
    <mergeCell ref="D7:F7"/>
    <mergeCell ref="D8:F8"/>
    <mergeCell ref="B69:D69"/>
    <mergeCell ref="G69:H69"/>
    <mergeCell ref="D9:F9"/>
    <mergeCell ref="G10:H10"/>
    <mergeCell ref="C59:D59"/>
    <mergeCell ref="D66:G66"/>
    <mergeCell ref="D67:G67"/>
    <mergeCell ref="B68:I68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6"/>
  <sheetViews>
    <sheetView view="pageBreakPreview" zoomScale="75" zoomScaleNormal="75" zoomScaleSheetLayoutView="75" zoomScalePageLayoutView="0" workbookViewId="0" topLeftCell="A94">
      <selection activeCell="K103" sqref="K103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249</v>
      </c>
      <c r="L5" s="107" t="str">
        <f>K5</f>
        <v>H 30.6.8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0.5833333333333334</v>
      </c>
      <c r="L6" s="132">
        <v>0.5381944444444444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2.05</v>
      </c>
      <c r="L7" s="134">
        <v>1.77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252</v>
      </c>
      <c r="G11" s="41"/>
      <c r="H11" s="41"/>
      <c r="I11" s="41"/>
      <c r="J11" s="41"/>
      <c r="K11" s="73" t="s">
        <v>210</v>
      </c>
      <c r="L11" s="74" t="s">
        <v>222</v>
      </c>
      <c r="N11" t="s">
        <v>15</v>
      </c>
      <c r="O11">
        <f>IF(K12="",0,VALUE(MID(K12,2,LEN(K12)-2)))</f>
        <v>0</v>
      </c>
      <c r="P11">
        <f>IF(L11="",0,VALUE(MID(L11,2,LEN(L11)-2)))</f>
        <v>75</v>
      </c>
      <c r="Q11" t="e">
        <f>IF(#REF!="",0,VALUE(MID(#REF!,2,LEN(#REF!)-2)))</f>
        <v>#REF!</v>
      </c>
      <c r="R11">
        <f>IF(K11="＋",0,IF(K11="(＋)",0,ABS(K11)))</f>
        <v>50</v>
      </c>
      <c r="S11">
        <f aca="true" t="shared" si="0" ref="R11:S14">IF(L11="＋",0,IF(L11="(＋)",0,ABS(L11)))</f>
        <v>75</v>
      </c>
    </row>
    <row r="12" spans="2:19" ht="13.5" customHeight="1">
      <c r="B12" s="28">
        <f>B11+1</f>
        <v>2</v>
      </c>
      <c r="C12" s="35"/>
      <c r="D12" s="43"/>
      <c r="E12" s="41"/>
      <c r="F12" s="41" t="s">
        <v>191</v>
      </c>
      <c r="G12" s="41"/>
      <c r="H12" s="41"/>
      <c r="I12" s="41"/>
      <c r="J12" s="41"/>
      <c r="K12" s="73"/>
      <c r="L12" s="74" t="s">
        <v>185</v>
      </c>
      <c r="N12" t="s">
        <v>15</v>
      </c>
      <c r="O12">
        <f>IF(K17="",0,VALUE(MID(K17,2,LEN(K17)-2)))</f>
        <v>75</v>
      </c>
      <c r="P12">
        <f>IF(L12="",0,VALUE(MID(L12,2,LEN(L12)-2)))</f>
        <v>25</v>
      </c>
      <c r="Q12" t="e">
        <f>IF(#REF!="",0,VALUE(MID(#REF!,2,LEN(#REF!)-2)))</f>
        <v>#REF!</v>
      </c>
      <c r="R12">
        <f>IF(K12="＋",0,IF(K12="(＋)",0,ABS(K12)))</f>
        <v>0</v>
      </c>
      <c r="S12">
        <f t="shared" si="0"/>
        <v>25</v>
      </c>
    </row>
    <row r="13" spans="2:19" ht="13.5" customHeight="1">
      <c r="B13" s="28">
        <f aca="true" t="shared" si="1" ref="B13:B76">B12+1</f>
        <v>3</v>
      </c>
      <c r="C13" s="35"/>
      <c r="D13" s="43"/>
      <c r="E13" s="41"/>
      <c r="F13" s="41" t="s">
        <v>253</v>
      </c>
      <c r="G13" s="41"/>
      <c r="H13" s="41"/>
      <c r="I13" s="41"/>
      <c r="J13" s="41"/>
      <c r="K13" s="73"/>
      <c r="L13" s="74" t="s">
        <v>250</v>
      </c>
      <c r="N13" s="71" t="s">
        <v>17</v>
      </c>
      <c r="O13">
        <f>K13</f>
        <v>0</v>
      </c>
      <c r="P13" t="str">
        <f>L13</f>
        <v>(200)</v>
      </c>
      <c r="Q13" t="e">
        <f>#REF!</f>
        <v>#REF!</v>
      </c>
      <c r="R13">
        <f t="shared" si="0"/>
        <v>0</v>
      </c>
      <c r="S13">
        <f t="shared" si="0"/>
        <v>200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240</v>
      </c>
      <c r="G14" s="41"/>
      <c r="H14" s="41"/>
      <c r="I14" s="41"/>
      <c r="J14" s="41"/>
      <c r="K14" s="73" t="s">
        <v>187</v>
      </c>
      <c r="L14" s="74" t="s">
        <v>187</v>
      </c>
      <c r="N14" t="s">
        <v>15</v>
      </c>
      <c r="O14" t="e">
        <f>IF(K14="",0,VALUE(MID(K14,2,LEN(K14)-2)))</f>
        <v>#VALUE!</v>
      </c>
      <c r="P14" t="e">
        <f>IF(L14="",0,VALUE(MID(L14,2,LEN(L14)-2)))</f>
        <v>#VALUE!</v>
      </c>
      <c r="Q14" t="e">
        <f>IF(#REF!="",0,VALUE(MID(#REF!,2,LEN(#REF!)-2)))</f>
        <v>#REF!</v>
      </c>
      <c r="R14">
        <f t="shared" si="0"/>
        <v>0</v>
      </c>
      <c r="S14">
        <f t="shared" si="0"/>
        <v>0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254</v>
      </c>
      <c r="G15" s="41"/>
      <c r="H15" s="41"/>
      <c r="I15" s="41"/>
      <c r="J15" s="41"/>
      <c r="K15" s="73"/>
      <c r="L15" s="74" t="s">
        <v>210</v>
      </c>
      <c r="N15" s="71" t="s">
        <v>17</v>
      </c>
      <c r="O15">
        <f>K15</f>
        <v>0</v>
      </c>
      <c r="P15" t="str">
        <f>L15</f>
        <v>(50)</v>
      </c>
      <c r="Q15" t="e">
        <f>#REF!</f>
        <v>#REF!</v>
      </c>
      <c r="R15">
        <f aca="true" t="shared" si="2" ref="R15:S17">IF(K15="＋",0,IF(K15="(＋)",0,ABS(K15)))</f>
        <v>0</v>
      </c>
      <c r="S15">
        <f t="shared" si="2"/>
        <v>50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114</v>
      </c>
      <c r="G16" s="41"/>
      <c r="H16" s="41"/>
      <c r="I16" s="41"/>
      <c r="J16" s="41"/>
      <c r="K16" s="73"/>
      <c r="L16" s="74" t="s">
        <v>184</v>
      </c>
      <c r="N16" t="s">
        <v>15</v>
      </c>
      <c r="O16">
        <f>IF(K16="",0,VALUE(MID(K16,2,LEN(K16)-2)))</f>
        <v>0</v>
      </c>
      <c r="P16" t="e">
        <f>IF(L16="",0,VALUE(MID(L16,2,LEN(L16)-2)))</f>
        <v>#VALUE!</v>
      </c>
      <c r="Q16" t="e">
        <f>IF(#REF!="",0,VALUE(MID(#REF!,2,LEN(#REF!)-2)))</f>
        <v>#REF!</v>
      </c>
      <c r="R16">
        <f t="shared" si="2"/>
        <v>0</v>
      </c>
      <c r="S16">
        <f t="shared" si="2"/>
        <v>0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138</v>
      </c>
      <c r="G17" s="41"/>
      <c r="H17" s="41"/>
      <c r="I17" s="41"/>
      <c r="J17" s="41"/>
      <c r="K17" s="73" t="s">
        <v>222</v>
      </c>
      <c r="L17" s="74" t="s">
        <v>210</v>
      </c>
      <c r="N17" t="s">
        <v>15</v>
      </c>
      <c r="O17" t="e">
        <f>IF(#REF!="",0,VALUE(MID(#REF!,2,LEN(#REF!)-2)))</f>
        <v>#REF!</v>
      </c>
      <c r="P17">
        <f>IF(L17="",0,VALUE(MID(L17,2,LEN(L17)-2)))</f>
        <v>50</v>
      </c>
      <c r="Q17" t="e">
        <f>IF(#REF!="",0,VALUE(MID(#REF!,2,LEN(#REF!)-2)))</f>
        <v>#REF!</v>
      </c>
      <c r="R17">
        <f t="shared" si="2"/>
        <v>75</v>
      </c>
      <c r="S17">
        <f t="shared" si="2"/>
        <v>50</v>
      </c>
    </row>
    <row r="18" spans="2:19" ht="13.5" customHeight="1">
      <c r="B18" s="28">
        <f t="shared" si="1"/>
        <v>8</v>
      </c>
      <c r="C18" s="36" t="s">
        <v>29</v>
      </c>
      <c r="D18" s="34" t="s">
        <v>30</v>
      </c>
      <c r="E18" s="41"/>
      <c r="F18" s="41" t="s">
        <v>137</v>
      </c>
      <c r="G18" s="41"/>
      <c r="H18" s="41"/>
      <c r="I18" s="41"/>
      <c r="J18" s="41"/>
      <c r="K18" s="75">
        <v>1875</v>
      </c>
      <c r="L18" s="76">
        <v>2250</v>
      </c>
      <c r="S18">
        <f>COUNTA(L11:L17)</f>
        <v>7</v>
      </c>
    </row>
    <row r="19" spans="2:12" ht="13.5" customHeight="1">
      <c r="B19" s="28">
        <f t="shared" si="1"/>
        <v>9</v>
      </c>
      <c r="C19" s="36" t="s">
        <v>31</v>
      </c>
      <c r="D19" s="34" t="s">
        <v>32</v>
      </c>
      <c r="E19" s="41"/>
      <c r="F19" s="41" t="s">
        <v>242</v>
      </c>
      <c r="G19" s="41"/>
      <c r="H19" s="41"/>
      <c r="I19" s="41"/>
      <c r="J19" s="41"/>
      <c r="K19" s="75"/>
      <c r="L19" s="76">
        <v>100</v>
      </c>
    </row>
    <row r="20" spans="2:12" ht="13.5" customHeight="1">
      <c r="B20" s="28">
        <f t="shared" si="1"/>
        <v>10</v>
      </c>
      <c r="C20" s="36" t="s">
        <v>86</v>
      </c>
      <c r="D20" s="34" t="s">
        <v>20</v>
      </c>
      <c r="E20" s="41"/>
      <c r="F20" s="41" t="s">
        <v>255</v>
      </c>
      <c r="G20" s="41"/>
      <c r="H20" s="41"/>
      <c r="I20" s="41"/>
      <c r="J20" s="41"/>
      <c r="K20" s="75"/>
      <c r="L20" s="76" t="s">
        <v>187</v>
      </c>
    </row>
    <row r="21" spans="2:12" ht="13.5" customHeight="1">
      <c r="B21" s="28">
        <f t="shared" si="1"/>
        <v>11</v>
      </c>
      <c r="C21" s="37"/>
      <c r="D21" s="34" t="s">
        <v>93</v>
      </c>
      <c r="E21" s="41"/>
      <c r="F21" s="41" t="s">
        <v>142</v>
      </c>
      <c r="G21" s="41"/>
      <c r="H21" s="41"/>
      <c r="I21" s="41"/>
      <c r="J21" s="41"/>
      <c r="K21" s="75"/>
      <c r="L21" s="76" t="s">
        <v>187</v>
      </c>
    </row>
    <row r="22" spans="2:12" ht="13.5" customHeight="1">
      <c r="B22" s="28">
        <f t="shared" si="1"/>
        <v>12</v>
      </c>
      <c r="C22" s="37"/>
      <c r="D22" s="34" t="s">
        <v>22</v>
      </c>
      <c r="E22" s="41"/>
      <c r="F22" s="41" t="s">
        <v>116</v>
      </c>
      <c r="G22" s="41"/>
      <c r="H22" s="41"/>
      <c r="I22" s="41"/>
      <c r="J22" s="41"/>
      <c r="K22" s="75" t="s">
        <v>187</v>
      </c>
      <c r="L22" s="76">
        <v>25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118</v>
      </c>
      <c r="G23" s="41"/>
      <c r="H23" s="41"/>
      <c r="I23" s="41"/>
      <c r="J23" s="41"/>
      <c r="K23" s="75" t="s">
        <v>187</v>
      </c>
      <c r="L23" s="76" t="s">
        <v>187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119</v>
      </c>
      <c r="G24" s="41"/>
      <c r="H24" s="41"/>
      <c r="I24" s="41"/>
      <c r="J24" s="41"/>
      <c r="K24" s="75">
        <v>150</v>
      </c>
      <c r="L24" s="76">
        <v>425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120</v>
      </c>
      <c r="G25" s="41"/>
      <c r="H25" s="41"/>
      <c r="I25" s="41"/>
      <c r="J25" s="41"/>
      <c r="K25" s="75" t="s">
        <v>187</v>
      </c>
      <c r="L25" s="76" t="s">
        <v>187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121</v>
      </c>
      <c r="G26" s="41"/>
      <c r="H26" s="41"/>
      <c r="I26" s="41"/>
      <c r="J26" s="41"/>
      <c r="K26" s="75" t="s">
        <v>187</v>
      </c>
      <c r="L26" s="111"/>
    </row>
    <row r="27" spans="2:12" ht="13.5" customHeight="1">
      <c r="B27" s="28">
        <f t="shared" si="1"/>
        <v>17</v>
      </c>
      <c r="C27" s="37"/>
      <c r="D27" s="43"/>
      <c r="E27" s="41"/>
      <c r="F27" s="41" t="s">
        <v>24</v>
      </c>
      <c r="G27" s="41"/>
      <c r="H27" s="41"/>
      <c r="I27" s="41"/>
      <c r="J27" s="41"/>
      <c r="K27" s="75">
        <v>150</v>
      </c>
      <c r="L27" s="76">
        <v>575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122</v>
      </c>
      <c r="G28" s="41"/>
      <c r="H28" s="41"/>
      <c r="I28" s="41"/>
      <c r="J28" s="41"/>
      <c r="K28" s="75">
        <v>375</v>
      </c>
      <c r="L28" s="76">
        <v>550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132</v>
      </c>
      <c r="G29" s="41"/>
      <c r="H29" s="41"/>
      <c r="I29" s="41"/>
      <c r="J29" s="41"/>
      <c r="K29" s="75">
        <v>275</v>
      </c>
      <c r="L29" s="76">
        <v>350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87</v>
      </c>
      <c r="G30" s="41"/>
      <c r="H30" s="41"/>
      <c r="I30" s="41"/>
      <c r="J30" s="41"/>
      <c r="K30" s="75">
        <v>30000</v>
      </c>
      <c r="L30" s="76">
        <v>21250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213</v>
      </c>
      <c r="G31" s="41"/>
      <c r="H31" s="41"/>
      <c r="I31" s="41"/>
      <c r="J31" s="41"/>
      <c r="K31" s="75" t="s">
        <v>187</v>
      </c>
      <c r="L31" s="76"/>
    </row>
    <row r="32" spans="2:12" ht="13.5" customHeight="1">
      <c r="B32" s="28">
        <f t="shared" si="1"/>
        <v>22</v>
      </c>
      <c r="C32" s="37"/>
      <c r="D32" s="43"/>
      <c r="E32" s="41"/>
      <c r="F32" s="41" t="s">
        <v>141</v>
      </c>
      <c r="G32" s="41"/>
      <c r="H32" s="41"/>
      <c r="I32" s="41"/>
      <c r="J32" s="41"/>
      <c r="K32" s="75"/>
      <c r="L32" s="76">
        <v>50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173</v>
      </c>
      <c r="G33" s="41"/>
      <c r="H33" s="41"/>
      <c r="I33" s="41"/>
      <c r="J33" s="41"/>
      <c r="K33" s="135"/>
      <c r="L33" s="76" t="s">
        <v>187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25</v>
      </c>
      <c r="G34" s="41"/>
      <c r="H34" s="41"/>
      <c r="I34" s="41"/>
      <c r="J34" s="41"/>
      <c r="K34" s="75">
        <v>2250</v>
      </c>
      <c r="L34" s="76">
        <v>4125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26</v>
      </c>
      <c r="G35" s="41"/>
      <c r="H35" s="41"/>
      <c r="I35" s="41"/>
      <c r="J35" s="41"/>
      <c r="K35" s="75">
        <v>2250</v>
      </c>
      <c r="L35" s="76">
        <v>3250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27</v>
      </c>
      <c r="G36" s="41"/>
      <c r="H36" s="41"/>
      <c r="I36" s="41"/>
      <c r="J36" s="41"/>
      <c r="K36" s="75"/>
      <c r="L36" s="76" t="s">
        <v>187</v>
      </c>
    </row>
    <row r="37" spans="2:12" ht="13.5" customHeight="1">
      <c r="B37" s="28">
        <f t="shared" si="1"/>
        <v>27</v>
      </c>
      <c r="C37" s="36" t="s">
        <v>89</v>
      </c>
      <c r="D37" s="34" t="s">
        <v>33</v>
      </c>
      <c r="E37" s="41"/>
      <c r="F37" s="41" t="s">
        <v>243</v>
      </c>
      <c r="G37" s="41"/>
      <c r="H37" s="41"/>
      <c r="I37" s="41"/>
      <c r="J37" s="41"/>
      <c r="K37" s="75"/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139</v>
      </c>
      <c r="G38" s="41"/>
      <c r="H38" s="41"/>
      <c r="I38" s="41"/>
      <c r="J38" s="41"/>
      <c r="K38" s="75"/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256</v>
      </c>
      <c r="G39" s="41"/>
      <c r="H39" s="41"/>
      <c r="I39" s="41"/>
      <c r="J39" s="41"/>
      <c r="K39" s="75" t="s">
        <v>187</v>
      </c>
      <c r="L39" s="111">
        <v>25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229</v>
      </c>
      <c r="G40" s="41"/>
      <c r="H40" s="41"/>
      <c r="I40" s="41"/>
      <c r="J40" s="41"/>
      <c r="K40" s="75">
        <v>400</v>
      </c>
      <c r="L40" s="76">
        <v>400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161</v>
      </c>
      <c r="G41" s="41"/>
      <c r="H41" s="41"/>
      <c r="I41" s="41"/>
      <c r="J41" s="41"/>
      <c r="K41" s="75" t="s">
        <v>187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156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124</v>
      </c>
      <c r="G43" s="41"/>
      <c r="H43" s="41"/>
      <c r="I43" s="41"/>
      <c r="J43" s="41"/>
      <c r="K43" s="75">
        <v>400</v>
      </c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148</v>
      </c>
      <c r="G44" s="41"/>
      <c r="H44" s="41"/>
      <c r="I44" s="41"/>
      <c r="J44" s="41"/>
      <c r="K44" s="75">
        <v>100</v>
      </c>
      <c r="L44" s="76">
        <v>200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134</v>
      </c>
      <c r="G45" s="41"/>
      <c r="H45" s="41"/>
      <c r="I45" s="41"/>
      <c r="J45" s="41"/>
      <c r="K45" s="75" t="s">
        <v>187</v>
      </c>
      <c r="L45" s="76" t="s">
        <v>187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168</v>
      </c>
      <c r="G46" s="41"/>
      <c r="H46" s="41"/>
      <c r="I46" s="41"/>
      <c r="J46" s="41"/>
      <c r="K46" s="75">
        <v>100</v>
      </c>
      <c r="L46" s="76"/>
    </row>
    <row r="47" spans="2:25" ht="13.5" customHeight="1">
      <c r="B47" s="28">
        <f t="shared" si="1"/>
        <v>37</v>
      </c>
      <c r="C47" s="37"/>
      <c r="D47" s="43"/>
      <c r="E47" s="41"/>
      <c r="F47" s="41" t="s">
        <v>262</v>
      </c>
      <c r="G47" s="41"/>
      <c r="H47" s="41"/>
      <c r="I47" s="41"/>
      <c r="J47" s="41"/>
      <c r="K47" s="75"/>
      <c r="L47" s="76" t="s">
        <v>187</v>
      </c>
      <c r="M47" s="104"/>
      <c r="N47" s="103"/>
      <c r="Y47" s="119"/>
    </row>
    <row r="48" spans="2:12" ht="13.5" customHeight="1">
      <c r="B48" s="28">
        <f t="shared" si="1"/>
        <v>38</v>
      </c>
      <c r="C48" s="37"/>
      <c r="D48" s="43"/>
      <c r="E48" s="41"/>
      <c r="F48" s="41" t="s">
        <v>257</v>
      </c>
      <c r="G48" s="41"/>
      <c r="H48" s="41"/>
      <c r="I48" s="41"/>
      <c r="J48" s="41"/>
      <c r="K48" s="75" t="s">
        <v>187</v>
      </c>
      <c r="L48" s="76"/>
    </row>
    <row r="49" spans="2:12" ht="13.5" customHeight="1">
      <c r="B49" s="28">
        <f t="shared" si="1"/>
        <v>39</v>
      </c>
      <c r="C49" s="37"/>
      <c r="D49" s="43"/>
      <c r="E49" s="41"/>
      <c r="F49" s="41" t="s">
        <v>155</v>
      </c>
      <c r="G49" s="41"/>
      <c r="H49" s="41"/>
      <c r="I49" s="41"/>
      <c r="J49" s="41"/>
      <c r="K49" s="75"/>
      <c r="L49" s="76" t="s">
        <v>187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135</v>
      </c>
      <c r="G50" s="41"/>
      <c r="H50" s="41"/>
      <c r="I50" s="41"/>
      <c r="J50" s="41"/>
      <c r="K50" s="75" t="s">
        <v>187</v>
      </c>
      <c r="L50" s="76">
        <v>1150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37</v>
      </c>
      <c r="G51" s="41"/>
      <c r="H51" s="41"/>
      <c r="I51" s="41"/>
      <c r="J51" s="41"/>
      <c r="K51" s="75">
        <v>100</v>
      </c>
      <c r="L51" s="76">
        <v>175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231</v>
      </c>
      <c r="G52" s="41"/>
      <c r="H52" s="41"/>
      <c r="I52" s="41"/>
      <c r="J52" s="41"/>
      <c r="K52" s="75">
        <v>175</v>
      </c>
      <c r="L52" s="76">
        <v>125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39</v>
      </c>
      <c r="G53" s="41"/>
      <c r="H53" s="41"/>
      <c r="I53" s="41"/>
      <c r="J53" s="41"/>
      <c r="K53" s="75" t="s">
        <v>187</v>
      </c>
      <c r="L53" s="76"/>
    </row>
    <row r="54" spans="2:12" ht="13.5" customHeight="1">
      <c r="B54" s="28">
        <f t="shared" si="1"/>
        <v>44</v>
      </c>
      <c r="C54" s="37"/>
      <c r="D54" s="43"/>
      <c r="E54" s="41"/>
      <c r="F54" s="41" t="s">
        <v>40</v>
      </c>
      <c r="G54" s="41"/>
      <c r="H54" s="41"/>
      <c r="I54" s="41"/>
      <c r="J54" s="41"/>
      <c r="K54" s="75" t="s">
        <v>187</v>
      </c>
      <c r="L54" s="76">
        <v>64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41</v>
      </c>
      <c r="G55" s="41"/>
      <c r="H55" s="41"/>
      <c r="I55" s="41"/>
      <c r="J55" s="41"/>
      <c r="K55" s="75"/>
      <c r="L55" s="76">
        <v>24</v>
      </c>
    </row>
    <row r="56" spans="2:12" ht="13.5" customHeight="1">
      <c r="B56" s="28">
        <f t="shared" si="1"/>
        <v>46</v>
      </c>
      <c r="C56" s="37"/>
      <c r="D56" s="43"/>
      <c r="E56" s="41"/>
      <c r="F56" s="41" t="s">
        <v>42</v>
      </c>
      <c r="G56" s="41"/>
      <c r="H56" s="41"/>
      <c r="I56" s="41"/>
      <c r="J56" s="41"/>
      <c r="K56" s="75" t="s">
        <v>187</v>
      </c>
      <c r="L56" s="76"/>
    </row>
    <row r="57" spans="2:12" ht="13.5" customHeight="1">
      <c r="B57" s="28">
        <f t="shared" si="1"/>
        <v>47</v>
      </c>
      <c r="C57" s="37"/>
      <c r="D57" s="43"/>
      <c r="E57" s="41"/>
      <c r="F57" s="41" t="s">
        <v>43</v>
      </c>
      <c r="G57" s="41"/>
      <c r="H57" s="41"/>
      <c r="I57" s="41"/>
      <c r="J57" s="41"/>
      <c r="K57" s="75">
        <v>25</v>
      </c>
      <c r="L57" s="76"/>
    </row>
    <row r="58" spans="2:12" ht="13.5" customHeight="1">
      <c r="B58" s="28">
        <f t="shared" si="1"/>
        <v>48</v>
      </c>
      <c r="C58" s="37"/>
      <c r="D58" s="43"/>
      <c r="E58" s="41"/>
      <c r="F58" s="41" t="s">
        <v>97</v>
      </c>
      <c r="G58" s="41"/>
      <c r="H58" s="41"/>
      <c r="I58" s="41"/>
      <c r="J58" s="41"/>
      <c r="K58" s="75"/>
      <c r="L58" s="76" t="s">
        <v>187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98</v>
      </c>
      <c r="G59" s="41"/>
      <c r="H59" s="41"/>
      <c r="I59" s="41"/>
      <c r="J59" s="41"/>
      <c r="K59" s="75">
        <v>100</v>
      </c>
      <c r="L59" s="76">
        <v>100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177</v>
      </c>
      <c r="G60" s="41"/>
      <c r="H60" s="41"/>
      <c r="I60" s="41"/>
      <c r="J60" s="41"/>
      <c r="K60" s="75">
        <v>300</v>
      </c>
      <c r="L60" s="76">
        <v>950</v>
      </c>
    </row>
    <row r="61" spans="2:12" ht="13.5" customHeight="1">
      <c r="B61" s="28">
        <f t="shared" si="1"/>
        <v>51</v>
      </c>
      <c r="C61" s="37"/>
      <c r="D61" s="43"/>
      <c r="E61" s="41"/>
      <c r="F61" s="41" t="s">
        <v>258</v>
      </c>
      <c r="G61" s="41"/>
      <c r="H61" s="41"/>
      <c r="I61" s="41"/>
      <c r="J61" s="41"/>
      <c r="K61" s="75">
        <v>25</v>
      </c>
      <c r="L61" s="76">
        <v>75</v>
      </c>
    </row>
    <row r="62" spans="2:12" ht="13.5" customHeight="1">
      <c r="B62" s="28">
        <f t="shared" si="1"/>
        <v>52</v>
      </c>
      <c r="C62" s="37"/>
      <c r="D62" s="43"/>
      <c r="E62" s="41"/>
      <c r="F62" s="41" t="s">
        <v>126</v>
      </c>
      <c r="G62" s="41"/>
      <c r="H62" s="41"/>
      <c r="I62" s="41"/>
      <c r="J62" s="41"/>
      <c r="K62" s="75">
        <v>32</v>
      </c>
      <c r="L62" s="76"/>
    </row>
    <row r="63" spans="2:12" ht="13.5" customHeight="1">
      <c r="B63" s="28">
        <f t="shared" si="1"/>
        <v>53</v>
      </c>
      <c r="C63" s="37"/>
      <c r="D63" s="43"/>
      <c r="E63" s="41"/>
      <c r="F63" s="41" t="s">
        <v>46</v>
      </c>
      <c r="G63" s="41"/>
      <c r="H63" s="41"/>
      <c r="I63" s="41"/>
      <c r="J63" s="41"/>
      <c r="K63" s="75">
        <v>500</v>
      </c>
      <c r="L63" s="76">
        <v>800</v>
      </c>
    </row>
    <row r="64" spans="2:12" ht="13.5" customHeight="1">
      <c r="B64" s="28">
        <f t="shared" si="1"/>
        <v>54</v>
      </c>
      <c r="C64" s="36" t="s">
        <v>50</v>
      </c>
      <c r="D64" s="34" t="s">
        <v>51</v>
      </c>
      <c r="E64" s="41"/>
      <c r="F64" s="41" t="s">
        <v>259</v>
      </c>
      <c r="G64" s="41"/>
      <c r="H64" s="41"/>
      <c r="I64" s="41"/>
      <c r="J64" s="41"/>
      <c r="K64" s="75"/>
      <c r="L64" s="76" t="s">
        <v>187</v>
      </c>
    </row>
    <row r="65" spans="2:12" ht="13.5" customHeight="1">
      <c r="B65" s="28">
        <f t="shared" si="1"/>
        <v>55</v>
      </c>
      <c r="C65" s="37"/>
      <c r="D65" s="43"/>
      <c r="E65" s="41"/>
      <c r="F65" s="41" t="s">
        <v>260</v>
      </c>
      <c r="G65" s="41"/>
      <c r="H65" s="41"/>
      <c r="I65" s="41"/>
      <c r="J65" s="41"/>
      <c r="K65" s="75"/>
      <c r="L65" s="76">
        <v>1</v>
      </c>
    </row>
    <row r="66" spans="2:12" ht="13.5" customHeight="1">
      <c r="B66" s="28">
        <f t="shared" si="1"/>
        <v>56</v>
      </c>
      <c r="C66" s="37"/>
      <c r="D66" s="43"/>
      <c r="E66" s="41"/>
      <c r="F66" s="41" t="s">
        <v>261</v>
      </c>
      <c r="G66" s="41"/>
      <c r="H66" s="41"/>
      <c r="I66" s="41"/>
      <c r="J66" s="41"/>
      <c r="K66" s="75">
        <v>2</v>
      </c>
      <c r="L66" s="76">
        <v>3</v>
      </c>
    </row>
    <row r="67" spans="2:12" ht="13.5" customHeight="1">
      <c r="B67" s="28">
        <f t="shared" si="1"/>
        <v>57</v>
      </c>
      <c r="C67" s="37"/>
      <c r="D67" s="44"/>
      <c r="E67" s="41"/>
      <c r="F67" s="41" t="s">
        <v>52</v>
      </c>
      <c r="G67" s="41"/>
      <c r="H67" s="41"/>
      <c r="I67" s="41"/>
      <c r="J67" s="41"/>
      <c r="K67" s="75" t="s">
        <v>187</v>
      </c>
      <c r="L67" s="76">
        <v>3</v>
      </c>
    </row>
    <row r="68" spans="2:12" ht="13.5" customHeight="1">
      <c r="B68" s="28">
        <f t="shared" si="1"/>
        <v>58</v>
      </c>
      <c r="C68" s="36" t="s">
        <v>54</v>
      </c>
      <c r="D68" s="43" t="s">
        <v>128</v>
      </c>
      <c r="E68" s="41"/>
      <c r="F68" s="41" t="s">
        <v>127</v>
      </c>
      <c r="G68" s="41"/>
      <c r="H68" s="41"/>
      <c r="I68" s="41"/>
      <c r="J68" s="41"/>
      <c r="K68" s="75">
        <v>2</v>
      </c>
      <c r="L68" s="111"/>
    </row>
    <row r="69" spans="2:12" ht="13.5" customHeight="1">
      <c r="B69" s="28">
        <f t="shared" si="1"/>
        <v>59</v>
      </c>
      <c r="C69" s="37"/>
      <c r="D69" s="34" t="s">
        <v>55</v>
      </c>
      <c r="E69" s="41"/>
      <c r="F69" s="41" t="s">
        <v>196</v>
      </c>
      <c r="G69" s="41"/>
      <c r="H69" s="41"/>
      <c r="I69" s="41"/>
      <c r="J69" s="41"/>
      <c r="K69" s="75">
        <v>1</v>
      </c>
      <c r="L69" s="76">
        <v>2</v>
      </c>
    </row>
    <row r="70" spans="2:12" ht="13.5" customHeight="1">
      <c r="B70" s="28">
        <f t="shared" si="1"/>
        <v>60</v>
      </c>
      <c r="C70" s="37"/>
      <c r="D70" s="44"/>
      <c r="E70" s="41"/>
      <c r="F70" s="41" t="s">
        <v>56</v>
      </c>
      <c r="G70" s="41"/>
      <c r="H70" s="41"/>
      <c r="I70" s="41"/>
      <c r="J70" s="41"/>
      <c r="K70" s="75">
        <v>50</v>
      </c>
      <c r="L70" s="76"/>
    </row>
    <row r="71" spans="2:12" ht="13.5" customHeight="1">
      <c r="B71" s="28">
        <f t="shared" si="1"/>
        <v>61</v>
      </c>
      <c r="C71" s="38"/>
      <c r="D71" s="45" t="s">
        <v>57</v>
      </c>
      <c r="E71" s="41"/>
      <c r="F71" s="41" t="s">
        <v>58</v>
      </c>
      <c r="G71" s="41"/>
      <c r="H71" s="41"/>
      <c r="I71" s="41"/>
      <c r="J71" s="41"/>
      <c r="K71" s="75">
        <v>25</v>
      </c>
      <c r="L71" s="76">
        <v>75</v>
      </c>
    </row>
    <row r="72" spans="2:19" ht="13.5" customHeight="1">
      <c r="B72" s="28">
        <f t="shared" si="1"/>
        <v>62</v>
      </c>
      <c r="C72" s="36" t="s">
        <v>0</v>
      </c>
      <c r="D72" s="45" t="s">
        <v>60</v>
      </c>
      <c r="E72" s="41"/>
      <c r="F72" s="41" t="s">
        <v>61</v>
      </c>
      <c r="G72" s="41"/>
      <c r="H72" s="41"/>
      <c r="I72" s="41"/>
      <c r="J72" s="41"/>
      <c r="K72" s="75" t="s">
        <v>187</v>
      </c>
      <c r="L72" s="76">
        <v>25</v>
      </c>
      <c r="R72">
        <f>COUNTA(K64:K72)</f>
        <v>7</v>
      </c>
      <c r="S72">
        <f>COUNTA(L64:L72)</f>
        <v>7</v>
      </c>
    </row>
    <row r="73" spans="2:12" ht="13.5" customHeight="1">
      <c r="B73" s="28">
        <f t="shared" si="1"/>
        <v>63</v>
      </c>
      <c r="C73" s="39"/>
      <c r="D73" s="45" t="s">
        <v>57</v>
      </c>
      <c r="E73" s="41"/>
      <c r="F73" s="41" t="s">
        <v>144</v>
      </c>
      <c r="G73" s="41"/>
      <c r="H73" s="41"/>
      <c r="I73" s="41"/>
      <c r="J73" s="41"/>
      <c r="K73" s="75">
        <v>75</v>
      </c>
      <c r="L73" s="76"/>
    </row>
    <row r="74" spans="2:12" ht="13.5" customHeight="1">
      <c r="B74" s="28">
        <f t="shared" si="1"/>
        <v>64</v>
      </c>
      <c r="C74" s="155" t="s">
        <v>62</v>
      </c>
      <c r="D74" s="156"/>
      <c r="E74" s="41"/>
      <c r="F74" s="41" t="s">
        <v>63</v>
      </c>
      <c r="G74" s="41"/>
      <c r="H74" s="41"/>
      <c r="I74" s="41"/>
      <c r="J74" s="41"/>
      <c r="K74" s="75">
        <v>3000</v>
      </c>
      <c r="L74" s="76">
        <v>1625</v>
      </c>
    </row>
    <row r="75" spans="2:12" ht="13.5" customHeight="1">
      <c r="B75" s="28">
        <f t="shared" si="1"/>
        <v>65</v>
      </c>
      <c r="C75" s="39"/>
      <c r="D75" s="40"/>
      <c r="E75" s="41"/>
      <c r="F75" s="41" t="s">
        <v>64</v>
      </c>
      <c r="G75" s="41"/>
      <c r="H75" s="41"/>
      <c r="I75" s="41"/>
      <c r="J75" s="41"/>
      <c r="K75" s="75">
        <v>1500</v>
      </c>
      <c r="L75" s="76">
        <v>750</v>
      </c>
    </row>
    <row r="76" spans="2:12" ht="13.5" customHeight="1" thickBot="1">
      <c r="B76" s="28">
        <f t="shared" si="1"/>
        <v>66</v>
      </c>
      <c r="C76" s="39"/>
      <c r="D76" s="40"/>
      <c r="E76" s="41"/>
      <c r="F76" s="41" t="s">
        <v>107</v>
      </c>
      <c r="G76" s="41"/>
      <c r="H76" s="41"/>
      <c r="I76" s="41"/>
      <c r="J76" s="41"/>
      <c r="K76" s="75">
        <v>250</v>
      </c>
      <c r="L76" s="82">
        <v>750</v>
      </c>
    </row>
    <row r="77" spans="2:12" ht="13.5" customHeight="1">
      <c r="B77" s="78"/>
      <c r="C77" s="79"/>
      <c r="D77" s="79"/>
      <c r="E77" s="80"/>
      <c r="F77" s="80"/>
      <c r="G77" s="80"/>
      <c r="H77" s="80"/>
      <c r="I77" s="80"/>
      <c r="J77" s="80"/>
      <c r="K77" s="80"/>
      <c r="L77" s="112"/>
    </row>
    <row r="78" spans="18:19" ht="18" customHeight="1">
      <c r="R78">
        <f>COUNTA(K11:K76)</f>
        <v>48</v>
      </c>
      <c r="S78">
        <f>COUNTA(L11:L76)</f>
        <v>53</v>
      </c>
    </row>
    <row r="79" spans="2:19" ht="18" customHeight="1">
      <c r="B79" s="22"/>
      <c r="R79">
        <f>SUM(R11:R17,K18:K76)</f>
        <v>44612</v>
      </c>
      <c r="S79">
        <f>SUM(S11:S17,L18:L76)</f>
        <v>40672</v>
      </c>
    </row>
    <row r="80" ht="9" customHeight="1" thickBot="1"/>
    <row r="81" spans="2:19" ht="18" customHeight="1">
      <c r="B81" s="1"/>
      <c r="C81" s="2"/>
      <c r="D81" s="157" t="s">
        <v>2</v>
      </c>
      <c r="E81" s="157"/>
      <c r="F81" s="157"/>
      <c r="G81" s="157"/>
      <c r="H81" s="2"/>
      <c r="I81" s="2"/>
      <c r="J81" s="3"/>
      <c r="K81" s="84" t="s">
        <v>80</v>
      </c>
      <c r="L81" s="106" t="s">
        <v>81</v>
      </c>
      <c r="R81">
        <f>COUNTA(K11:K76)</f>
        <v>48</v>
      </c>
      <c r="S81">
        <f>COUNTA(L11:L76)</f>
        <v>53</v>
      </c>
    </row>
    <row r="82" spans="2:19" ht="18" customHeight="1" thickBot="1">
      <c r="B82" s="7"/>
      <c r="C82" s="8"/>
      <c r="D82" s="158" t="s">
        <v>3</v>
      </c>
      <c r="E82" s="158"/>
      <c r="F82" s="158"/>
      <c r="G82" s="158"/>
      <c r="H82" s="8"/>
      <c r="I82" s="8"/>
      <c r="J82" s="9"/>
      <c r="K82" s="89" t="str">
        <f>K5</f>
        <v>H 30.6.8</v>
      </c>
      <c r="L82" s="113" t="str">
        <f>K82</f>
        <v>H 30.6.8</v>
      </c>
      <c r="R82">
        <f>SUM(R11:R17,K18:K76)</f>
        <v>44612</v>
      </c>
      <c r="S82">
        <f>SUM(S11:S17,L18:L76)</f>
        <v>40672</v>
      </c>
    </row>
    <row r="83" spans="2:12" ht="19.5" customHeight="1" thickTop="1">
      <c r="B83" s="159" t="s">
        <v>113</v>
      </c>
      <c r="C83" s="160"/>
      <c r="D83" s="160"/>
      <c r="E83" s="160"/>
      <c r="F83" s="160"/>
      <c r="G83" s="160"/>
      <c r="H83" s="160"/>
      <c r="I83" s="160"/>
      <c r="J83" s="27"/>
      <c r="K83" s="90">
        <f>SUM(K84:K92)</f>
        <v>44612</v>
      </c>
      <c r="L83" s="114">
        <f>SUM(L84:L92)</f>
        <v>40672</v>
      </c>
    </row>
    <row r="84" spans="2:12" ht="13.5" customHeight="1">
      <c r="B84" s="145" t="s">
        <v>66</v>
      </c>
      <c r="C84" s="146"/>
      <c r="D84" s="153"/>
      <c r="E84" s="48"/>
      <c r="F84" s="49"/>
      <c r="G84" s="147" t="s">
        <v>14</v>
      </c>
      <c r="H84" s="147"/>
      <c r="I84" s="49"/>
      <c r="J84" s="51"/>
      <c r="K84" s="42">
        <f>SUM(R$11:R$17)</f>
        <v>125</v>
      </c>
      <c r="L84" s="115">
        <f>SUM(S$11:S$17)</f>
        <v>400</v>
      </c>
    </row>
    <row r="85" spans="2:12" ht="13.5" customHeight="1">
      <c r="B85" s="16"/>
      <c r="C85" s="17"/>
      <c r="D85" s="18"/>
      <c r="E85" s="52"/>
      <c r="F85" s="41"/>
      <c r="G85" s="147" t="s">
        <v>90</v>
      </c>
      <c r="H85" s="147"/>
      <c r="I85" s="50"/>
      <c r="J85" s="53"/>
      <c r="K85" s="42">
        <f>SUM(K$18)</f>
        <v>1875</v>
      </c>
      <c r="L85" s="115">
        <f>SUM(L$18)</f>
        <v>2250</v>
      </c>
    </row>
    <row r="86" spans="2:12" ht="13.5" customHeight="1">
      <c r="B86" s="16"/>
      <c r="C86" s="17"/>
      <c r="D86" s="18"/>
      <c r="E86" s="52"/>
      <c r="F86" s="41"/>
      <c r="G86" s="147" t="s">
        <v>32</v>
      </c>
      <c r="H86" s="147"/>
      <c r="I86" s="49"/>
      <c r="J86" s="51"/>
      <c r="K86" s="42">
        <f>SUM(K$19:K$19)</f>
        <v>0</v>
      </c>
      <c r="L86" s="115">
        <f>SUM(L$19:L$19)</f>
        <v>100</v>
      </c>
    </row>
    <row r="87" spans="2:12" ht="13.5" customHeight="1">
      <c r="B87" s="16"/>
      <c r="C87" s="17"/>
      <c r="D87" s="18"/>
      <c r="E87" s="52"/>
      <c r="F87" s="41"/>
      <c r="G87" s="147" t="s">
        <v>20</v>
      </c>
      <c r="H87" s="147"/>
      <c r="I87" s="49"/>
      <c r="J87" s="51"/>
      <c r="K87" s="42">
        <f>SUM(K$20:K$20)</f>
        <v>0</v>
      </c>
      <c r="L87" s="115">
        <f>SUM(L$20:L$20)</f>
        <v>0</v>
      </c>
    </row>
    <row r="88" spans="2:12" ht="13.5" customHeight="1">
      <c r="B88" s="16"/>
      <c r="C88" s="17"/>
      <c r="D88" s="18"/>
      <c r="E88" s="52"/>
      <c r="F88" s="41"/>
      <c r="G88" s="147" t="s">
        <v>22</v>
      </c>
      <c r="H88" s="147"/>
      <c r="I88" s="49"/>
      <c r="J88" s="51"/>
      <c r="K88" s="42">
        <f>SUM(K$22:K$36)</f>
        <v>35450</v>
      </c>
      <c r="L88" s="115">
        <f>SUM(L$22:L$36)</f>
        <v>30600</v>
      </c>
    </row>
    <row r="89" spans="2:12" ht="13.5" customHeight="1">
      <c r="B89" s="16"/>
      <c r="C89" s="17"/>
      <c r="D89" s="18"/>
      <c r="E89" s="52"/>
      <c r="F89" s="41"/>
      <c r="G89" s="147" t="s">
        <v>88</v>
      </c>
      <c r="H89" s="147"/>
      <c r="I89" s="49"/>
      <c r="J89" s="51"/>
      <c r="K89" s="42">
        <f>0</f>
        <v>0</v>
      </c>
      <c r="L89" s="115">
        <f>0</f>
        <v>0</v>
      </c>
    </row>
    <row r="90" spans="2:12" ht="13.5" customHeight="1">
      <c r="B90" s="16"/>
      <c r="C90" s="17"/>
      <c r="D90" s="18"/>
      <c r="E90" s="52"/>
      <c r="F90" s="41"/>
      <c r="G90" s="147" t="s">
        <v>33</v>
      </c>
      <c r="H90" s="147"/>
      <c r="I90" s="49"/>
      <c r="J90" s="51"/>
      <c r="K90" s="42">
        <f>SUM(K$37:K$63)</f>
        <v>2257</v>
      </c>
      <c r="L90" s="115">
        <f>SUM(L$37:L$63)</f>
        <v>4088</v>
      </c>
    </row>
    <row r="91" spans="2:12" ht="13.5" customHeight="1">
      <c r="B91" s="16"/>
      <c r="C91" s="17"/>
      <c r="D91" s="18"/>
      <c r="E91" s="52"/>
      <c r="F91" s="41"/>
      <c r="G91" s="147" t="s">
        <v>104</v>
      </c>
      <c r="H91" s="147"/>
      <c r="I91" s="49"/>
      <c r="J91" s="51"/>
      <c r="K91" s="42">
        <f>SUM(K$21:K$21,K$74:K$75)</f>
        <v>4500</v>
      </c>
      <c r="L91" s="115">
        <f>SUM(L$21:L$21,L$74:L$75)</f>
        <v>2375</v>
      </c>
    </row>
    <row r="92" spans="2:12" ht="13.5" customHeight="1" thickBot="1">
      <c r="B92" s="19"/>
      <c r="C92" s="20"/>
      <c r="D92" s="21"/>
      <c r="E92" s="54"/>
      <c r="F92" s="46"/>
      <c r="G92" s="148" t="s">
        <v>65</v>
      </c>
      <c r="H92" s="148"/>
      <c r="I92" s="55"/>
      <c r="J92" s="56"/>
      <c r="K92" s="47">
        <f>SUM(K$64:K$73,K$76)</f>
        <v>405</v>
      </c>
      <c r="L92" s="116">
        <f>SUM(L$64:L$73,L$76)</f>
        <v>859</v>
      </c>
    </row>
    <row r="93" spans="2:12" ht="18" customHeight="1" thickTop="1">
      <c r="B93" s="149" t="s">
        <v>67</v>
      </c>
      <c r="C93" s="150"/>
      <c r="D93" s="151"/>
      <c r="E93" s="62"/>
      <c r="F93" s="29"/>
      <c r="G93" s="152" t="s">
        <v>68</v>
      </c>
      <c r="H93" s="152"/>
      <c r="I93" s="29"/>
      <c r="J93" s="30"/>
      <c r="K93" s="91" t="s">
        <v>69</v>
      </c>
      <c r="L93" s="97"/>
    </row>
    <row r="94" spans="2:12" ht="18" customHeight="1">
      <c r="B94" s="59"/>
      <c r="C94" s="60"/>
      <c r="D94" s="60"/>
      <c r="E94" s="57"/>
      <c r="F94" s="58"/>
      <c r="G94" s="33"/>
      <c r="H94" s="33"/>
      <c r="I94" s="58"/>
      <c r="J94" s="61"/>
      <c r="K94" s="92" t="s">
        <v>70</v>
      </c>
      <c r="L94" s="98"/>
    </row>
    <row r="95" spans="2:12" ht="18" customHeight="1">
      <c r="B95" s="16"/>
      <c r="C95" s="17"/>
      <c r="D95" s="17"/>
      <c r="E95" s="63"/>
      <c r="F95" s="8"/>
      <c r="G95" s="143" t="s">
        <v>71</v>
      </c>
      <c r="H95" s="143"/>
      <c r="I95" s="31"/>
      <c r="J95" s="32"/>
      <c r="K95" s="93" t="s">
        <v>72</v>
      </c>
      <c r="L95" s="99"/>
    </row>
    <row r="96" spans="2:12" ht="18" customHeight="1">
      <c r="B96" s="16"/>
      <c r="C96" s="17"/>
      <c r="D96" s="17"/>
      <c r="E96" s="64"/>
      <c r="F96" s="17"/>
      <c r="G96" s="65"/>
      <c r="H96" s="65"/>
      <c r="I96" s="60"/>
      <c r="J96" s="66"/>
      <c r="K96" s="94" t="s">
        <v>101</v>
      </c>
      <c r="L96" s="100"/>
    </row>
    <row r="97" spans="2:12" ht="18" customHeight="1">
      <c r="B97" s="16"/>
      <c r="C97" s="17"/>
      <c r="D97" s="17"/>
      <c r="E97" s="64"/>
      <c r="F97" s="17"/>
      <c r="G97" s="65"/>
      <c r="H97" s="65"/>
      <c r="I97" s="60"/>
      <c r="J97" s="66"/>
      <c r="K97" s="94" t="s">
        <v>102</v>
      </c>
      <c r="L97" s="100"/>
    </row>
    <row r="98" spans="2:12" ht="18" customHeight="1">
      <c r="B98" s="16"/>
      <c r="C98" s="17"/>
      <c r="D98" s="17"/>
      <c r="E98" s="63"/>
      <c r="F98" s="8"/>
      <c r="G98" s="143" t="s">
        <v>73</v>
      </c>
      <c r="H98" s="143"/>
      <c r="I98" s="31"/>
      <c r="J98" s="32"/>
      <c r="K98" s="93" t="s">
        <v>109</v>
      </c>
      <c r="L98" s="99"/>
    </row>
    <row r="99" spans="2:12" ht="18" customHeight="1">
      <c r="B99" s="16"/>
      <c r="C99" s="17"/>
      <c r="D99" s="17"/>
      <c r="E99" s="64"/>
      <c r="F99" s="17"/>
      <c r="G99" s="65"/>
      <c r="H99" s="65"/>
      <c r="I99" s="60"/>
      <c r="J99" s="66"/>
      <c r="K99" s="94" t="s">
        <v>110</v>
      </c>
      <c r="L99" s="100"/>
    </row>
    <row r="100" spans="2:12" ht="18" customHeight="1">
      <c r="B100" s="16"/>
      <c r="C100" s="17"/>
      <c r="D100" s="17"/>
      <c r="E100" s="64"/>
      <c r="F100" s="17"/>
      <c r="G100" s="65"/>
      <c r="H100" s="65"/>
      <c r="I100" s="60"/>
      <c r="J100" s="66"/>
      <c r="K100" s="94" t="s">
        <v>111</v>
      </c>
      <c r="L100" s="100"/>
    </row>
    <row r="101" spans="2:12" ht="18" customHeight="1">
      <c r="B101" s="16"/>
      <c r="C101" s="17"/>
      <c r="D101" s="17"/>
      <c r="E101" s="13"/>
      <c r="F101" s="14"/>
      <c r="G101" s="33"/>
      <c r="H101" s="33"/>
      <c r="I101" s="58"/>
      <c r="J101" s="61"/>
      <c r="K101" s="94" t="s">
        <v>112</v>
      </c>
      <c r="L101" s="98"/>
    </row>
    <row r="102" spans="2:12" ht="18" customHeight="1">
      <c r="B102" s="145" t="s">
        <v>74</v>
      </c>
      <c r="C102" s="146"/>
      <c r="D102" s="146"/>
      <c r="E102" s="8"/>
      <c r="F102" s="8"/>
      <c r="G102" s="8"/>
      <c r="H102" s="8"/>
      <c r="I102" s="8"/>
      <c r="J102" s="8"/>
      <c r="K102" s="77"/>
      <c r="L102" s="120"/>
    </row>
    <row r="103" spans="2:12" ht="13.5" customHeight="1">
      <c r="B103" s="67"/>
      <c r="C103" s="68" t="s">
        <v>75</v>
      </c>
      <c r="D103" s="69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67"/>
      <c r="C104" s="68" t="s">
        <v>76</v>
      </c>
      <c r="D104" s="69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67"/>
      <c r="C105" s="68" t="s">
        <v>77</v>
      </c>
      <c r="D105" s="69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67"/>
      <c r="C106" s="68" t="s">
        <v>198</v>
      </c>
      <c r="D106" s="69"/>
      <c r="E106" s="68"/>
      <c r="F106" s="68"/>
      <c r="G106" s="68"/>
      <c r="H106" s="68"/>
      <c r="I106" s="68"/>
      <c r="J106" s="68"/>
      <c r="K106" s="95"/>
      <c r="L106" s="101"/>
    </row>
    <row r="107" spans="2:12" ht="13.5" customHeight="1">
      <c r="B107" s="67"/>
      <c r="C107" s="68" t="s">
        <v>181</v>
      </c>
      <c r="D107" s="69"/>
      <c r="E107" s="68"/>
      <c r="F107" s="68"/>
      <c r="G107" s="68"/>
      <c r="H107" s="68"/>
      <c r="I107" s="68"/>
      <c r="J107" s="68"/>
      <c r="K107" s="95"/>
      <c r="L107" s="101"/>
    </row>
    <row r="108" spans="2:12" ht="13.5" customHeight="1">
      <c r="B108" s="70"/>
      <c r="C108" s="68" t="s">
        <v>199</v>
      </c>
      <c r="D108" s="68"/>
      <c r="E108" s="68"/>
      <c r="F108" s="68"/>
      <c r="G108" s="68"/>
      <c r="H108" s="68"/>
      <c r="I108" s="68"/>
      <c r="J108" s="68"/>
      <c r="K108" s="95"/>
      <c r="L108" s="101"/>
    </row>
    <row r="109" spans="2:12" ht="13.5" customHeight="1">
      <c r="B109" s="70"/>
      <c r="C109" s="68" t="s">
        <v>200</v>
      </c>
      <c r="D109" s="68"/>
      <c r="E109" s="68"/>
      <c r="F109" s="68"/>
      <c r="G109" s="68"/>
      <c r="H109" s="68"/>
      <c r="I109" s="68"/>
      <c r="J109" s="68"/>
      <c r="K109" s="95"/>
      <c r="L109" s="101"/>
    </row>
    <row r="110" spans="2:12" ht="13.5" customHeight="1">
      <c r="B110" s="70"/>
      <c r="C110" s="68" t="s">
        <v>129</v>
      </c>
      <c r="D110" s="68"/>
      <c r="E110" s="68"/>
      <c r="F110" s="68"/>
      <c r="G110" s="68"/>
      <c r="H110" s="68"/>
      <c r="I110" s="68"/>
      <c r="J110" s="68"/>
      <c r="K110" s="95"/>
      <c r="L110" s="101"/>
    </row>
    <row r="111" spans="2:12" ht="13.5" customHeight="1">
      <c r="B111" s="70"/>
      <c r="C111" s="68" t="s">
        <v>130</v>
      </c>
      <c r="D111" s="68"/>
      <c r="E111" s="68"/>
      <c r="F111" s="68"/>
      <c r="G111" s="68"/>
      <c r="H111" s="68"/>
      <c r="I111" s="68"/>
      <c r="J111" s="68"/>
      <c r="K111" s="95"/>
      <c r="L111" s="101"/>
    </row>
    <row r="112" spans="2:12" ht="13.5" customHeight="1">
      <c r="B112" s="70"/>
      <c r="C112" s="68" t="s">
        <v>178</v>
      </c>
      <c r="D112" s="68"/>
      <c r="E112" s="68"/>
      <c r="F112" s="68"/>
      <c r="G112" s="68"/>
      <c r="H112" s="68"/>
      <c r="I112" s="68"/>
      <c r="J112" s="68"/>
      <c r="K112" s="95"/>
      <c r="L112" s="101"/>
    </row>
    <row r="113" spans="2:12" ht="13.5" customHeight="1">
      <c r="B113" s="70"/>
      <c r="C113" s="68" t="s">
        <v>201</v>
      </c>
      <c r="D113" s="68"/>
      <c r="E113" s="68"/>
      <c r="F113" s="68"/>
      <c r="G113" s="68"/>
      <c r="H113" s="68"/>
      <c r="I113" s="68"/>
      <c r="J113" s="68"/>
      <c r="K113" s="95"/>
      <c r="L113" s="101"/>
    </row>
    <row r="114" spans="2:12" ht="13.5" customHeight="1">
      <c r="B114" s="70"/>
      <c r="C114" s="95" t="s">
        <v>202</v>
      </c>
      <c r="D114" s="68"/>
      <c r="E114" s="68"/>
      <c r="F114" s="68"/>
      <c r="G114" s="68"/>
      <c r="H114" s="68"/>
      <c r="I114" s="68"/>
      <c r="J114" s="68"/>
      <c r="K114" s="95"/>
      <c r="L114" s="101"/>
    </row>
    <row r="115" spans="2:12" ht="13.5" customHeight="1">
      <c r="B115" s="70"/>
      <c r="C115" s="68" t="s">
        <v>203</v>
      </c>
      <c r="D115" s="68"/>
      <c r="E115" s="68"/>
      <c r="F115" s="68"/>
      <c r="G115" s="68"/>
      <c r="H115" s="68"/>
      <c r="I115" s="68"/>
      <c r="J115" s="68"/>
      <c r="K115" s="95"/>
      <c r="L115" s="101"/>
    </row>
    <row r="116" spans="2:13" ht="18" customHeight="1">
      <c r="B116" s="70"/>
      <c r="C116" s="68" t="s">
        <v>131</v>
      </c>
      <c r="D116" s="68"/>
      <c r="E116" s="68"/>
      <c r="F116" s="68"/>
      <c r="G116" s="68"/>
      <c r="H116" s="68"/>
      <c r="I116" s="68"/>
      <c r="J116" s="68"/>
      <c r="K116" s="95"/>
      <c r="L116" s="95"/>
      <c r="M116" s="121"/>
    </row>
    <row r="117" spans="2:13" ht="13.5">
      <c r="B117" s="70"/>
      <c r="C117" s="68" t="s">
        <v>179</v>
      </c>
      <c r="D117" s="68"/>
      <c r="E117" s="68"/>
      <c r="F117" s="68"/>
      <c r="G117" s="68"/>
      <c r="H117" s="68"/>
      <c r="I117" s="68"/>
      <c r="J117" s="68"/>
      <c r="K117" s="95"/>
      <c r="L117" s="95"/>
      <c r="M117" s="121"/>
    </row>
    <row r="118" spans="2:13" ht="13.5">
      <c r="B118" s="70"/>
      <c r="C118" s="68" t="s">
        <v>180</v>
      </c>
      <c r="D118" s="68"/>
      <c r="E118" s="68"/>
      <c r="F118" s="68"/>
      <c r="G118" s="68"/>
      <c r="H118" s="68"/>
      <c r="I118" s="68"/>
      <c r="J118" s="68"/>
      <c r="K118" s="95"/>
      <c r="L118" s="95"/>
      <c r="M118" s="121"/>
    </row>
    <row r="119" spans="2:13" ht="13.5">
      <c r="B119" s="70"/>
      <c r="C119" s="68" t="s">
        <v>204</v>
      </c>
      <c r="D119" s="68"/>
      <c r="E119" s="68"/>
      <c r="F119" s="68"/>
      <c r="G119" s="68"/>
      <c r="H119" s="68"/>
      <c r="I119" s="68"/>
      <c r="J119" s="68"/>
      <c r="K119" s="95"/>
      <c r="L119" s="95"/>
      <c r="M119" s="121"/>
    </row>
    <row r="120" spans="2:25" ht="13.5" customHeight="1">
      <c r="B120" s="70"/>
      <c r="C120" s="68" t="s">
        <v>182</v>
      </c>
      <c r="D120" s="68"/>
      <c r="E120" s="68"/>
      <c r="F120" s="68"/>
      <c r="G120" s="68"/>
      <c r="H120" s="68"/>
      <c r="I120" s="68"/>
      <c r="J120" s="68"/>
      <c r="K120" s="95"/>
      <c r="L120" s="95"/>
      <c r="M120" s="129"/>
      <c r="N120" s="128"/>
      <c r="Y120" s="83"/>
    </row>
    <row r="121" spans="2:13" ht="13.5">
      <c r="B121" s="70"/>
      <c r="C121" s="68" t="s">
        <v>92</v>
      </c>
      <c r="D121" s="68"/>
      <c r="E121" s="68"/>
      <c r="F121" s="68"/>
      <c r="G121" s="68"/>
      <c r="H121" s="68"/>
      <c r="I121" s="68"/>
      <c r="J121" s="68"/>
      <c r="K121" s="95"/>
      <c r="L121" s="95"/>
      <c r="M121" s="121"/>
    </row>
    <row r="122" spans="2:13" ht="13.5">
      <c r="B122" s="70"/>
      <c r="C122" s="68" t="s">
        <v>78</v>
      </c>
      <c r="D122" s="68"/>
      <c r="E122" s="68"/>
      <c r="F122" s="68"/>
      <c r="G122" s="68"/>
      <c r="H122" s="68"/>
      <c r="I122" s="68"/>
      <c r="J122" s="68"/>
      <c r="K122" s="95"/>
      <c r="L122" s="95"/>
      <c r="M122" s="121"/>
    </row>
    <row r="123" spans="2:13" ht="13.5">
      <c r="B123" s="121"/>
      <c r="C123" s="95" t="s">
        <v>205</v>
      </c>
      <c r="D123" s="81"/>
      <c r="E123" s="81"/>
      <c r="F123" s="81"/>
      <c r="G123" s="81"/>
      <c r="H123" s="81"/>
      <c r="I123" s="81"/>
      <c r="J123" s="81"/>
      <c r="K123" s="122"/>
      <c r="L123" s="122"/>
      <c r="M123" s="121"/>
    </row>
    <row r="124" spans="2:25" ht="13.5">
      <c r="B124" s="121"/>
      <c r="C124" s="95" t="s">
        <v>206</v>
      </c>
      <c r="D124" s="81"/>
      <c r="E124" s="81"/>
      <c r="F124" s="81"/>
      <c r="G124" s="81"/>
      <c r="H124" s="81"/>
      <c r="I124" s="81"/>
      <c r="J124" s="81"/>
      <c r="K124" s="122"/>
      <c r="L124" s="122"/>
      <c r="M124" s="130"/>
      <c r="N124" s="123"/>
      <c r="Y124" s="83"/>
    </row>
    <row r="125" spans="2:13" ht="13.5">
      <c r="B125" s="121"/>
      <c r="C125" s="95" t="s">
        <v>207</v>
      </c>
      <c r="D125" s="81"/>
      <c r="E125" s="81"/>
      <c r="F125" s="81"/>
      <c r="G125" s="81"/>
      <c r="H125" s="81"/>
      <c r="I125" s="81"/>
      <c r="J125" s="81"/>
      <c r="K125" s="122"/>
      <c r="L125" s="122"/>
      <c r="M125" s="121"/>
    </row>
    <row r="126" spans="2:12" ht="14.25" thickBot="1">
      <c r="B126" s="124"/>
      <c r="C126" s="96" t="s">
        <v>208</v>
      </c>
      <c r="D126" s="125"/>
      <c r="E126" s="125"/>
      <c r="F126" s="125"/>
      <c r="G126" s="125"/>
      <c r="H126" s="125"/>
      <c r="I126" s="125"/>
      <c r="J126" s="125"/>
      <c r="K126" s="126"/>
      <c r="L126" s="127"/>
    </row>
  </sheetData>
  <sheetProtection/>
  <mergeCells count="26">
    <mergeCell ref="G88:H88"/>
    <mergeCell ref="G93:H93"/>
    <mergeCell ref="D4:G4"/>
    <mergeCell ref="D5:G5"/>
    <mergeCell ref="D6:G6"/>
    <mergeCell ref="D7:F7"/>
    <mergeCell ref="D8:F8"/>
    <mergeCell ref="B84:D84"/>
    <mergeCell ref="G84:H84"/>
    <mergeCell ref="D9:F9"/>
    <mergeCell ref="G10:H10"/>
    <mergeCell ref="G85:H85"/>
    <mergeCell ref="D81:G81"/>
    <mergeCell ref="D82:G82"/>
    <mergeCell ref="B83:I83"/>
    <mergeCell ref="G86:H86"/>
    <mergeCell ref="C74:D74"/>
    <mergeCell ref="G87:H87"/>
    <mergeCell ref="G95:H95"/>
    <mergeCell ref="G98:H98"/>
    <mergeCell ref="B102:D102"/>
    <mergeCell ref="G89:H89"/>
    <mergeCell ref="G90:H90"/>
    <mergeCell ref="G91:H91"/>
    <mergeCell ref="G92:H92"/>
    <mergeCell ref="B93:D93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7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2"/>
  <sheetViews>
    <sheetView view="pageBreakPreview" zoomScale="75" zoomScaleNormal="75" zoomScaleSheetLayoutView="75" zoomScalePageLayoutView="0" workbookViewId="0" topLeftCell="A64">
      <selection activeCell="K89" sqref="K89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241</v>
      </c>
      <c r="L5" s="107" t="str">
        <f>K5</f>
        <v>H 30.5.24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0.5631944444444444</v>
      </c>
      <c r="L6" s="132">
        <v>0.5444444444444444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2.3</v>
      </c>
      <c r="L7" s="134">
        <v>1.85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240</v>
      </c>
      <c r="G11" s="41"/>
      <c r="H11" s="41"/>
      <c r="I11" s="41"/>
      <c r="J11" s="41"/>
      <c r="K11" s="73" t="s">
        <v>187</v>
      </c>
      <c r="L11" s="74"/>
      <c r="N11" t="s">
        <v>15</v>
      </c>
      <c r="O11" t="e">
        <f>IF(K11="",0,VALUE(MID(K11,2,LEN(K11)-2)))</f>
        <v>#VALUE!</v>
      </c>
      <c r="P11">
        <f>IF(L11="",0,VALUE(MID(L11,2,LEN(L11)-2)))</f>
        <v>0</v>
      </c>
      <c r="Q11" t="e">
        <f>IF(#REF!="",0,VALUE(MID(#REF!,2,LEN(#REF!)-2)))</f>
        <v>#REF!</v>
      </c>
      <c r="R11">
        <f>IF(K11="＋",0,IF(K11="(＋)",0,ABS(K11)))</f>
        <v>0</v>
      </c>
      <c r="S11">
        <f>IF(L11="＋",0,IF(L11="(＋)",0,ABS(L11)))</f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115</v>
      </c>
      <c r="G12" s="41"/>
      <c r="H12" s="41"/>
      <c r="I12" s="41"/>
      <c r="J12" s="41"/>
      <c r="K12" s="73"/>
      <c r="L12" s="74" t="s">
        <v>185</v>
      </c>
      <c r="N12" t="s">
        <v>15</v>
      </c>
      <c r="O12">
        <f>IF(K12="",0,VALUE(MID(K12,2,LEN(K12)-2)))</f>
        <v>0</v>
      </c>
      <c r="P12">
        <f>IF(L12="",0,VALUE(MID(L12,2,LEN(L12)-2)))</f>
        <v>25</v>
      </c>
      <c r="Q12" t="e">
        <f>IF(#REF!="",0,VALUE(MID(#REF!,2,LEN(#REF!)-2)))</f>
        <v>#REF!</v>
      </c>
      <c r="R12">
        <f aca="true" t="shared" si="0" ref="R12:S14">IF(K12="＋",0,IF(K12="(＋)",0,ABS(K12)))</f>
        <v>0</v>
      </c>
      <c r="S12">
        <f t="shared" si="0"/>
        <v>25</v>
      </c>
    </row>
    <row r="13" spans="2:19" ht="13.5" customHeight="1">
      <c r="B13" s="28">
        <f aca="true" t="shared" si="1" ref="B13:B62">B12+1</f>
        <v>3</v>
      </c>
      <c r="C13" s="35"/>
      <c r="D13" s="43"/>
      <c r="E13" s="41"/>
      <c r="F13" s="41" t="s">
        <v>138</v>
      </c>
      <c r="G13" s="41"/>
      <c r="H13" s="41"/>
      <c r="I13" s="41"/>
      <c r="J13" s="41"/>
      <c r="K13" s="73" t="s">
        <v>185</v>
      </c>
      <c r="L13" s="74" t="s">
        <v>185</v>
      </c>
      <c r="N13" t="s">
        <v>15</v>
      </c>
      <c r="O13" t="e">
        <f>IF(#REF!="",0,VALUE(MID(#REF!,2,LEN(#REF!)-2)))</f>
        <v>#REF!</v>
      </c>
      <c r="P13">
        <f>IF(L13="",0,VALUE(MID(L13,2,LEN(L13)-2)))</f>
        <v>25</v>
      </c>
      <c r="Q13" t="e">
        <f>IF(#REF!="",0,VALUE(MID(#REF!,2,LEN(#REF!)-2)))</f>
        <v>#REF!</v>
      </c>
      <c r="R13">
        <f t="shared" si="0"/>
        <v>25</v>
      </c>
      <c r="S13">
        <f t="shared" si="0"/>
        <v>25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94</v>
      </c>
      <c r="G14" s="41"/>
      <c r="H14" s="41"/>
      <c r="I14" s="41"/>
      <c r="J14" s="41"/>
      <c r="K14" s="73" t="s">
        <v>185</v>
      </c>
      <c r="L14" s="110"/>
      <c r="N14" t="s">
        <v>15</v>
      </c>
      <c r="O14">
        <f>IF(K14="",0,VALUE(MID(K14,2,LEN(K14)-2)))</f>
        <v>25</v>
      </c>
      <c r="P14">
        <f>IF(L14="",0,VALUE(MID(L14,2,LEN(L14)-2)))</f>
        <v>0</v>
      </c>
      <c r="Q14" t="e">
        <f>IF(#REF!="",0,VALUE(MID(#REF!,2,LEN(#REF!)-2)))</f>
        <v>#REF!</v>
      </c>
      <c r="R14">
        <f t="shared" si="0"/>
        <v>25</v>
      </c>
      <c r="S14">
        <f t="shared" si="0"/>
        <v>0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1050</v>
      </c>
      <c r="L15" s="76">
        <v>3500</v>
      </c>
      <c r="S15">
        <f>COUNTA(L11:L14)</f>
        <v>2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242</v>
      </c>
      <c r="G16" s="41"/>
      <c r="H16" s="41"/>
      <c r="I16" s="41"/>
      <c r="J16" s="41"/>
      <c r="K16" s="75">
        <v>50</v>
      </c>
      <c r="L16" s="76">
        <v>25</v>
      </c>
    </row>
    <row r="17" spans="2:12" ht="13.5" customHeight="1">
      <c r="B17" s="28">
        <f t="shared" si="1"/>
        <v>7</v>
      </c>
      <c r="C17" s="36" t="s">
        <v>86</v>
      </c>
      <c r="D17" s="34" t="s">
        <v>93</v>
      </c>
      <c r="E17" s="41"/>
      <c r="F17" s="41" t="s">
        <v>142</v>
      </c>
      <c r="G17" s="41"/>
      <c r="H17" s="41"/>
      <c r="I17" s="41"/>
      <c r="J17" s="41"/>
      <c r="K17" s="75">
        <v>25</v>
      </c>
      <c r="L17" s="76" t="s">
        <v>187</v>
      </c>
    </row>
    <row r="18" spans="2:12" ht="13.5" customHeight="1">
      <c r="B18" s="28">
        <f t="shared" si="1"/>
        <v>8</v>
      </c>
      <c r="C18" s="37"/>
      <c r="D18" s="34" t="s">
        <v>22</v>
      </c>
      <c r="E18" s="41"/>
      <c r="F18" s="41" t="s">
        <v>116</v>
      </c>
      <c r="G18" s="41"/>
      <c r="H18" s="41"/>
      <c r="I18" s="41"/>
      <c r="J18" s="41"/>
      <c r="K18" s="75" t="s">
        <v>187</v>
      </c>
      <c r="L18" s="76" t="s">
        <v>187</v>
      </c>
    </row>
    <row r="19" spans="2:12" ht="13.5" customHeight="1">
      <c r="B19" s="28">
        <f t="shared" si="1"/>
        <v>9</v>
      </c>
      <c r="C19" s="37"/>
      <c r="D19" s="43"/>
      <c r="E19" s="41"/>
      <c r="F19" s="41" t="s">
        <v>118</v>
      </c>
      <c r="G19" s="41"/>
      <c r="H19" s="41"/>
      <c r="I19" s="41"/>
      <c r="J19" s="41"/>
      <c r="K19" s="75"/>
      <c r="L19" s="76" t="s">
        <v>187</v>
      </c>
    </row>
    <row r="20" spans="2:12" ht="13.5" customHeight="1">
      <c r="B20" s="28">
        <f t="shared" si="1"/>
        <v>10</v>
      </c>
      <c r="C20" s="37"/>
      <c r="D20" s="43"/>
      <c r="E20" s="41"/>
      <c r="F20" s="41" t="s">
        <v>119</v>
      </c>
      <c r="G20" s="41"/>
      <c r="H20" s="41"/>
      <c r="I20" s="41"/>
      <c r="J20" s="41"/>
      <c r="K20" s="75" t="s">
        <v>187</v>
      </c>
      <c r="L20" s="76">
        <v>100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120</v>
      </c>
      <c r="G21" s="41"/>
      <c r="H21" s="41"/>
      <c r="I21" s="41"/>
      <c r="J21" s="41"/>
      <c r="K21" s="75" t="s">
        <v>187</v>
      </c>
      <c r="L21" s="76">
        <v>75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24</v>
      </c>
      <c r="G22" s="41"/>
      <c r="H22" s="41"/>
      <c r="I22" s="41"/>
      <c r="J22" s="41"/>
      <c r="K22" s="75">
        <v>100</v>
      </c>
      <c r="L22" s="76">
        <v>225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122</v>
      </c>
      <c r="G23" s="41"/>
      <c r="H23" s="41"/>
      <c r="I23" s="41"/>
      <c r="J23" s="41"/>
      <c r="K23" s="75" t="s">
        <v>187</v>
      </c>
      <c r="L23" s="76">
        <v>200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132</v>
      </c>
      <c r="G24" s="41"/>
      <c r="H24" s="41"/>
      <c r="I24" s="41"/>
      <c r="J24" s="41"/>
      <c r="K24" s="75">
        <v>50</v>
      </c>
      <c r="L24" s="76">
        <v>175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87</v>
      </c>
      <c r="G25" s="41"/>
      <c r="H25" s="41"/>
      <c r="I25" s="41"/>
      <c r="J25" s="41"/>
      <c r="K25" s="75">
        <v>69750</v>
      </c>
      <c r="L25" s="76">
        <v>46750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141</v>
      </c>
      <c r="G26" s="41"/>
      <c r="H26" s="41"/>
      <c r="I26" s="41"/>
      <c r="J26" s="41"/>
      <c r="K26" s="75" t="s">
        <v>187</v>
      </c>
      <c r="L26" s="76"/>
    </row>
    <row r="27" spans="2:12" ht="13.5" customHeight="1">
      <c r="B27" s="28">
        <f t="shared" si="1"/>
        <v>17</v>
      </c>
      <c r="C27" s="37"/>
      <c r="D27" s="43"/>
      <c r="E27" s="41"/>
      <c r="F27" s="41" t="s">
        <v>158</v>
      </c>
      <c r="G27" s="41"/>
      <c r="H27" s="41"/>
      <c r="I27" s="41"/>
      <c r="J27" s="41"/>
      <c r="K27" s="75"/>
      <c r="L27" s="76" t="s">
        <v>187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25</v>
      </c>
      <c r="G28" s="41"/>
      <c r="H28" s="41"/>
      <c r="I28" s="41"/>
      <c r="J28" s="41"/>
      <c r="K28" s="75">
        <v>2625</v>
      </c>
      <c r="L28" s="76">
        <v>1375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26</v>
      </c>
      <c r="G29" s="41"/>
      <c r="H29" s="41"/>
      <c r="I29" s="41"/>
      <c r="J29" s="41"/>
      <c r="K29" s="75">
        <v>1000</v>
      </c>
      <c r="L29" s="76">
        <v>525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27</v>
      </c>
      <c r="G30" s="41"/>
      <c r="H30" s="41"/>
      <c r="I30" s="41"/>
      <c r="J30" s="41"/>
      <c r="K30" s="75" t="s">
        <v>187</v>
      </c>
      <c r="L30" s="76" t="s">
        <v>187</v>
      </c>
    </row>
    <row r="31" spans="2:12" ht="13.5" customHeight="1">
      <c r="B31" s="28">
        <f t="shared" si="1"/>
        <v>21</v>
      </c>
      <c r="C31" s="36" t="s">
        <v>91</v>
      </c>
      <c r="D31" s="34" t="s">
        <v>88</v>
      </c>
      <c r="E31" s="41"/>
      <c r="F31" s="41" t="s">
        <v>105</v>
      </c>
      <c r="G31" s="41"/>
      <c r="H31" s="41"/>
      <c r="I31" s="41"/>
      <c r="J31" s="41"/>
      <c r="K31" s="75" t="s">
        <v>187</v>
      </c>
      <c r="L31" s="76"/>
    </row>
    <row r="32" spans="2:12" ht="13.5" customHeight="1">
      <c r="B32" s="28">
        <f t="shared" si="1"/>
        <v>22</v>
      </c>
      <c r="C32" s="36" t="s">
        <v>89</v>
      </c>
      <c r="D32" s="34" t="s">
        <v>33</v>
      </c>
      <c r="E32" s="41"/>
      <c r="F32" s="41" t="s">
        <v>243</v>
      </c>
      <c r="G32" s="41"/>
      <c r="H32" s="41"/>
      <c r="I32" s="41"/>
      <c r="J32" s="41"/>
      <c r="K32" s="75" t="s">
        <v>187</v>
      </c>
      <c r="L32" s="76"/>
    </row>
    <row r="33" spans="2:12" ht="13.5" customHeight="1">
      <c r="B33" s="28">
        <f t="shared" si="1"/>
        <v>23</v>
      </c>
      <c r="C33" s="37"/>
      <c r="D33" s="43"/>
      <c r="E33" s="41"/>
      <c r="F33" s="41" t="s">
        <v>244</v>
      </c>
      <c r="G33" s="41"/>
      <c r="H33" s="41"/>
      <c r="I33" s="41"/>
      <c r="J33" s="41"/>
      <c r="K33" s="75"/>
      <c r="L33" s="111" t="s">
        <v>187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245</v>
      </c>
      <c r="G34" s="41"/>
      <c r="H34" s="41"/>
      <c r="I34" s="41"/>
      <c r="J34" s="41"/>
      <c r="K34" s="75"/>
      <c r="L34" s="76">
        <v>100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124</v>
      </c>
      <c r="G35" s="41"/>
      <c r="H35" s="41"/>
      <c r="I35" s="41"/>
      <c r="J35" s="41"/>
      <c r="K35" s="75"/>
      <c r="L35" s="76" t="s">
        <v>187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134</v>
      </c>
      <c r="G36" s="41"/>
      <c r="H36" s="41"/>
      <c r="I36" s="41"/>
      <c r="J36" s="41"/>
      <c r="K36" s="75" t="s">
        <v>187</v>
      </c>
      <c r="L36" s="76">
        <v>400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135</v>
      </c>
      <c r="G37" s="41"/>
      <c r="H37" s="41"/>
      <c r="I37" s="41"/>
      <c r="J37" s="41"/>
      <c r="K37" s="75" t="s">
        <v>187</v>
      </c>
      <c r="L37" s="76">
        <v>50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37</v>
      </c>
      <c r="G38" s="41"/>
      <c r="H38" s="41"/>
      <c r="I38" s="41"/>
      <c r="J38" s="41"/>
      <c r="K38" s="75">
        <v>25</v>
      </c>
      <c r="L38" s="76">
        <v>50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231</v>
      </c>
      <c r="G39" s="41"/>
      <c r="H39" s="41"/>
      <c r="I39" s="41"/>
      <c r="J39" s="41"/>
      <c r="K39" s="75" t="s">
        <v>187</v>
      </c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39</v>
      </c>
      <c r="G40" s="41"/>
      <c r="H40" s="41"/>
      <c r="I40" s="41"/>
      <c r="J40" s="41"/>
      <c r="K40" s="75"/>
      <c r="L40" s="76" t="s">
        <v>187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40</v>
      </c>
      <c r="G41" s="41"/>
      <c r="H41" s="41"/>
      <c r="I41" s="41"/>
      <c r="J41" s="41"/>
      <c r="K41" s="75" t="s">
        <v>187</v>
      </c>
      <c r="L41" s="76">
        <v>32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41</v>
      </c>
      <c r="G42" s="41"/>
      <c r="H42" s="41"/>
      <c r="I42" s="41"/>
      <c r="J42" s="41"/>
      <c r="K42" s="75">
        <v>32</v>
      </c>
      <c r="L42" s="76" t="s">
        <v>187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97</v>
      </c>
      <c r="G43" s="41"/>
      <c r="H43" s="41"/>
      <c r="I43" s="41"/>
      <c r="J43" s="41"/>
      <c r="K43" s="75"/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98</v>
      </c>
      <c r="G44" s="41"/>
      <c r="H44" s="41"/>
      <c r="I44" s="41"/>
      <c r="J44" s="41"/>
      <c r="K44" s="75" t="s">
        <v>187</v>
      </c>
      <c r="L44" s="76">
        <v>100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125</v>
      </c>
      <c r="G45" s="41"/>
      <c r="H45" s="41"/>
      <c r="I45" s="41"/>
      <c r="J45" s="41"/>
      <c r="K45" s="75" t="s">
        <v>187</v>
      </c>
      <c r="L45" s="76" t="s">
        <v>187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177</v>
      </c>
      <c r="G46" s="41"/>
      <c r="H46" s="41"/>
      <c r="I46" s="41"/>
      <c r="J46" s="41"/>
      <c r="K46" s="75">
        <v>200</v>
      </c>
      <c r="L46" s="76">
        <v>900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218</v>
      </c>
      <c r="G47" s="41"/>
      <c r="H47" s="41"/>
      <c r="I47" s="41"/>
      <c r="J47" s="41"/>
      <c r="K47" s="75"/>
      <c r="L47" s="76">
        <v>25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246</v>
      </c>
      <c r="G48" s="41"/>
      <c r="H48" s="41"/>
      <c r="I48" s="41"/>
      <c r="J48" s="41"/>
      <c r="K48" s="75"/>
      <c r="L48" s="76" t="s">
        <v>187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126</v>
      </c>
      <c r="G49" s="41"/>
      <c r="H49" s="41"/>
      <c r="I49" s="41"/>
      <c r="J49" s="41"/>
      <c r="K49" s="75" t="s">
        <v>187</v>
      </c>
      <c r="L49" s="76"/>
    </row>
    <row r="50" spans="2:12" ht="13.5" customHeight="1">
      <c r="B50" s="28">
        <f t="shared" si="1"/>
        <v>40</v>
      </c>
      <c r="C50" s="37"/>
      <c r="D50" s="43"/>
      <c r="E50" s="41"/>
      <c r="F50" s="41" t="s">
        <v>46</v>
      </c>
      <c r="G50" s="41"/>
      <c r="H50" s="41"/>
      <c r="I50" s="41"/>
      <c r="J50" s="41"/>
      <c r="K50" s="75">
        <v>475</v>
      </c>
      <c r="L50" s="76">
        <v>650</v>
      </c>
    </row>
    <row r="51" spans="2:12" ht="13.5" customHeight="1">
      <c r="B51" s="28">
        <f t="shared" si="1"/>
        <v>41</v>
      </c>
      <c r="C51" s="36" t="s">
        <v>50</v>
      </c>
      <c r="D51" s="34" t="s">
        <v>51</v>
      </c>
      <c r="E51" s="41"/>
      <c r="F51" s="41" t="s">
        <v>247</v>
      </c>
      <c r="G51" s="41"/>
      <c r="H51" s="41"/>
      <c r="I51" s="41"/>
      <c r="J51" s="41"/>
      <c r="K51" s="75" t="s">
        <v>187</v>
      </c>
      <c r="L51" s="76" t="s">
        <v>187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248</v>
      </c>
      <c r="G52" s="41"/>
      <c r="H52" s="41"/>
      <c r="I52" s="41"/>
      <c r="J52" s="41"/>
      <c r="K52" s="75" t="s">
        <v>187</v>
      </c>
      <c r="L52" s="76" t="s">
        <v>187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52</v>
      </c>
      <c r="G53" s="41"/>
      <c r="H53" s="41"/>
      <c r="I53" s="41"/>
      <c r="J53" s="41"/>
      <c r="K53" s="75">
        <v>2</v>
      </c>
      <c r="L53" s="76">
        <v>1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53</v>
      </c>
      <c r="G54" s="41"/>
      <c r="H54" s="41"/>
      <c r="I54" s="41"/>
      <c r="J54" s="41"/>
      <c r="K54" s="75"/>
      <c r="L54" s="76">
        <v>1</v>
      </c>
    </row>
    <row r="55" spans="2:12" ht="13.5" customHeight="1">
      <c r="B55" s="28">
        <f t="shared" si="1"/>
        <v>45</v>
      </c>
      <c r="C55" s="36" t="s">
        <v>54</v>
      </c>
      <c r="D55" s="45" t="s">
        <v>128</v>
      </c>
      <c r="E55" s="41"/>
      <c r="F55" s="41" t="s">
        <v>127</v>
      </c>
      <c r="G55" s="41"/>
      <c r="H55" s="41"/>
      <c r="I55" s="41"/>
      <c r="J55" s="41"/>
      <c r="K55" s="75"/>
      <c r="L55" s="111" t="s">
        <v>187</v>
      </c>
    </row>
    <row r="56" spans="2:12" ht="13.5" customHeight="1">
      <c r="B56" s="28">
        <f t="shared" si="1"/>
        <v>46</v>
      </c>
      <c r="C56" s="37"/>
      <c r="D56" s="34" t="s">
        <v>55</v>
      </c>
      <c r="E56" s="41"/>
      <c r="F56" s="41" t="s">
        <v>196</v>
      </c>
      <c r="G56" s="41"/>
      <c r="H56" s="41"/>
      <c r="I56" s="41"/>
      <c r="J56" s="41"/>
      <c r="K56" s="75">
        <v>6</v>
      </c>
      <c r="L56" s="76">
        <v>11</v>
      </c>
    </row>
    <row r="57" spans="2:12" ht="13.5" customHeight="1">
      <c r="B57" s="28">
        <f t="shared" si="1"/>
        <v>47</v>
      </c>
      <c r="C57" s="37"/>
      <c r="D57" s="44"/>
      <c r="E57" s="41"/>
      <c r="F57" s="41" t="s">
        <v>56</v>
      </c>
      <c r="G57" s="41"/>
      <c r="H57" s="41"/>
      <c r="I57" s="41"/>
      <c r="J57" s="41"/>
      <c r="K57" s="75">
        <v>25</v>
      </c>
      <c r="L57" s="76">
        <v>25</v>
      </c>
    </row>
    <row r="58" spans="2:12" ht="13.5" customHeight="1">
      <c r="B58" s="28">
        <f t="shared" si="1"/>
        <v>48</v>
      </c>
      <c r="C58" s="38"/>
      <c r="D58" s="45" t="s">
        <v>57</v>
      </c>
      <c r="E58" s="41"/>
      <c r="F58" s="41" t="s">
        <v>58</v>
      </c>
      <c r="G58" s="41"/>
      <c r="H58" s="41"/>
      <c r="I58" s="41"/>
      <c r="J58" s="41"/>
      <c r="K58" s="75" t="s">
        <v>187</v>
      </c>
      <c r="L58" s="76">
        <v>125</v>
      </c>
    </row>
    <row r="59" spans="2:19" ht="13.5" customHeight="1">
      <c r="B59" s="28">
        <f t="shared" si="1"/>
        <v>49</v>
      </c>
      <c r="C59" s="36" t="s">
        <v>0</v>
      </c>
      <c r="D59" s="45" t="s">
        <v>60</v>
      </c>
      <c r="E59" s="41"/>
      <c r="F59" s="41" t="s">
        <v>61</v>
      </c>
      <c r="G59" s="41"/>
      <c r="H59" s="41"/>
      <c r="I59" s="41"/>
      <c r="J59" s="41"/>
      <c r="K59" s="75" t="s">
        <v>187</v>
      </c>
      <c r="L59" s="76" t="s">
        <v>187</v>
      </c>
      <c r="R59">
        <f>COUNTA(K51:K59)</f>
        <v>7</v>
      </c>
      <c r="S59">
        <f>COUNTA(L51:L59)</f>
        <v>9</v>
      </c>
    </row>
    <row r="60" spans="2:12" ht="13.5" customHeight="1">
      <c r="B60" s="28">
        <f t="shared" si="1"/>
        <v>50</v>
      </c>
      <c r="C60" s="155" t="s">
        <v>62</v>
      </c>
      <c r="D60" s="156"/>
      <c r="E60" s="41"/>
      <c r="F60" s="41" t="s">
        <v>63</v>
      </c>
      <c r="G60" s="41"/>
      <c r="H60" s="41"/>
      <c r="I60" s="41"/>
      <c r="J60" s="41"/>
      <c r="K60" s="75">
        <v>1625</v>
      </c>
      <c r="L60" s="76">
        <v>2875</v>
      </c>
    </row>
    <row r="61" spans="2:12" ht="13.5" customHeight="1">
      <c r="B61" s="28">
        <f t="shared" si="1"/>
        <v>51</v>
      </c>
      <c r="C61" s="39"/>
      <c r="D61" s="40"/>
      <c r="E61" s="41"/>
      <c r="F61" s="41" t="s">
        <v>64</v>
      </c>
      <c r="G61" s="41"/>
      <c r="H61" s="41"/>
      <c r="I61" s="41"/>
      <c r="J61" s="41"/>
      <c r="K61" s="75">
        <v>1000</v>
      </c>
      <c r="L61" s="76">
        <v>1125</v>
      </c>
    </row>
    <row r="62" spans="2:12" ht="13.5" customHeight="1" thickBot="1">
      <c r="B62" s="28">
        <f t="shared" si="1"/>
        <v>52</v>
      </c>
      <c r="C62" s="39"/>
      <c r="D62" s="40"/>
      <c r="E62" s="41"/>
      <c r="F62" s="41" t="s">
        <v>107</v>
      </c>
      <c r="G62" s="41"/>
      <c r="H62" s="41"/>
      <c r="I62" s="41"/>
      <c r="J62" s="41"/>
      <c r="K62" s="75">
        <v>1125</v>
      </c>
      <c r="L62" s="82">
        <v>2250</v>
      </c>
    </row>
    <row r="63" spans="2:12" ht="13.5" customHeight="1">
      <c r="B63" s="78"/>
      <c r="C63" s="79"/>
      <c r="D63" s="79"/>
      <c r="E63" s="80"/>
      <c r="F63" s="80"/>
      <c r="G63" s="80"/>
      <c r="H63" s="80"/>
      <c r="I63" s="80"/>
      <c r="J63" s="80"/>
      <c r="K63" s="80"/>
      <c r="L63" s="112"/>
    </row>
    <row r="64" spans="18:19" ht="18" customHeight="1">
      <c r="R64">
        <f>COUNTA(K11:K62)</f>
        <v>40</v>
      </c>
      <c r="S64">
        <f>COUNTA(L11:L62)</f>
        <v>46</v>
      </c>
    </row>
    <row r="65" spans="2:19" ht="18" customHeight="1">
      <c r="B65" s="22"/>
      <c r="R65">
        <f>SUM(R11:R14,K15:K62)</f>
        <v>79215</v>
      </c>
      <c r="S65">
        <f>SUM(S11:S14,L15:L62)</f>
        <v>61720</v>
      </c>
    </row>
    <row r="66" ht="9" customHeight="1" thickBot="1"/>
    <row r="67" spans="2:19" ht="18" customHeight="1">
      <c r="B67" s="1"/>
      <c r="C67" s="2"/>
      <c r="D67" s="157" t="s">
        <v>2</v>
      </c>
      <c r="E67" s="157"/>
      <c r="F67" s="157"/>
      <c r="G67" s="157"/>
      <c r="H67" s="2"/>
      <c r="I67" s="2"/>
      <c r="J67" s="3"/>
      <c r="K67" s="84" t="s">
        <v>80</v>
      </c>
      <c r="L67" s="106" t="s">
        <v>81</v>
      </c>
      <c r="R67">
        <f>COUNTA(K11:K62)</f>
        <v>40</v>
      </c>
      <c r="S67">
        <f>COUNTA(L11:L62)</f>
        <v>46</v>
      </c>
    </row>
    <row r="68" spans="2:19" ht="18" customHeight="1" thickBot="1">
      <c r="B68" s="7"/>
      <c r="C68" s="8"/>
      <c r="D68" s="158" t="s">
        <v>3</v>
      </c>
      <c r="E68" s="158"/>
      <c r="F68" s="158"/>
      <c r="G68" s="158"/>
      <c r="H68" s="8"/>
      <c r="I68" s="8"/>
      <c r="J68" s="9"/>
      <c r="K68" s="89" t="str">
        <f>K5</f>
        <v>H 30.5.24</v>
      </c>
      <c r="L68" s="113" t="str">
        <f>K68</f>
        <v>H 30.5.24</v>
      </c>
      <c r="R68">
        <f>SUM(R11:R14,K15:K62)</f>
        <v>79215</v>
      </c>
      <c r="S68">
        <f>SUM(S11:S14,L15:L62)</f>
        <v>61720</v>
      </c>
    </row>
    <row r="69" spans="2:12" ht="19.5" customHeight="1" thickTop="1">
      <c r="B69" s="159" t="s">
        <v>113</v>
      </c>
      <c r="C69" s="160"/>
      <c r="D69" s="160"/>
      <c r="E69" s="160"/>
      <c r="F69" s="160"/>
      <c r="G69" s="160"/>
      <c r="H69" s="160"/>
      <c r="I69" s="160"/>
      <c r="J69" s="27"/>
      <c r="K69" s="90">
        <f>SUM(K70:K78)</f>
        <v>79215</v>
      </c>
      <c r="L69" s="114">
        <f>SUM(L70:L78)</f>
        <v>61720</v>
      </c>
    </row>
    <row r="70" spans="2:12" ht="13.5" customHeight="1">
      <c r="B70" s="145" t="s">
        <v>66</v>
      </c>
      <c r="C70" s="146"/>
      <c r="D70" s="153"/>
      <c r="E70" s="48"/>
      <c r="F70" s="49"/>
      <c r="G70" s="147" t="s">
        <v>14</v>
      </c>
      <c r="H70" s="147"/>
      <c r="I70" s="49"/>
      <c r="J70" s="51"/>
      <c r="K70" s="42">
        <f>SUM(R$11:R$14)</f>
        <v>50</v>
      </c>
      <c r="L70" s="115">
        <f>SUM(S$11:S$14)</f>
        <v>50</v>
      </c>
    </row>
    <row r="71" spans="2:12" ht="13.5" customHeight="1">
      <c r="B71" s="16"/>
      <c r="C71" s="17"/>
      <c r="D71" s="18"/>
      <c r="E71" s="52"/>
      <c r="F71" s="41"/>
      <c r="G71" s="147" t="s">
        <v>90</v>
      </c>
      <c r="H71" s="147"/>
      <c r="I71" s="50"/>
      <c r="J71" s="53"/>
      <c r="K71" s="42">
        <f>SUM(K$15)</f>
        <v>1050</v>
      </c>
      <c r="L71" s="115">
        <f>SUM(L$15)</f>
        <v>3500</v>
      </c>
    </row>
    <row r="72" spans="2:12" ht="13.5" customHeight="1">
      <c r="B72" s="16"/>
      <c r="C72" s="17"/>
      <c r="D72" s="18"/>
      <c r="E72" s="52"/>
      <c r="F72" s="41"/>
      <c r="G72" s="147" t="s">
        <v>32</v>
      </c>
      <c r="H72" s="147"/>
      <c r="I72" s="49"/>
      <c r="J72" s="51"/>
      <c r="K72" s="42">
        <f>SUM(K$16:K$16)</f>
        <v>50</v>
      </c>
      <c r="L72" s="115">
        <f>SUM(L$16:L$16)</f>
        <v>25</v>
      </c>
    </row>
    <row r="73" spans="2:12" ht="13.5" customHeight="1">
      <c r="B73" s="16"/>
      <c r="C73" s="17"/>
      <c r="D73" s="18"/>
      <c r="E73" s="52"/>
      <c r="F73" s="41"/>
      <c r="G73" s="147" t="s">
        <v>20</v>
      </c>
      <c r="H73" s="147"/>
      <c r="I73" s="49"/>
      <c r="J73" s="51"/>
      <c r="K73" s="42">
        <v>0</v>
      </c>
      <c r="L73" s="115">
        <v>0</v>
      </c>
    </row>
    <row r="74" spans="2:12" ht="13.5" customHeight="1">
      <c r="B74" s="16"/>
      <c r="C74" s="17"/>
      <c r="D74" s="18"/>
      <c r="E74" s="52"/>
      <c r="F74" s="41"/>
      <c r="G74" s="147" t="s">
        <v>22</v>
      </c>
      <c r="H74" s="147"/>
      <c r="I74" s="49"/>
      <c r="J74" s="51"/>
      <c r="K74" s="42">
        <f>SUM(K$18:K$30)</f>
        <v>73525</v>
      </c>
      <c r="L74" s="115">
        <f>SUM(L$18:L$30)</f>
        <v>49425</v>
      </c>
    </row>
    <row r="75" spans="2:12" ht="13.5" customHeight="1">
      <c r="B75" s="16"/>
      <c r="C75" s="17"/>
      <c r="D75" s="18"/>
      <c r="E75" s="52"/>
      <c r="F75" s="41"/>
      <c r="G75" s="147" t="s">
        <v>88</v>
      </c>
      <c r="H75" s="147"/>
      <c r="I75" s="49"/>
      <c r="J75" s="51"/>
      <c r="K75" s="42">
        <f>SUM(K$31:K$31)</f>
        <v>0</v>
      </c>
      <c r="L75" s="115">
        <f>SUM(L$31:L$31)</f>
        <v>0</v>
      </c>
    </row>
    <row r="76" spans="2:12" ht="13.5" customHeight="1">
      <c r="B76" s="16"/>
      <c r="C76" s="17"/>
      <c r="D76" s="18"/>
      <c r="E76" s="52"/>
      <c r="F76" s="41"/>
      <c r="G76" s="147" t="s">
        <v>33</v>
      </c>
      <c r="H76" s="147"/>
      <c r="I76" s="49"/>
      <c r="J76" s="51"/>
      <c r="K76" s="42">
        <f>SUM(K$32:K$50)</f>
        <v>732</v>
      </c>
      <c r="L76" s="115">
        <f>SUM(L$32:L$50)</f>
        <v>2307</v>
      </c>
    </row>
    <row r="77" spans="2:12" ht="13.5" customHeight="1">
      <c r="B77" s="16"/>
      <c r="C77" s="17"/>
      <c r="D77" s="18"/>
      <c r="E77" s="52"/>
      <c r="F77" s="41"/>
      <c r="G77" s="147" t="s">
        <v>104</v>
      </c>
      <c r="H77" s="147"/>
      <c r="I77" s="49"/>
      <c r="J77" s="51"/>
      <c r="K77" s="42">
        <f>SUM(K$17:K$17,K$60:K$61)</f>
        <v>2650</v>
      </c>
      <c r="L77" s="115">
        <f>SUM(L$17:L$17,L$60:L$61)</f>
        <v>4000</v>
      </c>
    </row>
    <row r="78" spans="2:12" ht="13.5" customHeight="1" thickBot="1">
      <c r="B78" s="19"/>
      <c r="C78" s="20"/>
      <c r="D78" s="21"/>
      <c r="E78" s="54"/>
      <c r="F78" s="46"/>
      <c r="G78" s="148" t="s">
        <v>65</v>
      </c>
      <c r="H78" s="148"/>
      <c r="I78" s="55"/>
      <c r="J78" s="56"/>
      <c r="K78" s="47">
        <f>SUM(K$51:K$59,K$62)</f>
        <v>1158</v>
      </c>
      <c r="L78" s="116">
        <f>SUM(L$51:L$59,L$62)</f>
        <v>2413</v>
      </c>
    </row>
    <row r="79" spans="2:12" ht="18" customHeight="1" thickTop="1">
      <c r="B79" s="149" t="s">
        <v>67</v>
      </c>
      <c r="C79" s="150"/>
      <c r="D79" s="151"/>
      <c r="E79" s="62"/>
      <c r="F79" s="29"/>
      <c r="G79" s="152" t="s">
        <v>68</v>
      </c>
      <c r="H79" s="152"/>
      <c r="I79" s="29"/>
      <c r="J79" s="30"/>
      <c r="K79" s="91" t="s">
        <v>69</v>
      </c>
      <c r="L79" s="97"/>
    </row>
    <row r="80" spans="2:12" ht="18" customHeight="1">
      <c r="B80" s="59"/>
      <c r="C80" s="60"/>
      <c r="D80" s="60"/>
      <c r="E80" s="57"/>
      <c r="F80" s="58"/>
      <c r="G80" s="33"/>
      <c r="H80" s="33"/>
      <c r="I80" s="58"/>
      <c r="J80" s="61"/>
      <c r="K80" s="92" t="s">
        <v>70</v>
      </c>
      <c r="L80" s="98"/>
    </row>
    <row r="81" spans="2:12" ht="18" customHeight="1">
      <c r="B81" s="16"/>
      <c r="C81" s="17"/>
      <c r="D81" s="17"/>
      <c r="E81" s="63"/>
      <c r="F81" s="8"/>
      <c r="G81" s="143" t="s">
        <v>71</v>
      </c>
      <c r="H81" s="143"/>
      <c r="I81" s="31"/>
      <c r="J81" s="32"/>
      <c r="K81" s="93" t="s">
        <v>72</v>
      </c>
      <c r="L81" s="99"/>
    </row>
    <row r="82" spans="2:12" ht="18" customHeight="1">
      <c r="B82" s="16"/>
      <c r="C82" s="17"/>
      <c r="D82" s="17"/>
      <c r="E82" s="64"/>
      <c r="F82" s="17"/>
      <c r="G82" s="65"/>
      <c r="H82" s="65"/>
      <c r="I82" s="60"/>
      <c r="J82" s="66"/>
      <c r="K82" s="94" t="s">
        <v>101</v>
      </c>
      <c r="L82" s="100"/>
    </row>
    <row r="83" spans="2:12" ht="18" customHeight="1">
      <c r="B83" s="16"/>
      <c r="C83" s="17"/>
      <c r="D83" s="17"/>
      <c r="E83" s="64"/>
      <c r="F83" s="17"/>
      <c r="G83" s="65"/>
      <c r="H83" s="65"/>
      <c r="I83" s="60"/>
      <c r="J83" s="66"/>
      <c r="K83" s="94" t="s">
        <v>102</v>
      </c>
      <c r="L83" s="100"/>
    </row>
    <row r="84" spans="2:12" ht="18" customHeight="1">
      <c r="B84" s="16"/>
      <c r="C84" s="17"/>
      <c r="D84" s="17"/>
      <c r="E84" s="63"/>
      <c r="F84" s="8"/>
      <c r="G84" s="143" t="s">
        <v>73</v>
      </c>
      <c r="H84" s="143"/>
      <c r="I84" s="31"/>
      <c r="J84" s="32"/>
      <c r="K84" s="93" t="s">
        <v>109</v>
      </c>
      <c r="L84" s="99"/>
    </row>
    <row r="85" spans="2:12" ht="18" customHeight="1">
      <c r="B85" s="16"/>
      <c r="C85" s="17"/>
      <c r="D85" s="17"/>
      <c r="E85" s="64"/>
      <c r="F85" s="17"/>
      <c r="G85" s="65"/>
      <c r="H85" s="65"/>
      <c r="I85" s="60"/>
      <c r="J85" s="66"/>
      <c r="K85" s="94" t="s">
        <v>110</v>
      </c>
      <c r="L85" s="100"/>
    </row>
    <row r="86" spans="2:12" ht="18" customHeight="1">
      <c r="B86" s="16"/>
      <c r="C86" s="17"/>
      <c r="D86" s="17"/>
      <c r="E86" s="64"/>
      <c r="F86" s="17"/>
      <c r="G86" s="65"/>
      <c r="H86" s="65"/>
      <c r="I86" s="60"/>
      <c r="J86" s="66"/>
      <c r="K86" s="94" t="s">
        <v>111</v>
      </c>
      <c r="L86" s="100"/>
    </row>
    <row r="87" spans="2:12" ht="18" customHeight="1">
      <c r="B87" s="16"/>
      <c r="C87" s="17"/>
      <c r="D87" s="17"/>
      <c r="E87" s="13"/>
      <c r="F87" s="14"/>
      <c r="G87" s="33"/>
      <c r="H87" s="33"/>
      <c r="I87" s="58"/>
      <c r="J87" s="61"/>
      <c r="K87" s="94" t="s">
        <v>112</v>
      </c>
      <c r="L87" s="98"/>
    </row>
    <row r="88" spans="2:12" ht="18" customHeight="1">
      <c r="B88" s="145" t="s">
        <v>74</v>
      </c>
      <c r="C88" s="146"/>
      <c r="D88" s="146"/>
      <c r="E88" s="8"/>
      <c r="F88" s="8"/>
      <c r="G88" s="8"/>
      <c r="H88" s="8"/>
      <c r="I88" s="8"/>
      <c r="J88" s="8"/>
      <c r="K88" s="77"/>
      <c r="L88" s="120"/>
    </row>
    <row r="89" spans="2:12" ht="13.5" customHeight="1">
      <c r="B89" s="67"/>
      <c r="C89" s="68" t="s">
        <v>75</v>
      </c>
      <c r="D89" s="69"/>
      <c r="E89" s="68"/>
      <c r="F89" s="68"/>
      <c r="G89" s="68"/>
      <c r="H89" s="68"/>
      <c r="I89" s="68"/>
      <c r="J89" s="68"/>
      <c r="K89" s="95"/>
      <c r="L89" s="101"/>
    </row>
    <row r="90" spans="2:12" ht="13.5" customHeight="1">
      <c r="B90" s="67"/>
      <c r="C90" s="68" t="s">
        <v>76</v>
      </c>
      <c r="D90" s="69"/>
      <c r="E90" s="68"/>
      <c r="F90" s="68"/>
      <c r="G90" s="68"/>
      <c r="H90" s="68"/>
      <c r="I90" s="68"/>
      <c r="J90" s="68"/>
      <c r="K90" s="95"/>
      <c r="L90" s="101"/>
    </row>
    <row r="91" spans="2:12" ht="13.5" customHeight="1">
      <c r="B91" s="67"/>
      <c r="C91" s="68" t="s">
        <v>77</v>
      </c>
      <c r="D91" s="69"/>
      <c r="E91" s="68"/>
      <c r="F91" s="68"/>
      <c r="G91" s="68"/>
      <c r="H91" s="68"/>
      <c r="I91" s="68"/>
      <c r="J91" s="68"/>
      <c r="K91" s="95"/>
      <c r="L91" s="101"/>
    </row>
    <row r="92" spans="2:12" ht="13.5" customHeight="1">
      <c r="B92" s="67"/>
      <c r="C92" s="68" t="s">
        <v>198</v>
      </c>
      <c r="D92" s="69"/>
      <c r="E92" s="68"/>
      <c r="F92" s="68"/>
      <c r="G92" s="68"/>
      <c r="H92" s="68"/>
      <c r="I92" s="68"/>
      <c r="J92" s="68"/>
      <c r="K92" s="95"/>
      <c r="L92" s="101"/>
    </row>
    <row r="93" spans="2:12" ht="13.5" customHeight="1">
      <c r="B93" s="67"/>
      <c r="C93" s="68" t="s">
        <v>181</v>
      </c>
      <c r="D93" s="69"/>
      <c r="E93" s="68"/>
      <c r="F93" s="68"/>
      <c r="G93" s="68"/>
      <c r="H93" s="68"/>
      <c r="I93" s="68"/>
      <c r="J93" s="68"/>
      <c r="K93" s="95"/>
      <c r="L93" s="101"/>
    </row>
    <row r="94" spans="2:12" ht="13.5" customHeight="1">
      <c r="B94" s="70"/>
      <c r="C94" s="68" t="s">
        <v>199</v>
      </c>
      <c r="D94" s="68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70"/>
      <c r="C95" s="68" t="s">
        <v>200</v>
      </c>
      <c r="D95" s="68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70"/>
      <c r="C96" s="68" t="s">
        <v>129</v>
      </c>
      <c r="D96" s="68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70"/>
      <c r="C97" s="68" t="s">
        <v>130</v>
      </c>
      <c r="D97" s="68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70"/>
      <c r="C98" s="68" t="s">
        <v>178</v>
      </c>
      <c r="D98" s="68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70"/>
      <c r="C99" s="68" t="s">
        <v>201</v>
      </c>
      <c r="D99" s="68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70"/>
      <c r="C100" s="95" t="s">
        <v>202</v>
      </c>
      <c r="D100" s="68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70"/>
      <c r="C101" s="68" t="s">
        <v>203</v>
      </c>
      <c r="D101" s="68"/>
      <c r="E101" s="68"/>
      <c r="F101" s="68"/>
      <c r="G101" s="68"/>
      <c r="H101" s="68"/>
      <c r="I101" s="68"/>
      <c r="J101" s="68"/>
      <c r="K101" s="95"/>
      <c r="L101" s="101"/>
    </row>
    <row r="102" spans="2:13" ht="18" customHeight="1">
      <c r="B102" s="70"/>
      <c r="C102" s="68" t="s">
        <v>131</v>
      </c>
      <c r="D102" s="68"/>
      <c r="E102" s="68"/>
      <c r="F102" s="68"/>
      <c r="G102" s="68"/>
      <c r="H102" s="68"/>
      <c r="I102" s="68"/>
      <c r="J102" s="68"/>
      <c r="K102" s="95"/>
      <c r="L102" s="95"/>
      <c r="M102" s="121"/>
    </row>
    <row r="103" spans="2:13" ht="13.5">
      <c r="B103" s="70"/>
      <c r="C103" s="68" t="s">
        <v>179</v>
      </c>
      <c r="D103" s="68"/>
      <c r="E103" s="68"/>
      <c r="F103" s="68"/>
      <c r="G103" s="68"/>
      <c r="H103" s="68"/>
      <c r="I103" s="68"/>
      <c r="J103" s="68"/>
      <c r="K103" s="95"/>
      <c r="L103" s="95"/>
      <c r="M103" s="121"/>
    </row>
    <row r="104" spans="2:13" ht="13.5">
      <c r="B104" s="70"/>
      <c r="C104" s="68" t="s">
        <v>180</v>
      </c>
      <c r="D104" s="68"/>
      <c r="E104" s="68"/>
      <c r="F104" s="68"/>
      <c r="G104" s="68"/>
      <c r="H104" s="68"/>
      <c r="I104" s="68"/>
      <c r="J104" s="68"/>
      <c r="K104" s="95"/>
      <c r="L104" s="95"/>
      <c r="M104" s="121"/>
    </row>
    <row r="105" spans="2:13" ht="13.5">
      <c r="B105" s="70"/>
      <c r="C105" s="68" t="s">
        <v>204</v>
      </c>
      <c r="D105" s="68"/>
      <c r="E105" s="68"/>
      <c r="F105" s="68"/>
      <c r="G105" s="68"/>
      <c r="H105" s="68"/>
      <c r="I105" s="68"/>
      <c r="J105" s="68"/>
      <c r="K105" s="95"/>
      <c r="L105" s="95"/>
      <c r="M105" s="121"/>
    </row>
    <row r="106" spans="2:25" ht="13.5" customHeight="1">
      <c r="B106" s="70"/>
      <c r="C106" s="68" t="s">
        <v>182</v>
      </c>
      <c r="D106" s="68"/>
      <c r="E106" s="68"/>
      <c r="F106" s="68"/>
      <c r="G106" s="68"/>
      <c r="H106" s="68"/>
      <c r="I106" s="68"/>
      <c r="J106" s="68"/>
      <c r="K106" s="95"/>
      <c r="L106" s="95"/>
      <c r="M106" s="129"/>
      <c r="N106" s="128"/>
      <c r="Y106" s="83"/>
    </row>
    <row r="107" spans="2:13" ht="13.5">
      <c r="B107" s="70"/>
      <c r="C107" s="68" t="s">
        <v>92</v>
      </c>
      <c r="D107" s="68"/>
      <c r="E107" s="68"/>
      <c r="F107" s="68"/>
      <c r="G107" s="68"/>
      <c r="H107" s="68"/>
      <c r="I107" s="68"/>
      <c r="J107" s="68"/>
      <c r="K107" s="95"/>
      <c r="L107" s="95"/>
      <c r="M107" s="121"/>
    </row>
    <row r="108" spans="2:13" ht="13.5">
      <c r="B108" s="70"/>
      <c r="C108" s="68" t="s">
        <v>78</v>
      </c>
      <c r="D108" s="68"/>
      <c r="E108" s="68"/>
      <c r="F108" s="68"/>
      <c r="G108" s="68"/>
      <c r="H108" s="68"/>
      <c r="I108" s="68"/>
      <c r="J108" s="68"/>
      <c r="K108" s="95"/>
      <c r="L108" s="95"/>
      <c r="M108" s="121"/>
    </row>
    <row r="109" spans="2:13" ht="13.5">
      <c r="B109" s="121"/>
      <c r="C109" s="95" t="s">
        <v>205</v>
      </c>
      <c r="D109" s="81"/>
      <c r="E109" s="81"/>
      <c r="F109" s="81"/>
      <c r="G109" s="81"/>
      <c r="H109" s="81"/>
      <c r="I109" s="81"/>
      <c r="J109" s="81"/>
      <c r="K109" s="122"/>
      <c r="L109" s="122"/>
      <c r="M109" s="121"/>
    </row>
    <row r="110" spans="2:25" ht="13.5">
      <c r="B110" s="121"/>
      <c r="C110" s="95" t="s">
        <v>206</v>
      </c>
      <c r="D110" s="81"/>
      <c r="E110" s="81"/>
      <c r="F110" s="81"/>
      <c r="G110" s="81"/>
      <c r="H110" s="81"/>
      <c r="I110" s="81"/>
      <c r="J110" s="81"/>
      <c r="K110" s="122"/>
      <c r="L110" s="122"/>
      <c r="M110" s="130"/>
      <c r="N110" s="123"/>
      <c r="Y110" s="83"/>
    </row>
    <row r="111" spans="2:13" ht="13.5">
      <c r="B111" s="121"/>
      <c r="C111" s="95" t="s">
        <v>207</v>
      </c>
      <c r="D111" s="81"/>
      <c r="E111" s="81"/>
      <c r="F111" s="81"/>
      <c r="G111" s="81"/>
      <c r="H111" s="81"/>
      <c r="I111" s="81"/>
      <c r="J111" s="81"/>
      <c r="K111" s="122"/>
      <c r="L111" s="122"/>
      <c r="M111" s="121"/>
    </row>
    <row r="112" spans="2:12" ht="14.25" thickBot="1">
      <c r="B112" s="124"/>
      <c r="C112" s="96" t="s">
        <v>208</v>
      </c>
      <c r="D112" s="125"/>
      <c r="E112" s="125"/>
      <c r="F112" s="125"/>
      <c r="G112" s="125"/>
      <c r="H112" s="125"/>
      <c r="I112" s="125"/>
      <c r="J112" s="125"/>
      <c r="K112" s="126"/>
      <c r="L112" s="127"/>
    </row>
  </sheetData>
  <sheetProtection/>
  <mergeCells count="26">
    <mergeCell ref="G74:H74"/>
    <mergeCell ref="G79:H79"/>
    <mergeCell ref="D4:G4"/>
    <mergeCell ref="D5:G5"/>
    <mergeCell ref="D6:G6"/>
    <mergeCell ref="D7:F7"/>
    <mergeCell ref="D8:F8"/>
    <mergeCell ref="B70:D70"/>
    <mergeCell ref="G70:H70"/>
    <mergeCell ref="D9:F9"/>
    <mergeCell ref="G10:H10"/>
    <mergeCell ref="G71:H71"/>
    <mergeCell ref="D67:G67"/>
    <mergeCell ref="D68:G68"/>
    <mergeCell ref="B69:I69"/>
    <mergeCell ref="G72:H72"/>
    <mergeCell ref="C60:D60"/>
    <mergeCell ref="G73:H73"/>
    <mergeCell ref="G81:H81"/>
    <mergeCell ref="G84:H84"/>
    <mergeCell ref="B88:D88"/>
    <mergeCell ref="G75:H75"/>
    <mergeCell ref="G76:H76"/>
    <mergeCell ref="G77:H77"/>
    <mergeCell ref="G78:H78"/>
    <mergeCell ref="B79:D79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6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8"/>
  <sheetViews>
    <sheetView view="pageBreakPreview" zoomScale="75" zoomScaleNormal="75" zoomScaleSheetLayoutView="75" zoomScalePageLayoutView="0" workbookViewId="0" topLeftCell="A79">
      <selection activeCell="L96" sqref="L96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221</v>
      </c>
      <c r="L5" s="107" t="str">
        <f>K5</f>
        <v>H 30.5.16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0.6041666666666666</v>
      </c>
      <c r="L6" s="132">
        <v>0.5437500000000001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2.3</v>
      </c>
      <c r="L7" s="134">
        <v>1.9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224</v>
      </c>
      <c r="G11" s="41"/>
      <c r="H11" s="41"/>
      <c r="I11" s="41"/>
      <c r="J11" s="41"/>
      <c r="K11" s="73" t="s">
        <v>185</v>
      </c>
      <c r="L11" s="74"/>
      <c r="N11" t="s">
        <v>15</v>
      </c>
      <c r="O11" t="e">
        <f>IF(K12="",0,VALUE(MID(K12,2,LEN(K12)-2)))</f>
        <v>#VALUE!</v>
      </c>
      <c r="P11">
        <f>IF(L11="",0,VALUE(MID(L11,2,LEN(L11)-2)))</f>
        <v>0</v>
      </c>
      <c r="Q11" t="e">
        <f>IF(#REF!="",0,VALUE(MID(#REF!,2,LEN(#REF!)-2)))</f>
        <v>#REF!</v>
      </c>
      <c r="R11">
        <f>IF(K11="＋",0,IF(K11="(＋)",0,ABS(K11)))</f>
        <v>25</v>
      </c>
      <c r="S11">
        <f aca="true" t="shared" si="0" ref="R11:S13">IF(L11="＋",0,IF(L11="(＋)",0,ABS(L11)))</f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225</v>
      </c>
      <c r="G12" s="41"/>
      <c r="H12" s="41"/>
      <c r="I12" s="41"/>
      <c r="J12" s="41"/>
      <c r="K12" s="73" t="s">
        <v>211</v>
      </c>
      <c r="L12" s="74"/>
      <c r="N12" t="s">
        <v>15</v>
      </c>
      <c r="O12">
        <f>IF(K15="",0,VALUE(MID(K15,2,LEN(K15)-2)))</f>
        <v>25</v>
      </c>
      <c r="P12">
        <f>IF(L12="",0,VALUE(MID(L12,2,LEN(L12)-2)))</f>
        <v>0</v>
      </c>
      <c r="Q12" t="e">
        <f>IF(#REF!="",0,VALUE(MID(#REF!,2,LEN(#REF!)-2)))</f>
        <v>#REF!</v>
      </c>
      <c r="R12">
        <f>IF(K12="＋",0,IF(K12="(＋)",0,ABS(K12)))</f>
        <v>0</v>
      </c>
      <c r="S12">
        <f t="shared" si="0"/>
        <v>0</v>
      </c>
    </row>
    <row r="13" spans="2:19" ht="13.5" customHeight="1">
      <c r="B13" s="28">
        <f>B12+1</f>
        <v>3</v>
      </c>
      <c r="C13" s="35"/>
      <c r="D13" s="43"/>
      <c r="E13" s="41"/>
      <c r="F13" s="41" t="s">
        <v>226</v>
      </c>
      <c r="G13" s="41"/>
      <c r="H13" s="41"/>
      <c r="I13" s="41"/>
      <c r="J13" s="41"/>
      <c r="K13" s="73"/>
      <c r="L13" s="74" t="s">
        <v>251</v>
      </c>
      <c r="N13" s="71" t="s">
        <v>17</v>
      </c>
      <c r="O13">
        <f>K13</f>
        <v>0</v>
      </c>
      <c r="P13" t="str">
        <f>L13</f>
        <v>(＋)</v>
      </c>
      <c r="Q13" t="e">
        <f>#REF!</f>
        <v>#REF!</v>
      </c>
      <c r="R13">
        <f t="shared" si="0"/>
        <v>0</v>
      </c>
      <c r="S13">
        <f t="shared" si="0"/>
        <v>0</v>
      </c>
    </row>
    <row r="14" spans="2:12" ht="13.5" customHeight="1">
      <c r="B14" s="28">
        <f>B13+1</f>
        <v>4</v>
      </c>
      <c r="C14" s="35"/>
      <c r="D14" s="43"/>
      <c r="E14" s="41"/>
      <c r="F14" s="41" t="s">
        <v>240</v>
      </c>
      <c r="G14" s="41"/>
      <c r="H14" s="41"/>
      <c r="I14" s="41"/>
      <c r="J14" s="41"/>
      <c r="K14" s="73"/>
      <c r="L14" s="110" t="s">
        <v>223</v>
      </c>
    </row>
    <row r="15" spans="2:19" ht="13.5" customHeight="1">
      <c r="B15" s="28">
        <f>B14+1</f>
        <v>5</v>
      </c>
      <c r="C15" s="35"/>
      <c r="D15" s="43"/>
      <c r="E15" s="41"/>
      <c r="F15" s="41" t="s">
        <v>138</v>
      </c>
      <c r="G15" s="41"/>
      <c r="H15" s="41"/>
      <c r="I15" s="41"/>
      <c r="J15" s="41"/>
      <c r="K15" s="73" t="s">
        <v>185</v>
      </c>
      <c r="L15" s="74" t="s">
        <v>222</v>
      </c>
      <c r="N15" t="s">
        <v>15</v>
      </c>
      <c r="O15" t="e">
        <f>IF(#REF!="",0,VALUE(MID(#REF!,2,LEN(#REF!)-2)))</f>
        <v>#REF!</v>
      </c>
      <c r="P15">
        <f>IF(L15="",0,VALUE(MID(L15,2,LEN(L15)-2)))</f>
        <v>75</v>
      </c>
      <c r="Q15" t="e">
        <f>IF(#REF!="",0,VALUE(MID(#REF!,2,LEN(#REF!)-2)))</f>
        <v>#REF!</v>
      </c>
      <c r="R15">
        <f>IF(K15="＋",0,IF(K15="(＋)",0,ABS(K15)))</f>
        <v>25</v>
      </c>
      <c r="S15">
        <f>IF(L15="＋",0,IF(L15="(＋)",0,ABS(L15)))</f>
        <v>75</v>
      </c>
    </row>
    <row r="16" spans="2:19" ht="13.5" customHeight="1">
      <c r="B16" s="28">
        <f>B15+1</f>
        <v>6</v>
      </c>
      <c r="C16" s="36" t="s">
        <v>29</v>
      </c>
      <c r="D16" s="34" t="s">
        <v>30</v>
      </c>
      <c r="E16" s="41"/>
      <c r="F16" s="41" t="s">
        <v>137</v>
      </c>
      <c r="G16" s="41"/>
      <c r="H16" s="41"/>
      <c r="I16" s="41"/>
      <c r="J16" s="41"/>
      <c r="K16" s="75">
        <v>1450</v>
      </c>
      <c r="L16" s="76">
        <v>6250</v>
      </c>
      <c r="S16">
        <f>COUNTA(L11:L15)</f>
        <v>3</v>
      </c>
    </row>
    <row r="17" spans="2:12" ht="13.5" customHeight="1">
      <c r="B17" s="28">
        <f aca="true" t="shared" si="1" ref="B17:B68">B16+1</f>
        <v>7</v>
      </c>
      <c r="C17" s="36" t="s">
        <v>31</v>
      </c>
      <c r="D17" s="34" t="s">
        <v>32</v>
      </c>
      <c r="E17" s="41"/>
      <c r="F17" s="41" t="s">
        <v>227</v>
      </c>
      <c r="G17" s="41"/>
      <c r="H17" s="41"/>
      <c r="I17" s="41"/>
      <c r="J17" s="41"/>
      <c r="K17" s="75"/>
      <c r="L17" s="76">
        <v>25</v>
      </c>
    </row>
    <row r="18" spans="2:12" ht="13.5" customHeight="1">
      <c r="B18" s="28">
        <f t="shared" si="1"/>
        <v>8</v>
      </c>
      <c r="C18" s="36" t="s">
        <v>86</v>
      </c>
      <c r="D18" s="34" t="s">
        <v>20</v>
      </c>
      <c r="E18" s="41"/>
      <c r="F18" s="41" t="s">
        <v>171</v>
      </c>
      <c r="G18" s="41"/>
      <c r="H18" s="41"/>
      <c r="I18" s="41"/>
      <c r="J18" s="41"/>
      <c r="K18" s="75" t="s">
        <v>187</v>
      </c>
      <c r="L18" s="76" t="s">
        <v>187</v>
      </c>
    </row>
    <row r="19" spans="2:12" ht="13.5" customHeight="1">
      <c r="B19" s="28">
        <f t="shared" si="1"/>
        <v>9</v>
      </c>
      <c r="C19" s="37"/>
      <c r="D19" s="34" t="s">
        <v>93</v>
      </c>
      <c r="E19" s="41"/>
      <c r="F19" s="41" t="s">
        <v>142</v>
      </c>
      <c r="G19" s="41"/>
      <c r="H19" s="41"/>
      <c r="I19" s="41"/>
      <c r="J19" s="41"/>
      <c r="K19" s="75"/>
      <c r="L19" s="76">
        <v>25</v>
      </c>
    </row>
    <row r="20" spans="2:12" ht="13.5" customHeight="1">
      <c r="B20" s="28">
        <f t="shared" si="1"/>
        <v>10</v>
      </c>
      <c r="C20" s="37"/>
      <c r="D20" s="34" t="s">
        <v>22</v>
      </c>
      <c r="E20" s="41"/>
      <c r="F20" s="41" t="s">
        <v>116</v>
      </c>
      <c r="G20" s="41"/>
      <c r="H20" s="41"/>
      <c r="I20" s="41"/>
      <c r="J20" s="41"/>
      <c r="K20" s="75">
        <v>25</v>
      </c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117</v>
      </c>
      <c r="G21" s="41"/>
      <c r="H21" s="41"/>
      <c r="I21" s="41"/>
      <c r="J21" s="41"/>
      <c r="K21" s="75" t="s">
        <v>187</v>
      </c>
      <c r="L21" s="76"/>
    </row>
    <row r="22" spans="2:12" ht="13.5" customHeight="1">
      <c r="B22" s="28">
        <f t="shared" si="1"/>
        <v>12</v>
      </c>
      <c r="C22" s="37"/>
      <c r="D22" s="43"/>
      <c r="E22" s="41"/>
      <c r="F22" s="41" t="s">
        <v>118</v>
      </c>
      <c r="G22" s="41"/>
      <c r="H22" s="41"/>
      <c r="I22" s="41"/>
      <c r="J22" s="41"/>
      <c r="K22" s="75"/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119</v>
      </c>
      <c r="G23" s="41"/>
      <c r="H23" s="41"/>
      <c r="I23" s="41"/>
      <c r="J23" s="41"/>
      <c r="K23" s="75">
        <v>225</v>
      </c>
      <c r="L23" s="76">
        <v>300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120</v>
      </c>
      <c r="G24" s="41"/>
      <c r="H24" s="41"/>
      <c r="I24" s="41"/>
      <c r="J24" s="41"/>
      <c r="K24" s="75">
        <v>200</v>
      </c>
      <c r="L24" s="76">
        <v>450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23</v>
      </c>
      <c r="G25" s="41"/>
      <c r="H25" s="41"/>
      <c r="I25" s="41"/>
      <c r="J25" s="41"/>
      <c r="K25" s="75" t="s">
        <v>187</v>
      </c>
      <c r="L25" s="111"/>
    </row>
    <row r="26" spans="2:12" ht="13.5" customHeight="1">
      <c r="B26" s="28">
        <f t="shared" si="1"/>
        <v>16</v>
      </c>
      <c r="C26" s="37"/>
      <c r="D26" s="43"/>
      <c r="E26" s="41"/>
      <c r="F26" s="41" t="s">
        <v>24</v>
      </c>
      <c r="G26" s="41"/>
      <c r="H26" s="41"/>
      <c r="I26" s="41"/>
      <c r="J26" s="41"/>
      <c r="K26" s="75"/>
      <c r="L26" s="76">
        <v>100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122</v>
      </c>
      <c r="G27" s="41"/>
      <c r="H27" s="41"/>
      <c r="I27" s="41"/>
      <c r="J27" s="41"/>
      <c r="K27" s="75" t="s">
        <v>187</v>
      </c>
      <c r="L27" s="76">
        <v>200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132</v>
      </c>
      <c r="G28" s="41"/>
      <c r="H28" s="41"/>
      <c r="I28" s="41"/>
      <c r="J28" s="41"/>
      <c r="K28" s="75">
        <v>100</v>
      </c>
      <c r="L28" s="76">
        <v>50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87</v>
      </c>
      <c r="G29" s="41"/>
      <c r="H29" s="41"/>
      <c r="I29" s="41"/>
      <c r="J29" s="41"/>
      <c r="K29" s="75">
        <v>92000</v>
      </c>
      <c r="L29" s="76">
        <v>80750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228</v>
      </c>
      <c r="G30" s="41"/>
      <c r="H30" s="41"/>
      <c r="I30" s="41"/>
      <c r="J30" s="41"/>
      <c r="K30" s="75" t="s">
        <v>187</v>
      </c>
      <c r="L30" s="76"/>
    </row>
    <row r="31" spans="2:12" ht="13.5" customHeight="1">
      <c r="B31" s="28">
        <f t="shared" si="1"/>
        <v>21</v>
      </c>
      <c r="C31" s="37"/>
      <c r="D31" s="43"/>
      <c r="E31" s="41"/>
      <c r="F31" s="41" t="s">
        <v>141</v>
      </c>
      <c r="G31" s="41"/>
      <c r="H31" s="41"/>
      <c r="I31" s="41"/>
      <c r="J31" s="41"/>
      <c r="K31" s="75" t="s">
        <v>187</v>
      </c>
      <c r="L31" s="76" t="s">
        <v>187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173</v>
      </c>
      <c r="G32" s="41"/>
      <c r="H32" s="41"/>
      <c r="I32" s="41"/>
      <c r="J32" s="41"/>
      <c r="K32" s="135"/>
      <c r="L32" s="76" t="s">
        <v>187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25</v>
      </c>
      <c r="G33" s="41"/>
      <c r="H33" s="41"/>
      <c r="I33" s="41"/>
      <c r="J33" s="41"/>
      <c r="K33" s="75">
        <v>6750</v>
      </c>
      <c r="L33" s="76">
        <v>3750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26</v>
      </c>
      <c r="G34" s="41"/>
      <c r="H34" s="41"/>
      <c r="I34" s="41"/>
      <c r="J34" s="41"/>
      <c r="K34" s="75">
        <v>2500</v>
      </c>
      <c r="L34" s="76">
        <v>1450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27</v>
      </c>
      <c r="G35" s="41"/>
      <c r="H35" s="41"/>
      <c r="I35" s="41"/>
      <c r="J35" s="41"/>
      <c r="K35" s="75" t="s">
        <v>187</v>
      </c>
      <c r="L35" s="76" t="s">
        <v>187</v>
      </c>
    </row>
    <row r="36" spans="2:19" ht="13.5" customHeight="1">
      <c r="B36" s="28">
        <f t="shared" si="1"/>
        <v>26</v>
      </c>
      <c r="C36" s="36" t="s">
        <v>91</v>
      </c>
      <c r="D36" s="34" t="s">
        <v>88</v>
      </c>
      <c r="E36" s="41"/>
      <c r="F36" s="41" t="s">
        <v>175</v>
      </c>
      <c r="G36" s="41"/>
      <c r="H36" s="41"/>
      <c r="I36" s="41"/>
      <c r="J36" s="41"/>
      <c r="K36" s="75">
        <v>25</v>
      </c>
      <c r="L36" s="111"/>
      <c r="R36">
        <f>COUNTA(K36:K36)</f>
        <v>1</v>
      </c>
      <c r="S36">
        <f>COUNTA(L36:L36)</f>
        <v>0</v>
      </c>
    </row>
    <row r="37" spans="2:12" ht="13.5" customHeight="1">
      <c r="B37" s="28">
        <f t="shared" si="1"/>
        <v>27</v>
      </c>
      <c r="C37" s="36" t="s">
        <v>89</v>
      </c>
      <c r="D37" s="34" t="s">
        <v>33</v>
      </c>
      <c r="E37" s="41"/>
      <c r="F37" s="41" t="s">
        <v>167</v>
      </c>
      <c r="G37" s="41"/>
      <c r="H37" s="41"/>
      <c r="I37" s="41"/>
      <c r="J37" s="41"/>
      <c r="K37" s="75" t="s">
        <v>187</v>
      </c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133</v>
      </c>
      <c r="G38" s="41"/>
      <c r="H38" s="41"/>
      <c r="I38" s="41"/>
      <c r="J38" s="41"/>
      <c r="K38" s="75">
        <v>25</v>
      </c>
      <c r="L38" s="111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229</v>
      </c>
      <c r="G39" s="41"/>
      <c r="H39" s="41"/>
      <c r="I39" s="41"/>
      <c r="J39" s="41"/>
      <c r="K39" s="75">
        <v>200</v>
      </c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230</v>
      </c>
      <c r="G40" s="41"/>
      <c r="H40" s="41"/>
      <c r="I40" s="41"/>
      <c r="J40" s="41"/>
      <c r="K40" s="75">
        <v>200</v>
      </c>
      <c r="L40" s="76"/>
    </row>
    <row r="41" spans="2:12" ht="13.5" customHeight="1">
      <c r="B41" s="28">
        <f t="shared" si="1"/>
        <v>31</v>
      </c>
      <c r="C41" s="37"/>
      <c r="D41" s="43"/>
      <c r="E41" s="41"/>
      <c r="F41" s="41" t="s">
        <v>124</v>
      </c>
      <c r="G41" s="41"/>
      <c r="H41" s="41"/>
      <c r="I41" s="41"/>
      <c r="J41" s="41"/>
      <c r="K41" s="75" t="s">
        <v>187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134</v>
      </c>
      <c r="G42" s="41"/>
      <c r="H42" s="41"/>
      <c r="I42" s="41"/>
      <c r="J42" s="41"/>
      <c r="K42" s="75" t="s">
        <v>187</v>
      </c>
      <c r="L42" s="76">
        <v>100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135</v>
      </c>
      <c r="G43" s="41"/>
      <c r="H43" s="41"/>
      <c r="I43" s="41"/>
      <c r="J43" s="41"/>
      <c r="K43" s="75">
        <v>100</v>
      </c>
      <c r="L43" s="76">
        <v>500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37</v>
      </c>
      <c r="G44" s="41"/>
      <c r="H44" s="41"/>
      <c r="I44" s="41"/>
      <c r="J44" s="41"/>
      <c r="K44" s="75">
        <v>100</v>
      </c>
      <c r="L44" s="76">
        <v>150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231</v>
      </c>
      <c r="G45" s="41"/>
      <c r="H45" s="41"/>
      <c r="I45" s="41"/>
      <c r="J45" s="41"/>
      <c r="K45" s="75">
        <v>75</v>
      </c>
      <c r="L45" s="76" t="s">
        <v>187</v>
      </c>
    </row>
    <row r="46" spans="2:12" ht="13.5" customHeight="1">
      <c r="B46" s="28">
        <f t="shared" si="1"/>
        <v>36</v>
      </c>
      <c r="C46" s="37"/>
      <c r="D46" s="43"/>
      <c r="E46" s="41"/>
      <c r="F46" s="41" t="s">
        <v>40</v>
      </c>
      <c r="G46" s="41"/>
      <c r="H46" s="41"/>
      <c r="I46" s="41"/>
      <c r="J46" s="41"/>
      <c r="K46" s="75" t="s">
        <v>187</v>
      </c>
      <c r="L46" s="76">
        <v>24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42</v>
      </c>
      <c r="G47" s="41"/>
      <c r="H47" s="41"/>
      <c r="I47" s="41"/>
      <c r="J47" s="41"/>
      <c r="K47" s="75"/>
      <c r="L47" s="76" t="s">
        <v>187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97</v>
      </c>
      <c r="G48" s="41"/>
      <c r="H48" s="41"/>
      <c r="I48" s="41"/>
      <c r="J48" s="41"/>
      <c r="K48" s="75" t="s">
        <v>187</v>
      </c>
      <c r="L48" s="76" t="s">
        <v>187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98</v>
      </c>
      <c r="G49" s="41"/>
      <c r="H49" s="41"/>
      <c r="I49" s="41"/>
      <c r="J49" s="41"/>
      <c r="K49" s="75" t="s">
        <v>187</v>
      </c>
      <c r="L49" s="76"/>
    </row>
    <row r="50" spans="2:12" ht="13.5" customHeight="1">
      <c r="B50" s="28">
        <f t="shared" si="1"/>
        <v>40</v>
      </c>
      <c r="C50" s="37"/>
      <c r="D50" s="43"/>
      <c r="E50" s="41"/>
      <c r="F50" s="41" t="s">
        <v>177</v>
      </c>
      <c r="G50" s="41"/>
      <c r="H50" s="41"/>
      <c r="I50" s="41"/>
      <c r="J50" s="41"/>
      <c r="K50" s="75">
        <v>50</v>
      </c>
      <c r="L50" s="76">
        <v>1150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232</v>
      </c>
      <c r="G51" s="41"/>
      <c r="H51" s="41"/>
      <c r="I51" s="41"/>
      <c r="J51" s="41"/>
      <c r="K51" s="75" t="s">
        <v>187</v>
      </c>
      <c r="L51" s="76"/>
    </row>
    <row r="52" spans="2:12" ht="13.5" customHeight="1">
      <c r="B52" s="28">
        <f t="shared" si="1"/>
        <v>42</v>
      </c>
      <c r="C52" s="37"/>
      <c r="D52" s="43"/>
      <c r="E52" s="41"/>
      <c r="F52" s="41" t="s">
        <v>233</v>
      </c>
      <c r="G52" s="41"/>
      <c r="H52" s="41"/>
      <c r="I52" s="41"/>
      <c r="J52" s="41"/>
      <c r="K52" s="75"/>
      <c r="L52" s="76">
        <v>2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234</v>
      </c>
      <c r="G53" s="41"/>
      <c r="H53" s="41"/>
      <c r="I53" s="41"/>
      <c r="J53" s="41"/>
      <c r="K53" s="75" t="s">
        <v>187</v>
      </c>
      <c r="L53" s="76">
        <v>25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44</v>
      </c>
      <c r="G54" s="41"/>
      <c r="H54" s="41"/>
      <c r="I54" s="41"/>
      <c r="J54" s="41"/>
      <c r="K54" s="75"/>
      <c r="L54" s="76" t="s">
        <v>187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235</v>
      </c>
      <c r="G55" s="41"/>
      <c r="H55" s="41"/>
      <c r="I55" s="41"/>
      <c r="J55" s="41"/>
      <c r="K55" s="75" t="s">
        <v>187</v>
      </c>
      <c r="L55" s="76"/>
    </row>
    <row r="56" spans="2:12" ht="13.5" customHeight="1">
      <c r="B56" s="28">
        <f t="shared" si="1"/>
        <v>46</v>
      </c>
      <c r="C56" s="37"/>
      <c r="D56" s="43"/>
      <c r="E56" s="41"/>
      <c r="F56" s="41" t="s">
        <v>236</v>
      </c>
      <c r="G56" s="41"/>
      <c r="H56" s="41"/>
      <c r="I56" s="41"/>
      <c r="J56" s="41"/>
      <c r="K56" s="75">
        <v>25</v>
      </c>
      <c r="L56" s="76"/>
    </row>
    <row r="57" spans="2:12" ht="13.5" customHeight="1">
      <c r="B57" s="28">
        <f t="shared" si="1"/>
        <v>47</v>
      </c>
      <c r="C57" s="37"/>
      <c r="D57" s="43"/>
      <c r="E57" s="41"/>
      <c r="F57" s="41" t="s">
        <v>46</v>
      </c>
      <c r="G57" s="41"/>
      <c r="H57" s="41"/>
      <c r="I57" s="41"/>
      <c r="J57" s="41"/>
      <c r="K57" s="75">
        <v>450</v>
      </c>
      <c r="L57" s="76">
        <v>775</v>
      </c>
    </row>
    <row r="58" spans="2:12" ht="13.5" customHeight="1">
      <c r="B58" s="28">
        <f t="shared" si="1"/>
        <v>48</v>
      </c>
      <c r="C58" s="36" t="s">
        <v>50</v>
      </c>
      <c r="D58" s="34" t="s">
        <v>51</v>
      </c>
      <c r="E58" s="41"/>
      <c r="F58" s="41" t="s">
        <v>237</v>
      </c>
      <c r="G58" s="41"/>
      <c r="H58" s="41"/>
      <c r="I58" s="41"/>
      <c r="J58" s="41"/>
      <c r="K58" s="75"/>
      <c r="L58" s="76">
        <v>1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238</v>
      </c>
      <c r="G59" s="41"/>
      <c r="H59" s="41"/>
      <c r="I59" s="41"/>
      <c r="J59" s="41"/>
      <c r="K59" s="75"/>
      <c r="L59" s="76" t="s">
        <v>187</v>
      </c>
    </row>
    <row r="60" spans="2:12" ht="13.5" customHeight="1">
      <c r="B60" s="28">
        <f t="shared" si="1"/>
        <v>50</v>
      </c>
      <c r="C60" s="37"/>
      <c r="D60" s="43"/>
      <c r="E60" s="41"/>
      <c r="F60" s="41" t="s">
        <v>53</v>
      </c>
      <c r="G60" s="41"/>
      <c r="H60" s="41"/>
      <c r="I60" s="41"/>
      <c r="J60" s="41"/>
      <c r="K60" s="75"/>
      <c r="L60" s="76">
        <v>1</v>
      </c>
    </row>
    <row r="61" spans="2:12" ht="13.5" customHeight="1">
      <c r="B61" s="28">
        <f t="shared" si="1"/>
        <v>51</v>
      </c>
      <c r="C61" s="36" t="s">
        <v>54</v>
      </c>
      <c r="D61" s="45" t="s">
        <v>128</v>
      </c>
      <c r="E61" s="41"/>
      <c r="F61" s="41" t="s">
        <v>127</v>
      </c>
      <c r="G61" s="41"/>
      <c r="H61" s="41"/>
      <c r="I61" s="41"/>
      <c r="J61" s="41"/>
      <c r="K61" s="75"/>
      <c r="L61" s="111">
        <v>2</v>
      </c>
    </row>
    <row r="62" spans="2:12" ht="13.5" customHeight="1">
      <c r="B62" s="28">
        <f t="shared" si="1"/>
        <v>52</v>
      </c>
      <c r="C62" s="37"/>
      <c r="D62" s="34" t="s">
        <v>55</v>
      </c>
      <c r="E62" s="41"/>
      <c r="F62" s="41" t="s">
        <v>239</v>
      </c>
      <c r="G62" s="41"/>
      <c r="H62" s="41"/>
      <c r="I62" s="41"/>
      <c r="J62" s="41"/>
      <c r="K62" s="75" t="s">
        <v>187</v>
      </c>
      <c r="L62" s="76">
        <v>19</v>
      </c>
    </row>
    <row r="63" spans="2:12" ht="13.5" customHeight="1">
      <c r="B63" s="28">
        <f t="shared" si="1"/>
        <v>53</v>
      </c>
      <c r="C63" s="37"/>
      <c r="D63" s="44"/>
      <c r="E63" s="41"/>
      <c r="F63" s="41" t="s">
        <v>56</v>
      </c>
      <c r="G63" s="41"/>
      <c r="H63" s="41"/>
      <c r="I63" s="41"/>
      <c r="J63" s="41"/>
      <c r="K63" s="75">
        <v>25</v>
      </c>
      <c r="L63" s="76">
        <v>25</v>
      </c>
    </row>
    <row r="64" spans="2:12" ht="13.5" customHeight="1">
      <c r="B64" s="28">
        <f t="shared" si="1"/>
        <v>54</v>
      </c>
      <c r="C64" s="38"/>
      <c r="D64" s="45" t="s">
        <v>57</v>
      </c>
      <c r="E64" s="41"/>
      <c r="F64" s="41" t="s">
        <v>58</v>
      </c>
      <c r="G64" s="41"/>
      <c r="H64" s="41"/>
      <c r="I64" s="41"/>
      <c r="J64" s="41"/>
      <c r="K64" s="75">
        <v>50</v>
      </c>
      <c r="L64" s="76" t="s">
        <v>187</v>
      </c>
    </row>
    <row r="65" spans="2:19" ht="13.5" customHeight="1">
      <c r="B65" s="28">
        <f t="shared" si="1"/>
        <v>55</v>
      </c>
      <c r="C65" s="36" t="s">
        <v>0</v>
      </c>
      <c r="D65" s="45" t="s">
        <v>60</v>
      </c>
      <c r="E65" s="41"/>
      <c r="F65" s="41" t="s">
        <v>61</v>
      </c>
      <c r="G65" s="41"/>
      <c r="H65" s="41"/>
      <c r="I65" s="41"/>
      <c r="J65" s="41"/>
      <c r="K65" s="75">
        <v>25</v>
      </c>
      <c r="L65" s="76">
        <v>25</v>
      </c>
      <c r="R65">
        <f>COUNTA(K58:K65)</f>
        <v>4</v>
      </c>
      <c r="S65">
        <f>COUNTA(L58:L65)</f>
        <v>8</v>
      </c>
    </row>
    <row r="66" spans="2:12" ht="13.5" customHeight="1">
      <c r="B66" s="28">
        <f t="shared" si="1"/>
        <v>56</v>
      </c>
      <c r="C66" s="155" t="s">
        <v>62</v>
      </c>
      <c r="D66" s="156"/>
      <c r="E66" s="41"/>
      <c r="F66" s="41" t="s">
        <v>63</v>
      </c>
      <c r="G66" s="41"/>
      <c r="H66" s="41"/>
      <c r="I66" s="41"/>
      <c r="J66" s="41"/>
      <c r="K66" s="75">
        <v>1750</v>
      </c>
      <c r="L66" s="76">
        <v>4000</v>
      </c>
    </row>
    <row r="67" spans="2:12" ht="13.5" customHeight="1">
      <c r="B67" s="28">
        <f t="shared" si="1"/>
        <v>57</v>
      </c>
      <c r="C67" s="39"/>
      <c r="D67" s="40"/>
      <c r="E67" s="41"/>
      <c r="F67" s="41" t="s">
        <v>64</v>
      </c>
      <c r="G67" s="41"/>
      <c r="H67" s="41"/>
      <c r="I67" s="41"/>
      <c r="J67" s="41"/>
      <c r="K67" s="75">
        <v>375</v>
      </c>
      <c r="L67" s="76">
        <v>3500</v>
      </c>
    </row>
    <row r="68" spans="2:12" ht="13.5" customHeight="1" thickBot="1">
      <c r="B68" s="28">
        <f t="shared" si="1"/>
        <v>58</v>
      </c>
      <c r="C68" s="39"/>
      <c r="D68" s="40"/>
      <c r="E68" s="41"/>
      <c r="F68" s="41" t="s">
        <v>107</v>
      </c>
      <c r="G68" s="41"/>
      <c r="H68" s="41"/>
      <c r="I68" s="41"/>
      <c r="J68" s="41"/>
      <c r="K68" s="75">
        <v>375</v>
      </c>
      <c r="L68" s="82">
        <v>4000</v>
      </c>
    </row>
    <row r="69" spans="2:12" ht="13.5" customHeight="1">
      <c r="B69" s="78"/>
      <c r="C69" s="79"/>
      <c r="D69" s="79"/>
      <c r="E69" s="80"/>
      <c r="F69" s="80"/>
      <c r="G69" s="80"/>
      <c r="H69" s="80"/>
      <c r="I69" s="80"/>
      <c r="J69" s="80"/>
      <c r="K69" s="80"/>
      <c r="L69" s="112"/>
    </row>
    <row r="70" spans="18:19" ht="18" customHeight="1">
      <c r="R70">
        <f>COUNTA(K11:K68)</f>
        <v>44</v>
      </c>
      <c r="S70">
        <f>COUNTA(L11:L68)</f>
        <v>46</v>
      </c>
    </row>
    <row r="71" spans="2:19" ht="18" customHeight="1">
      <c r="B71" s="22"/>
      <c r="R71">
        <f>SUM(R11:R15,K16:K68)</f>
        <v>107150</v>
      </c>
      <c r="S71">
        <f>SUM(S11:S15,L16:L68)</f>
        <v>107724</v>
      </c>
    </row>
    <row r="72" ht="9" customHeight="1" thickBot="1"/>
    <row r="73" spans="2:19" ht="18" customHeight="1">
      <c r="B73" s="1"/>
      <c r="C73" s="2"/>
      <c r="D73" s="157" t="s">
        <v>2</v>
      </c>
      <c r="E73" s="157"/>
      <c r="F73" s="157"/>
      <c r="G73" s="157"/>
      <c r="H73" s="2"/>
      <c r="I73" s="2"/>
      <c r="J73" s="3"/>
      <c r="K73" s="84" t="s">
        <v>80</v>
      </c>
      <c r="L73" s="106" t="s">
        <v>81</v>
      </c>
      <c r="R73">
        <f>COUNTA(K11:K68)</f>
        <v>44</v>
      </c>
      <c r="S73">
        <f>COUNTA(L11:L68)</f>
        <v>46</v>
      </c>
    </row>
    <row r="74" spans="2:19" ht="18" customHeight="1" thickBot="1">
      <c r="B74" s="7"/>
      <c r="C74" s="8"/>
      <c r="D74" s="158" t="s">
        <v>3</v>
      </c>
      <c r="E74" s="158"/>
      <c r="F74" s="158"/>
      <c r="G74" s="158"/>
      <c r="H74" s="8"/>
      <c r="I74" s="8"/>
      <c r="J74" s="9"/>
      <c r="K74" s="89" t="str">
        <f>K5</f>
        <v>H 30.5.16</v>
      </c>
      <c r="L74" s="113" t="str">
        <f>K74</f>
        <v>H 30.5.16</v>
      </c>
      <c r="R74">
        <f>SUM(R11:R15,K16:K68)</f>
        <v>107150</v>
      </c>
      <c r="S74">
        <f>SUM(S11:S15,L16:L68)</f>
        <v>107724</v>
      </c>
    </row>
    <row r="75" spans="2:12" ht="19.5" customHeight="1" thickTop="1">
      <c r="B75" s="159" t="s">
        <v>113</v>
      </c>
      <c r="C75" s="160"/>
      <c r="D75" s="160"/>
      <c r="E75" s="160"/>
      <c r="F75" s="160"/>
      <c r="G75" s="160"/>
      <c r="H75" s="160"/>
      <c r="I75" s="160"/>
      <c r="J75" s="27"/>
      <c r="K75" s="90">
        <f>SUM(K76:K84)</f>
        <v>107150</v>
      </c>
      <c r="L75" s="114">
        <f>SUM(L76:L84)</f>
        <v>107724</v>
      </c>
    </row>
    <row r="76" spans="2:12" ht="13.5" customHeight="1">
      <c r="B76" s="145" t="s">
        <v>66</v>
      </c>
      <c r="C76" s="146"/>
      <c r="D76" s="153"/>
      <c r="E76" s="48"/>
      <c r="F76" s="49"/>
      <c r="G76" s="147" t="s">
        <v>14</v>
      </c>
      <c r="H76" s="147"/>
      <c r="I76" s="49"/>
      <c r="J76" s="51"/>
      <c r="K76" s="42">
        <f>SUM(R$11:R$15)</f>
        <v>50</v>
      </c>
      <c r="L76" s="115">
        <f>SUM(S$11:S$15)</f>
        <v>75</v>
      </c>
    </row>
    <row r="77" spans="2:12" ht="13.5" customHeight="1">
      <c r="B77" s="16"/>
      <c r="C77" s="17"/>
      <c r="D77" s="18"/>
      <c r="E77" s="52"/>
      <c r="F77" s="41"/>
      <c r="G77" s="147" t="s">
        <v>90</v>
      </c>
      <c r="H77" s="147"/>
      <c r="I77" s="50"/>
      <c r="J77" s="53"/>
      <c r="K77" s="42">
        <f>SUM(K$16)</f>
        <v>1450</v>
      </c>
      <c r="L77" s="115">
        <f>SUM(L$16)</f>
        <v>6250</v>
      </c>
    </row>
    <row r="78" spans="2:12" ht="13.5" customHeight="1">
      <c r="B78" s="16"/>
      <c r="C78" s="17"/>
      <c r="D78" s="18"/>
      <c r="E78" s="52"/>
      <c r="F78" s="41"/>
      <c r="G78" s="147" t="s">
        <v>32</v>
      </c>
      <c r="H78" s="147"/>
      <c r="I78" s="49"/>
      <c r="J78" s="51"/>
      <c r="K78" s="42">
        <f>SUM(K$17:K$17)</f>
        <v>0</v>
      </c>
      <c r="L78" s="115">
        <f>SUM(L$17:L$17)</f>
        <v>25</v>
      </c>
    </row>
    <row r="79" spans="2:12" ht="13.5" customHeight="1">
      <c r="B79" s="16"/>
      <c r="C79" s="17"/>
      <c r="D79" s="18"/>
      <c r="E79" s="52"/>
      <c r="F79" s="41"/>
      <c r="G79" s="147" t="s">
        <v>20</v>
      </c>
      <c r="H79" s="147"/>
      <c r="I79" s="49"/>
      <c r="J79" s="51"/>
      <c r="K79" s="42">
        <f>SUM(K$18:K$18)</f>
        <v>0</v>
      </c>
      <c r="L79" s="115">
        <f>SUM(L$18:L$18)</f>
        <v>0</v>
      </c>
    </row>
    <row r="80" spans="2:12" ht="13.5" customHeight="1">
      <c r="B80" s="16"/>
      <c r="C80" s="17"/>
      <c r="D80" s="18"/>
      <c r="E80" s="52"/>
      <c r="F80" s="41"/>
      <c r="G80" s="147" t="s">
        <v>22</v>
      </c>
      <c r="H80" s="147"/>
      <c r="I80" s="49"/>
      <c r="J80" s="51"/>
      <c r="K80" s="42">
        <f>SUM(K$20:K$35)</f>
        <v>101800</v>
      </c>
      <c r="L80" s="115">
        <f>SUM(L$20:L$35)</f>
        <v>87050</v>
      </c>
    </row>
    <row r="81" spans="2:12" ht="13.5" customHeight="1">
      <c r="B81" s="16"/>
      <c r="C81" s="17"/>
      <c r="D81" s="18"/>
      <c r="E81" s="52"/>
      <c r="F81" s="41"/>
      <c r="G81" s="147" t="s">
        <v>88</v>
      </c>
      <c r="H81" s="147"/>
      <c r="I81" s="49"/>
      <c r="J81" s="51"/>
      <c r="K81" s="42">
        <f>SUM(K$36:K$36)</f>
        <v>25</v>
      </c>
      <c r="L81" s="115">
        <f>SUM(L$36:L$36)</f>
        <v>0</v>
      </c>
    </row>
    <row r="82" spans="2:12" ht="13.5" customHeight="1">
      <c r="B82" s="16"/>
      <c r="C82" s="17"/>
      <c r="D82" s="18"/>
      <c r="E82" s="52"/>
      <c r="F82" s="41"/>
      <c r="G82" s="147" t="s">
        <v>33</v>
      </c>
      <c r="H82" s="147"/>
      <c r="I82" s="49"/>
      <c r="J82" s="51"/>
      <c r="K82" s="42">
        <f>SUM(K$37:K$57)</f>
        <v>1225</v>
      </c>
      <c r="L82" s="115">
        <f>SUM(L$37:L$57)</f>
        <v>2726</v>
      </c>
    </row>
    <row r="83" spans="2:12" ht="13.5" customHeight="1">
      <c r="B83" s="16"/>
      <c r="C83" s="17"/>
      <c r="D83" s="18"/>
      <c r="E83" s="52"/>
      <c r="F83" s="41"/>
      <c r="G83" s="147" t="s">
        <v>104</v>
      </c>
      <c r="H83" s="147"/>
      <c r="I83" s="49"/>
      <c r="J83" s="51"/>
      <c r="K83" s="42">
        <f>SUM(K$19:K$19,K$66:K$67)</f>
        <v>2125</v>
      </c>
      <c r="L83" s="115">
        <f>SUM(L$19:L$19,L$66:L$67)</f>
        <v>7525</v>
      </c>
    </row>
    <row r="84" spans="2:12" ht="13.5" customHeight="1" thickBot="1">
      <c r="B84" s="19"/>
      <c r="C84" s="20"/>
      <c r="D84" s="21"/>
      <c r="E84" s="54"/>
      <c r="F84" s="46"/>
      <c r="G84" s="148" t="s">
        <v>65</v>
      </c>
      <c r="H84" s="148"/>
      <c r="I84" s="55"/>
      <c r="J84" s="56"/>
      <c r="K84" s="47">
        <f>SUM(K$58:K$65,K$68)</f>
        <v>475</v>
      </c>
      <c r="L84" s="116">
        <f>SUM(L$58:L$65,L$68)</f>
        <v>4073</v>
      </c>
    </row>
    <row r="85" spans="2:12" ht="18" customHeight="1" thickTop="1">
      <c r="B85" s="149" t="s">
        <v>67</v>
      </c>
      <c r="C85" s="150"/>
      <c r="D85" s="151"/>
      <c r="E85" s="62"/>
      <c r="F85" s="29"/>
      <c r="G85" s="152" t="s">
        <v>68</v>
      </c>
      <c r="H85" s="152"/>
      <c r="I85" s="29"/>
      <c r="J85" s="30"/>
      <c r="K85" s="91" t="s">
        <v>69</v>
      </c>
      <c r="L85" s="97"/>
    </row>
    <row r="86" spans="2:12" ht="18" customHeight="1">
      <c r="B86" s="59"/>
      <c r="C86" s="60"/>
      <c r="D86" s="60"/>
      <c r="E86" s="57"/>
      <c r="F86" s="58"/>
      <c r="G86" s="33"/>
      <c r="H86" s="33"/>
      <c r="I86" s="58"/>
      <c r="J86" s="61"/>
      <c r="K86" s="92" t="s">
        <v>70</v>
      </c>
      <c r="L86" s="98"/>
    </row>
    <row r="87" spans="2:12" ht="18" customHeight="1">
      <c r="B87" s="16"/>
      <c r="C87" s="17"/>
      <c r="D87" s="17"/>
      <c r="E87" s="63"/>
      <c r="F87" s="8"/>
      <c r="G87" s="143" t="s">
        <v>71</v>
      </c>
      <c r="H87" s="143"/>
      <c r="I87" s="31"/>
      <c r="J87" s="32"/>
      <c r="K87" s="93" t="s">
        <v>72</v>
      </c>
      <c r="L87" s="99"/>
    </row>
    <row r="88" spans="2:12" ht="18" customHeight="1">
      <c r="B88" s="16"/>
      <c r="C88" s="17"/>
      <c r="D88" s="17"/>
      <c r="E88" s="64"/>
      <c r="F88" s="17"/>
      <c r="G88" s="65"/>
      <c r="H88" s="65"/>
      <c r="I88" s="60"/>
      <c r="J88" s="66"/>
      <c r="K88" s="94" t="s">
        <v>101</v>
      </c>
      <c r="L88" s="100"/>
    </row>
    <row r="89" spans="2:12" ht="18" customHeight="1">
      <c r="B89" s="16"/>
      <c r="C89" s="17"/>
      <c r="D89" s="17"/>
      <c r="E89" s="64"/>
      <c r="F89" s="17"/>
      <c r="G89" s="65"/>
      <c r="H89" s="65"/>
      <c r="I89" s="60"/>
      <c r="J89" s="66"/>
      <c r="K89" s="94" t="s">
        <v>102</v>
      </c>
      <c r="L89" s="100"/>
    </row>
    <row r="90" spans="2:12" ht="18" customHeight="1">
      <c r="B90" s="16"/>
      <c r="C90" s="17"/>
      <c r="D90" s="17"/>
      <c r="E90" s="63"/>
      <c r="F90" s="8"/>
      <c r="G90" s="143" t="s">
        <v>73</v>
      </c>
      <c r="H90" s="143"/>
      <c r="I90" s="31"/>
      <c r="J90" s="32"/>
      <c r="K90" s="93" t="s">
        <v>109</v>
      </c>
      <c r="L90" s="99"/>
    </row>
    <row r="91" spans="2:12" ht="18" customHeight="1">
      <c r="B91" s="16"/>
      <c r="C91" s="17"/>
      <c r="D91" s="17"/>
      <c r="E91" s="64"/>
      <c r="F91" s="17"/>
      <c r="G91" s="65"/>
      <c r="H91" s="65"/>
      <c r="I91" s="60"/>
      <c r="J91" s="66"/>
      <c r="K91" s="94" t="s">
        <v>110</v>
      </c>
      <c r="L91" s="100"/>
    </row>
    <row r="92" spans="2:12" ht="18" customHeight="1">
      <c r="B92" s="16"/>
      <c r="C92" s="17"/>
      <c r="D92" s="17"/>
      <c r="E92" s="64"/>
      <c r="F92" s="17"/>
      <c r="G92" s="65"/>
      <c r="H92" s="65"/>
      <c r="I92" s="60"/>
      <c r="J92" s="66"/>
      <c r="K92" s="94" t="s">
        <v>111</v>
      </c>
      <c r="L92" s="100"/>
    </row>
    <row r="93" spans="2:12" ht="18" customHeight="1">
      <c r="B93" s="16"/>
      <c r="C93" s="17"/>
      <c r="D93" s="17"/>
      <c r="E93" s="13"/>
      <c r="F93" s="14"/>
      <c r="G93" s="33"/>
      <c r="H93" s="33"/>
      <c r="I93" s="58"/>
      <c r="J93" s="61"/>
      <c r="K93" s="94" t="s">
        <v>112</v>
      </c>
      <c r="L93" s="98"/>
    </row>
    <row r="94" spans="2:12" ht="18" customHeight="1">
      <c r="B94" s="145" t="s">
        <v>74</v>
      </c>
      <c r="C94" s="146"/>
      <c r="D94" s="146"/>
      <c r="E94" s="8"/>
      <c r="F94" s="8"/>
      <c r="G94" s="8"/>
      <c r="H94" s="8"/>
      <c r="I94" s="8"/>
      <c r="J94" s="8"/>
      <c r="K94" s="77"/>
      <c r="L94" s="120"/>
    </row>
    <row r="95" spans="2:12" ht="13.5" customHeight="1">
      <c r="B95" s="67"/>
      <c r="C95" s="68" t="s">
        <v>75</v>
      </c>
      <c r="D95" s="69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67"/>
      <c r="C96" s="68" t="s">
        <v>76</v>
      </c>
      <c r="D96" s="69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67"/>
      <c r="C97" s="68" t="s">
        <v>77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67"/>
      <c r="C98" s="68" t="s">
        <v>198</v>
      </c>
      <c r="D98" s="69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67"/>
      <c r="C99" s="68" t="s">
        <v>181</v>
      </c>
      <c r="D99" s="69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70"/>
      <c r="C100" s="68" t="s">
        <v>199</v>
      </c>
      <c r="D100" s="68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70"/>
      <c r="C101" s="68" t="s">
        <v>200</v>
      </c>
      <c r="D101" s="68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129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130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68" t="s">
        <v>178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68" t="s">
        <v>201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70"/>
      <c r="C106" s="95" t="s">
        <v>202</v>
      </c>
      <c r="D106" s="68"/>
      <c r="E106" s="68"/>
      <c r="F106" s="68"/>
      <c r="G106" s="68"/>
      <c r="H106" s="68"/>
      <c r="I106" s="68"/>
      <c r="J106" s="68"/>
      <c r="K106" s="95"/>
      <c r="L106" s="101"/>
    </row>
    <row r="107" spans="2:12" ht="13.5" customHeight="1">
      <c r="B107" s="70"/>
      <c r="C107" s="68" t="s">
        <v>203</v>
      </c>
      <c r="D107" s="68"/>
      <c r="E107" s="68"/>
      <c r="F107" s="68"/>
      <c r="G107" s="68"/>
      <c r="H107" s="68"/>
      <c r="I107" s="68"/>
      <c r="J107" s="68"/>
      <c r="K107" s="95"/>
      <c r="L107" s="101"/>
    </row>
    <row r="108" spans="2:13" ht="18" customHeight="1">
      <c r="B108" s="70"/>
      <c r="C108" s="68" t="s">
        <v>131</v>
      </c>
      <c r="D108" s="68"/>
      <c r="E108" s="68"/>
      <c r="F108" s="68"/>
      <c r="G108" s="68"/>
      <c r="H108" s="68"/>
      <c r="I108" s="68"/>
      <c r="J108" s="68"/>
      <c r="K108" s="95"/>
      <c r="L108" s="95"/>
      <c r="M108" s="121"/>
    </row>
    <row r="109" spans="2:13" ht="13.5">
      <c r="B109" s="70"/>
      <c r="C109" s="68" t="s">
        <v>179</v>
      </c>
      <c r="D109" s="68"/>
      <c r="E109" s="68"/>
      <c r="F109" s="68"/>
      <c r="G109" s="68"/>
      <c r="H109" s="68"/>
      <c r="I109" s="68"/>
      <c r="J109" s="68"/>
      <c r="K109" s="95"/>
      <c r="L109" s="95"/>
      <c r="M109" s="121"/>
    </row>
    <row r="110" spans="2:13" ht="13.5">
      <c r="B110" s="70"/>
      <c r="C110" s="68" t="s">
        <v>180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1"/>
    </row>
    <row r="111" spans="2:13" ht="13.5">
      <c r="B111" s="70"/>
      <c r="C111" s="68" t="s">
        <v>204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1"/>
    </row>
    <row r="112" spans="2:25" ht="13.5" customHeight="1">
      <c r="B112" s="70"/>
      <c r="C112" s="68" t="s">
        <v>182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9"/>
      <c r="N112" s="128"/>
      <c r="Y112" s="83"/>
    </row>
    <row r="113" spans="2:13" ht="13.5">
      <c r="B113" s="70"/>
      <c r="C113" s="68" t="s">
        <v>92</v>
      </c>
      <c r="D113" s="68"/>
      <c r="E113" s="68"/>
      <c r="F113" s="68"/>
      <c r="G113" s="68"/>
      <c r="H113" s="68"/>
      <c r="I113" s="68"/>
      <c r="J113" s="68"/>
      <c r="K113" s="95"/>
      <c r="L113" s="95"/>
      <c r="M113" s="121"/>
    </row>
    <row r="114" spans="2:13" ht="13.5">
      <c r="B114" s="70"/>
      <c r="C114" s="68" t="s">
        <v>78</v>
      </c>
      <c r="D114" s="68"/>
      <c r="E114" s="68"/>
      <c r="F114" s="68"/>
      <c r="G114" s="68"/>
      <c r="H114" s="68"/>
      <c r="I114" s="68"/>
      <c r="J114" s="68"/>
      <c r="K114" s="95"/>
      <c r="L114" s="95"/>
      <c r="M114" s="121"/>
    </row>
    <row r="115" spans="2:13" ht="13.5">
      <c r="B115" s="121"/>
      <c r="C115" s="95" t="s">
        <v>205</v>
      </c>
      <c r="D115" s="81"/>
      <c r="E115" s="81"/>
      <c r="F115" s="81"/>
      <c r="G115" s="81"/>
      <c r="H115" s="81"/>
      <c r="I115" s="81"/>
      <c r="J115" s="81"/>
      <c r="K115" s="122"/>
      <c r="L115" s="122"/>
      <c r="M115" s="121"/>
    </row>
    <row r="116" spans="2:25" ht="13.5">
      <c r="B116" s="121"/>
      <c r="C116" s="95" t="s">
        <v>206</v>
      </c>
      <c r="D116" s="81"/>
      <c r="E116" s="81"/>
      <c r="F116" s="81"/>
      <c r="G116" s="81"/>
      <c r="H116" s="81"/>
      <c r="I116" s="81"/>
      <c r="J116" s="81"/>
      <c r="K116" s="122"/>
      <c r="L116" s="122"/>
      <c r="M116" s="130"/>
      <c r="N116" s="123"/>
      <c r="Y116" s="83"/>
    </row>
    <row r="117" spans="2:13" ht="13.5">
      <c r="B117" s="121"/>
      <c r="C117" s="95" t="s">
        <v>207</v>
      </c>
      <c r="D117" s="81"/>
      <c r="E117" s="81"/>
      <c r="F117" s="81"/>
      <c r="G117" s="81"/>
      <c r="H117" s="81"/>
      <c r="I117" s="81"/>
      <c r="J117" s="81"/>
      <c r="K117" s="122"/>
      <c r="L117" s="122"/>
      <c r="M117" s="121"/>
    </row>
    <row r="118" spans="2:12" ht="14.25" thickBot="1">
      <c r="B118" s="124"/>
      <c r="C118" s="96" t="s">
        <v>208</v>
      </c>
      <c r="D118" s="125"/>
      <c r="E118" s="125"/>
      <c r="F118" s="125"/>
      <c r="G118" s="125"/>
      <c r="H118" s="125"/>
      <c r="I118" s="125"/>
      <c r="J118" s="125"/>
      <c r="K118" s="126"/>
      <c r="L118" s="127"/>
    </row>
  </sheetData>
  <sheetProtection/>
  <mergeCells count="26">
    <mergeCell ref="G80:H80"/>
    <mergeCell ref="G85:H85"/>
    <mergeCell ref="D4:G4"/>
    <mergeCell ref="D5:G5"/>
    <mergeCell ref="D6:G6"/>
    <mergeCell ref="D7:F7"/>
    <mergeCell ref="D8:F8"/>
    <mergeCell ref="B76:D76"/>
    <mergeCell ref="G76:H76"/>
    <mergeCell ref="D9:F9"/>
    <mergeCell ref="G10:H10"/>
    <mergeCell ref="G77:H77"/>
    <mergeCell ref="D73:G73"/>
    <mergeCell ref="D74:G74"/>
    <mergeCell ref="B75:I75"/>
    <mergeCell ref="G78:H78"/>
    <mergeCell ref="C66:D66"/>
    <mergeCell ref="G79:H79"/>
    <mergeCell ref="G87:H87"/>
    <mergeCell ref="G90:H90"/>
    <mergeCell ref="B94:D94"/>
    <mergeCell ref="G81:H81"/>
    <mergeCell ref="G82:H82"/>
    <mergeCell ref="G83:H83"/>
    <mergeCell ref="G84:H84"/>
    <mergeCell ref="B85:D8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6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7"/>
  <sheetViews>
    <sheetView view="pageBreakPreview" zoomScale="75" zoomScaleNormal="75" zoomScaleSheetLayoutView="75" zoomScalePageLayoutView="0" workbookViewId="0" topLeftCell="A76">
      <selection activeCell="L95" sqref="L95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197</v>
      </c>
      <c r="L5" s="107" t="str">
        <f>K5</f>
        <v>H 30.4.27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0.5645833333333333</v>
      </c>
      <c r="L6" s="132">
        <v>0.5416666666666666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2.45</v>
      </c>
      <c r="L7" s="134">
        <v>1.95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165</v>
      </c>
      <c r="G11" s="41"/>
      <c r="H11" s="41"/>
      <c r="I11" s="41"/>
      <c r="J11" s="41"/>
      <c r="K11" s="73"/>
      <c r="L11" s="74" t="s">
        <v>184</v>
      </c>
      <c r="N11" t="s">
        <v>15</v>
      </c>
      <c r="O11">
        <f>IF(K11="",0,VALUE(MID(K11,2,LEN(K11)-2)))</f>
        <v>0</v>
      </c>
      <c r="P11" t="e">
        <f>IF(L11="",0,VALUE(MID(L11,2,LEN(L11)-2)))</f>
        <v>#VALUE!</v>
      </c>
      <c r="Q11" t="e">
        <f>IF(#REF!="",0,VALUE(MID(#REF!,2,LEN(#REF!)-2)))</f>
        <v>#REF!</v>
      </c>
      <c r="R11">
        <f aca="true" t="shared" si="0" ref="R11:S14">IF(K11="＋",0,IF(K11="(＋)",0,ABS(K11)))</f>
        <v>0</v>
      </c>
      <c r="S11">
        <f t="shared" si="0"/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16</v>
      </c>
      <c r="G12" s="41"/>
      <c r="H12" s="41"/>
      <c r="I12" s="41"/>
      <c r="J12" s="41"/>
      <c r="K12" s="73" t="s">
        <v>209</v>
      </c>
      <c r="L12" s="74"/>
      <c r="N12" t="s">
        <v>15</v>
      </c>
      <c r="O12">
        <f>IF(K12="",0,VALUE(MID(K12,2,LEN(K12)-2)))</f>
        <v>20</v>
      </c>
      <c r="P12">
        <f>IF(L12="",0,VALUE(MID(L12,2,LEN(L12)-2)))</f>
        <v>0</v>
      </c>
      <c r="Q12" t="e">
        <f>IF(#REF!="",0,VALUE(MID(#REF!,2,LEN(#REF!)-2)))</f>
        <v>#REF!</v>
      </c>
      <c r="R12">
        <f t="shared" si="0"/>
        <v>20</v>
      </c>
      <c r="S12">
        <f t="shared" si="0"/>
        <v>0</v>
      </c>
    </row>
    <row r="13" spans="2:19" ht="13.5" customHeight="1">
      <c r="B13" s="28">
        <f aca="true" t="shared" si="1" ref="B13:B67">B12+1</f>
        <v>3</v>
      </c>
      <c r="C13" s="35"/>
      <c r="D13" s="43"/>
      <c r="E13" s="41"/>
      <c r="F13" s="41" t="s">
        <v>138</v>
      </c>
      <c r="G13" s="41"/>
      <c r="H13" s="41"/>
      <c r="I13" s="41"/>
      <c r="J13" s="41"/>
      <c r="K13" s="73" t="s">
        <v>210</v>
      </c>
      <c r="L13" s="74" t="s">
        <v>212</v>
      </c>
      <c r="N13" t="s">
        <v>15</v>
      </c>
      <c r="O13" t="e">
        <f>IF(#REF!="",0,VALUE(MID(#REF!,2,LEN(#REF!)-2)))</f>
        <v>#REF!</v>
      </c>
      <c r="P13">
        <f>IF(L13="",0,VALUE(MID(L13,2,LEN(L13)-2)))</f>
        <v>275</v>
      </c>
      <c r="Q13" t="e">
        <f>IF(#REF!="",0,VALUE(MID(#REF!,2,LEN(#REF!)-2)))</f>
        <v>#REF!</v>
      </c>
      <c r="R13">
        <f t="shared" si="0"/>
        <v>50</v>
      </c>
      <c r="S13">
        <f t="shared" si="0"/>
        <v>275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94</v>
      </c>
      <c r="G14" s="41"/>
      <c r="H14" s="41"/>
      <c r="I14" s="41"/>
      <c r="J14" s="41"/>
      <c r="K14" s="73"/>
      <c r="L14" s="110" t="s">
        <v>184</v>
      </c>
      <c r="N14" t="s">
        <v>15</v>
      </c>
      <c r="O14">
        <f>IF(K14="",0,VALUE(MID(K14,2,LEN(K14)-2)))</f>
        <v>0</v>
      </c>
      <c r="P14" t="e">
        <f>IF(L14="",0,VALUE(MID(L14,2,LEN(L14)-2)))</f>
        <v>#VALUE!</v>
      </c>
      <c r="Q14" t="e">
        <f>IF(#REF!="",0,VALUE(MID(#REF!,2,LEN(#REF!)-2)))</f>
        <v>#REF!</v>
      </c>
      <c r="R14">
        <f t="shared" si="0"/>
        <v>0</v>
      </c>
      <c r="S14">
        <f t="shared" si="0"/>
        <v>0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 t="s">
        <v>187</v>
      </c>
      <c r="L15" s="76">
        <v>2625</v>
      </c>
      <c r="S15">
        <f>COUNTA(L11:L14)</f>
        <v>3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145</v>
      </c>
      <c r="G16" s="41"/>
      <c r="H16" s="41"/>
      <c r="I16" s="41"/>
      <c r="J16" s="41"/>
      <c r="K16" s="75"/>
      <c r="L16" s="76">
        <v>75</v>
      </c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171</v>
      </c>
      <c r="G17" s="41"/>
      <c r="H17" s="41"/>
      <c r="I17" s="41"/>
      <c r="J17" s="41"/>
      <c r="K17" s="75" t="s">
        <v>187</v>
      </c>
      <c r="L17" s="76">
        <v>25</v>
      </c>
    </row>
    <row r="18" spans="2:12" ht="13.5" customHeight="1">
      <c r="B18" s="28">
        <f t="shared" si="1"/>
        <v>8</v>
      </c>
      <c r="C18" s="37"/>
      <c r="D18" s="43"/>
      <c r="E18" s="41"/>
      <c r="F18" s="41" t="s">
        <v>172</v>
      </c>
      <c r="G18" s="41"/>
      <c r="H18" s="41"/>
      <c r="I18" s="41"/>
      <c r="J18" s="41"/>
      <c r="K18" s="75" t="s">
        <v>187</v>
      </c>
      <c r="L18" s="76"/>
    </row>
    <row r="19" spans="2:12" ht="13.5" customHeight="1">
      <c r="B19" s="28">
        <f t="shared" si="1"/>
        <v>9</v>
      </c>
      <c r="C19" s="37"/>
      <c r="D19" s="34" t="s">
        <v>22</v>
      </c>
      <c r="E19" s="41"/>
      <c r="F19" s="41" t="s">
        <v>117</v>
      </c>
      <c r="G19" s="41"/>
      <c r="H19" s="41"/>
      <c r="I19" s="41"/>
      <c r="J19" s="41"/>
      <c r="K19" s="75" t="s">
        <v>187</v>
      </c>
      <c r="L19" s="76"/>
    </row>
    <row r="20" spans="2:12" ht="13.5" customHeight="1">
      <c r="B20" s="28">
        <f t="shared" si="1"/>
        <v>10</v>
      </c>
      <c r="C20" s="37"/>
      <c r="D20" s="43"/>
      <c r="E20" s="41"/>
      <c r="F20" s="41" t="s">
        <v>118</v>
      </c>
      <c r="G20" s="41"/>
      <c r="H20" s="41"/>
      <c r="I20" s="41"/>
      <c r="J20" s="41"/>
      <c r="K20" s="75">
        <v>190</v>
      </c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>
        <v>800</v>
      </c>
      <c r="L21" s="76">
        <v>2250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120</v>
      </c>
      <c r="G22" s="41"/>
      <c r="H22" s="41"/>
      <c r="I22" s="41"/>
      <c r="J22" s="41"/>
      <c r="K22" s="75" t="s">
        <v>187</v>
      </c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23</v>
      </c>
      <c r="G23" s="41"/>
      <c r="H23" s="41"/>
      <c r="I23" s="41"/>
      <c r="J23" s="41"/>
      <c r="K23" s="75" t="s">
        <v>187</v>
      </c>
      <c r="L23" s="111"/>
    </row>
    <row r="24" spans="2:12" ht="13.5" customHeight="1">
      <c r="B24" s="28">
        <f t="shared" si="1"/>
        <v>14</v>
      </c>
      <c r="C24" s="37"/>
      <c r="D24" s="43"/>
      <c r="E24" s="41"/>
      <c r="F24" s="41" t="s">
        <v>24</v>
      </c>
      <c r="G24" s="41"/>
      <c r="H24" s="41"/>
      <c r="I24" s="41"/>
      <c r="J24" s="41"/>
      <c r="K24" s="75">
        <v>60</v>
      </c>
      <c r="L24" s="76">
        <v>300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122</v>
      </c>
      <c r="G25" s="41"/>
      <c r="H25" s="41"/>
      <c r="I25" s="41"/>
      <c r="J25" s="41"/>
      <c r="K25" s="75">
        <v>40</v>
      </c>
      <c r="L25" s="76">
        <v>600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132</v>
      </c>
      <c r="G26" s="41"/>
      <c r="H26" s="41"/>
      <c r="I26" s="41"/>
      <c r="J26" s="41"/>
      <c r="K26" s="75">
        <v>110</v>
      </c>
      <c r="L26" s="76">
        <v>100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87</v>
      </c>
      <c r="G27" s="41"/>
      <c r="H27" s="41"/>
      <c r="I27" s="41"/>
      <c r="J27" s="41"/>
      <c r="K27" s="75">
        <v>6700</v>
      </c>
      <c r="L27" s="76">
        <v>13000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213</v>
      </c>
      <c r="G28" s="41"/>
      <c r="H28" s="41"/>
      <c r="I28" s="41"/>
      <c r="J28" s="41"/>
      <c r="K28" s="75"/>
      <c r="L28" s="76" t="s">
        <v>187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141</v>
      </c>
      <c r="G29" s="41"/>
      <c r="H29" s="41"/>
      <c r="I29" s="41"/>
      <c r="J29" s="41"/>
      <c r="K29" s="75">
        <v>50</v>
      </c>
      <c r="L29" s="76">
        <v>225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25</v>
      </c>
      <c r="G30" s="41"/>
      <c r="H30" s="41"/>
      <c r="I30" s="41"/>
      <c r="J30" s="41"/>
      <c r="K30" s="75">
        <v>3200</v>
      </c>
      <c r="L30" s="76">
        <v>8500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26</v>
      </c>
      <c r="G31" s="41"/>
      <c r="H31" s="41"/>
      <c r="I31" s="41"/>
      <c r="J31" s="41"/>
      <c r="K31" s="75">
        <v>4200</v>
      </c>
      <c r="L31" s="76">
        <v>12000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27</v>
      </c>
      <c r="G32" s="41"/>
      <c r="H32" s="41"/>
      <c r="I32" s="41"/>
      <c r="J32" s="41"/>
      <c r="K32" s="75" t="s">
        <v>187</v>
      </c>
      <c r="L32" s="76" t="s">
        <v>187</v>
      </c>
    </row>
    <row r="33" spans="2:12" ht="13.5" customHeight="1">
      <c r="B33" s="28">
        <f t="shared" si="1"/>
        <v>23</v>
      </c>
      <c r="C33" s="36" t="s">
        <v>91</v>
      </c>
      <c r="D33" s="34" t="s">
        <v>88</v>
      </c>
      <c r="E33" s="41"/>
      <c r="F33" s="41" t="s">
        <v>214</v>
      </c>
      <c r="G33" s="41"/>
      <c r="H33" s="41"/>
      <c r="I33" s="41"/>
      <c r="J33" s="41"/>
      <c r="K33" s="75"/>
      <c r="L33" s="76" t="s">
        <v>187</v>
      </c>
    </row>
    <row r="34" spans="2:12" ht="13.5" customHeight="1">
      <c r="B34" s="28">
        <f t="shared" si="1"/>
        <v>24</v>
      </c>
      <c r="C34" s="36" t="s">
        <v>89</v>
      </c>
      <c r="D34" s="34" t="s">
        <v>33</v>
      </c>
      <c r="E34" s="41"/>
      <c r="F34" s="41" t="s">
        <v>167</v>
      </c>
      <c r="G34" s="41"/>
      <c r="H34" s="41"/>
      <c r="I34" s="41"/>
      <c r="J34" s="41"/>
      <c r="K34" s="75">
        <v>120</v>
      </c>
      <c r="L34" s="76">
        <v>400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215</v>
      </c>
      <c r="G35" s="41"/>
      <c r="H35" s="41"/>
      <c r="I35" s="41"/>
      <c r="J35" s="41"/>
      <c r="K35" s="75" t="s">
        <v>187</v>
      </c>
      <c r="L35" s="76" t="s">
        <v>187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133</v>
      </c>
      <c r="G36" s="41"/>
      <c r="H36" s="41"/>
      <c r="I36" s="41"/>
      <c r="J36" s="41"/>
      <c r="K36" s="75"/>
      <c r="L36" s="111">
        <v>75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35</v>
      </c>
      <c r="G37" s="41"/>
      <c r="H37" s="41"/>
      <c r="I37" s="41"/>
      <c r="J37" s="41"/>
      <c r="K37" s="75">
        <v>10</v>
      </c>
      <c r="L37" s="76"/>
    </row>
    <row r="38" spans="2:12" ht="13.5" customHeight="1">
      <c r="B38" s="28">
        <f t="shared" si="1"/>
        <v>28</v>
      </c>
      <c r="C38" s="37"/>
      <c r="D38" s="43"/>
      <c r="E38" s="41"/>
      <c r="F38" s="41" t="s">
        <v>103</v>
      </c>
      <c r="G38" s="41"/>
      <c r="H38" s="41"/>
      <c r="I38" s="41"/>
      <c r="J38" s="41"/>
      <c r="K38" s="75">
        <v>10</v>
      </c>
      <c r="L38" s="111">
        <v>25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36</v>
      </c>
      <c r="G39" s="41"/>
      <c r="H39" s="41"/>
      <c r="I39" s="41"/>
      <c r="J39" s="41"/>
      <c r="K39" s="75">
        <v>20</v>
      </c>
      <c r="L39" s="111"/>
    </row>
    <row r="40" spans="2:12" ht="13.5" customHeight="1">
      <c r="B40" s="28">
        <f t="shared" si="1"/>
        <v>30</v>
      </c>
      <c r="C40" s="37"/>
      <c r="D40" s="43"/>
      <c r="E40" s="41"/>
      <c r="F40" s="41" t="s">
        <v>160</v>
      </c>
      <c r="G40" s="41"/>
      <c r="H40" s="41"/>
      <c r="I40" s="41"/>
      <c r="J40" s="41"/>
      <c r="K40" s="75" t="s">
        <v>187</v>
      </c>
      <c r="L40" s="76"/>
    </row>
    <row r="41" spans="2:12" ht="13.5" customHeight="1">
      <c r="B41" s="28">
        <f t="shared" si="1"/>
        <v>31</v>
      </c>
      <c r="C41" s="37"/>
      <c r="D41" s="43"/>
      <c r="E41" s="41"/>
      <c r="F41" s="41" t="s">
        <v>134</v>
      </c>
      <c r="G41" s="41"/>
      <c r="H41" s="41"/>
      <c r="I41" s="41"/>
      <c r="J41" s="41"/>
      <c r="K41" s="75">
        <v>80</v>
      </c>
      <c r="L41" s="76">
        <v>500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168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176</v>
      </c>
      <c r="G43" s="41"/>
      <c r="H43" s="41"/>
      <c r="I43" s="41"/>
      <c r="J43" s="41"/>
      <c r="K43" s="75"/>
      <c r="L43" s="76" t="s">
        <v>187</v>
      </c>
    </row>
    <row r="44" spans="2:25" ht="13.5" customHeight="1">
      <c r="B44" s="28">
        <f t="shared" si="1"/>
        <v>34</v>
      </c>
      <c r="C44" s="37"/>
      <c r="D44" s="43"/>
      <c r="E44" s="41"/>
      <c r="F44" s="41" t="s">
        <v>150</v>
      </c>
      <c r="G44" s="41"/>
      <c r="H44" s="41"/>
      <c r="I44" s="41"/>
      <c r="J44" s="41"/>
      <c r="K44" s="75">
        <v>10</v>
      </c>
      <c r="L44" s="76">
        <v>25</v>
      </c>
      <c r="M44" s="104"/>
      <c r="N44" s="103"/>
      <c r="Y44" s="119"/>
    </row>
    <row r="45" spans="2:12" ht="13.5" customHeight="1">
      <c r="B45" s="28">
        <f t="shared" si="1"/>
        <v>35</v>
      </c>
      <c r="C45" s="37"/>
      <c r="D45" s="43"/>
      <c r="E45" s="41"/>
      <c r="F45" s="41" t="s">
        <v>216</v>
      </c>
      <c r="G45" s="41"/>
      <c r="H45" s="41"/>
      <c r="I45" s="41"/>
      <c r="J45" s="41"/>
      <c r="K45" s="75" t="s">
        <v>187</v>
      </c>
      <c r="L45" s="76"/>
    </row>
    <row r="46" spans="2:12" ht="13.5" customHeight="1">
      <c r="B46" s="28">
        <f t="shared" si="1"/>
        <v>36</v>
      </c>
      <c r="C46" s="37"/>
      <c r="D46" s="43"/>
      <c r="E46" s="41"/>
      <c r="F46" s="41" t="s">
        <v>135</v>
      </c>
      <c r="G46" s="41"/>
      <c r="H46" s="41"/>
      <c r="I46" s="41"/>
      <c r="J46" s="41"/>
      <c r="K46" s="75">
        <v>240</v>
      </c>
      <c r="L46" s="76">
        <v>350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37</v>
      </c>
      <c r="G47" s="41"/>
      <c r="H47" s="41"/>
      <c r="I47" s="41"/>
      <c r="J47" s="41"/>
      <c r="K47" s="75">
        <v>180</v>
      </c>
      <c r="L47" s="76">
        <v>125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217</v>
      </c>
      <c r="G48" s="41"/>
      <c r="H48" s="41"/>
      <c r="I48" s="41"/>
      <c r="J48" s="41"/>
      <c r="K48" s="75">
        <v>30</v>
      </c>
      <c r="L48" s="76"/>
    </row>
    <row r="49" spans="2:12" ht="13.5" customHeight="1">
      <c r="B49" s="28">
        <f t="shared" si="1"/>
        <v>39</v>
      </c>
      <c r="C49" s="37"/>
      <c r="D49" s="43"/>
      <c r="E49" s="41"/>
      <c r="F49" s="41" t="s">
        <v>38</v>
      </c>
      <c r="G49" s="41"/>
      <c r="H49" s="41"/>
      <c r="I49" s="41"/>
      <c r="J49" s="41"/>
      <c r="K49" s="75"/>
      <c r="L49" s="76">
        <v>24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40</v>
      </c>
      <c r="G50" s="41"/>
      <c r="H50" s="41"/>
      <c r="I50" s="41"/>
      <c r="J50" s="41"/>
      <c r="K50" s="75" t="s">
        <v>187</v>
      </c>
      <c r="L50" s="76"/>
    </row>
    <row r="51" spans="2:12" ht="13.5" customHeight="1">
      <c r="B51" s="28">
        <f t="shared" si="1"/>
        <v>41</v>
      </c>
      <c r="C51" s="37"/>
      <c r="D51" s="43"/>
      <c r="E51" s="41"/>
      <c r="F51" s="41" t="s">
        <v>97</v>
      </c>
      <c r="G51" s="41"/>
      <c r="H51" s="41"/>
      <c r="I51" s="41"/>
      <c r="J51" s="41"/>
      <c r="K51" s="75"/>
      <c r="L51" s="76">
        <v>200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177</v>
      </c>
      <c r="G52" s="41"/>
      <c r="H52" s="41"/>
      <c r="I52" s="41"/>
      <c r="J52" s="41"/>
      <c r="K52" s="75">
        <v>180</v>
      </c>
      <c r="L52" s="76">
        <v>650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218</v>
      </c>
      <c r="G53" s="41"/>
      <c r="H53" s="41"/>
      <c r="I53" s="41"/>
      <c r="J53" s="41"/>
      <c r="K53" s="75"/>
      <c r="L53" s="76">
        <v>25</v>
      </c>
    </row>
    <row r="54" spans="2:12" ht="13.5" customHeight="1">
      <c r="B54" s="28">
        <f t="shared" si="1"/>
        <v>44</v>
      </c>
      <c r="C54" s="37"/>
      <c r="D54" s="43"/>
      <c r="E54" s="41"/>
      <c r="F54" s="41" t="s">
        <v>219</v>
      </c>
      <c r="G54" s="41"/>
      <c r="H54" s="41"/>
      <c r="I54" s="41"/>
      <c r="J54" s="41"/>
      <c r="K54" s="75">
        <v>30</v>
      </c>
      <c r="L54" s="76" t="s">
        <v>187</v>
      </c>
    </row>
    <row r="55" spans="2:12" ht="13.5" customHeight="1">
      <c r="B55" s="28">
        <f t="shared" si="1"/>
        <v>45</v>
      </c>
      <c r="C55" s="37"/>
      <c r="D55" s="43"/>
      <c r="E55" s="41"/>
      <c r="F55" s="41" t="s">
        <v>44</v>
      </c>
      <c r="G55" s="41"/>
      <c r="H55" s="41"/>
      <c r="I55" s="41"/>
      <c r="J55" s="41"/>
      <c r="K55" s="75">
        <v>40</v>
      </c>
      <c r="L55" s="76"/>
    </row>
    <row r="56" spans="2:12" ht="13.5" customHeight="1">
      <c r="B56" s="28">
        <f t="shared" si="1"/>
        <v>46</v>
      </c>
      <c r="C56" s="37"/>
      <c r="D56" s="43"/>
      <c r="E56" s="41"/>
      <c r="F56" s="41" t="s">
        <v>152</v>
      </c>
      <c r="G56" s="41"/>
      <c r="H56" s="41"/>
      <c r="I56" s="41"/>
      <c r="J56" s="41"/>
      <c r="K56" s="75">
        <v>20</v>
      </c>
      <c r="L56" s="76"/>
    </row>
    <row r="57" spans="2:12" ht="13.5" customHeight="1">
      <c r="B57" s="28">
        <f t="shared" si="1"/>
        <v>47</v>
      </c>
      <c r="C57" s="37"/>
      <c r="D57" s="43"/>
      <c r="E57" s="41"/>
      <c r="F57" s="41" t="s">
        <v>46</v>
      </c>
      <c r="G57" s="41"/>
      <c r="H57" s="41"/>
      <c r="I57" s="41"/>
      <c r="J57" s="41"/>
      <c r="K57" s="75">
        <v>230</v>
      </c>
      <c r="L57" s="76">
        <v>2625</v>
      </c>
    </row>
    <row r="58" spans="2:12" ht="13.5" customHeight="1">
      <c r="B58" s="28">
        <f t="shared" si="1"/>
        <v>48</v>
      </c>
      <c r="C58" s="36" t="s">
        <v>50</v>
      </c>
      <c r="D58" s="34" t="s">
        <v>51</v>
      </c>
      <c r="E58" s="41"/>
      <c r="F58" s="41" t="s">
        <v>100</v>
      </c>
      <c r="G58" s="41"/>
      <c r="H58" s="41"/>
      <c r="I58" s="41"/>
      <c r="J58" s="41"/>
      <c r="K58" s="75" t="s">
        <v>187</v>
      </c>
      <c r="L58" s="76">
        <v>1</v>
      </c>
    </row>
    <row r="59" spans="2:12" ht="13.5" customHeight="1">
      <c r="B59" s="28">
        <f t="shared" si="1"/>
        <v>49</v>
      </c>
      <c r="C59" s="37"/>
      <c r="D59" s="44"/>
      <c r="E59" s="41"/>
      <c r="F59" s="41" t="s">
        <v>164</v>
      </c>
      <c r="G59" s="41"/>
      <c r="H59" s="41"/>
      <c r="I59" s="41"/>
      <c r="J59" s="41"/>
      <c r="K59" s="75" t="s">
        <v>187</v>
      </c>
      <c r="L59" s="76" t="s">
        <v>187</v>
      </c>
    </row>
    <row r="60" spans="2:12" ht="13.5" customHeight="1">
      <c r="B60" s="28">
        <f t="shared" si="1"/>
        <v>50</v>
      </c>
      <c r="C60" s="36" t="s">
        <v>54</v>
      </c>
      <c r="D60" s="43" t="s">
        <v>128</v>
      </c>
      <c r="E60" s="41"/>
      <c r="F60" s="41" t="s">
        <v>127</v>
      </c>
      <c r="G60" s="41"/>
      <c r="H60" s="41"/>
      <c r="I60" s="41"/>
      <c r="J60" s="41"/>
      <c r="K60" s="75"/>
      <c r="L60" s="111" t="s">
        <v>187</v>
      </c>
    </row>
    <row r="61" spans="2:12" ht="13.5" customHeight="1">
      <c r="B61" s="28">
        <f t="shared" si="1"/>
        <v>51</v>
      </c>
      <c r="C61" s="37"/>
      <c r="D61" s="34" t="s">
        <v>55</v>
      </c>
      <c r="E61" s="41"/>
      <c r="F61" s="41" t="s">
        <v>220</v>
      </c>
      <c r="G61" s="41"/>
      <c r="H61" s="41"/>
      <c r="I61" s="41"/>
      <c r="J61" s="41"/>
      <c r="K61" s="75">
        <v>1</v>
      </c>
      <c r="L61" s="76">
        <v>8</v>
      </c>
    </row>
    <row r="62" spans="2:12" ht="13.5" customHeight="1">
      <c r="B62" s="28">
        <f t="shared" si="1"/>
        <v>52</v>
      </c>
      <c r="C62" s="37"/>
      <c r="D62" s="44"/>
      <c r="E62" s="41"/>
      <c r="F62" s="41" t="s">
        <v>56</v>
      </c>
      <c r="G62" s="41"/>
      <c r="H62" s="41"/>
      <c r="I62" s="41"/>
      <c r="J62" s="41"/>
      <c r="K62" s="75">
        <v>10</v>
      </c>
      <c r="L62" s="76">
        <v>100</v>
      </c>
    </row>
    <row r="63" spans="2:12" ht="13.5" customHeight="1">
      <c r="B63" s="28">
        <f t="shared" si="1"/>
        <v>53</v>
      </c>
      <c r="C63" s="38"/>
      <c r="D63" s="45" t="s">
        <v>57</v>
      </c>
      <c r="E63" s="41"/>
      <c r="F63" s="41" t="s">
        <v>58</v>
      </c>
      <c r="G63" s="41"/>
      <c r="H63" s="41"/>
      <c r="I63" s="41"/>
      <c r="J63" s="41"/>
      <c r="K63" s="75">
        <v>40</v>
      </c>
      <c r="L63" s="76">
        <v>25</v>
      </c>
    </row>
    <row r="64" spans="2:19" ht="13.5" customHeight="1">
      <c r="B64" s="28">
        <f t="shared" si="1"/>
        <v>54</v>
      </c>
      <c r="C64" s="36" t="s">
        <v>0</v>
      </c>
      <c r="D64" s="45" t="s">
        <v>60</v>
      </c>
      <c r="E64" s="41"/>
      <c r="F64" s="41" t="s">
        <v>61</v>
      </c>
      <c r="G64" s="41"/>
      <c r="H64" s="41"/>
      <c r="I64" s="41"/>
      <c r="J64" s="41"/>
      <c r="K64" s="75"/>
      <c r="L64" s="76" t="s">
        <v>187</v>
      </c>
      <c r="R64">
        <f>COUNTA(K58:K64)</f>
        <v>5</v>
      </c>
      <c r="S64">
        <f>COUNTA(L58:L64)</f>
        <v>7</v>
      </c>
    </row>
    <row r="65" spans="2:12" ht="13.5" customHeight="1">
      <c r="B65" s="28">
        <f t="shared" si="1"/>
        <v>55</v>
      </c>
      <c r="C65" s="155" t="s">
        <v>62</v>
      </c>
      <c r="D65" s="156"/>
      <c r="E65" s="41"/>
      <c r="F65" s="41" t="s">
        <v>63</v>
      </c>
      <c r="G65" s="41"/>
      <c r="H65" s="41"/>
      <c r="I65" s="41"/>
      <c r="J65" s="41"/>
      <c r="K65" s="75">
        <v>550</v>
      </c>
      <c r="L65" s="76">
        <v>2000</v>
      </c>
    </row>
    <row r="66" spans="2:12" ht="13.5" customHeight="1">
      <c r="B66" s="28">
        <f t="shared" si="1"/>
        <v>56</v>
      </c>
      <c r="C66" s="39"/>
      <c r="D66" s="40"/>
      <c r="E66" s="41"/>
      <c r="F66" s="41" t="s">
        <v>64</v>
      </c>
      <c r="G66" s="41"/>
      <c r="H66" s="41"/>
      <c r="I66" s="41"/>
      <c r="J66" s="41"/>
      <c r="K66" s="75">
        <v>150</v>
      </c>
      <c r="L66" s="76">
        <v>1750</v>
      </c>
    </row>
    <row r="67" spans="2:12" ht="13.5" customHeight="1" thickBot="1">
      <c r="B67" s="28">
        <f t="shared" si="1"/>
        <v>57</v>
      </c>
      <c r="C67" s="39"/>
      <c r="D67" s="40"/>
      <c r="E67" s="41"/>
      <c r="F67" s="41" t="s">
        <v>107</v>
      </c>
      <c r="G67" s="41"/>
      <c r="H67" s="41"/>
      <c r="I67" s="41"/>
      <c r="J67" s="41"/>
      <c r="K67" s="75">
        <v>400</v>
      </c>
      <c r="L67" s="82">
        <v>2500</v>
      </c>
    </row>
    <row r="68" spans="2:12" ht="13.5" customHeight="1">
      <c r="B68" s="78"/>
      <c r="C68" s="79"/>
      <c r="D68" s="79"/>
      <c r="E68" s="80"/>
      <c r="F68" s="80"/>
      <c r="G68" s="80"/>
      <c r="H68" s="80"/>
      <c r="I68" s="80"/>
      <c r="J68" s="80"/>
      <c r="K68" s="80"/>
      <c r="L68" s="112"/>
    </row>
    <row r="69" spans="18:19" ht="18" customHeight="1">
      <c r="R69">
        <f>COUNTA(K11:K67)</f>
        <v>45</v>
      </c>
      <c r="S69">
        <f>COUNTA(L11:L67)</f>
        <v>44</v>
      </c>
    </row>
    <row r="70" spans="2:19" ht="18" customHeight="1">
      <c r="B70" s="22"/>
      <c r="R70">
        <f>SUM(R11:R14,K15:K67)</f>
        <v>17771</v>
      </c>
      <c r="S70">
        <f>SUM(S11:S14,L15:L67)</f>
        <v>51383</v>
      </c>
    </row>
    <row r="71" ht="9" customHeight="1" thickBot="1"/>
    <row r="72" spans="2:19" ht="18" customHeight="1">
      <c r="B72" s="1"/>
      <c r="C72" s="2"/>
      <c r="D72" s="157" t="s">
        <v>2</v>
      </c>
      <c r="E72" s="157"/>
      <c r="F72" s="157"/>
      <c r="G72" s="157"/>
      <c r="H72" s="2"/>
      <c r="I72" s="2"/>
      <c r="J72" s="3"/>
      <c r="K72" s="84" t="s">
        <v>80</v>
      </c>
      <c r="L72" s="106" t="s">
        <v>81</v>
      </c>
      <c r="R72">
        <f>COUNTA(K11:K67)</f>
        <v>45</v>
      </c>
      <c r="S72">
        <f>COUNTA(L11:L67)</f>
        <v>44</v>
      </c>
    </row>
    <row r="73" spans="2:19" ht="18" customHeight="1" thickBot="1">
      <c r="B73" s="7"/>
      <c r="C73" s="8"/>
      <c r="D73" s="158" t="s">
        <v>3</v>
      </c>
      <c r="E73" s="158"/>
      <c r="F73" s="158"/>
      <c r="G73" s="158"/>
      <c r="H73" s="8"/>
      <c r="I73" s="8"/>
      <c r="J73" s="9"/>
      <c r="K73" s="89" t="str">
        <f>K5</f>
        <v>H 30.4.27</v>
      </c>
      <c r="L73" s="113" t="str">
        <f>K73</f>
        <v>H 30.4.27</v>
      </c>
      <c r="R73">
        <f>SUM(R11:R14,K15:K67)</f>
        <v>17771</v>
      </c>
      <c r="S73">
        <f>SUM(S11:S14,L15:L67)</f>
        <v>51383</v>
      </c>
    </row>
    <row r="74" spans="2:12" ht="19.5" customHeight="1" thickTop="1">
      <c r="B74" s="159" t="s">
        <v>113</v>
      </c>
      <c r="C74" s="160"/>
      <c r="D74" s="160"/>
      <c r="E74" s="160"/>
      <c r="F74" s="160"/>
      <c r="G74" s="160"/>
      <c r="H74" s="160"/>
      <c r="I74" s="160"/>
      <c r="J74" s="27"/>
      <c r="K74" s="90">
        <f>SUM(K75:K83)</f>
        <v>17771</v>
      </c>
      <c r="L74" s="114">
        <f>SUM(L75:L83)</f>
        <v>51383</v>
      </c>
    </row>
    <row r="75" spans="2:12" ht="13.5" customHeight="1">
      <c r="B75" s="145" t="s">
        <v>66</v>
      </c>
      <c r="C75" s="146"/>
      <c r="D75" s="153"/>
      <c r="E75" s="48"/>
      <c r="F75" s="49"/>
      <c r="G75" s="147" t="s">
        <v>14</v>
      </c>
      <c r="H75" s="147"/>
      <c r="I75" s="49"/>
      <c r="J75" s="51"/>
      <c r="K75" s="42">
        <f>SUM(R$11:R$14)</f>
        <v>70</v>
      </c>
      <c r="L75" s="115">
        <f>SUM(S$11:S$14)</f>
        <v>275</v>
      </c>
    </row>
    <row r="76" spans="2:12" ht="13.5" customHeight="1">
      <c r="B76" s="16"/>
      <c r="C76" s="17"/>
      <c r="D76" s="18"/>
      <c r="E76" s="52"/>
      <c r="F76" s="41"/>
      <c r="G76" s="147" t="s">
        <v>90</v>
      </c>
      <c r="H76" s="147"/>
      <c r="I76" s="50"/>
      <c r="J76" s="53"/>
      <c r="K76" s="42">
        <f>SUM(K$15)</f>
        <v>0</v>
      </c>
      <c r="L76" s="115">
        <f>SUM(L$15)</f>
        <v>2625</v>
      </c>
    </row>
    <row r="77" spans="2:12" ht="13.5" customHeight="1">
      <c r="B77" s="16"/>
      <c r="C77" s="17"/>
      <c r="D77" s="18"/>
      <c r="E77" s="52"/>
      <c r="F77" s="41"/>
      <c r="G77" s="147" t="s">
        <v>32</v>
      </c>
      <c r="H77" s="147"/>
      <c r="I77" s="49"/>
      <c r="J77" s="51"/>
      <c r="K77" s="42">
        <f>SUM(K$16:K$16)</f>
        <v>0</v>
      </c>
      <c r="L77" s="115">
        <f>SUM(L$16:L$16)</f>
        <v>75</v>
      </c>
    </row>
    <row r="78" spans="2:12" ht="13.5" customHeight="1">
      <c r="B78" s="16"/>
      <c r="C78" s="17"/>
      <c r="D78" s="18"/>
      <c r="E78" s="52"/>
      <c r="F78" s="41"/>
      <c r="G78" s="147" t="s">
        <v>20</v>
      </c>
      <c r="H78" s="147"/>
      <c r="I78" s="49"/>
      <c r="J78" s="51"/>
      <c r="K78" s="42">
        <f>SUM(K$17:K$18)</f>
        <v>0</v>
      </c>
      <c r="L78" s="115">
        <f>SUM(L$17:L$18)</f>
        <v>25</v>
      </c>
    </row>
    <row r="79" spans="2:12" ht="13.5" customHeight="1">
      <c r="B79" s="16"/>
      <c r="C79" s="17"/>
      <c r="D79" s="18"/>
      <c r="E79" s="52"/>
      <c r="F79" s="41"/>
      <c r="G79" s="147" t="s">
        <v>22</v>
      </c>
      <c r="H79" s="147"/>
      <c r="I79" s="49"/>
      <c r="J79" s="51"/>
      <c r="K79" s="42">
        <f>SUM(K$19:K$32)</f>
        <v>15350</v>
      </c>
      <c r="L79" s="115">
        <f>SUM(L$19:L$32)</f>
        <v>36975</v>
      </c>
    </row>
    <row r="80" spans="2:12" ht="13.5" customHeight="1">
      <c r="B80" s="16"/>
      <c r="C80" s="17"/>
      <c r="D80" s="18"/>
      <c r="E80" s="52"/>
      <c r="F80" s="41"/>
      <c r="G80" s="147" t="s">
        <v>88</v>
      </c>
      <c r="H80" s="147"/>
      <c r="I80" s="49"/>
      <c r="J80" s="51"/>
      <c r="K80" s="42">
        <f>SUM(K$33:K$33)</f>
        <v>0</v>
      </c>
      <c r="L80" s="115">
        <f>SUM(L$33:L$33)</f>
        <v>0</v>
      </c>
    </row>
    <row r="81" spans="2:12" ht="13.5" customHeight="1">
      <c r="B81" s="16"/>
      <c r="C81" s="17"/>
      <c r="D81" s="18"/>
      <c r="E81" s="52"/>
      <c r="F81" s="41"/>
      <c r="G81" s="147" t="s">
        <v>33</v>
      </c>
      <c r="H81" s="147"/>
      <c r="I81" s="49"/>
      <c r="J81" s="51"/>
      <c r="K81" s="42">
        <f>SUM(K$34:K$57)</f>
        <v>1200</v>
      </c>
      <c r="L81" s="115">
        <f>SUM(L$34:L$57)</f>
        <v>5024</v>
      </c>
    </row>
    <row r="82" spans="2:12" ht="13.5" customHeight="1">
      <c r="B82" s="16"/>
      <c r="C82" s="17"/>
      <c r="D82" s="18"/>
      <c r="E82" s="52"/>
      <c r="F82" s="41"/>
      <c r="G82" s="147" t="s">
        <v>104</v>
      </c>
      <c r="H82" s="147"/>
      <c r="I82" s="49"/>
      <c r="J82" s="51"/>
      <c r="K82" s="42">
        <f>SUM(K$65:K$66)</f>
        <v>700</v>
      </c>
      <c r="L82" s="115">
        <f>SUM(L$65:L$66)</f>
        <v>3750</v>
      </c>
    </row>
    <row r="83" spans="2:12" ht="13.5" customHeight="1" thickBot="1">
      <c r="B83" s="19"/>
      <c r="C83" s="20"/>
      <c r="D83" s="21"/>
      <c r="E83" s="54"/>
      <c r="F83" s="46"/>
      <c r="G83" s="148" t="s">
        <v>65</v>
      </c>
      <c r="H83" s="148"/>
      <c r="I83" s="55"/>
      <c r="J83" s="56"/>
      <c r="K83" s="47">
        <f>SUM(K$58:K$64,K$67)</f>
        <v>451</v>
      </c>
      <c r="L83" s="116">
        <f>SUM(L$58:L$64,L$67)</f>
        <v>2634</v>
      </c>
    </row>
    <row r="84" spans="2:12" ht="18" customHeight="1" thickTop="1">
      <c r="B84" s="149" t="s">
        <v>67</v>
      </c>
      <c r="C84" s="150"/>
      <c r="D84" s="151"/>
      <c r="E84" s="62"/>
      <c r="F84" s="29"/>
      <c r="G84" s="152" t="s">
        <v>68</v>
      </c>
      <c r="H84" s="152"/>
      <c r="I84" s="29"/>
      <c r="J84" s="30"/>
      <c r="K84" s="91" t="s">
        <v>69</v>
      </c>
      <c r="L84" s="97"/>
    </row>
    <row r="85" spans="2:12" ht="18" customHeight="1">
      <c r="B85" s="59"/>
      <c r="C85" s="60"/>
      <c r="D85" s="60"/>
      <c r="E85" s="57"/>
      <c r="F85" s="58"/>
      <c r="G85" s="33"/>
      <c r="H85" s="33"/>
      <c r="I85" s="58"/>
      <c r="J85" s="61"/>
      <c r="K85" s="92" t="s">
        <v>70</v>
      </c>
      <c r="L85" s="98"/>
    </row>
    <row r="86" spans="2:12" ht="18" customHeight="1">
      <c r="B86" s="16"/>
      <c r="C86" s="17"/>
      <c r="D86" s="17"/>
      <c r="E86" s="63"/>
      <c r="F86" s="8"/>
      <c r="G86" s="143" t="s">
        <v>71</v>
      </c>
      <c r="H86" s="143"/>
      <c r="I86" s="31"/>
      <c r="J86" s="32"/>
      <c r="K86" s="93" t="s">
        <v>72</v>
      </c>
      <c r="L86" s="99"/>
    </row>
    <row r="87" spans="2:12" ht="18" customHeight="1">
      <c r="B87" s="16"/>
      <c r="C87" s="17"/>
      <c r="D87" s="17"/>
      <c r="E87" s="64"/>
      <c r="F87" s="17"/>
      <c r="G87" s="65"/>
      <c r="H87" s="65"/>
      <c r="I87" s="60"/>
      <c r="J87" s="66"/>
      <c r="K87" s="94" t="s">
        <v>101</v>
      </c>
      <c r="L87" s="100"/>
    </row>
    <row r="88" spans="2:12" ht="18" customHeight="1">
      <c r="B88" s="16"/>
      <c r="C88" s="17"/>
      <c r="D88" s="17"/>
      <c r="E88" s="64"/>
      <c r="F88" s="17"/>
      <c r="G88" s="65"/>
      <c r="H88" s="65"/>
      <c r="I88" s="60"/>
      <c r="J88" s="66"/>
      <c r="K88" s="94" t="s">
        <v>102</v>
      </c>
      <c r="L88" s="100"/>
    </row>
    <row r="89" spans="2:12" ht="18" customHeight="1">
      <c r="B89" s="16"/>
      <c r="C89" s="17"/>
      <c r="D89" s="17"/>
      <c r="E89" s="63"/>
      <c r="F89" s="8"/>
      <c r="G89" s="143" t="s">
        <v>73</v>
      </c>
      <c r="H89" s="143"/>
      <c r="I89" s="31"/>
      <c r="J89" s="32"/>
      <c r="K89" s="93" t="s">
        <v>109</v>
      </c>
      <c r="L89" s="99"/>
    </row>
    <row r="90" spans="2:12" ht="18" customHeight="1">
      <c r="B90" s="16"/>
      <c r="C90" s="17"/>
      <c r="D90" s="17"/>
      <c r="E90" s="64"/>
      <c r="F90" s="17"/>
      <c r="G90" s="65"/>
      <c r="H90" s="65"/>
      <c r="I90" s="60"/>
      <c r="J90" s="66"/>
      <c r="K90" s="94" t="s">
        <v>110</v>
      </c>
      <c r="L90" s="100"/>
    </row>
    <row r="91" spans="2:12" ht="18" customHeight="1">
      <c r="B91" s="16"/>
      <c r="C91" s="17"/>
      <c r="D91" s="17"/>
      <c r="E91" s="64"/>
      <c r="F91" s="17"/>
      <c r="G91" s="65"/>
      <c r="H91" s="65"/>
      <c r="I91" s="60"/>
      <c r="J91" s="66"/>
      <c r="K91" s="94" t="s">
        <v>111</v>
      </c>
      <c r="L91" s="100"/>
    </row>
    <row r="92" spans="2:12" ht="18" customHeight="1">
      <c r="B92" s="16"/>
      <c r="C92" s="17"/>
      <c r="D92" s="17"/>
      <c r="E92" s="13"/>
      <c r="F92" s="14"/>
      <c r="G92" s="33"/>
      <c r="H92" s="33"/>
      <c r="I92" s="58"/>
      <c r="J92" s="61"/>
      <c r="K92" s="94" t="s">
        <v>112</v>
      </c>
      <c r="L92" s="98"/>
    </row>
    <row r="93" spans="2:12" ht="18" customHeight="1">
      <c r="B93" s="145" t="s">
        <v>74</v>
      </c>
      <c r="C93" s="146"/>
      <c r="D93" s="146"/>
      <c r="E93" s="8"/>
      <c r="F93" s="8"/>
      <c r="G93" s="8"/>
      <c r="H93" s="8"/>
      <c r="I93" s="8"/>
      <c r="J93" s="8"/>
      <c r="K93" s="77"/>
      <c r="L93" s="120"/>
    </row>
    <row r="94" spans="2:12" ht="13.5" customHeight="1">
      <c r="B94" s="67"/>
      <c r="C94" s="68" t="s">
        <v>75</v>
      </c>
      <c r="D94" s="69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67"/>
      <c r="C95" s="68" t="s">
        <v>76</v>
      </c>
      <c r="D95" s="69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67"/>
      <c r="C96" s="68" t="s">
        <v>77</v>
      </c>
      <c r="D96" s="69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67"/>
      <c r="C97" s="68" t="s">
        <v>198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67"/>
      <c r="C98" s="68" t="s">
        <v>181</v>
      </c>
      <c r="D98" s="69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70"/>
      <c r="C99" s="68" t="s">
        <v>199</v>
      </c>
      <c r="D99" s="68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70"/>
      <c r="C100" s="68" t="s">
        <v>200</v>
      </c>
      <c r="D100" s="68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70"/>
      <c r="C101" s="68" t="s">
        <v>129</v>
      </c>
      <c r="D101" s="68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130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178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68" t="s">
        <v>201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95" t="s">
        <v>202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70"/>
      <c r="C106" s="68" t="s">
        <v>203</v>
      </c>
      <c r="D106" s="68"/>
      <c r="E106" s="68"/>
      <c r="F106" s="68"/>
      <c r="G106" s="68"/>
      <c r="H106" s="68"/>
      <c r="I106" s="68"/>
      <c r="J106" s="68"/>
      <c r="K106" s="95"/>
      <c r="L106" s="101"/>
    </row>
    <row r="107" spans="2:13" ht="18" customHeight="1">
      <c r="B107" s="70"/>
      <c r="C107" s="68" t="s">
        <v>131</v>
      </c>
      <c r="D107" s="68"/>
      <c r="E107" s="68"/>
      <c r="F107" s="68"/>
      <c r="G107" s="68"/>
      <c r="H107" s="68"/>
      <c r="I107" s="68"/>
      <c r="J107" s="68"/>
      <c r="K107" s="95"/>
      <c r="L107" s="95"/>
      <c r="M107" s="121"/>
    </row>
    <row r="108" spans="2:13" ht="13.5">
      <c r="B108" s="70"/>
      <c r="C108" s="68" t="s">
        <v>179</v>
      </c>
      <c r="D108" s="68"/>
      <c r="E108" s="68"/>
      <c r="F108" s="68"/>
      <c r="G108" s="68"/>
      <c r="H108" s="68"/>
      <c r="I108" s="68"/>
      <c r="J108" s="68"/>
      <c r="K108" s="95"/>
      <c r="L108" s="95"/>
      <c r="M108" s="121"/>
    </row>
    <row r="109" spans="2:13" ht="13.5">
      <c r="B109" s="70"/>
      <c r="C109" s="68" t="s">
        <v>180</v>
      </c>
      <c r="D109" s="68"/>
      <c r="E109" s="68"/>
      <c r="F109" s="68"/>
      <c r="G109" s="68"/>
      <c r="H109" s="68"/>
      <c r="I109" s="68"/>
      <c r="J109" s="68"/>
      <c r="K109" s="95"/>
      <c r="L109" s="95"/>
      <c r="M109" s="121"/>
    </row>
    <row r="110" spans="2:13" ht="13.5">
      <c r="B110" s="70"/>
      <c r="C110" s="68" t="s">
        <v>204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1"/>
    </row>
    <row r="111" spans="2:25" ht="13.5" customHeight="1">
      <c r="B111" s="70"/>
      <c r="C111" s="68" t="s">
        <v>182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9"/>
      <c r="N111" s="128"/>
      <c r="Y111" s="83"/>
    </row>
    <row r="112" spans="2:13" ht="13.5">
      <c r="B112" s="70"/>
      <c r="C112" s="68" t="s">
        <v>92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1"/>
    </row>
    <row r="113" spans="2:13" ht="13.5">
      <c r="B113" s="70"/>
      <c r="C113" s="68" t="s">
        <v>78</v>
      </c>
      <c r="D113" s="68"/>
      <c r="E113" s="68"/>
      <c r="F113" s="68"/>
      <c r="G113" s="68"/>
      <c r="H113" s="68"/>
      <c r="I113" s="68"/>
      <c r="J113" s="68"/>
      <c r="K113" s="95"/>
      <c r="L113" s="95"/>
      <c r="M113" s="121"/>
    </row>
    <row r="114" spans="2:13" ht="13.5">
      <c r="B114" s="121"/>
      <c r="C114" s="95" t="s">
        <v>205</v>
      </c>
      <c r="D114" s="81"/>
      <c r="E114" s="81"/>
      <c r="F114" s="81"/>
      <c r="G114" s="81"/>
      <c r="H114" s="81"/>
      <c r="I114" s="81"/>
      <c r="J114" s="81"/>
      <c r="K114" s="122"/>
      <c r="L114" s="122"/>
      <c r="M114" s="121"/>
    </row>
    <row r="115" spans="2:25" ht="13.5">
      <c r="B115" s="121"/>
      <c r="C115" s="95" t="s">
        <v>206</v>
      </c>
      <c r="D115" s="81"/>
      <c r="E115" s="81"/>
      <c r="F115" s="81"/>
      <c r="G115" s="81"/>
      <c r="H115" s="81"/>
      <c r="I115" s="81"/>
      <c r="J115" s="81"/>
      <c r="K115" s="122"/>
      <c r="L115" s="122"/>
      <c r="M115" s="130"/>
      <c r="N115" s="123"/>
      <c r="Y115" s="83"/>
    </row>
    <row r="116" spans="2:13" ht="13.5">
      <c r="B116" s="121"/>
      <c r="C116" s="95" t="s">
        <v>207</v>
      </c>
      <c r="D116" s="81"/>
      <c r="E116" s="81"/>
      <c r="F116" s="81"/>
      <c r="G116" s="81"/>
      <c r="H116" s="81"/>
      <c r="I116" s="81"/>
      <c r="J116" s="81"/>
      <c r="K116" s="122"/>
      <c r="L116" s="122"/>
      <c r="M116" s="121"/>
    </row>
    <row r="117" spans="2:12" ht="14.25" thickBot="1">
      <c r="B117" s="124"/>
      <c r="C117" s="96" t="s">
        <v>208</v>
      </c>
      <c r="D117" s="125"/>
      <c r="E117" s="125"/>
      <c r="F117" s="125"/>
      <c r="G117" s="125"/>
      <c r="H117" s="125"/>
      <c r="I117" s="125"/>
      <c r="J117" s="125"/>
      <c r="K117" s="126"/>
      <c r="L117" s="127"/>
    </row>
  </sheetData>
  <sheetProtection/>
  <mergeCells count="26">
    <mergeCell ref="G79:H79"/>
    <mergeCell ref="G84:H84"/>
    <mergeCell ref="D4:G4"/>
    <mergeCell ref="D5:G5"/>
    <mergeCell ref="D6:G6"/>
    <mergeCell ref="D7:F7"/>
    <mergeCell ref="D8:F8"/>
    <mergeCell ref="B75:D75"/>
    <mergeCell ref="G75:H75"/>
    <mergeCell ref="D9:F9"/>
    <mergeCell ref="G10:H10"/>
    <mergeCell ref="G76:H76"/>
    <mergeCell ref="D72:G72"/>
    <mergeCell ref="D73:G73"/>
    <mergeCell ref="B74:I74"/>
    <mergeCell ref="G77:H77"/>
    <mergeCell ref="C65:D65"/>
    <mergeCell ref="G78:H78"/>
    <mergeCell ref="G86:H86"/>
    <mergeCell ref="G89:H89"/>
    <mergeCell ref="B93:D93"/>
    <mergeCell ref="G80:H80"/>
    <mergeCell ref="G81:H81"/>
    <mergeCell ref="G82:H82"/>
    <mergeCell ref="G83:H83"/>
    <mergeCell ref="B84:D8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6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7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183</v>
      </c>
      <c r="L5" s="107" t="str">
        <f>K5</f>
        <v>H 30.4.19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0.4444444444444444</v>
      </c>
      <c r="L6" s="132">
        <v>0.37916666666666665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2.15</v>
      </c>
      <c r="L7" s="134">
        <v>1.7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190</v>
      </c>
      <c r="G11" s="41"/>
      <c r="H11" s="41"/>
      <c r="I11" s="41"/>
      <c r="J11" s="41"/>
      <c r="K11" s="73" t="s">
        <v>211</v>
      </c>
      <c r="L11" s="74" t="s">
        <v>184</v>
      </c>
      <c r="N11" t="s">
        <v>15</v>
      </c>
      <c r="O11" t="e">
        <f>IF(K11="",0,VALUE(MID(K11,2,LEN(K11)-2)))</f>
        <v>#VALUE!</v>
      </c>
      <c r="P11" t="e">
        <f>IF(L11="",0,VALUE(MID(L11,2,LEN(L11)-2)))</f>
        <v>#VALUE!</v>
      </c>
      <c r="Q11" t="e">
        <f>IF(#REF!="",0,VALUE(MID(#REF!,2,LEN(#REF!)-2)))</f>
        <v>#REF!</v>
      </c>
      <c r="R11">
        <f>IF(K11="＋",0,IF(K11="(＋)",0,ABS(K11)))</f>
        <v>0</v>
      </c>
      <c r="S11">
        <f>IF(L11="＋",0,IF(L11="(＋)",0,ABS(L11)))</f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191</v>
      </c>
      <c r="G12" s="41"/>
      <c r="H12" s="41"/>
      <c r="I12" s="41"/>
      <c r="J12" s="41"/>
      <c r="K12" s="73" t="s">
        <v>184</v>
      </c>
      <c r="L12" s="74"/>
      <c r="N12" t="s">
        <v>15</v>
      </c>
      <c r="O12">
        <f>IF(K15="",0,VALUE(MID(K15,2,LEN(K15)-2)))</f>
        <v>60</v>
      </c>
      <c r="P12">
        <f>IF(L12="",0,VALUE(MID(L12,2,LEN(L12)-2)))</f>
        <v>0</v>
      </c>
      <c r="Q12" t="e">
        <f>IF(#REF!="",0,VALUE(MID(#REF!,2,LEN(#REF!)-2)))</f>
        <v>#REF!</v>
      </c>
      <c r="R12">
        <f>IF(K12="＋",0,IF(K12="(＋)",0,ABS(K12)))</f>
        <v>0</v>
      </c>
      <c r="S12">
        <f>IF(L12="＋",0,IF(L12="(＋)",0,ABS(L12)))</f>
        <v>0</v>
      </c>
    </row>
    <row r="13" spans="2:19" ht="13.5" customHeight="1">
      <c r="B13" s="28">
        <f aca="true" t="shared" si="0" ref="B13:B67">B12+1</f>
        <v>3</v>
      </c>
      <c r="C13" s="35"/>
      <c r="D13" s="43"/>
      <c r="E13" s="41"/>
      <c r="F13" s="41" t="s">
        <v>140</v>
      </c>
      <c r="G13" s="41"/>
      <c r="H13" s="41"/>
      <c r="I13" s="41"/>
      <c r="J13" s="41"/>
      <c r="K13" s="73" t="s">
        <v>185</v>
      </c>
      <c r="L13" s="74" t="s">
        <v>188</v>
      </c>
      <c r="N13" t="s">
        <v>15</v>
      </c>
      <c r="O13">
        <f>IF(K13="",0,VALUE(MID(K13,2,LEN(K13)-2)))</f>
        <v>25</v>
      </c>
      <c r="P13">
        <f>IF(L13="",0,VALUE(MID(L13,2,LEN(L13)-2)))</f>
        <v>10</v>
      </c>
      <c r="Q13" t="e">
        <f>IF(#REF!="",0,VALUE(MID(#REF!,2,LEN(#REF!)-2)))</f>
        <v>#REF!</v>
      </c>
      <c r="R13">
        <f aca="true" t="shared" si="1" ref="R13:S16">IF(K13="＋",0,IF(K13="(＋)",0,ABS(K13)))</f>
        <v>25</v>
      </c>
      <c r="S13">
        <f t="shared" si="1"/>
        <v>10</v>
      </c>
    </row>
    <row r="14" spans="2:19" ht="13.5" customHeight="1">
      <c r="B14" s="28">
        <f t="shared" si="0"/>
        <v>4</v>
      </c>
      <c r="C14" s="35"/>
      <c r="D14" s="43"/>
      <c r="E14" s="41"/>
      <c r="F14" s="41" t="s">
        <v>115</v>
      </c>
      <c r="G14" s="41"/>
      <c r="H14" s="41"/>
      <c r="I14" s="41"/>
      <c r="J14" s="41"/>
      <c r="K14" s="73" t="s">
        <v>184</v>
      </c>
      <c r="L14" s="74"/>
      <c r="N14" t="s">
        <v>15</v>
      </c>
      <c r="O14" t="e">
        <f>IF(K14="",0,VALUE(MID(K14,2,LEN(K14)-2)))</f>
        <v>#VALUE!</v>
      </c>
      <c r="P14">
        <f>IF(L14="",0,VALUE(MID(L14,2,LEN(L14)-2)))</f>
        <v>0</v>
      </c>
      <c r="Q14" t="e">
        <f>IF(#REF!="",0,VALUE(MID(#REF!,2,LEN(#REF!)-2)))</f>
        <v>#REF!</v>
      </c>
      <c r="R14">
        <f t="shared" si="1"/>
        <v>0</v>
      </c>
      <c r="S14">
        <f t="shared" si="1"/>
        <v>0</v>
      </c>
    </row>
    <row r="15" spans="2:19" ht="13.5" customHeight="1">
      <c r="B15" s="28">
        <f t="shared" si="0"/>
        <v>5</v>
      </c>
      <c r="C15" s="35"/>
      <c r="D15" s="43"/>
      <c r="E15" s="41"/>
      <c r="F15" s="41" t="s">
        <v>138</v>
      </c>
      <c r="G15" s="41"/>
      <c r="H15" s="41"/>
      <c r="I15" s="41"/>
      <c r="J15" s="41"/>
      <c r="K15" s="73" t="s">
        <v>186</v>
      </c>
      <c r="L15" s="74" t="s">
        <v>189</v>
      </c>
      <c r="N15" t="s">
        <v>15</v>
      </c>
      <c r="O15" t="e">
        <f>IF(#REF!="",0,VALUE(MID(#REF!,2,LEN(#REF!)-2)))</f>
        <v>#REF!</v>
      </c>
      <c r="P15">
        <f>IF(L15="",0,VALUE(MID(L15,2,LEN(L15)-2)))</f>
        <v>135</v>
      </c>
      <c r="Q15" t="e">
        <f>IF(#REF!="",0,VALUE(MID(#REF!,2,LEN(#REF!)-2)))</f>
        <v>#REF!</v>
      </c>
      <c r="R15">
        <f t="shared" si="1"/>
        <v>60</v>
      </c>
      <c r="S15">
        <f t="shared" si="1"/>
        <v>135</v>
      </c>
    </row>
    <row r="16" spans="2:19" ht="13.5" customHeight="1">
      <c r="B16" s="28">
        <f t="shared" si="0"/>
        <v>6</v>
      </c>
      <c r="C16" s="35"/>
      <c r="D16" s="43"/>
      <c r="E16" s="41"/>
      <c r="F16" s="41" t="s">
        <v>94</v>
      </c>
      <c r="G16" s="41"/>
      <c r="H16" s="41"/>
      <c r="I16" s="41"/>
      <c r="J16" s="41"/>
      <c r="K16" s="73"/>
      <c r="L16" s="110" t="s">
        <v>184</v>
      </c>
      <c r="N16" t="s">
        <v>15</v>
      </c>
      <c r="O16">
        <f>IF(K16="",0,VALUE(MID(K16,2,LEN(K16)-2)))</f>
        <v>0</v>
      </c>
      <c r="P16" t="e">
        <f>IF(L16="",0,VALUE(MID(L16,2,LEN(L16)-2)))</f>
        <v>#VALUE!</v>
      </c>
      <c r="Q16" t="e">
        <f>IF(#REF!="",0,VALUE(MID(#REF!,2,LEN(#REF!)-2)))</f>
        <v>#REF!</v>
      </c>
      <c r="R16">
        <f t="shared" si="1"/>
        <v>0</v>
      </c>
      <c r="S16">
        <f t="shared" si="1"/>
        <v>0</v>
      </c>
    </row>
    <row r="17" spans="2:19" ht="13.5" customHeight="1">
      <c r="B17" s="28">
        <f t="shared" si="0"/>
        <v>7</v>
      </c>
      <c r="C17" s="36" t="s">
        <v>29</v>
      </c>
      <c r="D17" s="34" t="s">
        <v>30</v>
      </c>
      <c r="E17" s="41"/>
      <c r="F17" s="41" t="s">
        <v>137</v>
      </c>
      <c r="G17" s="41"/>
      <c r="H17" s="41"/>
      <c r="I17" s="41"/>
      <c r="J17" s="41"/>
      <c r="K17" s="75">
        <v>900</v>
      </c>
      <c r="L17" s="76">
        <v>1900</v>
      </c>
      <c r="S17">
        <f>COUNTA(L11:L16)</f>
        <v>4</v>
      </c>
    </row>
    <row r="18" spans="2:12" ht="13.5" customHeight="1">
      <c r="B18" s="28">
        <f t="shared" si="0"/>
        <v>8</v>
      </c>
      <c r="C18" s="36" t="s">
        <v>31</v>
      </c>
      <c r="D18" s="34" t="s">
        <v>32</v>
      </c>
      <c r="E18" s="41"/>
      <c r="F18" s="41" t="s">
        <v>145</v>
      </c>
      <c r="G18" s="41"/>
      <c r="H18" s="41"/>
      <c r="I18" s="41"/>
      <c r="J18" s="41"/>
      <c r="K18" s="75">
        <v>25</v>
      </c>
      <c r="L18" s="76">
        <v>10</v>
      </c>
    </row>
    <row r="19" spans="2:12" ht="13.5" customHeight="1">
      <c r="B19" s="28">
        <f t="shared" si="0"/>
        <v>9</v>
      </c>
      <c r="C19" s="36" t="s">
        <v>86</v>
      </c>
      <c r="D19" s="34" t="s">
        <v>20</v>
      </c>
      <c r="E19" s="41"/>
      <c r="F19" s="41" t="s">
        <v>171</v>
      </c>
      <c r="G19" s="41"/>
      <c r="H19" s="41"/>
      <c r="I19" s="41"/>
      <c r="J19" s="41"/>
      <c r="K19" s="75">
        <v>5</v>
      </c>
      <c r="L19" s="76" t="s">
        <v>187</v>
      </c>
    </row>
    <row r="20" spans="2:12" ht="13.5" customHeight="1">
      <c r="B20" s="28">
        <f t="shared" si="0"/>
        <v>10</v>
      </c>
      <c r="C20" s="37"/>
      <c r="D20" s="43"/>
      <c r="E20" s="41"/>
      <c r="F20" s="41" t="s">
        <v>172</v>
      </c>
      <c r="G20" s="41"/>
      <c r="H20" s="41"/>
      <c r="I20" s="41"/>
      <c r="J20" s="41"/>
      <c r="K20" s="75"/>
      <c r="L20" s="76" t="s">
        <v>187</v>
      </c>
    </row>
    <row r="21" spans="2:12" ht="13.5" customHeight="1">
      <c r="B21" s="28">
        <f t="shared" si="0"/>
        <v>11</v>
      </c>
      <c r="C21" s="37"/>
      <c r="D21" s="34" t="s">
        <v>22</v>
      </c>
      <c r="E21" s="41"/>
      <c r="F21" s="41" t="s">
        <v>117</v>
      </c>
      <c r="G21" s="41"/>
      <c r="H21" s="41"/>
      <c r="I21" s="41"/>
      <c r="J21" s="41"/>
      <c r="K21" s="75" t="s">
        <v>187</v>
      </c>
      <c r="L21" s="76">
        <v>55</v>
      </c>
    </row>
    <row r="22" spans="2:12" ht="13.5" customHeight="1">
      <c r="B22" s="28">
        <f t="shared" si="0"/>
        <v>12</v>
      </c>
      <c r="C22" s="37"/>
      <c r="D22" s="43"/>
      <c r="E22" s="41"/>
      <c r="F22" s="41" t="s">
        <v>118</v>
      </c>
      <c r="G22" s="41"/>
      <c r="H22" s="41"/>
      <c r="I22" s="41"/>
      <c r="J22" s="41"/>
      <c r="K22" s="75">
        <v>10</v>
      </c>
      <c r="L22" s="76">
        <v>125</v>
      </c>
    </row>
    <row r="23" spans="2:12" ht="13.5" customHeight="1">
      <c r="B23" s="28">
        <f t="shared" si="0"/>
        <v>13</v>
      </c>
      <c r="C23" s="37"/>
      <c r="D23" s="43"/>
      <c r="E23" s="41"/>
      <c r="F23" s="41" t="s">
        <v>119</v>
      </c>
      <c r="G23" s="41"/>
      <c r="H23" s="41"/>
      <c r="I23" s="41"/>
      <c r="J23" s="41"/>
      <c r="K23" s="75">
        <v>30</v>
      </c>
      <c r="L23" s="76">
        <v>650</v>
      </c>
    </row>
    <row r="24" spans="2:12" ht="13.5" customHeight="1">
      <c r="B24" s="28">
        <f t="shared" si="0"/>
        <v>14</v>
      </c>
      <c r="C24" s="37"/>
      <c r="D24" s="43"/>
      <c r="E24" s="41"/>
      <c r="F24" s="41" t="s">
        <v>120</v>
      </c>
      <c r="G24" s="41"/>
      <c r="H24" s="41"/>
      <c r="I24" s="41"/>
      <c r="J24" s="41"/>
      <c r="K24" s="75" t="s">
        <v>187</v>
      </c>
      <c r="L24" s="76">
        <v>20</v>
      </c>
    </row>
    <row r="25" spans="2:12" ht="13.5" customHeight="1">
      <c r="B25" s="28">
        <f t="shared" si="0"/>
        <v>15</v>
      </c>
      <c r="C25" s="37"/>
      <c r="D25" s="43"/>
      <c r="E25" s="41"/>
      <c r="F25" s="41" t="s">
        <v>23</v>
      </c>
      <c r="G25" s="41"/>
      <c r="H25" s="41"/>
      <c r="I25" s="41"/>
      <c r="J25" s="41"/>
      <c r="K25" s="75" t="s">
        <v>187</v>
      </c>
      <c r="L25" s="111">
        <v>10</v>
      </c>
    </row>
    <row r="26" spans="2:12" ht="13.5" customHeight="1">
      <c r="B26" s="28">
        <f t="shared" si="0"/>
        <v>16</v>
      </c>
      <c r="C26" s="37"/>
      <c r="D26" s="43"/>
      <c r="E26" s="41"/>
      <c r="F26" s="41" t="s">
        <v>24</v>
      </c>
      <c r="G26" s="41"/>
      <c r="H26" s="41"/>
      <c r="I26" s="41"/>
      <c r="J26" s="41"/>
      <c r="K26" s="75">
        <v>25</v>
      </c>
      <c r="L26" s="76">
        <v>35</v>
      </c>
    </row>
    <row r="27" spans="2:12" ht="13.5" customHeight="1">
      <c r="B27" s="28">
        <f t="shared" si="0"/>
        <v>17</v>
      </c>
      <c r="C27" s="37"/>
      <c r="D27" s="43"/>
      <c r="E27" s="41"/>
      <c r="F27" s="41" t="s">
        <v>122</v>
      </c>
      <c r="G27" s="41"/>
      <c r="H27" s="41"/>
      <c r="I27" s="41"/>
      <c r="J27" s="41"/>
      <c r="K27" s="75" t="s">
        <v>187</v>
      </c>
      <c r="L27" s="76">
        <v>20</v>
      </c>
    </row>
    <row r="28" spans="2:12" ht="13.5" customHeight="1">
      <c r="B28" s="28">
        <f t="shared" si="0"/>
        <v>18</v>
      </c>
      <c r="C28" s="37"/>
      <c r="D28" s="43"/>
      <c r="E28" s="41"/>
      <c r="F28" s="41" t="s">
        <v>132</v>
      </c>
      <c r="G28" s="41"/>
      <c r="H28" s="41"/>
      <c r="I28" s="41"/>
      <c r="J28" s="41"/>
      <c r="K28" s="75">
        <v>25</v>
      </c>
      <c r="L28" s="76">
        <v>65</v>
      </c>
    </row>
    <row r="29" spans="2:12" ht="13.5" customHeight="1">
      <c r="B29" s="28">
        <f t="shared" si="0"/>
        <v>19</v>
      </c>
      <c r="C29" s="37"/>
      <c r="D29" s="43"/>
      <c r="E29" s="41"/>
      <c r="F29" s="41" t="s">
        <v>87</v>
      </c>
      <c r="G29" s="41"/>
      <c r="H29" s="41"/>
      <c r="I29" s="41"/>
      <c r="J29" s="41"/>
      <c r="K29" s="75">
        <v>5250</v>
      </c>
      <c r="L29" s="76">
        <v>5025</v>
      </c>
    </row>
    <row r="30" spans="2:12" ht="13.5" customHeight="1">
      <c r="B30" s="28">
        <f t="shared" si="0"/>
        <v>20</v>
      </c>
      <c r="C30" s="37"/>
      <c r="D30" s="43"/>
      <c r="E30" s="41"/>
      <c r="F30" s="41" t="s">
        <v>123</v>
      </c>
      <c r="G30" s="41"/>
      <c r="H30" s="41"/>
      <c r="I30" s="41"/>
      <c r="J30" s="41"/>
      <c r="K30" s="75">
        <v>40</v>
      </c>
      <c r="L30" s="76"/>
    </row>
    <row r="31" spans="2:12" ht="13.5" customHeight="1">
      <c r="B31" s="28">
        <f t="shared" si="0"/>
        <v>21</v>
      </c>
      <c r="C31" s="37"/>
      <c r="D31" s="43"/>
      <c r="E31" s="41"/>
      <c r="F31" s="41" t="s">
        <v>141</v>
      </c>
      <c r="G31" s="41"/>
      <c r="H31" s="41"/>
      <c r="I31" s="41"/>
      <c r="J31" s="41"/>
      <c r="K31" s="75">
        <v>15</v>
      </c>
      <c r="L31" s="76">
        <v>100</v>
      </c>
    </row>
    <row r="32" spans="2:12" ht="13.5" customHeight="1">
      <c r="B32" s="28">
        <f t="shared" si="0"/>
        <v>22</v>
      </c>
      <c r="C32" s="37"/>
      <c r="D32" s="43"/>
      <c r="E32" s="41"/>
      <c r="F32" s="41" t="s">
        <v>25</v>
      </c>
      <c r="G32" s="41"/>
      <c r="H32" s="41"/>
      <c r="I32" s="41"/>
      <c r="J32" s="41"/>
      <c r="K32" s="75">
        <v>55</v>
      </c>
      <c r="L32" s="76">
        <v>1900</v>
      </c>
    </row>
    <row r="33" spans="2:12" ht="13.5" customHeight="1">
      <c r="B33" s="28">
        <f t="shared" si="0"/>
        <v>23</v>
      </c>
      <c r="C33" s="37"/>
      <c r="D33" s="43"/>
      <c r="E33" s="41"/>
      <c r="F33" s="41" t="s">
        <v>26</v>
      </c>
      <c r="G33" s="41"/>
      <c r="H33" s="41"/>
      <c r="I33" s="41"/>
      <c r="J33" s="41"/>
      <c r="K33" s="75">
        <v>205</v>
      </c>
      <c r="L33" s="76">
        <v>4250</v>
      </c>
    </row>
    <row r="34" spans="2:12" ht="13.5" customHeight="1">
      <c r="B34" s="28">
        <f t="shared" si="0"/>
        <v>24</v>
      </c>
      <c r="C34" s="37"/>
      <c r="D34" s="43"/>
      <c r="E34" s="41"/>
      <c r="F34" s="41" t="s">
        <v>27</v>
      </c>
      <c r="G34" s="41"/>
      <c r="H34" s="41"/>
      <c r="I34" s="41"/>
      <c r="J34" s="41"/>
      <c r="K34" s="75">
        <v>5</v>
      </c>
      <c r="L34" s="76" t="s">
        <v>187</v>
      </c>
    </row>
    <row r="35" spans="2:12" ht="13.5" customHeight="1">
      <c r="B35" s="28">
        <f t="shared" si="0"/>
        <v>25</v>
      </c>
      <c r="C35" s="36" t="s">
        <v>91</v>
      </c>
      <c r="D35" s="34" t="s">
        <v>88</v>
      </c>
      <c r="E35" s="41"/>
      <c r="F35" s="41" t="s">
        <v>192</v>
      </c>
      <c r="G35" s="41"/>
      <c r="H35" s="41"/>
      <c r="I35" s="41"/>
      <c r="J35" s="41"/>
      <c r="K35" s="75"/>
      <c r="L35" s="76" t="s">
        <v>187</v>
      </c>
    </row>
    <row r="36" spans="2:12" ht="13.5" customHeight="1">
      <c r="B36" s="28">
        <f t="shared" si="0"/>
        <v>26</v>
      </c>
      <c r="C36" s="36" t="s">
        <v>89</v>
      </c>
      <c r="D36" s="34" t="s">
        <v>33</v>
      </c>
      <c r="E36" s="41"/>
      <c r="F36" s="41" t="s">
        <v>167</v>
      </c>
      <c r="G36" s="41"/>
      <c r="H36" s="41"/>
      <c r="I36" s="41"/>
      <c r="J36" s="41"/>
      <c r="K36" s="75">
        <v>60</v>
      </c>
      <c r="L36" s="76">
        <v>120</v>
      </c>
    </row>
    <row r="37" spans="2:12" ht="13.5" customHeight="1">
      <c r="B37" s="28">
        <f t="shared" si="0"/>
        <v>27</v>
      </c>
      <c r="C37" s="37"/>
      <c r="D37" s="43"/>
      <c r="E37" s="41"/>
      <c r="F37" s="41" t="s">
        <v>139</v>
      </c>
      <c r="G37" s="41"/>
      <c r="H37" s="41"/>
      <c r="I37" s="41"/>
      <c r="J37" s="41"/>
      <c r="K37" s="75">
        <v>20</v>
      </c>
      <c r="L37" s="76"/>
    </row>
    <row r="38" spans="2:12" ht="13.5" customHeight="1">
      <c r="B38" s="28">
        <f t="shared" si="0"/>
        <v>28</v>
      </c>
      <c r="C38" s="37"/>
      <c r="D38" s="43"/>
      <c r="E38" s="41"/>
      <c r="F38" s="41" t="s">
        <v>133</v>
      </c>
      <c r="G38" s="41"/>
      <c r="H38" s="41"/>
      <c r="I38" s="41"/>
      <c r="J38" s="41"/>
      <c r="K38" s="75"/>
      <c r="L38" s="111">
        <v>25</v>
      </c>
    </row>
    <row r="39" spans="2:12" ht="13.5" customHeight="1">
      <c r="B39" s="28">
        <f t="shared" si="0"/>
        <v>29</v>
      </c>
      <c r="C39" s="37"/>
      <c r="D39" s="43"/>
      <c r="E39" s="41"/>
      <c r="F39" s="41" t="s">
        <v>35</v>
      </c>
      <c r="G39" s="41"/>
      <c r="H39" s="41"/>
      <c r="I39" s="41"/>
      <c r="J39" s="41"/>
      <c r="K39" s="75"/>
      <c r="L39" s="76">
        <v>5</v>
      </c>
    </row>
    <row r="40" spans="2:12" ht="13.5" customHeight="1">
      <c r="B40" s="28">
        <f t="shared" si="0"/>
        <v>30</v>
      </c>
      <c r="C40" s="37"/>
      <c r="D40" s="43"/>
      <c r="E40" s="41"/>
      <c r="F40" s="41" t="s">
        <v>103</v>
      </c>
      <c r="G40" s="41"/>
      <c r="H40" s="41"/>
      <c r="I40" s="41"/>
      <c r="J40" s="41"/>
      <c r="K40" s="75" t="s">
        <v>187</v>
      </c>
      <c r="L40" s="111">
        <v>5</v>
      </c>
    </row>
    <row r="41" spans="2:12" ht="13.5" customHeight="1">
      <c r="B41" s="28">
        <f t="shared" si="0"/>
        <v>31</v>
      </c>
      <c r="C41" s="37"/>
      <c r="D41" s="43"/>
      <c r="E41" s="41"/>
      <c r="F41" s="41" t="s">
        <v>36</v>
      </c>
      <c r="G41" s="41"/>
      <c r="H41" s="41"/>
      <c r="I41" s="41"/>
      <c r="J41" s="41"/>
      <c r="K41" s="75">
        <v>5</v>
      </c>
      <c r="L41" s="111">
        <v>5</v>
      </c>
    </row>
    <row r="42" spans="2:12" ht="13.5" customHeight="1">
      <c r="B42" s="28">
        <f t="shared" si="0"/>
        <v>32</v>
      </c>
      <c r="C42" s="37"/>
      <c r="D42" s="43"/>
      <c r="E42" s="41"/>
      <c r="F42" s="41" t="s">
        <v>193</v>
      </c>
      <c r="G42" s="41"/>
      <c r="H42" s="41"/>
      <c r="I42" s="41"/>
      <c r="J42" s="41"/>
      <c r="K42" s="75"/>
      <c r="L42" s="76" t="s">
        <v>187</v>
      </c>
    </row>
    <row r="43" spans="2:12" ht="13.5" customHeight="1">
      <c r="B43" s="28">
        <f t="shared" si="0"/>
        <v>33</v>
      </c>
      <c r="C43" s="37"/>
      <c r="D43" s="43"/>
      <c r="E43" s="41"/>
      <c r="F43" s="41" t="s">
        <v>134</v>
      </c>
      <c r="G43" s="41"/>
      <c r="H43" s="41"/>
      <c r="I43" s="41"/>
      <c r="J43" s="41"/>
      <c r="K43" s="75">
        <v>20</v>
      </c>
      <c r="L43" s="76">
        <v>160</v>
      </c>
    </row>
    <row r="44" spans="2:25" ht="13.5" customHeight="1">
      <c r="B44" s="28">
        <f t="shared" si="0"/>
        <v>34</v>
      </c>
      <c r="C44" s="37"/>
      <c r="D44" s="43"/>
      <c r="E44" s="41"/>
      <c r="F44" s="41" t="s">
        <v>194</v>
      </c>
      <c r="G44" s="41"/>
      <c r="H44" s="41"/>
      <c r="I44" s="41"/>
      <c r="J44" s="41"/>
      <c r="K44" s="75">
        <v>5</v>
      </c>
      <c r="L44" s="76"/>
      <c r="M44" s="104"/>
      <c r="N44" s="103"/>
      <c r="Y44" s="119"/>
    </row>
    <row r="45" spans="2:12" ht="13.5" customHeight="1">
      <c r="B45" s="28">
        <f t="shared" si="0"/>
        <v>35</v>
      </c>
      <c r="C45" s="37"/>
      <c r="D45" s="43"/>
      <c r="E45" s="41"/>
      <c r="F45" s="41" t="s">
        <v>135</v>
      </c>
      <c r="G45" s="41"/>
      <c r="H45" s="41"/>
      <c r="I45" s="41"/>
      <c r="J45" s="41"/>
      <c r="K45" s="75">
        <v>150</v>
      </c>
      <c r="L45" s="76">
        <v>90</v>
      </c>
    </row>
    <row r="46" spans="2:12" ht="13.5" customHeight="1">
      <c r="B46" s="28">
        <f t="shared" si="0"/>
        <v>36</v>
      </c>
      <c r="C46" s="37"/>
      <c r="D46" s="43"/>
      <c r="E46" s="41"/>
      <c r="F46" s="41" t="s">
        <v>37</v>
      </c>
      <c r="G46" s="41"/>
      <c r="H46" s="41"/>
      <c r="I46" s="41"/>
      <c r="J46" s="41"/>
      <c r="K46" s="75">
        <v>65</v>
      </c>
      <c r="L46" s="76">
        <v>180</v>
      </c>
    </row>
    <row r="47" spans="2:12" ht="13.5" customHeight="1">
      <c r="B47" s="28">
        <f t="shared" si="0"/>
        <v>37</v>
      </c>
      <c r="C47" s="37"/>
      <c r="D47" s="43"/>
      <c r="E47" s="41"/>
      <c r="F47" s="41" t="s">
        <v>38</v>
      </c>
      <c r="G47" s="41"/>
      <c r="H47" s="41"/>
      <c r="I47" s="41"/>
      <c r="J47" s="41"/>
      <c r="K47" s="75" t="s">
        <v>187</v>
      </c>
      <c r="L47" s="76"/>
    </row>
    <row r="48" spans="2:12" ht="13.5" customHeight="1">
      <c r="B48" s="28">
        <f t="shared" si="0"/>
        <v>38</v>
      </c>
      <c r="C48" s="37"/>
      <c r="D48" s="43"/>
      <c r="E48" s="41"/>
      <c r="F48" s="41" t="s">
        <v>39</v>
      </c>
      <c r="G48" s="41"/>
      <c r="H48" s="41"/>
      <c r="I48" s="41"/>
      <c r="J48" s="41"/>
      <c r="K48" s="75"/>
      <c r="L48" s="76">
        <v>8</v>
      </c>
    </row>
    <row r="49" spans="2:12" ht="13.5" customHeight="1">
      <c r="B49" s="28">
        <f t="shared" si="0"/>
        <v>39</v>
      </c>
      <c r="C49" s="37"/>
      <c r="D49" s="43"/>
      <c r="E49" s="41"/>
      <c r="F49" s="41" t="s">
        <v>40</v>
      </c>
      <c r="G49" s="41"/>
      <c r="H49" s="41"/>
      <c r="I49" s="41"/>
      <c r="J49" s="41"/>
      <c r="K49" s="75" t="s">
        <v>187</v>
      </c>
      <c r="L49" s="76"/>
    </row>
    <row r="50" spans="2:12" ht="13.5" customHeight="1">
      <c r="B50" s="28">
        <f t="shared" si="0"/>
        <v>40</v>
      </c>
      <c r="C50" s="37"/>
      <c r="D50" s="43"/>
      <c r="E50" s="41"/>
      <c r="F50" s="41" t="s">
        <v>97</v>
      </c>
      <c r="G50" s="41"/>
      <c r="H50" s="41"/>
      <c r="I50" s="41"/>
      <c r="J50" s="41"/>
      <c r="K50" s="75" t="s">
        <v>187</v>
      </c>
      <c r="L50" s="76"/>
    </row>
    <row r="51" spans="2:12" ht="13.5" customHeight="1">
      <c r="B51" s="28">
        <f t="shared" si="0"/>
        <v>41</v>
      </c>
      <c r="C51" s="37"/>
      <c r="D51" s="43"/>
      <c r="E51" s="41"/>
      <c r="F51" s="41" t="s">
        <v>177</v>
      </c>
      <c r="G51" s="41"/>
      <c r="H51" s="41"/>
      <c r="I51" s="41"/>
      <c r="J51" s="41"/>
      <c r="K51" s="75">
        <v>350</v>
      </c>
      <c r="L51" s="76">
        <v>110</v>
      </c>
    </row>
    <row r="52" spans="2:12" ht="13.5" customHeight="1">
      <c r="B52" s="28">
        <f t="shared" si="0"/>
        <v>42</v>
      </c>
      <c r="C52" s="37"/>
      <c r="D52" s="43"/>
      <c r="E52" s="41"/>
      <c r="F52" s="41" t="s">
        <v>136</v>
      </c>
      <c r="G52" s="41"/>
      <c r="H52" s="41"/>
      <c r="I52" s="41"/>
      <c r="J52" s="41"/>
      <c r="K52" s="75"/>
      <c r="L52" s="76" t="s">
        <v>187</v>
      </c>
    </row>
    <row r="53" spans="2:12" ht="13.5" customHeight="1">
      <c r="B53" s="28">
        <f t="shared" si="0"/>
        <v>43</v>
      </c>
      <c r="C53" s="37"/>
      <c r="D53" s="43"/>
      <c r="E53" s="41"/>
      <c r="F53" s="41" t="s">
        <v>159</v>
      </c>
      <c r="G53" s="41"/>
      <c r="H53" s="41"/>
      <c r="I53" s="41"/>
      <c r="J53" s="41"/>
      <c r="K53" s="75"/>
      <c r="L53" s="76" t="s">
        <v>187</v>
      </c>
    </row>
    <row r="54" spans="2:12" ht="13.5" customHeight="1">
      <c r="B54" s="28">
        <f t="shared" si="0"/>
        <v>44</v>
      </c>
      <c r="C54" s="37"/>
      <c r="D54" s="43"/>
      <c r="E54" s="41"/>
      <c r="F54" s="41" t="s">
        <v>44</v>
      </c>
      <c r="G54" s="41"/>
      <c r="H54" s="41"/>
      <c r="I54" s="41"/>
      <c r="J54" s="41"/>
      <c r="K54" s="75"/>
      <c r="L54" s="76">
        <v>20</v>
      </c>
    </row>
    <row r="55" spans="2:12" ht="13.5" customHeight="1">
      <c r="B55" s="28">
        <f t="shared" si="0"/>
        <v>45</v>
      </c>
      <c r="C55" s="37"/>
      <c r="D55" s="43"/>
      <c r="E55" s="41"/>
      <c r="F55" s="41" t="s">
        <v>46</v>
      </c>
      <c r="G55" s="41"/>
      <c r="H55" s="41"/>
      <c r="I55" s="41"/>
      <c r="J55" s="41"/>
      <c r="K55" s="75">
        <v>300</v>
      </c>
      <c r="L55" s="76">
        <v>70</v>
      </c>
    </row>
    <row r="56" spans="2:12" ht="13.5" customHeight="1">
      <c r="B56" s="28">
        <f t="shared" si="0"/>
        <v>46</v>
      </c>
      <c r="C56" s="36" t="s">
        <v>50</v>
      </c>
      <c r="D56" s="34" t="s">
        <v>51</v>
      </c>
      <c r="E56" s="41"/>
      <c r="F56" s="41" t="s">
        <v>100</v>
      </c>
      <c r="G56" s="41"/>
      <c r="H56" s="41"/>
      <c r="I56" s="41"/>
      <c r="J56" s="41"/>
      <c r="K56" s="75" t="s">
        <v>187</v>
      </c>
      <c r="L56" s="76">
        <v>1</v>
      </c>
    </row>
    <row r="57" spans="2:12" ht="13.5" customHeight="1">
      <c r="B57" s="28">
        <f t="shared" si="0"/>
        <v>47</v>
      </c>
      <c r="C57" s="37"/>
      <c r="D57" s="43"/>
      <c r="E57" s="41"/>
      <c r="F57" s="41" t="s">
        <v>169</v>
      </c>
      <c r="G57" s="41"/>
      <c r="H57" s="41"/>
      <c r="I57" s="41"/>
      <c r="J57" s="41"/>
      <c r="K57" s="75" t="s">
        <v>187</v>
      </c>
      <c r="L57" s="76"/>
    </row>
    <row r="58" spans="2:12" ht="13.5" customHeight="1">
      <c r="B58" s="28">
        <f t="shared" si="0"/>
        <v>48</v>
      </c>
      <c r="C58" s="37"/>
      <c r="D58" s="43"/>
      <c r="E58" s="41"/>
      <c r="F58" s="41" t="s">
        <v>195</v>
      </c>
      <c r="G58" s="41"/>
      <c r="H58" s="41"/>
      <c r="I58" s="41"/>
      <c r="J58" s="41"/>
      <c r="K58" s="75" t="s">
        <v>187</v>
      </c>
      <c r="L58" s="76"/>
    </row>
    <row r="59" spans="2:12" ht="13.5" customHeight="1">
      <c r="B59" s="28">
        <f t="shared" si="0"/>
        <v>49</v>
      </c>
      <c r="C59" s="37"/>
      <c r="D59" s="43"/>
      <c r="E59" s="41"/>
      <c r="F59" s="41" t="s">
        <v>53</v>
      </c>
      <c r="G59" s="41"/>
      <c r="H59" s="41"/>
      <c r="I59" s="41"/>
      <c r="J59" s="41"/>
      <c r="K59" s="75"/>
      <c r="L59" s="76" t="s">
        <v>187</v>
      </c>
    </row>
    <row r="60" spans="2:12" ht="13.5" customHeight="1">
      <c r="B60" s="28">
        <f t="shared" si="0"/>
        <v>50</v>
      </c>
      <c r="C60" s="36" t="s">
        <v>54</v>
      </c>
      <c r="D60" s="45" t="s">
        <v>128</v>
      </c>
      <c r="E60" s="41"/>
      <c r="F60" s="41" t="s">
        <v>127</v>
      </c>
      <c r="G60" s="41"/>
      <c r="H60" s="41"/>
      <c r="I60" s="41"/>
      <c r="J60" s="41"/>
      <c r="K60" s="75" t="s">
        <v>187</v>
      </c>
      <c r="L60" s="111" t="s">
        <v>187</v>
      </c>
    </row>
    <row r="61" spans="2:12" ht="13.5" customHeight="1">
      <c r="B61" s="28">
        <f t="shared" si="0"/>
        <v>51</v>
      </c>
      <c r="C61" s="37"/>
      <c r="D61" s="34" t="s">
        <v>55</v>
      </c>
      <c r="E61" s="41"/>
      <c r="F61" s="41" t="s">
        <v>196</v>
      </c>
      <c r="G61" s="41"/>
      <c r="H61" s="41"/>
      <c r="I61" s="41"/>
      <c r="J61" s="41"/>
      <c r="K61" s="75" t="s">
        <v>187</v>
      </c>
      <c r="L61" s="76">
        <v>1</v>
      </c>
    </row>
    <row r="62" spans="2:12" ht="13.5" customHeight="1">
      <c r="B62" s="28">
        <f t="shared" si="0"/>
        <v>52</v>
      </c>
      <c r="C62" s="37"/>
      <c r="D62" s="44"/>
      <c r="E62" s="41"/>
      <c r="F62" s="41" t="s">
        <v>56</v>
      </c>
      <c r="G62" s="41"/>
      <c r="H62" s="41"/>
      <c r="I62" s="41"/>
      <c r="J62" s="41"/>
      <c r="K62" s="75">
        <v>10</v>
      </c>
      <c r="L62" s="76">
        <v>60</v>
      </c>
    </row>
    <row r="63" spans="2:12" ht="13.5" customHeight="1">
      <c r="B63" s="28">
        <f t="shared" si="0"/>
        <v>53</v>
      </c>
      <c r="C63" s="38"/>
      <c r="D63" s="45" t="s">
        <v>57</v>
      </c>
      <c r="E63" s="41"/>
      <c r="F63" s="41" t="s">
        <v>58</v>
      </c>
      <c r="G63" s="41"/>
      <c r="H63" s="41"/>
      <c r="I63" s="41"/>
      <c r="J63" s="41"/>
      <c r="K63" s="75">
        <v>20</v>
      </c>
      <c r="L63" s="76">
        <v>30</v>
      </c>
    </row>
    <row r="64" spans="2:19" ht="13.5" customHeight="1">
      <c r="B64" s="28">
        <f t="shared" si="0"/>
        <v>54</v>
      </c>
      <c r="C64" s="36" t="s">
        <v>0</v>
      </c>
      <c r="D64" s="45" t="s">
        <v>60</v>
      </c>
      <c r="E64" s="41"/>
      <c r="F64" s="41" t="s">
        <v>61</v>
      </c>
      <c r="G64" s="41"/>
      <c r="H64" s="41"/>
      <c r="I64" s="41"/>
      <c r="J64" s="41"/>
      <c r="K64" s="75" t="s">
        <v>187</v>
      </c>
      <c r="L64" s="76">
        <v>10</v>
      </c>
      <c r="R64">
        <f>COUNTA(K56:K64)</f>
        <v>8</v>
      </c>
      <c r="S64">
        <f>COUNTA(L56:L64)</f>
        <v>7</v>
      </c>
    </row>
    <row r="65" spans="2:12" ht="13.5" customHeight="1">
      <c r="B65" s="28">
        <f t="shared" si="0"/>
        <v>55</v>
      </c>
      <c r="C65" s="155" t="s">
        <v>62</v>
      </c>
      <c r="D65" s="156"/>
      <c r="E65" s="41"/>
      <c r="F65" s="41" t="s">
        <v>63</v>
      </c>
      <c r="G65" s="41"/>
      <c r="H65" s="41"/>
      <c r="I65" s="41"/>
      <c r="J65" s="41"/>
      <c r="K65" s="75">
        <v>1600</v>
      </c>
      <c r="L65" s="76">
        <v>800</v>
      </c>
    </row>
    <row r="66" spans="2:12" ht="13.5" customHeight="1">
      <c r="B66" s="28">
        <f t="shared" si="0"/>
        <v>56</v>
      </c>
      <c r="C66" s="39"/>
      <c r="D66" s="40"/>
      <c r="E66" s="41"/>
      <c r="F66" s="41" t="s">
        <v>64</v>
      </c>
      <c r="G66" s="41"/>
      <c r="H66" s="41"/>
      <c r="I66" s="41"/>
      <c r="J66" s="41"/>
      <c r="K66" s="75">
        <v>200</v>
      </c>
      <c r="L66" s="76">
        <v>300</v>
      </c>
    </row>
    <row r="67" spans="2:12" ht="13.5" customHeight="1" thickBot="1">
      <c r="B67" s="28">
        <f t="shared" si="0"/>
        <v>57</v>
      </c>
      <c r="C67" s="39"/>
      <c r="D67" s="40"/>
      <c r="E67" s="41"/>
      <c r="F67" s="41" t="s">
        <v>107</v>
      </c>
      <c r="G67" s="41"/>
      <c r="H67" s="41"/>
      <c r="I67" s="41"/>
      <c r="J67" s="41"/>
      <c r="K67" s="75">
        <v>150</v>
      </c>
      <c r="L67" s="82">
        <v>600</v>
      </c>
    </row>
    <row r="68" spans="2:12" ht="13.5" customHeight="1">
      <c r="B68" s="78"/>
      <c r="C68" s="79"/>
      <c r="D68" s="79"/>
      <c r="E68" s="80"/>
      <c r="F68" s="80"/>
      <c r="G68" s="80"/>
      <c r="H68" s="80"/>
      <c r="I68" s="80"/>
      <c r="J68" s="80"/>
      <c r="K68" s="80"/>
      <c r="L68" s="112"/>
    </row>
    <row r="69" spans="18:19" ht="18" customHeight="1">
      <c r="R69">
        <f>COUNTA(K11:K67)</f>
        <v>46</v>
      </c>
      <c r="S69">
        <f>COUNTA(L11:L67)</f>
        <v>47</v>
      </c>
    </row>
    <row r="70" spans="2:19" ht="18" customHeight="1">
      <c r="B70" s="22"/>
      <c r="R70">
        <f>SUM(R11:R16,K17:K67)</f>
        <v>9630</v>
      </c>
      <c r="S70">
        <f>SUM(S11:S16,L17:L67)</f>
        <v>16910</v>
      </c>
    </row>
    <row r="71" ht="9" customHeight="1" thickBot="1"/>
    <row r="72" spans="2:19" ht="18" customHeight="1">
      <c r="B72" s="1"/>
      <c r="C72" s="2"/>
      <c r="D72" s="157" t="s">
        <v>2</v>
      </c>
      <c r="E72" s="157"/>
      <c r="F72" s="157"/>
      <c r="G72" s="157"/>
      <c r="H72" s="2"/>
      <c r="I72" s="2"/>
      <c r="J72" s="3"/>
      <c r="K72" s="84" t="s">
        <v>80</v>
      </c>
      <c r="L72" s="106" t="s">
        <v>81</v>
      </c>
      <c r="R72">
        <f>COUNTA(K11:K67)</f>
        <v>46</v>
      </c>
      <c r="S72">
        <f>COUNTA(L11:L67)</f>
        <v>47</v>
      </c>
    </row>
    <row r="73" spans="2:19" ht="18" customHeight="1" thickBot="1">
      <c r="B73" s="7"/>
      <c r="C73" s="8"/>
      <c r="D73" s="158" t="s">
        <v>3</v>
      </c>
      <c r="E73" s="158"/>
      <c r="F73" s="158"/>
      <c r="G73" s="158"/>
      <c r="H73" s="8"/>
      <c r="I73" s="8"/>
      <c r="J73" s="9"/>
      <c r="K73" s="89" t="str">
        <f>K5</f>
        <v>H 30.4.19</v>
      </c>
      <c r="L73" s="113" t="str">
        <f>K73</f>
        <v>H 30.4.19</v>
      </c>
      <c r="R73">
        <f>SUM(R11:R16,K17:K67)</f>
        <v>9630</v>
      </c>
      <c r="S73">
        <f>SUM(S11:S16,L17:L67)</f>
        <v>16910</v>
      </c>
    </row>
    <row r="74" spans="2:12" ht="19.5" customHeight="1" thickTop="1">
      <c r="B74" s="159" t="s">
        <v>113</v>
      </c>
      <c r="C74" s="160"/>
      <c r="D74" s="160"/>
      <c r="E74" s="160"/>
      <c r="F74" s="160"/>
      <c r="G74" s="160"/>
      <c r="H74" s="160"/>
      <c r="I74" s="160"/>
      <c r="J74" s="27"/>
      <c r="K74" s="90">
        <f>SUM(K75:K83)</f>
        <v>9630</v>
      </c>
      <c r="L74" s="114">
        <f>SUM(L75:L83)</f>
        <v>16910</v>
      </c>
    </row>
    <row r="75" spans="2:12" ht="13.5" customHeight="1">
      <c r="B75" s="145" t="s">
        <v>66</v>
      </c>
      <c r="C75" s="146"/>
      <c r="D75" s="153"/>
      <c r="E75" s="48"/>
      <c r="F75" s="49"/>
      <c r="G75" s="147" t="s">
        <v>14</v>
      </c>
      <c r="H75" s="147"/>
      <c r="I75" s="49"/>
      <c r="J75" s="51"/>
      <c r="K75" s="42">
        <f>SUM(R$11:R$16)</f>
        <v>85</v>
      </c>
      <c r="L75" s="115">
        <f>SUM(S$11:S$16)</f>
        <v>145</v>
      </c>
    </row>
    <row r="76" spans="2:12" ht="13.5" customHeight="1">
      <c r="B76" s="16"/>
      <c r="C76" s="17"/>
      <c r="D76" s="18"/>
      <c r="E76" s="52"/>
      <c r="F76" s="41"/>
      <c r="G76" s="147" t="s">
        <v>90</v>
      </c>
      <c r="H76" s="147"/>
      <c r="I76" s="50"/>
      <c r="J76" s="53"/>
      <c r="K76" s="42">
        <f>SUM(K$17)</f>
        <v>900</v>
      </c>
      <c r="L76" s="115">
        <f>SUM(L$17)</f>
        <v>1900</v>
      </c>
    </row>
    <row r="77" spans="2:12" ht="13.5" customHeight="1">
      <c r="B77" s="16"/>
      <c r="C77" s="17"/>
      <c r="D77" s="18"/>
      <c r="E77" s="52"/>
      <c r="F77" s="41"/>
      <c r="G77" s="147" t="s">
        <v>32</v>
      </c>
      <c r="H77" s="147"/>
      <c r="I77" s="49"/>
      <c r="J77" s="51"/>
      <c r="K77" s="42">
        <f>SUM(K$18:K$18)</f>
        <v>25</v>
      </c>
      <c r="L77" s="115">
        <f>SUM(L$18:L$18)</f>
        <v>10</v>
      </c>
    </row>
    <row r="78" spans="2:12" ht="13.5" customHeight="1">
      <c r="B78" s="16"/>
      <c r="C78" s="17"/>
      <c r="D78" s="18"/>
      <c r="E78" s="52"/>
      <c r="F78" s="41"/>
      <c r="G78" s="147" t="s">
        <v>20</v>
      </c>
      <c r="H78" s="147"/>
      <c r="I78" s="49"/>
      <c r="J78" s="51"/>
      <c r="K78" s="42">
        <f>SUM(K$19:K$20)</f>
        <v>5</v>
      </c>
      <c r="L78" s="115">
        <f>SUM(L$19:L$20)</f>
        <v>0</v>
      </c>
    </row>
    <row r="79" spans="2:12" ht="13.5" customHeight="1">
      <c r="B79" s="16"/>
      <c r="C79" s="17"/>
      <c r="D79" s="18"/>
      <c r="E79" s="52"/>
      <c r="F79" s="41"/>
      <c r="G79" s="147" t="s">
        <v>22</v>
      </c>
      <c r="H79" s="147"/>
      <c r="I79" s="49"/>
      <c r="J79" s="51"/>
      <c r="K79" s="42">
        <f>SUM(K$21:K$34)</f>
        <v>5660</v>
      </c>
      <c r="L79" s="115">
        <f>SUM(L$21:L$34)</f>
        <v>12255</v>
      </c>
    </row>
    <row r="80" spans="2:12" ht="13.5" customHeight="1">
      <c r="B80" s="16"/>
      <c r="C80" s="17"/>
      <c r="D80" s="18"/>
      <c r="E80" s="52"/>
      <c r="F80" s="41"/>
      <c r="G80" s="147" t="s">
        <v>88</v>
      </c>
      <c r="H80" s="147"/>
      <c r="I80" s="49"/>
      <c r="J80" s="51"/>
      <c r="K80" s="42">
        <f>SUM(K$35:K$35)</f>
        <v>0</v>
      </c>
      <c r="L80" s="115">
        <f>SUM(L$35:L$35)</f>
        <v>0</v>
      </c>
    </row>
    <row r="81" spans="2:12" ht="13.5" customHeight="1">
      <c r="B81" s="16"/>
      <c r="C81" s="17"/>
      <c r="D81" s="18"/>
      <c r="E81" s="52"/>
      <c r="F81" s="41"/>
      <c r="G81" s="147" t="s">
        <v>33</v>
      </c>
      <c r="H81" s="147"/>
      <c r="I81" s="49"/>
      <c r="J81" s="51"/>
      <c r="K81" s="42">
        <f>SUM(K$36:K$55)</f>
        <v>975</v>
      </c>
      <c r="L81" s="115">
        <f>SUM(L$36:L$55)</f>
        <v>798</v>
      </c>
    </row>
    <row r="82" spans="2:12" ht="13.5" customHeight="1">
      <c r="B82" s="16"/>
      <c r="C82" s="17"/>
      <c r="D82" s="18"/>
      <c r="E82" s="52"/>
      <c r="F82" s="41"/>
      <c r="G82" s="147" t="s">
        <v>104</v>
      </c>
      <c r="H82" s="147"/>
      <c r="I82" s="49"/>
      <c r="J82" s="51"/>
      <c r="K82" s="42">
        <f>SUM(K$65:K$66)</f>
        <v>1800</v>
      </c>
      <c r="L82" s="115">
        <f>SUM(L$65:L$66)</f>
        <v>1100</v>
      </c>
    </row>
    <row r="83" spans="2:12" ht="13.5" customHeight="1" thickBot="1">
      <c r="B83" s="19"/>
      <c r="C83" s="20"/>
      <c r="D83" s="21"/>
      <c r="E83" s="54"/>
      <c r="F83" s="46"/>
      <c r="G83" s="148" t="s">
        <v>65</v>
      </c>
      <c r="H83" s="148"/>
      <c r="I83" s="55"/>
      <c r="J83" s="56"/>
      <c r="K83" s="47">
        <f>SUM(K$56:K$64,K$67)</f>
        <v>180</v>
      </c>
      <c r="L83" s="116">
        <f>SUM(L$56:L$64,L$67)</f>
        <v>702</v>
      </c>
    </row>
    <row r="84" spans="2:12" ht="18" customHeight="1" thickTop="1">
      <c r="B84" s="149" t="s">
        <v>67</v>
      </c>
      <c r="C84" s="150"/>
      <c r="D84" s="151"/>
      <c r="E84" s="62"/>
      <c r="F84" s="29"/>
      <c r="G84" s="152" t="s">
        <v>68</v>
      </c>
      <c r="H84" s="152"/>
      <c r="I84" s="29"/>
      <c r="J84" s="30"/>
      <c r="K84" s="91" t="s">
        <v>69</v>
      </c>
      <c r="L84" s="97"/>
    </row>
    <row r="85" spans="2:12" ht="18" customHeight="1">
      <c r="B85" s="59"/>
      <c r="C85" s="60"/>
      <c r="D85" s="60"/>
      <c r="E85" s="57"/>
      <c r="F85" s="58"/>
      <c r="G85" s="33"/>
      <c r="H85" s="33"/>
      <c r="I85" s="58"/>
      <c r="J85" s="61"/>
      <c r="K85" s="92" t="s">
        <v>70</v>
      </c>
      <c r="L85" s="98"/>
    </row>
    <row r="86" spans="2:12" ht="18" customHeight="1">
      <c r="B86" s="16"/>
      <c r="C86" s="17"/>
      <c r="D86" s="17"/>
      <c r="E86" s="63"/>
      <c r="F86" s="8"/>
      <c r="G86" s="143" t="s">
        <v>71</v>
      </c>
      <c r="H86" s="143"/>
      <c r="I86" s="31"/>
      <c r="J86" s="32"/>
      <c r="K86" s="93" t="s">
        <v>72</v>
      </c>
      <c r="L86" s="99"/>
    </row>
    <row r="87" spans="2:12" ht="18" customHeight="1">
      <c r="B87" s="16"/>
      <c r="C87" s="17"/>
      <c r="D87" s="17"/>
      <c r="E87" s="64"/>
      <c r="F87" s="17"/>
      <c r="G87" s="65"/>
      <c r="H87" s="65"/>
      <c r="I87" s="60"/>
      <c r="J87" s="66"/>
      <c r="K87" s="94" t="s">
        <v>101</v>
      </c>
      <c r="L87" s="100"/>
    </row>
    <row r="88" spans="2:12" ht="18" customHeight="1">
      <c r="B88" s="16"/>
      <c r="C88" s="17"/>
      <c r="D88" s="17"/>
      <c r="E88" s="64"/>
      <c r="F88" s="17"/>
      <c r="G88" s="65"/>
      <c r="H88" s="65"/>
      <c r="I88" s="60"/>
      <c r="J88" s="66"/>
      <c r="K88" s="94" t="s">
        <v>102</v>
      </c>
      <c r="L88" s="100"/>
    </row>
    <row r="89" spans="2:12" ht="18" customHeight="1">
      <c r="B89" s="16"/>
      <c r="C89" s="17"/>
      <c r="D89" s="17"/>
      <c r="E89" s="63"/>
      <c r="F89" s="8"/>
      <c r="G89" s="143" t="s">
        <v>73</v>
      </c>
      <c r="H89" s="143"/>
      <c r="I89" s="31"/>
      <c r="J89" s="32"/>
      <c r="K89" s="93" t="s">
        <v>109</v>
      </c>
      <c r="L89" s="99"/>
    </row>
    <row r="90" spans="2:12" ht="18" customHeight="1">
      <c r="B90" s="16"/>
      <c r="C90" s="17"/>
      <c r="D90" s="17"/>
      <c r="E90" s="64"/>
      <c r="F90" s="17"/>
      <c r="G90" s="65"/>
      <c r="H90" s="65"/>
      <c r="I90" s="60"/>
      <c r="J90" s="66"/>
      <c r="K90" s="94" t="s">
        <v>110</v>
      </c>
      <c r="L90" s="100"/>
    </row>
    <row r="91" spans="2:12" ht="18" customHeight="1">
      <c r="B91" s="16"/>
      <c r="C91" s="17"/>
      <c r="D91" s="17"/>
      <c r="E91" s="64"/>
      <c r="F91" s="17"/>
      <c r="G91" s="65"/>
      <c r="H91" s="65"/>
      <c r="I91" s="60"/>
      <c r="J91" s="66"/>
      <c r="K91" s="94" t="s">
        <v>111</v>
      </c>
      <c r="L91" s="100"/>
    </row>
    <row r="92" spans="2:12" ht="18" customHeight="1">
      <c r="B92" s="16"/>
      <c r="C92" s="17"/>
      <c r="D92" s="17"/>
      <c r="E92" s="13"/>
      <c r="F92" s="14"/>
      <c r="G92" s="33"/>
      <c r="H92" s="33"/>
      <c r="I92" s="58"/>
      <c r="J92" s="61"/>
      <c r="K92" s="94" t="s">
        <v>112</v>
      </c>
      <c r="L92" s="98"/>
    </row>
    <row r="93" spans="2:12" ht="18" customHeight="1">
      <c r="B93" s="145" t="s">
        <v>74</v>
      </c>
      <c r="C93" s="146"/>
      <c r="D93" s="146"/>
      <c r="E93" s="8"/>
      <c r="F93" s="8"/>
      <c r="G93" s="8"/>
      <c r="H93" s="8"/>
      <c r="I93" s="8"/>
      <c r="J93" s="8"/>
      <c r="K93" s="77"/>
      <c r="L93" s="120"/>
    </row>
    <row r="94" spans="2:12" ht="13.5" customHeight="1">
      <c r="B94" s="67"/>
      <c r="C94" s="68" t="s">
        <v>75</v>
      </c>
      <c r="D94" s="69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67"/>
      <c r="C95" s="68" t="s">
        <v>76</v>
      </c>
      <c r="D95" s="69"/>
      <c r="E95" s="68"/>
      <c r="F95" s="68"/>
      <c r="G95" s="68"/>
      <c r="H95" s="68"/>
      <c r="I95" s="68"/>
      <c r="J95" s="68"/>
      <c r="K95" s="95"/>
      <c r="L95" s="101"/>
    </row>
    <row r="96" spans="2:12" ht="13.5" customHeight="1">
      <c r="B96" s="67"/>
      <c r="C96" s="68" t="s">
        <v>77</v>
      </c>
      <c r="D96" s="69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67"/>
      <c r="C97" s="68" t="s">
        <v>198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67"/>
      <c r="C98" s="68" t="s">
        <v>181</v>
      </c>
      <c r="D98" s="69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70"/>
      <c r="C99" s="68" t="s">
        <v>199</v>
      </c>
      <c r="D99" s="68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70"/>
      <c r="C100" s="68" t="s">
        <v>200</v>
      </c>
      <c r="D100" s="68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70"/>
      <c r="C101" s="68" t="s">
        <v>129</v>
      </c>
      <c r="D101" s="68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130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178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68" t="s">
        <v>201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95" t="s">
        <v>202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70"/>
      <c r="C106" s="68" t="s">
        <v>203</v>
      </c>
      <c r="D106" s="68"/>
      <c r="E106" s="68"/>
      <c r="F106" s="68"/>
      <c r="G106" s="68"/>
      <c r="H106" s="68"/>
      <c r="I106" s="68"/>
      <c r="J106" s="68"/>
      <c r="K106" s="95"/>
      <c r="L106" s="101"/>
    </row>
    <row r="107" spans="2:13" ht="18" customHeight="1">
      <c r="B107" s="70"/>
      <c r="C107" s="68" t="s">
        <v>131</v>
      </c>
      <c r="D107" s="68"/>
      <c r="E107" s="68"/>
      <c r="F107" s="68"/>
      <c r="G107" s="68"/>
      <c r="H107" s="68"/>
      <c r="I107" s="68"/>
      <c r="J107" s="68"/>
      <c r="K107" s="95"/>
      <c r="L107" s="95"/>
      <c r="M107" s="121"/>
    </row>
    <row r="108" spans="2:13" ht="13.5">
      <c r="B108" s="70"/>
      <c r="C108" s="68" t="s">
        <v>179</v>
      </c>
      <c r="D108" s="68"/>
      <c r="E108" s="68"/>
      <c r="F108" s="68"/>
      <c r="G108" s="68"/>
      <c r="H108" s="68"/>
      <c r="I108" s="68"/>
      <c r="J108" s="68"/>
      <c r="K108" s="95"/>
      <c r="L108" s="95"/>
      <c r="M108" s="121"/>
    </row>
    <row r="109" spans="2:13" ht="13.5">
      <c r="B109" s="70"/>
      <c r="C109" s="68" t="s">
        <v>180</v>
      </c>
      <c r="D109" s="68"/>
      <c r="E109" s="68"/>
      <c r="F109" s="68"/>
      <c r="G109" s="68"/>
      <c r="H109" s="68"/>
      <c r="I109" s="68"/>
      <c r="J109" s="68"/>
      <c r="K109" s="95"/>
      <c r="L109" s="95"/>
      <c r="M109" s="121"/>
    </row>
    <row r="110" spans="2:13" ht="13.5">
      <c r="B110" s="70"/>
      <c r="C110" s="68" t="s">
        <v>204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1"/>
    </row>
    <row r="111" spans="2:25" ht="13.5" customHeight="1">
      <c r="B111" s="70"/>
      <c r="C111" s="68" t="s">
        <v>182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9"/>
      <c r="N111" s="128"/>
      <c r="Y111" s="83"/>
    </row>
    <row r="112" spans="2:13" ht="13.5">
      <c r="B112" s="70"/>
      <c r="C112" s="68" t="s">
        <v>92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1"/>
    </row>
    <row r="113" spans="2:13" ht="13.5">
      <c r="B113" s="70"/>
      <c r="C113" s="68" t="s">
        <v>78</v>
      </c>
      <c r="D113" s="68"/>
      <c r="E113" s="68"/>
      <c r="F113" s="68"/>
      <c r="G113" s="68"/>
      <c r="H113" s="68"/>
      <c r="I113" s="68"/>
      <c r="J113" s="68"/>
      <c r="K113" s="95"/>
      <c r="L113" s="95"/>
      <c r="M113" s="121"/>
    </row>
    <row r="114" spans="2:13" ht="13.5">
      <c r="B114" s="121"/>
      <c r="C114" s="95" t="s">
        <v>205</v>
      </c>
      <c r="D114" s="81"/>
      <c r="E114" s="81"/>
      <c r="F114" s="81"/>
      <c r="G114" s="81"/>
      <c r="H114" s="81"/>
      <c r="I114" s="81"/>
      <c r="J114" s="81"/>
      <c r="K114" s="122"/>
      <c r="L114" s="122"/>
      <c r="M114" s="121"/>
    </row>
    <row r="115" spans="2:25" ht="13.5">
      <c r="B115" s="121"/>
      <c r="C115" s="95" t="s">
        <v>206</v>
      </c>
      <c r="D115" s="81"/>
      <c r="E115" s="81"/>
      <c r="F115" s="81"/>
      <c r="G115" s="81"/>
      <c r="H115" s="81"/>
      <c r="I115" s="81"/>
      <c r="J115" s="81"/>
      <c r="K115" s="122"/>
      <c r="L115" s="122"/>
      <c r="M115" s="130"/>
      <c r="N115" s="123"/>
      <c r="Y115" s="83"/>
    </row>
    <row r="116" spans="2:13" ht="13.5">
      <c r="B116" s="121"/>
      <c r="C116" s="95" t="s">
        <v>207</v>
      </c>
      <c r="D116" s="81"/>
      <c r="E116" s="81"/>
      <c r="F116" s="81"/>
      <c r="G116" s="81"/>
      <c r="H116" s="81"/>
      <c r="I116" s="81"/>
      <c r="J116" s="81"/>
      <c r="K116" s="122"/>
      <c r="L116" s="122"/>
      <c r="M116" s="121"/>
    </row>
    <row r="117" spans="2:12" ht="14.25" thickBot="1">
      <c r="B117" s="124"/>
      <c r="C117" s="96" t="s">
        <v>208</v>
      </c>
      <c r="D117" s="125"/>
      <c r="E117" s="125"/>
      <c r="F117" s="125"/>
      <c r="G117" s="125"/>
      <c r="H117" s="125"/>
      <c r="I117" s="125"/>
      <c r="J117" s="125"/>
      <c r="K117" s="126"/>
      <c r="L117" s="127"/>
    </row>
  </sheetData>
  <sheetProtection/>
  <mergeCells count="26">
    <mergeCell ref="G79:H79"/>
    <mergeCell ref="G84:H84"/>
    <mergeCell ref="D4:G4"/>
    <mergeCell ref="D5:G5"/>
    <mergeCell ref="D6:G6"/>
    <mergeCell ref="D7:F7"/>
    <mergeCell ref="D8:F8"/>
    <mergeCell ref="B75:D75"/>
    <mergeCell ref="G75:H75"/>
    <mergeCell ref="D9:F9"/>
    <mergeCell ref="G10:H10"/>
    <mergeCell ref="G76:H76"/>
    <mergeCell ref="D72:G72"/>
    <mergeCell ref="D73:G73"/>
    <mergeCell ref="B74:I74"/>
    <mergeCell ref="G77:H77"/>
    <mergeCell ref="C65:D65"/>
    <mergeCell ref="G78:H78"/>
    <mergeCell ref="G86:H86"/>
    <mergeCell ref="G89:H89"/>
    <mergeCell ref="B93:D93"/>
    <mergeCell ref="G80:H80"/>
    <mergeCell ref="G81:H81"/>
    <mergeCell ref="G82:H82"/>
    <mergeCell ref="G83:H83"/>
    <mergeCell ref="B84:D8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3"/>
  <sheetViews>
    <sheetView view="pageBreakPreview" zoomScale="75" zoomScaleNormal="75" zoomScaleSheetLayoutView="75" zoomScalePageLayoutView="0" workbookViewId="0" topLeftCell="A64">
      <selection activeCell="I80" sqref="I80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508</v>
      </c>
      <c r="L5" s="107" t="str">
        <f>K5</f>
        <v>H 31.2.14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0.5701388888888889</v>
      </c>
      <c r="L6" s="132">
        <v>0.5479166666666667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1.79</v>
      </c>
      <c r="L7" s="134">
        <v>1.39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254</v>
      </c>
      <c r="G11" s="41"/>
      <c r="H11" s="41"/>
      <c r="I11" s="41"/>
      <c r="J11" s="41"/>
      <c r="K11" s="73" t="s">
        <v>491</v>
      </c>
      <c r="L11" s="74" t="s">
        <v>222</v>
      </c>
      <c r="N11" s="71" t="s">
        <v>17</v>
      </c>
      <c r="O11" t="str">
        <f>K11</f>
        <v>(15)</v>
      </c>
      <c r="P11" t="str">
        <f>L11</f>
        <v>(75)</v>
      </c>
      <c r="Q11" t="e">
        <f>#REF!</f>
        <v>#REF!</v>
      </c>
      <c r="R11">
        <f aca="true" t="shared" si="0" ref="R11:S14">IF(K11="＋",0,IF(K11="(＋)",0,ABS(K11)))</f>
        <v>15</v>
      </c>
      <c r="S11">
        <f t="shared" si="0"/>
        <v>75</v>
      </c>
    </row>
    <row r="12" spans="2:19" ht="13.5" customHeight="1">
      <c r="B12" s="28">
        <f>B11+1</f>
        <v>2</v>
      </c>
      <c r="C12" s="35"/>
      <c r="D12" s="43"/>
      <c r="E12" s="41"/>
      <c r="F12" s="41" t="s">
        <v>115</v>
      </c>
      <c r="G12" s="41"/>
      <c r="H12" s="41"/>
      <c r="I12" s="41"/>
      <c r="J12" s="41"/>
      <c r="K12" s="73" t="s">
        <v>490</v>
      </c>
      <c r="L12" s="74"/>
      <c r="N12" t="s">
        <v>15</v>
      </c>
      <c r="O12">
        <f>IF(K12="",0,VALUE(MID(K12,2,LEN(K12)-2)))</f>
        <v>5</v>
      </c>
      <c r="P12">
        <f>IF(L12="",0,VALUE(MID(L12,2,LEN(L12)-2)))</f>
        <v>0</v>
      </c>
      <c r="Q12" t="e">
        <f>IF(#REF!="",0,VALUE(MID(#REF!,2,LEN(#REF!)-2)))</f>
        <v>#REF!</v>
      </c>
      <c r="R12">
        <f t="shared" si="0"/>
        <v>5</v>
      </c>
      <c r="S12">
        <f t="shared" si="0"/>
        <v>0</v>
      </c>
    </row>
    <row r="13" spans="2:19" ht="13.5" customHeight="1">
      <c r="B13" s="28">
        <f aca="true" t="shared" si="1" ref="B13:B53">B12+1</f>
        <v>3</v>
      </c>
      <c r="C13" s="35"/>
      <c r="D13" s="43"/>
      <c r="E13" s="41"/>
      <c r="F13" s="41" t="s">
        <v>140</v>
      </c>
      <c r="G13" s="41"/>
      <c r="H13" s="41"/>
      <c r="I13" s="41"/>
      <c r="J13" s="41"/>
      <c r="K13" s="73"/>
      <c r="L13" s="74" t="s">
        <v>517</v>
      </c>
      <c r="N13" t="s">
        <v>15</v>
      </c>
      <c r="O13">
        <f>IF(K13="",0,VALUE(MID(K13,2,LEN(K13)-2)))</f>
        <v>0</v>
      </c>
      <c r="P13" t="e">
        <f>IF(L13="",0,VALUE(MID(L13,2,LEN(L13)-2)))</f>
        <v>#VALUE!</v>
      </c>
      <c r="Q13" t="e">
        <f>IF(#REF!="",0,VALUE(MID(#REF!,2,LEN(#REF!)-2)))</f>
        <v>#REF!</v>
      </c>
      <c r="R13">
        <f>IF(K13="＋",0,IF(K13="(＋)",0,ABS(K13)))</f>
        <v>0</v>
      </c>
      <c r="S13">
        <f>IF(L13="＋",0,IF(L13="(＋)",0,ABS(L13)))</f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138</v>
      </c>
      <c r="G14" s="41"/>
      <c r="H14" s="41"/>
      <c r="I14" s="41"/>
      <c r="J14" s="41"/>
      <c r="K14" s="73" t="s">
        <v>509</v>
      </c>
      <c r="L14" s="74" t="s">
        <v>330</v>
      </c>
      <c r="N14" t="s">
        <v>15</v>
      </c>
      <c r="O14" t="e">
        <f>IF(#REF!="",0,VALUE(MID(#REF!,2,LEN(#REF!)-2)))</f>
        <v>#REF!</v>
      </c>
      <c r="P14">
        <f>IF(L14="",0,VALUE(MID(L14,2,LEN(L14)-2)))</f>
        <v>100</v>
      </c>
      <c r="Q14" t="e">
        <f>IF(#REF!="",0,VALUE(MID(#REF!,2,LEN(#REF!)-2)))</f>
        <v>#REF!</v>
      </c>
      <c r="R14">
        <f t="shared" si="0"/>
        <v>55</v>
      </c>
      <c r="S14">
        <f t="shared" si="0"/>
        <v>100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15</v>
      </c>
      <c r="L15" s="76">
        <v>25</v>
      </c>
      <c r="S15">
        <f>COUNTA(L11:L14)</f>
        <v>3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242</v>
      </c>
      <c r="G16" s="41"/>
      <c r="H16" s="41"/>
      <c r="I16" s="41"/>
      <c r="J16" s="41"/>
      <c r="K16" s="75">
        <v>5</v>
      </c>
      <c r="L16" s="76" t="s">
        <v>187</v>
      </c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170</v>
      </c>
      <c r="G17" s="41"/>
      <c r="H17" s="41"/>
      <c r="I17" s="41"/>
      <c r="J17" s="41"/>
      <c r="K17" s="75"/>
      <c r="L17" s="76" t="s">
        <v>187</v>
      </c>
    </row>
    <row r="18" spans="2:12" ht="13.5" customHeight="1">
      <c r="B18" s="28">
        <f t="shared" si="1"/>
        <v>8</v>
      </c>
      <c r="C18" s="37"/>
      <c r="D18" s="43"/>
      <c r="E18" s="41"/>
      <c r="F18" s="41" t="s">
        <v>255</v>
      </c>
      <c r="G18" s="41"/>
      <c r="H18" s="41"/>
      <c r="I18" s="41"/>
      <c r="J18" s="41"/>
      <c r="K18" s="75" t="s">
        <v>187</v>
      </c>
      <c r="L18" s="76"/>
    </row>
    <row r="19" spans="2:12" ht="13.5" customHeight="1">
      <c r="B19" s="28">
        <f t="shared" si="1"/>
        <v>9</v>
      </c>
      <c r="C19" s="37"/>
      <c r="D19" s="34" t="s">
        <v>22</v>
      </c>
      <c r="E19" s="41"/>
      <c r="F19" s="41" t="s">
        <v>511</v>
      </c>
      <c r="G19" s="41"/>
      <c r="H19" s="41"/>
      <c r="I19" s="41"/>
      <c r="J19" s="41"/>
      <c r="K19" s="75">
        <v>5</v>
      </c>
      <c r="L19" s="76"/>
    </row>
    <row r="20" spans="2:12" ht="13.5" customHeight="1">
      <c r="B20" s="28">
        <f t="shared" si="1"/>
        <v>10</v>
      </c>
      <c r="C20" s="37"/>
      <c r="D20" s="43"/>
      <c r="E20" s="41"/>
      <c r="F20" s="41" t="s">
        <v>117</v>
      </c>
      <c r="G20" s="41"/>
      <c r="H20" s="41"/>
      <c r="I20" s="41"/>
      <c r="J20" s="41"/>
      <c r="K20" s="75">
        <v>8</v>
      </c>
      <c r="L20" s="76">
        <v>4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 t="s">
        <v>187</v>
      </c>
      <c r="L21" s="76">
        <v>100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512</v>
      </c>
      <c r="G22" s="41"/>
      <c r="H22" s="41"/>
      <c r="I22" s="41"/>
      <c r="J22" s="41"/>
      <c r="K22" s="75">
        <v>10</v>
      </c>
      <c r="L22" s="76"/>
    </row>
    <row r="23" spans="2:12" ht="13.5" customHeight="1">
      <c r="B23" s="28">
        <f t="shared" si="1"/>
        <v>13</v>
      </c>
      <c r="C23" s="37"/>
      <c r="D23" s="43"/>
      <c r="E23" s="41"/>
      <c r="F23" s="41" t="s">
        <v>24</v>
      </c>
      <c r="G23" s="41"/>
      <c r="H23" s="41"/>
      <c r="I23" s="41"/>
      <c r="J23" s="41"/>
      <c r="K23" s="75">
        <v>390</v>
      </c>
      <c r="L23" s="76">
        <v>300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122</v>
      </c>
      <c r="G24" s="41"/>
      <c r="H24" s="41"/>
      <c r="I24" s="41"/>
      <c r="J24" s="41"/>
      <c r="K24" s="75" t="s">
        <v>187</v>
      </c>
      <c r="L24" s="76">
        <v>100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132</v>
      </c>
      <c r="G25" s="41"/>
      <c r="H25" s="41"/>
      <c r="I25" s="41"/>
      <c r="J25" s="41"/>
      <c r="K25" s="75">
        <v>25</v>
      </c>
      <c r="L25" s="76" t="s">
        <v>187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87</v>
      </c>
      <c r="G26" s="41"/>
      <c r="H26" s="41"/>
      <c r="I26" s="41"/>
      <c r="J26" s="41"/>
      <c r="K26" s="75">
        <v>90</v>
      </c>
      <c r="L26" s="76">
        <v>675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437</v>
      </c>
      <c r="G27" s="41"/>
      <c r="H27" s="41"/>
      <c r="I27" s="41"/>
      <c r="J27" s="41"/>
      <c r="K27" s="75"/>
      <c r="L27" s="76" t="s">
        <v>187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141</v>
      </c>
      <c r="G28" s="41"/>
      <c r="H28" s="41"/>
      <c r="I28" s="41"/>
      <c r="J28" s="41"/>
      <c r="K28" s="75">
        <v>310</v>
      </c>
      <c r="L28" s="76">
        <v>525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25</v>
      </c>
      <c r="G29" s="41"/>
      <c r="H29" s="41"/>
      <c r="I29" s="41"/>
      <c r="J29" s="41"/>
      <c r="K29" s="75">
        <v>600</v>
      </c>
      <c r="L29" s="76">
        <v>1750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26</v>
      </c>
      <c r="G30" s="41"/>
      <c r="H30" s="41"/>
      <c r="I30" s="41"/>
      <c r="J30" s="41"/>
      <c r="K30" s="75">
        <v>5650</v>
      </c>
      <c r="L30" s="76">
        <v>54000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27</v>
      </c>
      <c r="G31" s="41"/>
      <c r="H31" s="41"/>
      <c r="I31" s="41"/>
      <c r="J31" s="41"/>
      <c r="K31" s="75"/>
      <c r="L31" s="76" t="s">
        <v>187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28</v>
      </c>
      <c r="G32" s="41"/>
      <c r="H32" s="41"/>
      <c r="I32" s="41"/>
      <c r="J32" s="41"/>
      <c r="K32" s="75">
        <v>5</v>
      </c>
      <c r="L32" s="76"/>
    </row>
    <row r="33" spans="2:12" ht="13.5" customHeight="1">
      <c r="B33" s="28">
        <f t="shared" si="1"/>
        <v>23</v>
      </c>
      <c r="C33" s="36" t="s">
        <v>91</v>
      </c>
      <c r="D33" s="34" t="s">
        <v>88</v>
      </c>
      <c r="E33" s="41"/>
      <c r="F33" s="41" t="s">
        <v>192</v>
      </c>
      <c r="G33" s="41"/>
      <c r="H33" s="41"/>
      <c r="I33" s="41"/>
      <c r="J33" s="41"/>
      <c r="K33" s="75">
        <v>5</v>
      </c>
      <c r="L33" s="76"/>
    </row>
    <row r="34" spans="2:19" ht="13.5" customHeight="1">
      <c r="B34" s="28">
        <f t="shared" si="1"/>
        <v>24</v>
      </c>
      <c r="C34" s="37"/>
      <c r="D34" s="43"/>
      <c r="E34" s="41"/>
      <c r="F34" s="41" t="s">
        <v>175</v>
      </c>
      <c r="G34" s="41"/>
      <c r="H34" s="41"/>
      <c r="I34" s="41"/>
      <c r="J34" s="41"/>
      <c r="K34" s="75"/>
      <c r="L34" s="76" t="s">
        <v>187</v>
      </c>
      <c r="R34">
        <f>COUNTA(K33:K34)</f>
        <v>1</v>
      </c>
      <c r="S34">
        <f>COUNTA(L33:L34)</f>
        <v>1</v>
      </c>
    </row>
    <row r="35" spans="2:12" ht="13.5" customHeight="1">
      <c r="B35" s="28">
        <f t="shared" si="1"/>
        <v>25</v>
      </c>
      <c r="C35" s="36" t="s">
        <v>89</v>
      </c>
      <c r="D35" s="34" t="s">
        <v>33</v>
      </c>
      <c r="E35" s="41"/>
      <c r="F35" s="41" t="s">
        <v>513</v>
      </c>
      <c r="G35" s="41"/>
      <c r="H35" s="41"/>
      <c r="I35" s="41"/>
      <c r="J35" s="41"/>
      <c r="K35" s="75" t="s">
        <v>187</v>
      </c>
      <c r="L35" s="76"/>
    </row>
    <row r="36" spans="2:12" ht="13.5" customHeight="1">
      <c r="B36" s="28">
        <f t="shared" si="1"/>
        <v>26</v>
      </c>
      <c r="C36" s="37"/>
      <c r="D36" s="43"/>
      <c r="E36" s="41"/>
      <c r="F36" s="41" t="s">
        <v>133</v>
      </c>
      <c r="G36" s="41"/>
      <c r="H36" s="41"/>
      <c r="I36" s="41"/>
      <c r="J36" s="41"/>
      <c r="K36" s="75">
        <v>10</v>
      </c>
      <c r="L36" s="76" t="s">
        <v>187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35</v>
      </c>
      <c r="G37" s="41"/>
      <c r="H37" s="41"/>
      <c r="I37" s="41"/>
      <c r="J37" s="41"/>
      <c r="K37" s="75">
        <v>5</v>
      </c>
      <c r="L37" s="76">
        <v>25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478</v>
      </c>
      <c r="G38" s="41"/>
      <c r="H38" s="41"/>
      <c r="I38" s="41"/>
      <c r="J38" s="41"/>
      <c r="K38" s="75"/>
      <c r="L38" s="76" t="s">
        <v>187</v>
      </c>
    </row>
    <row r="39" spans="2:25" ht="13.5" customHeight="1">
      <c r="B39" s="28">
        <f t="shared" si="1"/>
        <v>29</v>
      </c>
      <c r="C39" s="37"/>
      <c r="D39" s="43"/>
      <c r="E39" s="41"/>
      <c r="F39" s="41" t="s">
        <v>194</v>
      </c>
      <c r="G39" s="41"/>
      <c r="H39" s="41"/>
      <c r="I39" s="41"/>
      <c r="J39" s="41"/>
      <c r="K39" s="75"/>
      <c r="L39" s="76">
        <v>25</v>
      </c>
      <c r="M39" s="104"/>
      <c r="N39" s="103"/>
      <c r="Y39" s="119"/>
    </row>
    <row r="40" spans="2:12" ht="13.5" customHeight="1">
      <c r="B40" s="28">
        <f t="shared" si="1"/>
        <v>30</v>
      </c>
      <c r="C40" s="37"/>
      <c r="D40" s="43"/>
      <c r="E40" s="41"/>
      <c r="F40" s="41" t="s">
        <v>135</v>
      </c>
      <c r="G40" s="41"/>
      <c r="H40" s="41"/>
      <c r="I40" s="41"/>
      <c r="J40" s="41"/>
      <c r="K40" s="75">
        <v>20</v>
      </c>
      <c r="L40" s="76">
        <v>175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37</v>
      </c>
      <c r="G41" s="41"/>
      <c r="H41" s="41"/>
      <c r="I41" s="41"/>
      <c r="J41" s="41"/>
      <c r="K41" s="75">
        <v>45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97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136</v>
      </c>
      <c r="G43" s="41"/>
      <c r="H43" s="41"/>
      <c r="I43" s="41"/>
      <c r="J43" s="41"/>
      <c r="K43" s="75" t="s">
        <v>187</v>
      </c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44</v>
      </c>
      <c r="G44" s="41"/>
      <c r="H44" s="41"/>
      <c r="I44" s="41"/>
      <c r="J44" s="41"/>
      <c r="K44" s="75">
        <v>20</v>
      </c>
      <c r="L44" s="76"/>
    </row>
    <row r="45" spans="2:12" ht="13.5" customHeight="1">
      <c r="B45" s="28">
        <f t="shared" si="1"/>
        <v>35</v>
      </c>
      <c r="C45" s="37"/>
      <c r="D45" s="43"/>
      <c r="E45" s="41"/>
      <c r="F45" s="41" t="s">
        <v>46</v>
      </c>
      <c r="G45" s="41"/>
      <c r="H45" s="41"/>
      <c r="I45" s="41"/>
      <c r="J45" s="41"/>
      <c r="K45" s="75">
        <v>125</v>
      </c>
      <c r="L45" s="76">
        <v>225</v>
      </c>
    </row>
    <row r="46" spans="2:12" ht="13.5" customHeight="1">
      <c r="B46" s="28">
        <f t="shared" si="1"/>
        <v>36</v>
      </c>
      <c r="C46" s="36" t="s">
        <v>50</v>
      </c>
      <c r="D46" s="34" t="s">
        <v>51</v>
      </c>
      <c r="E46" s="41"/>
      <c r="F46" s="41" t="s">
        <v>53</v>
      </c>
      <c r="G46" s="41"/>
      <c r="H46" s="41"/>
      <c r="I46" s="41"/>
      <c r="J46" s="41"/>
      <c r="K46" s="75">
        <v>1</v>
      </c>
      <c r="L46" s="76"/>
    </row>
    <row r="47" spans="2:12" ht="13.5" customHeight="1">
      <c r="B47" s="28">
        <f t="shared" si="1"/>
        <v>37</v>
      </c>
      <c r="C47" s="36" t="s">
        <v>54</v>
      </c>
      <c r="D47" s="34" t="s">
        <v>55</v>
      </c>
      <c r="E47" s="41"/>
      <c r="F47" s="41" t="s">
        <v>196</v>
      </c>
      <c r="G47" s="41"/>
      <c r="H47" s="41"/>
      <c r="I47" s="41"/>
      <c r="J47" s="41"/>
      <c r="K47" s="75" t="s">
        <v>187</v>
      </c>
      <c r="L47" s="76">
        <v>5</v>
      </c>
    </row>
    <row r="48" spans="2:12" ht="13.5" customHeight="1">
      <c r="B48" s="28">
        <f t="shared" si="1"/>
        <v>38</v>
      </c>
      <c r="C48" s="37"/>
      <c r="D48" s="44"/>
      <c r="E48" s="41"/>
      <c r="F48" s="41" t="s">
        <v>56</v>
      </c>
      <c r="G48" s="41"/>
      <c r="H48" s="41"/>
      <c r="I48" s="41"/>
      <c r="J48" s="41"/>
      <c r="K48" s="75" t="s">
        <v>187</v>
      </c>
      <c r="L48" s="76">
        <v>50</v>
      </c>
    </row>
    <row r="49" spans="2:12" ht="13.5" customHeight="1">
      <c r="B49" s="28">
        <f t="shared" si="1"/>
        <v>39</v>
      </c>
      <c r="C49" s="38"/>
      <c r="D49" s="45" t="s">
        <v>57</v>
      </c>
      <c r="E49" s="41"/>
      <c r="F49" s="41" t="s">
        <v>58</v>
      </c>
      <c r="G49" s="41"/>
      <c r="H49" s="41"/>
      <c r="I49" s="41"/>
      <c r="J49" s="41"/>
      <c r="K49" s="75" t="s">
        <v>187</v>
      </c>
      <c r="L49" s="76" t="s">
        <v>187</v>
      </c>
    </row>
    <row r="50" spans="2:19" ht="13.5" customHeight="1">
      <c r="B50" s="28">
        <f t="shared" si="1"/>
        <v>40</v>
      </c>
      <c r="C50" s="36" t="s">
        <v>0</v>
      </c>
      <c r="D50" s="45" t="s">
        <v>60</v>
      </c>
      <c r="E50" s="41"/>
      <c r="F50" s="41" t="s">
        <v>61</v>
      </c>
      <c r="G50" s="41"/>
      <c r="H50" s="41"/>
      <c r="I50" s="41"/>
      <c r="J50" s="41"/>
      <c r="K50" s="75"/>
      <c r="L50" s="76">
        <v>25</v>
      </c>
      <c r="R50">
        <f>COUNTA(K46:K50)</f>
        <v>4</v>
      </c>
      <c r="S50">
        <f>COUNTA(L46:L50)</f>
        <v>4</v>
      </c>
    </row>
    <row r="51" spans="2:12" ht="13.5" customHeight="1">
      <c r="B51" s="28">
        <f t="shared" si="1"/>
        <v>41</v>
      </c>
      <c r="C51" s="155" t="s">
        <v>62</v>
      </c>
      <c r="D51" s="156"/>
      <c r="E51" s="41"/>
      <c r="F51" s="41" t="s">
        <v>63</v>
      </c>
      <c r="G51" s="41"/>
      <c r="H51" s="41"/>
      <c r="I51" s="41"/>
      <c r="J51" s="41"/>
      <c r="K51" s="75">
        <v>850</v>
      </c>
      <c r="L51" s="76">
        <v>2000</v>
      </c>
    </row>
    <row r="52" spans="2:12" ht="13.5" customHeight="1">
      <c r="B52" s="28">
        <f t="shared" si="1"/>
        <v>42</v>
      </c>
      <c r="C52" s="39"/>
      <c r="D52" s="40"/>
      <c r="E52" s="41"/>
      <c r="F52" s="41" t="s">
        <v>64</v>
      </c>
      <c r="G52" s="41"/>
      <c r="H52" s="41"/>
      <c r="I52" s="41"/>
      <c r="J52" s="41"/>
      <c r="K52" s="75">
        <v>300</v>
      </c>
      <c r="L52" s="76">
        <v>1375</v>
      </c>
    </row>
    <row r="53" spans="2:12" ht="13.5" customHeight="1" thickBot="1">
      <c r="B53" s="28">
        <f t="shared" si="1"/>
        <v>43</v>
      </c>
      <c r="C53" s="39"/>
      <c r="D53" s="40"/>
      <c r="E53" s="41"/>
      <c r="F53" s="41" t="s">
        <v>107</v>
      </c>
      <c r="G53" s="41"/>
      <c r="H53" s="41"/>
      <c r="I53" s="41"/>
      <c r="J53" s="41"/>
      <c r="K53" s="75">
        <v>50</v>
      </c>
      <c r="L53" s="82">
        <v>375</v>
      </c>
    </row>
    <row r="54" spans="2:12" ht="13.5" customHeight="1">
      <c r="B54" s="78"/>
      <c r="C54" s="79"/>
      <c r="D54" s="79"/>
      <c r="E54" s="80"/>
      <c r="F54" s="80"/>
      <c r="G54" s="80"/>
      <c r="H54" s="80"/>
      <c r="I54" s="80"/>
      <c r="J54" s="80"/>
      <c r="K54" s="80"/>
      <c r="L54" s="112"/>
    </row>
    <row r="55" spans="18:19" ht="18" customHeight="1">
      <c r="R55">
        <f>COUNTA(K11:K53)</f>
        <v>35</v>
      </c>
      <c r="S55">
        <f>COUNTA(L11:L53)</f>
        <v>32</v>
      </c>
    </row>
    <row r="56" spans="2:19" ht="18" customHeight="1">
      <c r="B56" s="22"/>
      <c r="R56">
        <f>SUM(R11:R14,K15:K53)</f>
        <v>8619</v>
      </c>
      <c r="S56">
        <f>SUM(S11:S14,L15:L53)</f>
        <v>61934</v>
      </c>
    </row>
    <row r="57" ht="9" customHeight="1" thickBot="1"/>
    <row r="58" spans="2:19" ht="18" customHeight="1">
      <c r="B58" s="1"/>
      <c r="C58" s="2"/>
      <c r="D58" s="157" t="s">
        <v>2</v>
      </c>
      <c r="E58" s="157"/>
      <c r="F58" s="157"/>
      <c r="G58" s="157"/>
      <c r="H58" s="2"/>
      <c r="I58" s="2"/>
      <c r="J58" s="3"/>
      <c r="K58" s="84" t="s">
        <v>80</v>
      </c>
      <c r="L58" s="106" t="s">
        <v>81</v>
      </c>
      <c r="R58">
        <f>COUNTA(K11:K53)</f>
        <v>35</v>
      </c>
      <c r="S58">
        <f>COUNTA(L11:L53)</f>
        <v>32</v>
      </c>
    </row>
    <row r="59" spans="2:19" ht="18" customHeight="1" thickBot="1">
      <c r="B59" s="7"/>
      <c r="C59" s="8"/>
      <c r="D59" s="158" t="s">
        <v>3</v>
      </c>
      <c r="E59" s="158"/>
      <c r="F59" s="158"/>
      <c r="G59" s="158"/>
      <c r="H59" s="8"/>
      <c r="I59" s="8"/>
      <c r="J59" s="9"/>
      <c r="K59" s="89" t="str">
        <f>K5</f>
        <v>H 31.2.14</v>
      </c>
      <c r="L59" s="113" t="str">
        <f>K59</f>
        <v>H 31.2.14</v>
      </c>
      <c r="R59">
        <f>SUM(R11:R14,K15:K53)</f>
        <v>8619</v>
      </c>
      <c r="S59">
        <f>SUM(S11:S14,L15:L53)</f>
        <v>61934</v>
      </c>
    </row>
    <row r="60" spans="2:12" ht="19.5" customHeight="1" thickTop="1">
      <c r="B60" s="159" t="s">
        <v>113</v>
      </c>
      <c r="C60" s="160"/>
      <c r="D60" s="160"/>
      <c r="E60" s="160"/>
      <c r="F60" s="160"/>
      <c r="G60" s="160"/>
      <c r="H60" s="160"/>
      <c r="I60" s="160"/>
      <c r="J60" s="27"/>
      <c r="K60" s="90">
        <f>SUM(K61:K69)</f>
        <v>8619</v>
      </c>
      <c r="L60" s="114">
        <f>SUM(L61:L69)</f>
        <v>61934</v>
      </c>
    </row>
    <row r="61" spans="2:12" ht="13.5" customHeight="1">
      <c r="B61" s="145" t="s">
        <v>66</v>
      </c>
      <c r="C61" s="146"/>
      <c r="D61" s="153"/>
      <c r="E61" s="48"/>
      <c r="F61" s="49"/>
      <c r="G61" s="147" t="s">
        <v>14</v>
      </c>
      <c r="H61" s="147"/>
      <c r="I61" s="49"/>
      <c r="J61" s="51"/>
      <c r="K61" s="42">
        <f>SUM(R$11:R$14)</f>
        <v>75</v>
      </c>
      <c r="L61" s="115">
        <f>SUM(S$11:S$14)</f>
        <v>175</v>
      </c>
    </row>
    <row r="62" spans="2:12" ht="13.5" customHeight="1">
      <c r="B62" s="16"/>
      <c r="C62" s="17"/>
      <c r="D62" s="18"/>
      <c r="E62" s="52"/>
      <c r="F62" s="41"/>
      <c r="G62" s="147" t="s">
        <v>90</v>
      </c>
      <c r="H62" s="147"/>
      <c r="I62" s="50"/>
      <c r="J62" s="53"/>
      <c r="K62" s="42">
        <f>SUM(K$15)</f>
        <v>15</v>
      </c>
      <c r="L62" s="115">
        <f>SUM(L$15)</f>
        <v>25</v>
      </c>
    </row>
    <row r="63" spans="2:12" ht="13.5" customHeight="1">
      <c r="B63" s="16"/>
      <c r="C63" s="17"/>
      <c r="D63" s="18"/>
      <c r="E63" s="52"/>
      <c r="F63" s="41"/>
      <c r="G63" s="147" t="s">
        <v>32</v>
      </c>
      <c r="H63" s="147"/>
      <c r="I63" s="49"/>
      <c r="J63" s="51"/>
      <c r="K63" s="42">
        <f>SUM(K$16:K$16)</f>
        <v>5</v>
      </c>
      <c r="L63" s="115">
        <f>SUM(L$16:L$16)</f>
        <v>0</v>
      </c>
    </row>
    <row r="64" spans="2:12" ht="13.5" customHeight="1">
      <c r="B64" s="16"/>
      <c r="C64" s="17"/>
      <c r="D64" s="18"/>
      <c r="E64" s="52"/>
      <c r="F64" s="41"/>
      <c r="G64" s="147" t="s">
        <v>20</v>
      </c>
      <c r="H64" s="147"/>
      <c r="I64" s="49"/>
      <c r="J64" s="51"/>
      <c r="K64" s="42">
        <f>SUM(K$17:K$18)</f>
        <v>0</v>
      </c>
      <c r="L64" s="115">
        <f>SUM(L$17:L$18)</f>
        <v>0</v>
      </c>
    </row>
    <row r="65" spans="2:12" ht="13.5" customHeight="1">
      <c r="B65" s="16"/>
      <c r="C65" s="17"/>
      <c r="D65" s="18"/>
      <c r="E65" s="52"/>
      <c r="F65" s="41"/>
      <c r="G65" s="147" t="s">
        <v>22</v>
      </c>
      <c r="H65" s="147"/>
      <c r="I65" s="49"/>
      <c r="J65" s="51"/>
      <c r="K65" s="42">
        <f>SUM(K$19:K$32)</f>
        <v>7093</v>
      </c>
      <c r="L65" s="115">
        <f>SUM(L$19:L$32)</f>
        <v>57454</v>
      </c>
    </row>
    <row r="66" spans="2:12" ht="13.5" customHeight="1">
      <c r="B66" s="16"/>
      <c r="C66" s="17"/>
      <c r="D66" s="18"/>
      <c r="E66" s="52"/>
      <c r="F66" s="41"/>
      <c r="G66" s="147" t="s">
        <v>88</v>
      </c>
      <c r="H66" s="147"/>
      <c r="I66" s="49"/>
      <c r="J66" s="51"/>
      <c r="K66" s="42">
        <f>SUM(K$33:K$34)</f>
        <v>5</v>
      </c>
      <c r="L66" s="115">
        <f>SUM(L$33:L$34)</f>
        <v>0</v>
      </c>
    </row>
    <row r="67" spans="2:12" ht="13.5" customHeight="1">
      <c r="B67" s="16"/>
      <c r="C67" s="17"/>
      <c r="D67" s="18"/>
      <c r="E67" s="52"/>
      <c r="F67" s="41"/>
      <c r="G67" s="147" t="s">
        <v>33</v>
      </c>
      <c r="H67" s="147"/>
      <c r="I67" s="49"/>
      <c r="J67" s="51"/>
      <c r="K67" s="42">
        <f>SUM(K$35:K$45)</f>
        <v>225</v>
      </c>
      <c r="L67" s="115">
        <f>SUM(L$35:L$45)</f>
        <v>450</v>
      </c>
    </row>
    <row r="68" spans="2:12" ht="13.5" customHeight="1">
      <c r="B68" s="16"/>
      <c r="C68" s="17"/>
      <c r="D68" s="18"/>
      <c r="E68" s="52"/>
      <c r="F68" s="41"/>
      <c r="G68" s="147" t="s">
        <v>104</v>
      </c>
      <c r="H68" s="147"/>
      <c r="I68" s="49"/>
      <c r="J68" s="51"/>
      <c r="K68" s="42">
        <f>SUM(K$51:K$52)</f>
        <v>1150</v>
      </c>
      <c r="L68" s="115">
        <f>SUM(L$51:L$52)</f>
        <v>3375</v>
      </c>
    </row>
    <row r="69" spans="2:12" ht="13.5" customHeight="1" thickBot="1">
      <c r="B69" s="19"/>
      <c r="C69" s="20"/>
      <c r="D69" s="21"/>
      <c r="E69" s="54"/>
      <c r="F69" s="46"/>
      <c r="G69" s="148" t="s">
        <v>65</v>
      </c>
      <c r="H69" s="148"/>
      <c r="I69" s="55"/>
      <c r="J69" s="56"/>
      <c r="K69" s="47">
        <f>SUM(K$46:K$50,K$53)</f>
        <v>51</v>
      </c>
      <c r="L69" s="116">
        <f>SUM(L$46:L$50,L$53)</f>
        <v>455</v>
      </c>
    </row>
    <row r="70" spans="2:12" ht="18" customHeight="1" thickTop="1">
      <c r="B70" s="149" t="s">
        <v>67</v>
      </c>
      <c r="C70" s="150"/>
      <c r="D70" s="151"/>
      <c r="E70" s="62"/>
      <c r="F70" s="29"/>
      <c r="G70" s="152" t="s">
        <v>68</v>
      </c>
      <c r="H70" s="152"/>
      <c r="I70" s="29"/>
      <c r="J70" s="30"/>
      <c r="K70" s="91" t="s">
        <v>69</v>
      </c>
      <c r="L70" s="97"/>
    </row>
    <row r="71" spans="2:12" ht="18" customHeight="1">
      <c r="B71" s="59"/>
      <c r="C71" s="60"/>
      <c r="D71" s="60"/>
      <c r="E71" s="57"/>
      <c r="F71" s="58"/>
      <c r="G71" s="33"/>
      <c r="H71" s="33"/>
      <c r="I71" s="58"/>
      <c r="J71" s="61"/>
      <c r="K71" s="92" t="s">
        <v>70</v>
      </c>
      <c r="L71" s="98"/>
    </row>
    <row r="72" spans="2:12" ht="18" customHeight="1">
      <c r="B72" s="16"/>
      <c r="C72" s="17"/>
      <c r="D72" s="17"/>
      <c r="E72" s="63"/>
      <c r="F72" s="8"/>
      <c r="G72" s="143" t="s">
        <v>71</v>
      </c>
      <c r="H72" s="143"/>
      <c r="I72" s="31"/>
      <c r="J72" s="32"/>
      <c r="K72" s="93" t="s">
        <v>72</v>
      </c>
      <c r="L72" s="99"/>
    </row>
    <row r="73" spans="2:12" ht="18" customHeight="1">
      <c r="B73" s="16"/>
      <c r="C73" s="17"/>
      <c r="D73" s="17"/>
      <c r="E73" s="64"/>
      <c r="F73" s="17"/>
      <c r="G73" s="65"/>
      <c r="H73" s="65"/>
      <c r="I73" s="60"/>
      <c r="J73" s="66"/>
      <c r="K73" s="94" t="s">
        <v>101</v>
      </c>
      <c r="L73" s="100"/>
    </row>
    <row r="74" spans="2:12" ht="18" customHeight="1">
      <c r="B74" s="16"/>
      <c r="C74" s="17"/>
      <c r="D74" s="17"/>
      <c r="E74" s="64"/>
      <c r="F74" s="17"/>
      <c r="G74" s="65"/>
      <c r="H74" s="65"/>
      <c r="I74" s="60"/>
      <c r="J74" s="66"/>
      <c r="K74" s="94" t="s">
        <v>102</v>
      </c>
      <c r="L74" s="100"/>
    </row>
    <row r="75" spans="2:12" ht="18" customHeight="1">
      <c r="B75" s="16"/>
      <c r="C75" s="17"/>
      <c r="D75" s="17"/>
      <c r="E75" s="63"/>
      <c r="F75" s="8"/>
      <c r="G75" s="143" t="s">
        <v>73</v>
      </c>
      <c r="H75" s="143"/>
      <c r="I75" s="31"/>
      <c r="J75" s="32"/>
      <c r="K75" s="93" t="s">
        <v>109</v>
      </c>
      <c r="L75" s="99"/>
    </row>
    <row r="76" spans="2:12" ht="18" customHeight="1">
      <c r="B76" s="16"/>
      <c r="C76" s="17"/>
      <c r="D76" s="17"/>
      <c r="E76" s="64"/>
      <c r="F76" s="17"/>
      <c r="G76" s="65"/>
      <c r="H76" s="65"/>
      <c r="I76" s="60"/>
      <c r="J76" s="66"/>
      <c r="K76" s="94" t="s">
        <v>110</v>
      </c>
      <c r="L76" s="100"/>
    </row>
    <row r="77" spans="2:12" ht="18" customHeight="1">
      <c r="B77" s="16"/>
      <c r="C77" s="17"/>
      <c r="D77" s="17"/>
      <c r="E77" s="64"/>
      <c r="F77" s="17"/>
      <c r="G77" s="65"/>
      <c r="H77" s="65"/>
      <c r="I77" s="60"/>
      <c r="J77" s="66"/>
      <c r="K77" s="94" t="s">
        <v>111</v>
      </c>
      <c r="L77" s="100"/>
    </row>
    <row r="78" spans="2:12" ht="18" customHeight="1">
      <c r="B78" s="16"/>
      <c r="C78" s="17"/>
      <c r="D78" s="17"/>
      <c r="E78" s="13"/>
      <c r="F78" s="14"/>
      <c r="G78" s="33"/>
      <c r="H78" s="33"/>
      <c r="I78" s="58"/>
      <c r="J78" s="61"/>
      <c r="K78" s="94" t="s">
        <v>112</v>
      </c>
      <c r="L78" s="98"/>
    </row>
    <row r="79" spans="2:12" ht="18" customHeight="1">
      <c r="B79" s="145" t="s">
        <v>74</v>
      </c>
      <c r="C79" s="146"/>
      <c r="D79" s="146"/>
      <c r="E79" s="8"/>
      <c r="F79" s="8"/>
      <c r="G79" s="8"/>
      <c r="H79" s="8"/>
      <c r="I79" s="8"/>
      <c r="J79" s="8"/>
      <c r="K79" s="77"/>
      <c r="L79" s="120"/>
    </row>
    <row r="80" spans="2:12" ht="13.5" customHeight="1">
      <c r="B80" s="67"/>
      <c r="C80" s="68" t="s">
        <v>75</v>
      </c>
      <c r="D80" s="69"/>
      <c r="E80" s="68"/>
      <c r="F80" s="68"/>
      <c r="G80" s="68"/>
      <c r="H80" s="68"/>
      <c r="I80" s="68"/>
      <c r="J80" s="68"/>
      <c r="K80" s="95"/>
      <c r="L80" s="101"/>
    </row>
    <row r="81" spans="2:12" ht="13.5" customHeight="1">
      <c r="B81" s="67"/>
      <c r="C81" s="68" t="s">
        <v>76</v>
      </c>
      <c r="D81" s="69"/>
      <c r="E81" s="68"/>
      <c r="F81" s="68"/>
      <c r="G81" s="68"/>
      <c r="H81" s="68"/>
      <c r="I81" s="68"/>
      <c r="J81" s="68"/>
      <c r="K81" s="95"/>
      <c r="L81" s="101"/>
    </row>
    <row r="82" spans="2:12" ht="13.5" customHeight="1">
      <c r="B82" s="67"/>
      <c r="C82" s="68" t="s">
        <v>77</v>
      </c>
      <c r="D82" s="69"/>
      <c r="E82" s="68"/>
      <c r="F82" s="68"/>
      <c r="G82" s="68"/>
      <c r="H82" s="68"/>
      <c r="I82" s="68"/>
      <c r="J82" s="68"/>
      <c r="K82" s="95"/>
      <c r="L82" s="101"/>
    </row>
    <row r="83" spans="2:12" ht="13.5" customHeight="1">
      <c r="B83" s="67"/>
      <c r="C83" s="68" t="s">
        <v>198</v>
      </c>
      <c r="D83" s="69"/>
      <c r="E83" s="68"/>
      <c r="F83" s="68"/>
      <c r="G83" s="68"/>
      <c r="H83" s="68"/>
      <c r="I83" s="68"/>
      <c r="J83" s="68"/>
      <c r="K83" s="95"/>
      <c r="L83" s="101"/>
    </row>
    <row r="84" spans="2:12" ht="13.5" customHeight="1">
      <c r="B84" s="67"/>
      <c r="C84" s="68" t="s">
        <v>181</v>
      </c>
      <c r="D84" s="69"/>
      <c r="E84" s="68"/>
      <c r="F84" s="68"/>
      <c r="G84" s="68"/>
      <c r="H84" s="68"/>
      <c r="I84" s="68"/>
      <c r="J84" s="68"/>
      <c r="K84" s="95"/>
      <c r="L84" s="101"/>
    </row>
    <row r="85" spans="2:12" ht="13.5" customHeight="1">
      <c r="B85" s="70"/>
      <c r="C85" s="68" t="s">
        <v>199</v>
      </c>
      <c r="D85" s="68"/>
      <c r="E85" s="68"/>
      <c r="F85" s="68"/>
      <c r="G85" s="68"/>
      <c r="H85" s="68"/>
      <c r="I85" s="68"/>
      <c r="J85" s="68"/>
      <c r="K85" s="95"/>
      <c r="L85" s="101"/>
    </row>
    <row r="86" spans="2:12" ht="13.5" customHeight="1">
      <c r="B86" s="70"/>
      <c r="C86" s="68" t="s">
        <v>200</v>
      </c>
      <c r="D86" s="68"/>
      <c r="E86" s="68"/>
      <c r="F86" s="68"/>
      <c r="G86" s="68"/>
      <c r="H86" s="68"/>
      <c r="I86" s="68"/>
      <c r="J86" s="68"/>
      <c r="K86" s="95"/>
      <c r="L86" s="101"/>
    </row>
    <row r="87" spans="2:12" ht="13.5" customHeight="1">
      <c r="B87" s="70"/>
      <c r="C87" s="68" t="s">
        <v>129</v>
      </c>
      <c r="D87" s="68"/>
      <c r="E87" s="68"/>
      <c r="F87" s="68"/>
      <c r="G87" s="68"/>
      <c r="H87" s="68"/>
      <c r="I87" s="68"/>
      <c r="J87" s="68"/>
      <c r="K87" s="95"/>
      <c r="L87" s="101"/>
    </row>
    <row r="88" spans="2:12" ht="13.5" customHeight="1">
      <c r="B88" s="70"/>
      <c r="C88" s="68" t="s">
        <v>130</v>
      </c>
      <c r="D88" s="68"/>
      <c r="E88" s="68"/>
      <c r="F88" s="68"/>
      <c r="G88" s="68"/>
      <c r="H88" s="68"/>
      <c r="I88" s="68"/>
      <c r="J88" s="68"/>
      <c r="K88" s="95"/>
      <c r="L88" s="101"/>
    </row>
    <row r="89" spans="2:12" ht="13.5" customHeight="1">
      <c r="B89" s="70"/>
      <c r="C89" s="68" t="s">
        <v>178</v>
      </c>
      <c r="D89" s="68"/>
      <c r="E89" s="68"/>
      <c r="F89" s="68"/>
      <c r="G89" s="68"/>
      <c r="H89" s="68"/>
      <c r="I89" s="68"/>
      <c r="J89" s="68"/>
      <c r="K89" s="95"/>
      <c r="L89" s="101"/>
    </row>
    <row r="90" spans="2:12" ht="13.5" customHeight="1">
      <c r="B90" s="70"/>
      <c r="C90" s="68" t="s">
        <v>201</v>
      </c>
      <c r="D90" s="68"/>
      <c r="E90" s="68"/>
      <c r="F90" s="68"/>
      <c r="G90" s="68"/>
      <c r="H90" s="68"/>
      <c r="I90" s="68"/>
      <c r="J90" s="68"/>
      <c r="K90" s="95"/>
      <c r="L90" s="101"/>
    </row>
    <row r="91" spans="2:12" ht="13.5" customHeight="1">
      <c r="B91" s="70"/>
      <c r="C91" s="95" t="s">
        <v>202</v>
      </c>
      <c r="D91" s="68"/>
      <c r="E91" s="68"/>
      <c r="F91" s="68"/>
      <c r="G91" s="68"/>
      <c r="H91" s="68"/>
      <c r="I91" s="68"/>
      <c r="J91" s="68"/>
      <c r="K91" s="95"/>
      <c r="L91" s="101"/>
    </row>
    <row r="92" spans="2:12" ht="13.5" customHeight="1">
      <c r="B92" s="70"/>
      <c r="C92" s="68" t="s">
        <v>203</v>
      </c>
      <c r="D92" s="68"/>
      <c r="E92" s="68"/>
      <c r="F92" s="68"/>
      <c r="G92" s="68"/>
      <c r="H92" s="68"/>
      <c r="I92" s="68"/>
      <c r="J92" s="68"/>
      <c r="K92" s="95"/>
      <c r="L92" s="101"/>
    </row>
    <row r="93" spans="2:13" ht="18" customHeight="1">
      <c r="B93" s="70"/>
      <c r="C93" s="68" t="s">
        <v>131</v>
      </c>
      <c r="D93" s="68"/>
      <c r="E93" s="68"/>
      <c r="F93" s="68"/>
      <c r="G93" s="68"/>
      <c r="H93" s="68"/>
      <c r="I93" s="68"/>
      <c r="J93" s="68"/>
      <c r="K93" s="95"/>
      <c r="L93" s="95"/>
      <c r="M93" s="121"/>
    </row>
    <row r="94" spans="2:13" ht="13.5">
      <c r="B94" s="70"/>
      <c r="C94" s="68" t="s">
        <v>179</v>
      </c>
      <c r="D94" s="68"/>
      <c r="E94" s="68"/>
      <c r="F94" s="68"/>
      <c r="G94" s="68"/>
      <c r="H94" s="68"/>
      <c r="I94" s="68"/>
      <c r="J94" s="68"/>
      <c r="K94" s="95"/>
      <c r="L94" s="95"/>
      <c r="M94" s="121"/>
    </row>
    <row r="95" spans="2:13" ht="13.5">
      <c r="B95" s="70"/>
      <c r="C95" s="68" t="s">
        <v>180</v>
      </c>
      <c r="D95" s="68"/>
      <c r="E95" s="68"/>
      <c r="F95" s="68"/>
      <c r="G95" s="68"/>
      <c r="H95" s="68"/>
      <c r="I95" s="68"/>
      <c r="J95" s="68"/>
      <c r="K95" s="95"/>
      <c r="L95" s="95"/>
      <c r="M95" s="121"/>
    </row>
    <row r="96" spans="2:13" ht="13.5">
      <c r="B96" s="70"/>
      <c r="C96" s="68" t="s">
        <v>204</v>
      </c>
      <c r="D96" s="68"/>
      <c r="E96" s="68"/>
      <c r="F96" s="68"/>
      <c r="G96" s="68"/>
      <c r="H96" s="68"/>
      <c r="I96" s="68"/>
      <c r="J96" s="68"/>
      <c r="K96" s="95"/>
      <c r="L96" s="95"/>
      <c r="M96" s="121"/>
    </row>
    <row r="97" spans="2:25" ht="13.5" customHeight="1">
      <c r="B97" s="70"/>
      <c r="C97" s="68" t="s">
        <v>182</v>
      </c>
      <c r="D97" s="68"/>
      <c r="E97" s="68"/>
      <c r="F97" s="68"/>
      <c r="G97" s="68"/>
      <c r="H97" s="68"/>
      <c r="I97" s="68"/>
      <c r="J97" s="68"/>
      <c r="K97" s="95"/>
      <c r="L97" s="95"/>
      <c r="M97" s="129"/>
      <c r="N97" s="128"/>
      <c r="Y97" s="83"/>
    </row>
    <row r="98" spans="2:13" ht="13.5">
      <c r="B98" s="70"/>
      <c r="C98" s="68" t="s">
        <v>92</v>
      </c>
      <c r="D98" s="68"/>
      <c r="E98" s="68"/>
      <c r="F98" s="68"/>
      <c r="G98" s="68"/>
      <c r="H98" s="68"/>
      <c r="I98" s="68"/>
      <c r="J98" s="68"/>
      <c r="K98" s="95"/>
      <c r="L98" s="95"/>
      <c r="M98" s="121"/>
    </row>
    <row r="99" spans="2:13" ht="13.5">
      <c r="B99" s="70"/>
      <c r="C99" s="68" t="s">
        <v>78</v>
      </c>
      <c r="D99" s="68"/>
      <c r="E99" s="68"/>
      <c r="F99" s="68"/>
      <c r="G99" s="68"/>
      <c r="H99" s="68"/>
      <c r="I99" s="68"/>
      <c r="J99" s="68"/>
      <c r="K99" s="95"/>
      <c r="L99" s="95"/>
      <c r="M99" s="121"/>
    </row>
    <row r="100" spans="2:13" ht="13.5">
      <c r="B100" s="121"/>
      <c r="C100" s="95" t="s">
        <v>205</v>
      </c>
      <c r="D100" s="81"/>
      <c r="E100" s="81"/>
      <c r="F100" s="81"/>
      <c r="G100" s="81"/>
      <c r="H100" s="81"/>
      <c r="I100" s="81"/>
      <c r="J100" s="81"/>
      <c r="K100" s="122"/>
      <c r="L100" s="122"/>
      <c r="M100" s="121"/>
    </row>
    <row r="101" spans="2:25" ht="13.5">
      <c r="B101" s="121"/>
      <c r="C101" s="95" t="s">
        <v>206</v>
      </c>
      <c r="D101" s="81"/>
      <c r="E101" s="81"/>
      <c r="F101" s="81"/>
      <c r="G101" s="81"/>
      <c r="H101" s="81"/>
      <c r="I101" s="81"/>
      <c r="J101" s="81"/>
      <c r="K101" s="122"/>
      <c r="L101" s="122"/>
      <c r="M101" s="130"/>
      <c r="N101" s="123"/>
      <c r="Y101" s="83"/>
    </row>
    <row r="102" spans="2:13" ht="13.5">
      <c r="B102" s="121"/>
      <c r="C102" s="95" t="s">
        <v>207</v>
      </c>
      <c r="D102" s="81"/>
      <c r="E102" s="81"/>
      <c r="F102" s="81"/>
      <c r="G102" s="81"/>
      <c r="H102" s="81"/>
      <c r="I102" s="81"/>
      <c r="J102" s="81"/>
      <c r="K102" s="122"/>
      <c r="L102" s="122"/>
      <c r="M102" s="121"/>
    </row>
    <row r="103" spans="2:12" ht="14.25" thickBot="1">
      <c r="B103" s="124"/>
      <c r="C103" s="96" t="s">
        <v>208</v>
      </c>
      <c r="D103" s="125"/>
      <c r="E103" s="125"/>
      <c r="F103" s="125"/>
      <c r="G103" s="125"/>
      <c r="H103" s="125"/>
      <c r="I103" s="125"/>
      <c r="J103" s="125"/>
      <c r="K103" s="126"/>
      <c r="L103" s="127"/>
    </row>
  </sheetData>
  <sheetProtection/>
  <mergeCells count="26">
    <mergeCell ref="G70:H70"/>
    <mergeCell ref="G65:H65"/>
    <mergeCell ref="G72:H72"/>
    <mergeCell ref="G75:H75"/>
    <mergeCell ref="B79:D79"/>
    <mergeCell ref="G66:H66"/>
    <mergeCell ref="G67:H67"/>
    <mergeCell ref="G68:H68"/>
    <mergeCell ref="G69:H69"/>
    <mergeCell ref="B70:D70"/>
    <mergeCell ref="G62:H62"/>
    <mergeCell ref="D58:G58"/>
    <mergeCell ref="D59:G59"/>
    <mergeCell ref="B60:I60"/>
    <mergeCell ref="G63:H63"/>
    <mergeCell ref="G64:H64"/>
    <mergeCell ref="D4:G4"/>
    <mergeCell ref="D5:G5"/>
    <mergeCell ref="D6:G6"/>
    <mergeCell ref="D7:F7"/>
    <mergeCell ref="D8:F8"/>
    <mergeCell ref="B61:D61"/>
    <mergeCell ref="G61:H61"/>
    <mergeCell ref="D9:F9"/>
    <mergeCell ref="G10:H10"/>
    <mergeCell ref="C51:D51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2:Y95"/>
  <sheetViews>
    <sheetView view="pageBreakPreview" zoomScale="75" zoomScaleNormal="75" zoomScaleSheetLayoutView="75" zoomScalePageLayoutView="0" workbookViewId="0" topLeftCell="A52">
      <selection activeCell="K72" sqref="K72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499</v>
      </c>
      <c r="L5" s="107" t="str">
        <f>K5</f>
        <v>H 31.2.7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0.43124999999999997</v>
      </c>
      <c r="L6" s="132">
        <v>0.3770833333333334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1.85</v>
      </c>
      <c r="L7" s="134">
        <v>1.36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224</v>
      </c>
      <c r="G11" s="41"/>
      <c r="H11" s="41"/>
      <c r="I11" s="41"/>
      <c r="J11" s="41"/>
      <c r="K11" s="73" t="s">
        <v>490</v>
      </c>
      <c r="L11" s="74"/>
      <c r="N11" t="s">
        <v>15</v>
      </c>
      <c r="O11" t="e">
        <f>IF(#REF!="",0,VALUE(MID(#REF!,2,LEN(#REF!)-2)))</f>
        <v>#REF!</v>
      </c>
      <c r="P11">
        <f>IF(L11="",0,VALUE(MID(L11,2,LEN(L11)-2)))</f>
        <v>0</v>
      </c>
      <c r="Q11" t="e">
        <f>IF(#REF!="",0,VALUE(MID(#REF!,2,LEN(#REF!)-2)))</f>
        <v>#REF!</v>
      </c>
      <c r="R11">
        <f aca="true" t="shared" si="0" ref="R11:S14">IF(K11="＋",0,IF(K11="(＋)",0,ABS(K11)))</f>
        <v>5</v>
      </c>
      <c r="S11">
        <f t="shared" si="0"/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502</v>
      </c>
      <c r="G12" s="41"/>
      <c r="H12" s="41"/>
      <c r="I12" s="41"/>
      <c r="J12" s="41"/>
      <c r="K12" s="73" t="s">
        <v>490</v>
      </c>
      <c r="L12" s="74"/>
      <c r="N12" s="71" t="s">
        <v>17</v>
      </c>
      <c r="O12" t="str">
        <f>K12</f>
        <v>(5)</v>
      </c>
      <c r="P12">
        <f>L12</f>
        <v>0</v>
      </c>
      <c r="Q12" t="e">
        <f>#REF!</f>
        <v>#REF!</v>
      </c>
      <c r="R12">
        <f t="shared" si="0"/>
        <v>5</v>
      </c>
      <c r="S12">
        <f t="shared" si="0"/>
        <v>0</v>
      </c>
    </row>
    <row r="13" spans="2:19" ht="13.5" customHeight="1">
      <c r="B13" s="28">
        <f aca="true" t="shared" si="1" ref="B13:B51">B12+1</f>
        <v>3</v>
      </c>
      <c r="C13" s="35"/>
      <c r="D13" s="43"/>
      <c r="E13" s="41"/>
      <c r="F13" s="41" t="s">
        <v>254</v>
      </c>
      <c r="G13" s="41"/>
      <c r="H13" s="41"/>
      <c r="I13" s="41"/>
      <c r="J13" s="41"/>
      <c r="K13" s="73" t="s">
        <v>491</v>
      </c>
      <c r="L13" s="74" t="s">
        <v>185</v>
      </c>
      <c r="N13" s="71" t="s">
        <v>17</v>
      </c>
      <c r="O13" t="str">
        <f>K13</f>
        <v>(15)</v>
      </c>
      <c r="P13" t="str">
        <f>L13</f>
        <v>(25)</v>
      </c>
      <c r="Q13" t="e">
        <f>#REF!</f>
        <v>#REF!</v>
      </c>
      <c r="R13">
        <f t="shared" si="0"/>
        <v>15</v>
      </c>
      <c r="S13">
        <f t="shared" si="0"/>
        <v>25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138</v>
      </c>
      <c r="G14" s="41"/>
      <c r="H14" s="41"/>
      <c r="I14" s="41"/>
      <c r="J14" s="41"/>
      <c r="K14" s="73" t="s">
        <v>500</v>
      </c>
      <c r="L14" s="74" t="s">
        <v>222</v>
      </c>
      <c r="N14" t="s">
        <v>15</v>
      </c>
      <c r="O14" t="e">
        <f>IF(#REF!="",0,VALUE(MID(#REF!,2,LEN(#REF!)-2)))</f>
        <v>#REF!</v>
      </c>
      <c r="P14">
        <f>IF(L14="",0,VALUE(MID(L14,2,LEN(L14)-2)))</f>
        <v>75</v>
      </c>
      <c r="Q14" t="e">
        <f>IF(#REF!="",0,VALUE(MID(#REF!,2,LEN(#REF!)-2)))</f>
        <v>#REF!</v>
      </c>
      <c r="R14">
        <f t="shared" si="0"/>
        <v>65</v>
      </c>
      <c r="S14">
        <f t="shared" si="0"/>
        <v>75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25</v>
      </c>
      <c r="L15" s="76">
        <v>25</v>
      </c>
      <c r="S15">
        <f>COUNTA(L11:L14)</f>
        <v>2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242</v>
      </c>
      <c r="G16" s="41"/>
      <c r="H16" s="41"/>
      <c r="I16" s="41"/>
      <c r="J16" s="41"/>
      <c r="K16" s="75">
        <v>10</v>
      </c>
      <c r="L16" s="76">
        <v>25</v>
      </c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170</v>
      </c>
      <c r="G17" s="41"/>
      <c r="H17" s="41"/>
      <c r="I17" s="41"/>
      <c r="J17" s="41"/>
      <c r="K17" s="75">
        <v>10</v>
      </c>
      <c r="L17" s="76"/>
    </row>
    <row r="18" spans="2:12" ht="13.5" customHeight="1">
      <c r="B18" s="28">
        <f t="shared" si="1"/>
        <v>8</v>
      </c>
      <c r="C18" s="37"/>
      <c r="D18" s="43"/>
      <c r="E18" s="41"/>
      <c r="F18" s="41" t="s">
        <v>507</v>
      </c>
      <c r="G18" s="41"/>
      <c r="H18" s="41"/>
      <c r="I18" s="41"/>
      <c r="J18" s="41"/>
      <c r="K18" s="75">
        <v>10</v>
      </c>
      <c r="L18" s="76"/>
    </row>
    <row r="19" spans="2:12" ht="13.5" customHeight="1">
      <c r="B19" s="28">
        <f t="shared" si="1"/>
        <v>9</v>
      </c>
      <c r="C19" s="37"/>
      <c r="D19" s="34" t="s">
        <v>22</v>
      </c>
      <c r="E19" s="41"/>
      <c r="F19" s="41" t="s">
        <v>118</v>
      </c>
      <c r="G19" s="41"/>
      <c r="H19" s="41"/>
      <c r="I19" s="41"/>
      <c r="J19" s="41"/>
      <c r="K19" s="75"/>
      <c r="L19" s="76" t="s">
        <v>187</v>
      </c>
    </row>
    <row r="20" spans="2:12" ht="13.5" customHeight="1">
      <c r="B20" s="28">
        <f t="shared" si="1"/>
        <v>10</v>
      </c>
      <c r="C20" s="37"/>
      <c r="D20" s="43"/>
      <c r="E20" s="41"/>
      <c r="F20" s="41" t="s">
        <v>119</v>
      </c>
      <c r="G20" s="41"/>
      <c r="H20" s="41"/>
      <c r="I20" s="41"/>
      <c r="J20" s="41"/>
      <c r="K20" s="75">
        <v>10</v>
      </c>
      <c r="L20" s="76">
        <v>150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163</v>
      </c>
      <c r="G21" s="41"/>
      <c r="H21" s="41"/>
      <c r="I21" s="41"/>
      <c r="J21" s="41"/>
      <c r="K21" s="75"/>
      <c r="L21" s="76" t="s">
        <v>187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23</v>
      </c>
      <c r="G22" s="41"/>
      <c r="H22" s="41"/>
      <c r="I22" s="41"/>
      <c r="J22" s="41"/>
      <c r="K22" s="75" t="s">
        <v>187</v>
      </c>
      <c r="L22" s="76"/>
    </row>
    <row r="23" spans="2:12" ht="13.5" customHeight="1">
      <c r="B23" s="28">
        <f t="shared" si="1"/>
        <v>13</v>
      </c>
      <c r="C23" s="37"/>
      <c r="D23" s="43"/>
      <c r="E23" s="41"/>
      <c r="F23" s="41" t="s">
        <v>24</v>
      </c>
      <c r="G23" s="41"/>
      <c r="H23" s="41"/>
      <c r="I23" s="41"/>
      <c r="J23" s="41"/>
      <c r="K23" s="75">
        <v>210</v>
      </c>
      <c r="L23" s="76">
        <v>75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122</v>
      </c>
      <c r="G24" s="41"/>
      <c r="H24" s="41"/>
      <c r="I24" s="41"/>
      <c r="J24" s="41"/>
      <c r="K24" s="75">
        <v>10</v>
      </c>
      <c r="L24" s="76"/>
    </row>
    <row r="25" spans="2:12" ht="13.5" customHeight="1">
      <c r="B25" s="28">
        <f t="shared" si="1"/>
        <v>15</v>
      </c>
      <c r="C25" s="37"/>
      <c r="D25" s="43"/>
      <c r="E25" s="41"/>
      <c r="F25" s="41" t="s">
        <v>132</v>
      </c>
      <c r="G25" s="41"/>
      <c r="H25" s="41"/>
      <c r="I25" s="41"/>
      <c r="J25" s="41"/>
      <c r="K25" s="75">
        <v>300</v>
      </c>
      <c r="L25" s="76">
        <v>25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87</v>
      </c>
      <c r="G26" s="41"/>
      <c r="H26" s="41"/>
      <c r="I26" s="41"/>
      <c r="J26" s="41"/>
      <c r="K26" s="75"/>
      <c r="L26" s="76">
        <v>400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141</v>
      </c>
      <c r="G27" s="41"/>
      <c r="H27" s="41"/>
      <c r="I27" s="41"/>
      <c r="J27" s="41"/>
      <c r="K27" s="75">
        <v>290</v>
      </c>
      <c r="L27" s="76">
        <v>225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173</v>
      </c>
      <c r="G28" s="41"/>
      <c r="H28" s="41"/>
      <c r="I28" s="41"/>
      <c r="J28" s="41"/>
      <c r="K28" s="75" t="s">
        <v>501</v>
      </c>
      <c r="L28" s="111"/>
    </row>
    <row r="29" spans="2:12" ht="13.5" customHeight="1">
      <c r="B29" s="28">
        <f t="shared" si="1"/>
        <v>19</v>
      </c>
      <c r="C29" s="37"/>
      <c r="D29" s="43"/>
      <c r="E29" s="41"/>
      <c r="F29" s="41" t="s">
        <v>25</v>
      </c>
      <c r="G29" s="41"/>
      <c r="H29" s="41"/>
      <c r="I29" s="41"/>
      <c r="J29" s="41"/>
      <c r="K29" s="75">
        <v>50</v>
      </c>
      <c r="L29" s="76">
        <v>4250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26</v>
      </c>
      <c r="G30" s="41"/>
      <c r="H30" s="41"/>
      <c r="I30" s="41"/>
      <c r="J30" s="41"/>
      <c r="K30" s="75">
        <v>690</v>
      </c>
      <c r="L30" s="76">
        <v>35500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27</v>
      </c>
      <c r="G31" s="41"/>
      <c r="H31" s="41"/>
      <c r="I31" s="41"/>
      <c r="J31" s="41"/>
      <c r="K31" s="75">
        <v>5</v>
      </c>
      <c r="L31" s="76"/>
    </row>
    <row r="32" spans="2:12" ht="13.5" customHeight="1">
      <c r="B32" s="28">
        <f t="shared" si="1"/>
        <v>22</v>
      </c>
      <c r="C32" s="36" t="s">
        <v>91</v>
      </c>
      <c r="D32" s="34" t="s">
        <v>88</v>
      </c>
      <c r="E32" s="41"/>
      <c r="F32" s="41" t="s">
        <v>503</v>
      </c>
      <c r="G32" s="41"/>
      <c r="H32" s="41"/>
      <c r="I32" s="41"/>
      <c r="J32" s="41"/>
      <c r="K32" s="75">
        <v>5</v>
      </c>
      <c r="L32" s="76"/>
    </row>
    <row r="33" spans="2:12" ht="13.5" customHeight="1">
      <c r="B33" s="28">
        <f t="shared" si="1"/>
        <v>23</v>
      </c>
      <c r="C33" s="36" t="s">
        <v>89</v>
      </c>
      <c r="D33" s="34" t="s">
        <v>33</v>
      </c>
      <c r="E33" s="41"/>
      <c r="F33" s="41" t="s">
        <v>504</v>
      </c>
      <c r="G33" s="41"/>
      <c r="H33" s="41"/>
      <c r="I33" s="41"/>
      <c r="J33" s="41"/>
      <c r="K33" s="75" t="s">
        <v>187</v>
      </c>
      <c r="L33" s="76">
        <v>400</v>
      </c>
    </row>
    <row r="34" spans="2:12" ht="13.5" customHeight="1">
      <c r="B34" s="28">
        <f t="shared" si="1"/>
        <v>24</v>
      </c>
      <c r="C34" s="37"/>
      <c r="D34" s="43"/>
      <c r="E34" s="41"/>
      <c r="F34" s="41" t="s">
        <v>133</v>
      </c>
      <c r="G34" s="41"/>
      <c r="H34" s="41"/>
      <c r="I34" s="41"/>
      <c r="J34" s="41"/>
      <c r="K34" s="75">
        <v>10</v>
      </c>
      <c r="L34" s="76"/>
    </row>
    <row r="35" spans="2:12" ht="13.5" customHeight="1">
      <c r="B35" s="28">
        <f t="shared" si="1"/>
        <v>25</v>
      </c>
      <c r="C35" s="37"/>
      <c r="D35" s="43"/>
      <c r="E35" s="41"/>
      <c r="F35" s="41" t="s">
        <v>35</v>
      </c>
      <c r="G35" s="41"/>
      <c r="H35" s="41"/>
      <c r="I35" s="41"/>
      <c r="J35" s="41"/>
      <c r="K35" s="75">
        <v>5</v>
      </c>
      <c r="L35" s="76"/>
    </row>
    <row r="36" spans="2:12" ht="13.5" customHeight="1">
      <c r="B36" s="28">
        <f t="shared" si="1"/>
        <v>26</v>
      </c>
      <c r="C36" s="37"/>
      <c r="D36" s="43"/>
      <c r="E36" s="41"/>
      <c r="F36" s="41" t="s">
        <v>103</v>
      </c>
      <c r="G36" s="41"/>
      <c r="H36" s="41"/>
      <c r="I36" s="41"/>
      <c r="J36" s="41"/>
      <c r="K36" s="75">
        <v>5</v>
      </c>
      <c r="L36" s="76"/>
    </row>
    <row r="37" spans="2:12" ht="13.5" customHeight="1">
      <c r="B37" s="28">
        <f t="shared" si="1"/>
        <v>27</v>
      </c>
      <c r="C37" s="37"/>
      <c r="D37" s="43"/>
      <c r="E37" s="41"/>
      <c r="F37" s="41" t="s">
        <v>505</v>
      </c>
      <c r="G37" s="41"/>
      <c r="H37" s="41"/>
      <c r="I37" s="41"/>
      <c r="J37" s="41"/>
      <c r="K37" s="75">
        <v>5</v>
      </c>
      <c r="L37" s="76"/>
    </row>
    <row r="38" spans="2:12" ht="13.5" customHeight="1">
      <c r="B38" s="28">
        <f t="shared" si="1"/>
        <v>28</v>
      </c>
      <c r="C38" s="37"/>
      <c r="D38" s="43"/>
      <c r="E38" s="41"/>
      <c r="F38" s="41" t="s">
        <v>135</v>
      </c>
      <c r="G38" s="41"/>
      <c r="H38" s="41"/>
      <c r="I38" s="41"/>
      <c r="J38" s="41"/>
      <c r="K38" s="75">
        <v>30</v>
      </c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37</v>
      </c>
      <c r="G39" s="41"/>
      <c r="H39" s="41"/>
      <c r="I39" s="41"/>
      <c r="J39" s="41"/>
      <c r="K39" s="75">
        <v>10</v>
      </c>
      <c r="L39" s="76">
        <v>25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97</v>
      </c>
      <c r="G40" s="41"/>
      <c r="H40" s="41"/>
      <c r="I40" s="41"/>
      <c r="J40" s="41"/>
      <c r="K40" s="75">
        <v>20</v>
      </c>
      <c r="L40" s="76"/>
    </row>
    <row r="41" spans="2:12" ht="13.5" customHeight="1">
      <c r="B41" s="28">
        <f t="shared" si="1"/>
        <v>31</v>
      </c>
      <c r="C41" s="37"/>
      <c r="D41" s="43"/>
      <c r="E41" s="41"/>
      <c r="F41" s="41" t="s">
        <v>496</v>
      </c>
      <c r="G41" s="41"/>
      <c r="H41" s="41"/>
      <c r="I41" s="41"/>
      <c r="J41" s="41"/>
      <c r="K41" s="75">
        <v>10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44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235</v>
      </c>
      <c r="G43" s="41"/>
      <c r="H43" s="41"/>
      <c r="I43" s="41"/>
      <c r="J43" s="41"/>
      <c r="K43" s="75" t="s">
        <v>187</v>
      </c>
      <c r="L43" s="76"/>
    </row>
    <row r="44" spans="2:12" ht="13.5" customHeight="1">
      <c r="B44" s="28">
        <f t="shared" si="1"/>
        <v>34</v>
      </c>
      <c r="C44" s="37"/>
      <c r="D44" s="43"/>
      <c r="E44" s="41"/>
      <c r="F44" s="41" t="s">
        <v>46</v>
      </c>
      <c r="G44" s="41"/>
      <c r="H44" s="41"/>
      <c r="I44" s="41"/>
      <c r="J44" s="41"/>
      <c r="K44" s="75">
        <v>175</v>
      </c>
      <c r="L44" s="76">
        <v>325</v>
      </c>
    </row>
    <row r="45" spans="2:12" ht="13.5" customHeight="1">
      <c r="B45" s="28">
        <f t="shared" si="1"/>
        <v>35</v>
      </c>
      <c r="C45" s="36" t="s">
        <v>50</v>
      </c>
      <c r="D45" s="34" t="s">
        <v>51</v>
      </c>
      <c r="E45" s="41"/>
      <c r="F45" s="41" t="s">
        <v>53</v>
      </c>
      <c r="G45" s="41"/>
      <c r="H45" s="41"/>
      <c r="I45" s="41"/>
      <c r="J45" s="41"/>
      <c r="K45" s="75"/>
      <c r="L45" s="76">
        <v>1</v>
      </c>
    </row>
    <row r="46" spans="2:12" ht="13.5" customHeight="1">
      <c r="B46" s="28">
        <f t="shared" si="1"/>
        <v>36</v>
      </c>
      <c r="C46" s="36" t="s">
        <v>54</v>
      </c>
      <c r="D46" s="34" t="s">
        <v>55</v>
      </c>
      <c r="E46" s="41"/>
      <c r="F46" s="41" t="s">
        <v>506</v>
      </c>
      <c r="G46" s="41"/>
      <c r="H46" s="41"/>
      <c r="I46" s="41"/>
      <c r="J46" s="41"/>
      <c r="K46" s="75">
        <v>3</v>
      </c>
      <c r="L46" s="76">
        <v>1</v>
      </c>
    </row>
    <row r="47" spans="2:12" ht="13.5" customHeight="1">
      <c r="B47" s="28">
        <f t="shared" si="1"/>
        <v>37</v>
      </c>
      <c r="C47" s="37"/>
      <c r="D47" s="44"/>
      <c r="E47" s="41"/>
      <c r="F47" s="41" t="s">
        <v>56</v>
      </c>
      <c r="G47" s="41"/>
      <c r="H47" s="41"/>
      <c r="I47" s="41"/>
      <c r="J47" s="41"/>
      <c r="K47" s="75" t="s">
        <v>187</v>
      </c>
      <c r="L47" s="76">
        <v>25</v>
      </c>
    </row>
    <row r="48" spans="2:12" ht="13.5" customHeight="1">
      <c r="B48" s="28">
        <f t="shared" si="1"/>
        <v>38</v>
      </c>
      <c r="C48" s="38"/>
      <c r="D48" s="45" t="s">
        <v>57</v>
      </c>
      <c r="E48" s="41"/>
      <c r="F48" s="41" t="s">
        <v>58</v>
      </c>
      <c r="G48" s="41"/>
      <c r="H48" s="41"/>
      <c r="I48" s="41"/>
      <c r="J48" s="41"/>
      <c r="K48" s="75">
        <v>5</v>
      </c>
      <c r="L48" s="76" t="s">
        <v>187</v>
      </c>
    </row>
    <row r="49" spans="2:12" ht="13.5" customHeight="1">
      <c r="B49" s="28">
        <f t="shared" si="1"/>
        <v>39</v>
      </c>
      <c r="C49" s="155" t="s">
        <v>62</v>
      </c>
      <c r="D49" s="156"/>
      <c r="E49" s="41"/>
      <c r="F49" s="41" t="s">
        <v>63</v>
      </c>
      <c r="G49" s="41"/>
      <c r="H49" s="41"/>
      <c r="I49" s="41"/>
      <c r="J49" s="41"/>
      <c r="K49" s="75">
        <v>650</v>
      </c>
      <c r="L49" s="76">
        <v>3500</v>
      </c>
    </row>
    <row r="50" spans="2:12" ht="13.5" customHeight="1">
      <c r="B50" s="28">
        <f t="shared" si="1"/>
        <v>40</v>
      </c>
      <c r="C50" s="39"/>
      <c r="D50" s="40"/>
      <c r="E50" s="41"/>
      <c r="F50" s="41" t="s">
        <v>64</v>
      </c>
      <c r="G50" s="41"/>
      <c r="H50" s="41"/>
      <c r="I50" s="41"/>
      <c r="J50" s="41"/>
      <c r="K50" s="75">
        <v>250</v>
      </c>
      <c r="L50" s="76">
        <v>500</v>
      </c>
    </row>
    <row r="51" spans="2:12" ht="13.5" customHeight="1" thickBot="1">
      <c r="B51" s="28">
        <f t="shared" si="1"/>
        <v>41</v>
      </c>
      <c r="C51" s="39"/>
      <c r="D51" s="40"/>
      <c r="E51" s="41"/>
      <c r="F51" s="41" t="s">
        <v>107</v>
      </c>
      <c r="G51" s="41"/>
      <c r="H51" s="41"/>
      <c r="I51" s="41"/>
      <c r="J51" s="41"/>
      <c r="K51" s="75">
        <v>100</v>
      </c>
      <c r="L51" s="82">
        <v>750</v>
      </c>
    </row>
    <row r="52" spans="2:12" ht="19.5" customHeight="1" thickTop="1">
      <c r="B52" s="159" t="s">
        <v>113</v>
      </c>
      <c r="C52" s="160"/>
      <c r="D52" s="160"/>
      <c r="E52" s="160"/>
      <c r="F52" s="160"/>
      <c r="G52" s="160"/>
      <c r="H52" s="160"/>
      <c r="I52" s="160"/>
      <c r="J52" s="27"/>
      <c r="K52" s="90">
        <f>SUM(K53:K61)</f>
        <v>2993</v>
      </c>
      <c r="L52" s="114">
        <f>SUM(L53:L61)</f>
        <v>46302</v>
      </c>
    </row>
    <row r="53" spans="2:12" ht="13.5" customHeight="1">
      <c r="B53" s="145" t="s">
        <v>66</v>
      </c>
      <c r="C53" s="146"/>
      <c r="D53" s="153"/>
      <c r="E53" s="48"/>
      <c r="F53" s="49"/>
      <c r="G53" s="147" t="s">
        <v>14</v>
      </c>
      <c r="H53" s="147"/>
      <c r="I53" s="49"/>
      <c r="J53" s="51"/>
      <c r="K53" s="42">
        <f>SUM(R$11:R$14)</f>
        <v>90</v>
      </c>
      <c r="L53" s="115">
        <f>SUM(S$11:S$14)</f>
        <v>100</v>
      </c>
    </row>
    <row r="54" spans="2:12" ht="13.5" customHeight="1">
      <c r="B54" s="16"/>
      <c r="C54" s="17"/>
      <c r="D54" s="18"/>
      <c r="E54" s="52"/>
      <c r="F54" s="41"/>
      <c r="G54" s="147" t="s">
        <v>90</v>
      </c>
      <c r="H54" s="147"/>
      <c r="I54" s="50"/>
      <c r="J54" s="53"/>
      <c r="K54" s="42">
        <f>SUM(K$15)</f>
        <v>25</v>
      </c>
      <c r="L54" s="115">
        <f>SUM(L$15)</f>
        <v>25</v>
      </c>
    </row>
    <row r="55" spans="2:12" ht="13.5" customHeight="1">
      <c r="B55" s="16"/>
      <c r="C55" s="17"/>
      <c r="D55" s="18"/>
      <c r="E55" s="52"/>
      <c r="F55" s="41"/>
      <c r="G55" s="147" t="s">
        <v>32</v>
      </c>
      <c r="H55" s="147"/>
      <c r="I55" s="49"/>
      <c r="J55" s="51"/>
      <c r="K55" s="42">
        <f>SUM(K$16:K$16)</f>
        <v>10</v>
      </c>
      <c r="L55" s="115">
        <f>SUM(L$16:L$16)</f>
        <v>25</v>
      </c>
    </row>
    <row r="56" spans="2:12" ht="13.5" customHeight="1">
      <c r="B56" s="16"/>
      <c r="C56" s="17"/>
      <c r="D56" s="18"/>
      <c r="E56" s="52"/>
      <c r="F56" s="41"/>
      <c r="G56" s="147" t="s">
        <v>20</v>
      </c>
      <c r="H56" s="147"/>
      <c r="I56" s="49"/>
      <c r="J56" s="51"/>
      <c r="K56" s="42">
        <f>SUM(K$17:K$18)</f>
        <v>20</v>
      </c>
      <c r="L56" s="115">
        <f>SUM(L$17:L$18)</f>
        <v>0</v>
      </c>
    </row>
    <row r="57" spans="2:12" ht="13.5" customHeight="1">
      <c r="B57" s="16"/>
      <c r="C57" s="17"/>
      <c r="D57" s="18"/>
      <c r="E57" s="52"/>
      <c r="F57" s="41"/>
      <c r="G57" s="147" t="s">
        <v>22</v>
      </c>
      <c r="H57" s="147"/>
      <c r="I57" s="49"/>
      <c r="J57" s="51"/>
      <c r="K57" s="42">
        <f>SUM(K$19:K$31)</f>
        <v>1565</v>
      </c>
      <c r="L57" s="115">
        <f>SUM(L$19:L$31)</f>
        <v>40625</v>
      </c>
    </row>
    <row r="58" spans="2:12" ht="13.5" customHeight="1">
      <c r="B58" s="16"/>
      <c r="C58" s="17"/>
      <c r="D58" s="18"/>
      <c r="E58" s="52"/>
      <c r="F58" s="41"/>
      <c r="G58" s="147" t="s">
        <v>88</v>
      </c>
      <c r="H58" s="147"/>
      <c r="I58" s="49"/>
      <c r="J58" s="51"/>
      <c r="K58" s="42">
        <f>SUM(K$32:K$32)</f>
        <v>5</v>
      </c>
      <c r="L58" s="115">
        <f>SUM(L$32:L$32)</f>
        <v>0</v>
      </c>
    </row>
    <row r="59" spans="2:12" ht="13.5" customHeight="1">
      <c r="B59" s="16"/>
      <c r="C59" s="17"/>
      <c r="D59" s="18"/>
      <c r="E59" s="52"/>
      <c r="F59" s="41"/>
      <c r="G59" s="147" t="s">
        <v>33</v>
      </c>
      <c r="H59" s="147"/>
      <c r="I59" s="49"/>
      <c r="J59" s="51"/>
      <c r="K59" s="42">
        <f>SUM(K$33:K$44)</f>
        <v>270</v>
      </c>
      <c r="L59" s="115">
        <f>SUM(L$33:L$44)</f>
        <v>750</v>
      </c>
    </row>
    <row r="60" spans="2:12" ht="13.5" customHeight="1">
      <c r="B60" s="16"/>
      <c r="C60" s="17"/>
      <c r="D60" s="18"/>
      <c r="E60" s="52"/>
      <c r="F60" s="41"/>
      <c r="G60" s="147" t="s">
        <v>104</v>
      </c>
      <c r="H60" s="147"/>
      <c r="I60" s="49"/>
      <c r="J60" s="51"/>
      <c r="K60" s="42">
        <f>SUM(K$49:K$50)</f>
        <v>900</v>
      </c>
      <c r="L60" s="115">
        <f>SUM(L$49:L$50)</f>
        <v>4000</v>
      </c>
    </row>
    <row r="61" spans="2:12" ht="13.5" customHeight="1" thickBot="1">
      <c r="B61" s="19"/>
      <c r="C61" s="20"/>
      <c r="D61" s="21"/>
      <c r="E61" s="54"/>
      <c r="F61" s="46"/>
      <c r="G61" s="148" t="s">
        <v>65</v>
      </c>
      <c r="H61" s="148"/>
      <c r="I61" s="55"/>
      <c r="J61" s="56"/>
      <c r="K61" s="47">
        <f>SUM(K$45:K$48,K$51)</f>
        <v>108</v>
      </c>
      <c r="L61" s="116">
        <f>SUM(L$45:L$48,L$51)</f>
        <v>777</v>
      </c>
    </row>
    <row r="62" spans="2:12" ht="18" customHeight="1" thickTop="1">
      <c r="B62" s="149" t="s">
        <v>67</v>
      </c>
      <c r="C62" s="150"/>
      <c r="D62" s="151"/>
      <c r="E62" s="62"/>
      <c r="F62" s="29"/>
      <c r="G62" s="152" t="s">
        <v>68</v>
      </c>
      <c r="H62" s="152"/>
      <c r="I62" s="29"/>
      <c r="J62" s="30"/>
      <c r="K62" s="91" t="s">
        <v>69</v>
      </c>
      <c r="L62" s="97"/>
    </row>
    <row r="63" spans="2:12" ht="18" customHeight="1">
      <c r="B63" s="59"/>
      <c r="C63" s="60"/>
      <c r="D63" s="60"/>
      <c r="E63" s="57"/>
      <c r="F63" s="58"/>
      <c r="G63" s="33"/>
      <c r="H63" s="33"/>
      <c r="I63" s="58"/>
      <c r="J63" s="61"/>
      <c r="K63" s="92" t="s">
        <v>70</v>
      </c>
      <c r="L63" s="98"/>
    </row>
    <row r="64" spans="2:12" ht="18" customHeight="1">
      <c r="B64" s="16"/>
      <c r="C64" s="17"/>
      <c r="D64" s="17"/>
      <c r="E64" s="63"/>
      <c r="F64" s="8"/>
      <c r="G64" s="143" t="s">
        <v>71</v>
      </c>
      <c r="H64" s="143"/>
      <c r="I64" s="31"/>
      <c r="J64" s="32"/>
      <c r="K64" s="93" t="s">
        <v>72</v>
      </c>
      <c r="L64" s="99"/>
    </row>
    <row r="65" spans="2:12" ht="18" customHeight="1">
      <c r="B65" s="16"/>
      <c r="C65" s="17"/>
      <c r="D65" s="17"/>
      <c r="E65" s="64"/>
      <c r="F65" s="17"/>
      <c r="G65" s="65"/>
      <c r="H65" s="65"/>
      <c r="I65" s="60"/>
      <c r="J65" s="66"/>
      <c r="K65" s="94" t="s">
        <v>101</v>
      </c>
      <c r="L65" s="100"/>
    </row>
    <row r="66" spans="2:12" ht="18" customHeight="1">
      <c r="B66" s="16"/>
      <c r="C66" s="17"/>
      <c r="D66" s="17"/>
      <c r="E66" s="64"/>
      <c r="F66" s="17"/>
      <c r="G66" s="65"/>
      <c r="H66" s="65"/>
      <c r="I66" s="60"/>
      <c r="J66" s="66"/>
      <c r="K66" s="94" t="s">
        <v>102</v>
      </c>
      <c r="L66" s="100"/>
    </row>
    <row r="67" spans="2:12" ht="18" customHeight="1">
      <c r="B67" s="16"/>
      <c r="C67" s="17"/>
      <c r="D67" s="17"/>
      <c r="E67" s="63"/>
      <c r="F67" s="8"/>
      <c r="G67" s="143" t="s">
        <v>73</v>
      </c>
      <c r="H67" s="143"/>
      <c r="I67" s="31"/>
      <c r="J67" s="32"/>
      <c r="K67" s="93" t="s">
        <v>109</v>
      </c>
      <c r="L67" s="99"/>
    </row>
    <row r="68" spans="2:12" ht="18" customHeight="1">
      <c r="B68" s="16"/>
      <c r="C68" s="17"/>
      <c r="D68" s="17"/>
      <c r="E68" s="64"/>
      <c r="F68" s="17"/>
      <c r="G68" s="65"/>
      <c r="H68" s="65"/>
      <c r="I68" s="60"/>
      <c r="J68" s="66"/>
      <c r="K68" s="94" t="s">
        <v>110</v>
      </c>
      <c r="L68" s="100"/>
    </row>
    <row r="69" spans="2:12" ht="18" customHeight="1">
      <c r="B69" s="16"/>
      <c r="C69" s="17"/>
      <c r="D69" s="17"/>
      <c r="E69" s="64"/>
      <c r="F69" s="17"/>
      <c r="G69" s="65"/>
      <c r="H69" s="65"/>
      <c r="I69" s="60"/>
      <c r="J69" s="66"/>
      <c r="K69" s="94" t="s">
        <v>111</v>
      </c>
      <c r="L69" s="100"/>
    </row>
    <row r="70" spans="2:12" ht="18" customHeight="1">
      <c r="B70" s="16"/>
      <c r="C70" s="17"/>
      <c r="D70" s="17"/>
      <c r="E70" s="13"/>
      <c r="F70" s="14"/>
      <c r="G70" s="33"/>
      <c r="H70" s="33"/>
      <c r="I70" s="58"/>
      <c r="J70" s="61"/>
      <c r="K70" s="94" t="s">
        <v>112</v>
      </c>
      <c r="L70" s="98"/>
    </row>
    <row r="71" spans="2:12" ht="18" customHeight="1">
      <c r="B71" s="145" t="s">
        <v>74</v>
      </c>
      <c r="C71" s="146"/>
      <c r="D71" s="146"/>
      <c r="E71" s="8"/>
      <c r="F71" s="8"/>
      <c r="G71" s="8"/>
      <c r="H71" s="8"/>
      <c r="I71" s="8"/>
      <c r="J71" s="8"/>
      <c r="K71" s="77"/>
      <c r="L71" s="120"/>
    </row>
    <row r="72" spans="2:12" ht="13.5" customHeight="1">
      <c r="B72" s="67"/>
      <c r="C72" s="68" t="s">
        <v>75</v>
      </c>
      <c r="D72" s="69"/>
      <c r="E72" s="68"/>
      <c r="F72" s="68"/>
      <c r="G72" s="68"/>
      <c r="H72" s="68"/>
      <c r="I72" s="68"/>
      <c r="J72" s="68"/>
      <c r="K72" s="95"/>
      <c r="L72" s="101"/>
    </row>
    <row r="73" spans="2:12" ht="13.5" customHeight="1">
      <c r="B73" s="67"/>
      <c r="C73" s="68" t="s">
        <v>76</v>
      </c>
      <c r="D73" s="69"/>
      <c r="E73" s="68"/>
      <c r="F73" s="68"/>
      <c r="G73" s="68"/>
      <c r="H73" s="68"/>
      <c r="I73" s="68"/>
      <c r="J73" s="68"/>
      <c r="K73" s="95"/>
      <c r="L73" s="101"/>
    </row>
    <row r="74" spans="2:12" ht="13.5" customHeight="1">
      <c r="B74" s="67"/>
      <c r="C74" s="68" t="s">
        <v>77</v>
      </c>
      <c r="D74" s="69"/>
      <c r="E74" s="68"/>
      <c r="F74" s="68"/>
      <c r="G74" s="68"/>
      <c r="H74" s="68"/>
      <c r="I74" s="68"/>
      <c r="J74" s="68"/>
      <c r="K74" s="95"/>
      <c r="L74" s="101"/>
    </row>
    <row r="75" spans="2:12" ht="13.5" customHeight="1">
      <c r="B75" s="67"/>
      <c r="C75" s="68" t="s">
        <v>198</v>
      </c>
      <c r="D75" s="69"/>
      <c r="E75" s="68"/>
      <c r="F75" s="68"/>
      <c r="G75" s="68"/>
      <c r="H75" s="68"/>
      <c r="I75" s="68"/>
      <c r="J75" s="68"/>
      <c r="K75" s="95"/>
      <c r="L75" s="101"/>
    </row>
    <row r="76" spans="2:12" ht="13.5" customHeight="1">
      <c r="B76" s="67"/>
      <c r="C76" s="68" t="s">
        <v>181</v>
      </c>
      <c r="D76" s="69"/>
      <c r="E76" s="68"/>
      <c r="F76" s="68"/>
      <c r="G76" s="68"/>
      <c r="H76" s="68"/>
      <c r="I76" s="68"/>
      <c r="J76" s="68"/>
      <c r="K76" s="95"/>
      <c r="L76" s="101"/>
    </row>
    <row r="77" spans="2:12" ht="13.5" customHeight="1">
      <c r="B77" s="70"/>
      <c r="C77" s="68" t="s">
        <v>199</v>
      </c>
      <c r="D77" s="68"/>
      <c r="E77" s="68"/>
      <c r="F77" s="68"/>
      <c r="G77" s="68"/>
      <c r="H77" s="68"/>
      <c r="I77" s="68"/>
      <c r="J77" s="68"/>
      <c r="K77" s="95"/>
      <c r="L77" s="101"/>
    </row>
    <row r="78" spans="2:12" ht="13.5" customHeight="1">
      <c r="B78" s="70"/>
      <c r="C78" s="68" t="s">
        <v>200</v>
      </c>
      <c r="D78" s="68"/>
      <c r="E78" s="68"/>
      <c r="F78" s="68"/>
      <c r="G78" s="68"/>
      <c r="H78" s="68"/>
      <c r="I78" s="68"/>
      <c r="J78" s="68"/>
      <c r="K78" s="95"/>
      <c r="L78" s="101"/>
    </row>
    <row r="79" spans="2:12" ht="13.5" customHeight="1">
      <c r="B79" s="70"/>
      <c r="C79" s="68" t="s">
        <v>129</v>
      </c>
      <c r="D79" s="68"/>
      <c r="E79" s="68"/>
      <c r="F79" s="68"/>
      <c r="G79" s="68"/>
      <c r="H79" s="68"/>
      <c r="I79" s="68"/>
      <c r="J79" s="68"/>
      <c r="K79" s="95"/>
      <c r="L79" s="101"/>
    </row>
    <row r="80" spans="2:12" ht="13.5" customHeight="1">
      <c r="B80" s="70"/>
      <c r="C80" s="68" t="s">
        <v>130</v>
      </c>
      <c r="D80" s="68"/>
      <c r="E80" s="68"/>
      <c r="F80" s="68"/>
      <c r="G80" s="68"/>
      <c r="H80" s="68"/>
      <c r="I80" s="68"/>
      <c r="J80" s="68"/>
      <c r="K80" s="95"/>
      <c r="L80" s="101"/>
    </row>
    <row r="81" spans="2:12" ht="13.5" customHeight="1">
      <c r="B81" s="70"/>
      <c r="C81" s="68" t="s">
        <v>178</v>
      </c>
      <c r="D81" s="68"/>
      <c r="E81" s="68"/>
      <c r="F81" s="68"/>
      <c r="G81" s="68"/>
      <c r="H81" s="68"/>
      <c r="I81" s="68"/>
      <c r="J81" s="68"/>
      <c r="K81" s="95"/>
      <c r="L81" s="101"/>
    </row>
    <row r="82" spans="2:12" ht="13.5" customHeight="1">
      <c r="B82" s="70"/>
      <c r="C82" s="68" t="s">
        <v>201</v>
      </c>
      <c r="D82" s="68"/>
      <c r="E82" s="68"/>
      <c r="F82" s="68"/>
      <c r="G82" s="68"/>
      <c r="H82" s="68"/>
      <c r="I82" s="68"/>
      <c r="J82" s="68"/>
      <c r="K82" s="95"/>
      <c r="L82" s="101"/>
    </row>
    <row r="83" spans="2:12" ht="13.5" customHeight="1">
      <c r="B83" s="70"/>
      <c r="C83" s="95" t="s">
        <v>202</v>
      </c>
      <c r="D83" s="68"/>
      <c r="E83" s="68"/>
      <c r="F83" s="68"/>
      <c r="G83" s="68"/>
      <c r="H83" s="68"/>
      <c r="I83" s="68"/>
      <c r="J83" s="68"/>
      <c r="K83" s="95"/>
      <c r="L83" s="101"/>
    </row>
    <row r="84" spans="2:12" ht="13.5" customHeight="1">
      <c r="B84" s="70"/>
      <c r="C84" s="68" t="s">
        <v>203</v>
      </c>
      <c r="D84" s="68"/>
      <c r="E84" s="68"/>
      <c r="F84" s="68"/>
      <c r="G84" s="68"/>
      <c r="H84" s="68"/>
      <c r="I84" s="68"/>
      <c r="J84" s="68"/>
      <c r="K84" s="95"/>
      <c r="L84" s="101"/>
    </row>
    <row r="85" spans="2:13" ht="18" customHeight="1">
      <c r="B85" s="70"/>
      <c r="C85" s="68" t="s">
        <v>131</v>
      </c>
      <c r="D85" s="68"/>
      <c r="E85" s="68"/>
      <c r="F85" s="68"/>
      <c r="G85" s="68"/>
      <c r="H85" s="68"/>
      <c r="I85" s="68"/>
      <c r="J85" s="68"/>
      <c r="K85" s="95"/>
      <c r="L85" s="95"/>
      <c r="M85" s="121"/>
    </row>
    <row r="86" spans="2:13" ht="13.5">
      <c r="B86" s="70"/>
      <c r="C86" s="68" t="s">
        <v>179</v>
      </c>
      <c r="D86" s="68"/>
      <c r="E86" s="68"/>
      <c r="F86" s="68"/>
      <c r="G86" s="68"/>
      <c r="H86" s="68"/>
      <c r="I86" s="68"/>
      <c r="J86" s="68"/>
      <c r="K86" s="95"/>
      <c r="L86" s="95"/>
      <c r="M86" s="121"/>
    </row>
    <row r="87" spans="2:13" ht="13.5">
      <c r="B87" s="70"/>
      <c r="C87" s="68" t="s">
        <v>180</v>
      </c>
      <c r="D87" s="68"/>
      <c r="E87" s="68"/>
      <c r="F87" s="68"/>
      <c r="G87" s="68"/>
      <c r="H87" s="68"/>
      <c r="I87" s="68"/>
      <c r="J87" s="68"/>
      <c r="K87" s="95"/>
      <c r="L87" s="95"/>
      <c r="M87" s="121"/>
    </row>
    <row r="88" spans="2:13" ht="13.5">
      <c r="B88" s="70"/>
      <c r="C88" s="68" t="s">
        <v>204</v>
      </c>
      <c r="D88" s="68"/>
      <c r="E88" s="68"/>
      <c r="F88" s="68"/>
      <c r="G88" s="68"/>
      <c r="H88" s="68"/>
      <c r="I88" s="68"/>
      <c r="J88" s="68"/>
      <c r="K88" s="95"/>
      <c r="L88" s="95"/>
      <c r="M88" s="121"/>
    </row>
    <row r="89" spans="2:25" ht="13.5" customHeight="1">
      <c r="B89" s="70"/>
      <c r="C89" s="68" t="s">
        <v>182</v>
      </c>
      <c r="D89" s="68"/>
      <c r="E89" s="68"/>
      <c r="F89" s="68"/>
      <c r="G89" s="68"/>
      <c r="H89" s="68"/>
      <c r="I89" s="68"/>
      <c r="J89" s="68"/>
      <c r="K89" s="95"/>
      <c r="L89" s="95"/>
      <c r="M89" s="129"/>
      <c r="N89" s="128"/>
      <c r="Y89" s="83"/>
    </row>
    <row r="90" spans="2:13" ht="13.5">
      <c r="B90" s="70"/>
      <c r="C90" s="68" t="s">
        <v>92</v>
      </c>
      <c r="D90" s="68"/>
      <c r="E90" s="68"/>
      <c r="F90" s="68"/>
      <c r="G90" s="68"/>
      <c r="H90" s="68"/>
      <c r="I90" s="68"/>
      <c r="J90" s="68"/>
      <c r="K90" s="95"/>
      <c r="L90" s="95"/>
      <c r="M90" s="121"/>
    </row>
    <row r="91" spans="2:13" ht="13.5">
      <c r="B91" s="70"/>
      <c r="C91" s="68" t="s">
        <v>78</v>
      </c>
      <c r="D91" s="68"/>
      <c r="E91" s="68"/>
      <c r="F91" s="68"/>
      <c r="G91" s="68"/>
      <c r="H91" s="68"/>
      <c r="I91" s="68"/>
      <c r="J91" s="68"/>
      <c r="K91" s="95"/>
      <c r="L91" s="95"/>
      <c r="M91" s="121"/>
    </row>
    <row r="92" spans="2:13" ht="13.5">
      <c r="B92" s="121"/>
      <c r="C92" s="95" t="s">
        <v>205</v>
      </c>
      <c r="D92" s="81"/>
      <c r="E92" s="81"/>
      <c r="F92" s="81"/>
      <c r="G92" s="81"/>
      <c r="H92" s="81"/>
      <c r="I92" s="81"/>
      <c r="J92" s="81"/>
      <c r="K92" s="122"/>
      <c r="L92" s="122"/>
      <c r="M92" s="121"/>
    </row>
    <row r="93" spans="2:25" ht="13.5">
      <c r="B93" s="121"/>
      <c r="C93" s="95" t="s">
        <v>206</v>
      </c>
      <c r="D93" s="81"/>
      <c r="E93" s="81"/>
      <c r="F93" s="81"/>
      <c r="G93" s="81"/>
      <c r="H93" s="81"/>
      <c r="I93" s="81"/>
      <c r="J93" s="81"/>
      <c r="K93" s="122"/>
      <c r="L93" s="122"/>
      <c r="M93" s="130"/>
      <c r="N93" s="123"/>
      <c r="Y93" s="83"/>
    </row>
    <row r="94" spans="2:13" ht="13.5">
      <c r="B94" s="121"/>
      <c r="C94" s="95" t="s">
        <v>207</v>
      </c>
      <c r="D94" s="81"/>
      <c r="E94" s="81"/>
      <c r="F94" s="81"/>
      <c r="G94" s="81"/>
      <c r="H94" s="81"/>
      <c r="I94" s="81"/>
      <c r="J94" s="81"/>
      <c r="K94" s="122"/>
      <c r="L94" s="122"/>
      <c r="M94" s="121"/>
    </row>
    <row r="95" spans="2:12" ht="14.25" thickBot="1">
      <c r="B95" s="124"/>
      <c r="C95" s="96" t="s">
        <v>208</v>
      </c>
      <c r="D95" s="125"/>
      <c r="E95" s="125"/>
      <c r="F95" s="125"/>
      <c r="G95" s="125"/>
      <c r="H95" s="125"/>
      <c r="I95" s="125"/>
      <c r="J95" s="125"/>
      <c r="K95" s="126"/>
      <c r="L95" s="127"/>
    </row>
  </sheetData>
  <sheetProtection/>
  <mergeCells count="24">
    <mergeCell ref="G10:H10"/>
    <mergeCell ref="C49:D49"/>
    <mergeCell ref="B52:I52"/>
    <mergeCell ref="D4:G4"/>
    <mergeCell ref="D5:G5"/>
    <mergeCell ref="D6:G6"/>
    <mergeCell ref="D7:F7"/>
    <mergeCell ref="D8:F8"/>
    <mergeCell ref="D9:F9"/>
    <mergeCell ref="B53:D53"/>
    <mergeCell ref="G53:H53"/>
    <mergeCell ref="G54:H54"/>
    <mergeCell ref="G55:H55"/>
    <mergeCell ref="G56:H56"/>
    <mergeCell ref="G57:H57"/>
    <mergeCell ref="G64:H64"/>
    <mergeCell ref="G67:H67"/>
    <mergeCell ref="B71:D71"/>
    <mergeCell ref="G58:H58"/>
    <mergeCell ref="G59:H59"/>
    <mergeCell ref="G60:H60"/>
    <mergeCell ref="G61:H61"/>
    <mergeCell ref="B62:D62"/>
    <mergeCell ref="G62:H62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Y94"/>
  <sheetViews>
    <sheetView view="pageBreakPreview" zoomScale="75" zoomScaleNormal="75" zoomScaleSheetLayoutView="75" zoomScalePageLayoutView="0" workbookViewId="0" topLeftCell="A52">
      <selection activeCell="D64" sqref="D64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489</v>
      </c>
      <c r="L5" s="107" t="str">
        <f>K5</f>
        <v>H 31.1.15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0.5770833333333333</v>
      </c>
      <c r="L6" s="132">
        <v>0.5548611111111111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1.82</v>
      </c>
      <c r="L7" s="134">
        <v>1.44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240</v>
      </c>
      <c r="G11" s="41"/>
      <c r="H11" s="41"/>
      <c r="I11" s="41"/>
      <c r="J11" s="41"/>
      <c r="K11" s="73"/>
      <c r="L11" s="74" t="s">
        <v>187</v>
      </c>
      <c r="N11" t="s">
        <v>15</v>
      </c>
      <c r="O11">
        <f>IF(K11="",0,VALUE(MID(K11,2,LEN(K11)-2)))</f>
        <v>0</v>
      </c>
      <c r="P11" t="e">
        <f>IF(L11="",0,VALUE(MID(L11,2,LEN(L11)-2)))</f>
        <v>#VALUE!</v>
      </c>
      <c r="Q11" t="e">
        <f>IF(#REF!="",0,VALUE(MID(#REF!,2,LEN(#REF!)-2)))</f>
        <v>#REF!</v>
      </c>
      <c r="R11">
        <f>IF(K11="＋",0,IF(K11="(＋)",0,ABS(K11)))</f>
        <v>0</v>
      </c>
      <c r="S11">
        <f>IF(L11="＋",0,IF(L11="(＋)",0,ABS(L11)))</f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493</v>
      </c>
      <c r="G12" s="41"/>
      <c r="H12" s="41"/>
      <c r="I12" s="41"/>
      <c r="J12" s="41"/>
      <c r="K12" s="73" t="s">
        <v>490</v>
      </c>
      <c r="L12" s="74" t="s">
        <v>184</v>
      </c>
      <c r="N12" s="71" t="s">
        <v>17</v>
      </c>
      <c r="O12" t="str">
        <f>K12</f>
        <v>(5)</v>
      </c>
      <c r="P12" t="str">
        <f>L12</f>
        <v>(＋)</v>
      </c>
      <c r="Q12" t="e">
        <f>#REF!</f>
        <v>#REF!</v>
      </c>
      <c r="R12">
        <f aca="true" t="shared" si="0" ref="R12:S14">IF(K12="＋",0,IF(K12="(＋)",0,ABS(K12)))</f>
        <v>5</v>
      </c>
      <c r="S12">
        <f t="shared" si="0"/>
        <v>0</v>
      </c>
    </row>
    <row r="13" spans="2:19" ht="13.5" customHeight="1">
      <c r="B13" s="28">
        <f aca="true" t="shared" si="1" ref="B13:B50">B12+1</f>
        <v>3</v>
      </c>
      <c r="C13" s="35"/>
      <c r="D13" s="43"/>
      <c r="E13" s="41"/>
      <c r="F13" s="41" t="s">
        <v>115</v>
      </c>
      <c r="G13" s="41"/>
      <c r="H13" s="41"/>
      <c r="I13" s="41"/>
      <c r="J13" s="41"/>
      <c r="K13" s="73" t="s">
        <v>490</v>
      </c>
      <c r="L13" s="74"/>
      <c r="N13" t="s">
        <v>15</v>
      </c>
      <c r="O13">
        <f>IF(K13="",0,VALUE(MID(K13,2,LEN(K13)-2)))</f>
        <v>5</v>
      </c>
      <c r="P13">
        <f>IF(L13="",0,VALUE(MID(L13,2,LEN(L13)-2)))</f>
        <v>0</v>
      </c>
      <c r="Q13" t="e">
        <f>IF(#REF!="",0,VALUE(MID(#REF!,2,LEN(#REF!)-2)))</f>
        <v>#REF!</v>
      </c>
      <c r="R13">
        <f t="shared" si="0"/>
        <v>5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138</v>
      </c>
      <c r="G14" s="41"/>
      <c r="H14" s="41"/>
      <c r="I14" s="41"/>
      <c r="J14" s="41"/>
      <c r="K14" s="73" t="s">
        <v>491</v>
      </c>
      <c r="L14" s="74" t="s">
        <v>185</v>
      </c>
      <c r="N14" t="s">
        <v>15</v>
      </c>
      <c r="O14" t="e">
        <f>IF(#REF!="",0,VALUE(MID(#REF!,2,LEN(#REF!)-2)))</f>
        <v>#REF!</v>
      </c>
      <c r="P14">
        <f>IF(L14="",0,VALUE(MID(L14,2,LEN(L14)-2)))</f>
        <v>25</v>
      </c>
      <c r="Q14" t="e">
        <f>IF(#REF!="",0,VALUE(MID(#REF!,2,LEN(#REF!)-2)))</f>
        <v>#REF!</v>
      </c>
      <c r="R14">
        <f t="shared" si="0"/>
        <v>15</v>
      </c>
      <c r="S14">
        <f t="shared" si="0"/>
        <v>25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40</v>
      </c>
      <c r="L15" s="76">
        <v>275</v>
      </c>
      <c r="S15">
        <f>COUNTA(L11:L14)</f>
        <v>3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494</v>
      </c>
      <c r="G16" s="41"/>
      <c r="H16" s="41"/>
      <c r="I16" s="41"/>
      <c r="J16" s="41"/>
      <c r="K16" s="75"/>
      <c r="L16" s="76" t="s">
        <v>187</v>
      </c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170</v>
      </c>
      <c r="G17" s="41"/>
      <c r="H17" s="41"/>
      <c r="I17" s="41"/>
      <c r="J17" s="41"/>
      <c r="K17" s="75">
        <v>15</v>
      </c>
      <c r="L17" s="76"/>
    </row>
    <row r="18" spans="2:12" ht="13.5" customHeight="1">
      <c r="B18" s="28">
        <f t="shared" si="1"/>
        <v>8</v>
      </c>
      <c r="C18" s="37"/>
      <c r="D18" s="43"/>
      <c r="E18" s="41"/>
      <c r="F18" s="41" t="s">
        <v>255</v>
      </c>
      <c r="G18" s="41"/>
      <c r="H18" s="41"/>
      <c r="I18" s="41"/>
      <c r="J18" s="41"/>
      <c r="K18" s="75">
        <v>5</v>
      </c>
      <c r="L18" s="76"/>
    </row>
    <row r="19" spans="2:12" ht="13.5" customHeight="1">
      <c r="B19" s="28">
        <f t="shared" si="1"/>
        <v>9</v>
      </c>
      <c r="C19" s="37"/>
      <c r="D19" s="34" t="s">
        <v>22</v>
      </c>
      <c r="E19" s="41"/>
      <c r="F19" s="41" t="s">
        <v>117</v>
      </c>
      <c r="G19" s="41"/>
      <c r="H19" s="41"/>
      <c r="I19" s="41"/>
      <c r="J19" s="41"/>
      <c r="K19" s="75" t="s">
        <v>187</v>
      </c>
      <c r="L19" s="76"/>
    </row>
    <row r="20" spans="2:12" ht="13.5" customHeight="1">
      <c r="B20" s="28">
        <f t="shared" si="1"/>
        <v>10</v>
      </c>
      <c r="C20" s="37"/>
      <c r="D20" s="43"/>
      <c r="E20" s="41"/>
      <c r="F20" s="41" t="s">
        <v>118</v>
      </c>
      <c r="G20" s="41"/>
      <c r="H20" s="41"/>
      <c r="I20" s="41"/>
      <c r="J20" s="41"/>
      <c r="K20" s="75">
        <v>40</v>
      </c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/>
      <c r="L21" s="76" t="s">
        <v>187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492</v>
      </c>
      <c r="G22" s="41"/>
      <c r="H22" s="41"/>
      <c r="I22" s="41"/>
      <c r="J22" s="41"/>
      <c r="K22" s="75" t="s">
        <v>187</v>
      </c>
      <c r="L22" s="76"/>
    </row>
    <row r="23" spans="2:12" ht="13.5" customHeight="1">
      <c r="B23" s="28">
        <f t="shared" si="1"/>
        <v>13</v>
      </c>
      <c r="C23" s="37"/>
      <c r="D23" s="43"/>
      <c r="E23" s="41"/>
      <c r="F23" s="41" t="s">
        <v>24</v>
      </c>
      <c r="G23" s="41"/>
      <c r="H23" s="41"/>
      <c r="I23" s="41"/>
      <c r="J23" s="41"/>
      <c r="K23" s="75">
        <v>15</v>
      </c>
      <c r="L23" s="76">
        <v>75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495</v>
      </c>
      <c r="G24" s="41"/>
      <c r="H24" s="41"/>
      <c r="I24" s="41"/>
      <c r="J24" s="41"/>
      <c r="K24" s="75">
        <v>10</v>
      </c>
      <c r="L24" s="76">
        <v>25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87</v>
      </c>
      <c r="G25" s="41"/>
      <c r="H25" s="41"/>
      <c r="I25" s="41"/>
      <c r="J25" s="41"/>
      <c r="K25" s="75">
        <v>145</v>
      </c>
      <c r="L25" s="76">
        <v>400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123</v>
      </c>
      <c r="G26" s="41"/>
      <c r="H26" s="41"/>
      <c r="I26" s="41"/>
      <c r="J26" s="41"/>
      <c r="K26" s="75"/>
      <c r="L26" s="76" t="s">
        <v>187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141</v>
      </c>
      <c r="G27" s="41"/>
      <c r="H27" s="41"/>
      <c r="I27" s="41"/>
      <c r="J27" s="41"/>
      <c r="K27" s="75">
        <v>50</v>
      </c>
      <c r="L27" s="76">
        <v>475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173</v>
      </c>
      <c r="G28" s="41"/>
      <c r="H28" s="41"/>
      <c r="I28" s="41"/>
      <c r="J28" s="41"/>
      <c r="K28" s="135"/>
      <c r="L28" s="111" t="s">
        <v>187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25</v>
      </c>
      <c r="G29" s="41"/>
      <c r="H29" s="41"/>
      <c r="I29" s="41"/>
      <c r="J29" s="41"/>
      <c r="K29" s="75">
        <v>600</v>
      </c>
      <c r="L29" s="76">
        <v>4000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26</v>
      </c>
      <c r="G30" s="41"/>
      <c r="H30" s="41"/>
      <c r="I30" s="41"/>
      <c r="J30" s="41"/>
      <c r="K30" s="75">
        <v>6550</v>
      </c>
      <c r="L30" s="76">
        <v>42500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27</v>
      </c>
      <c r="G31" s="41"/>
      <c r="H31" s="41"/>
      <c r="I31" s="41"/>
      <c r="J31" s="41"/>
      <c r="K31" s="75"/>
      <c r="L31" s="76" t="s">
        <v>187</v>
      </c>
    </row>
    <row r="32" spans="2:12" ht="13.5" customHeight="1">
      <c r="B32" s="28">
        <f t="shared" si="1"/>
        <v>22</v>
      </c>
      <c r="C32" s="36" t="s">
        <v>91</v>
      </c>
      <c r="D32" s="34" t="s">
        <v>88</v>
      </c>
      <c r="E32" s="41"/>
      <c r="F32" s="41" t="s">
        <v>174</v>
      </c>
      <c r="G32" s="41"/>
      <c r="H32" s="41"/>
      <c r="I32" s="41"/>
      <c r="J32" s="41"/>
      <c r="K32" s="75" t="s">
        <v>187</v>
      </c>
      <c r="L32" s="76" t="s">
        <v>187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105</v>
      </c>
      <c r="G33" s="41"/>
      <c r="H33" s="41"/>
      <c r="I33" s="41"/>
      <c r="J33" s="41"/>
      <c r="K33" s="75" t="s">
        <v>187</v>
      </c>
      <c r="L33" s="76"/>
    </row>
    <row r="34" spans="2:12" ht="13.5" customHeight="1">
      <c r="B34" s="28">
        <f t="shared" si="1"/>
        <v>24</v>
      </c>
      <c r="C34" s="36" t="s">
        <v>89</v>
      </c>
      <c r="D34" s="34" t="s">
        <v>33</v>
      </c>
      <c r="E34" s="41"/>
      <c r="F34" s="41" t="s">
        <v>35</v>
      </c>
      <c r="G34" s="41"/>
      <c r="H34" s="41"/>
      <c r="I34" s="41"/>
      <c r="J34" s="41"/>
      <c r="K34" s="75">
        <v>5</v>
      </c>
      <c r="L34" s="76" t="s">
        <v>187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478</v>
      </c>
      <c r="G35" s="41"/>
      <c r="H35" s="41"/>
      <c r="I35" s="41"/>
      <c r="J35" s="41"/>
      <c r="K35" s="75"/>
      <c r="L35" s="76">
        <v>100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135</v>
      </c>
      <c r="G36" s="41"/>
      <c r="H36" s="41"/>
      <c r="I36" s="41"/>
      <c r="J36" s="41"/>
      <c r="K36" s="75">
        <v>40</v>
      </c>
      <c r="L36" s="76">
        <v>250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37</v>
      </c>
      <c r="G37" s="41"/>
      <c r="H37" s="41"/>
      <c r="I37" s="41"/>
      <c r="J37" s="41"/>
      <c r="K37" s="75">
        <v>5</v>
      </c>
      <c r="L37" s="76">
        <v>50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38</v>
      </c>
      <c r="G38" s="41"/>
      <c r="H38" s="41"/>
      <c r="I38" s="41"/>
      <c r="J38" s="41"/>
      <c r="K38" s="75"/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97</v>
      </c>
      <c r="G39" s="41"/>
      <c r="H39" s="41"/>
      <c r="I39" s="41"/>
      <c r="J39" s="41"/>
      <c r="K39" s="75" t="s">
        <v>187</v>
      </c>
      <c r="L39" s="76"/>
    </row>
    <row r="40" spans="2:12" ht="13.5" customHeight="1">
      <c r="B40" s="28">
        <f t="shared" si="1"/>
        <v>30</v>
      </c>
      <c r="C40" s="37"/>
      <c r="D40" s="43"/>
      <c r="E40" s="41"/>
      <c r="F40" s="41" t="s">
        <v>496</v>
      </c>
      <c r="G40" s="41"/>
      <c r="H40" s="41"/>
      <c r="I40" s="41"/>
      <c r="J40" s="41"/>
      <c r="K40" s="75"/>
      <c r="L40" s="76" t="s">
        <v>187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497</v>
      </c>
      <c r="G41" s="41"/>
      <c r="H41" s="41"/>
      <c r="I41" s="41"/>
      <c r="J41" s="41"/>
      <c r="K41" s="75">
        <v>5</v>
      </c>
      <c r="L41" s="76" t="s">
        <v>187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46</v>
      </c>
      <c r="G42" s="41"/>
      <c r="H42" s="41"/>
      <c r="I42" s="41"/>
      <c r="J42" s="41"/>
      <c r="K42" s="75">
        <v>185</v>
      </c>
      <c r="L42" s="76">
        <v>325</v>
      </c>
    </row>
    <row r="43" spans="2:12" ht="13.5" customHeight="1">
      <c r="B43" s="28">
        <f t="shared" si="1"/>
        <v>33</v>
      </c>
      <c r="C43" s="36" t="s">
        <v>50</v>
      </c>
      <c r="D43" s="34" t="s">
        <v>51</v>
      </c>
      <c r="E43" s="41"/>
      <c r="F43" s="41" t="s">
        <v>53</v>
      </c>
      <c r="G43" s="41"/>
      <c r="H43" s="41"/>
      <c r="I43" s="41"/>
      <c r="J43" s="41"/>
      <c r="K43" s="75"/>
      <c r="L43" s="76">
        <v>1</v>
      </c>
    </row>
    <row r="44" spans="2:12" ht="13.5" customHeight="1">
      <c r="B44" s="28">
        <f t="shared" si="1"/>
        <v>34</v>
      </c>
      <c r="C44" s="36" t="s">
        <v>54</v>
      </c>
      <c r="D44" s="34" t="s">
        <v>55</v>
      </c>
      <c r="E44" s="41"/>
      <c r="F44" s="41" t="s">
        <v>498</v>
      </c>
      <c r="G44" s="41"/>
      <c r="H44" s="41"/>
      <c r="I44" s="41"/>
      <c r="J44" s="41"/>
      <c r="K44" s="75"/>
      <c r="L44" s="76">
        <v>2</v>
      </c>
    </row>
    <row r="45" spans="2:12" ht="13.5" customHeight="1">
      <c r="B45" s="28">
        <f t="shared" si="1"/>
        <v>35</v>
      </c>
      <c r="C45" s="37"/>
      <c r="D45" s="44"/>
      <c r="E45" s="41"/>
      <c r="F45" s="41" t="s">
        <v>56</v>
      </c>
      <c r="G45" s="41"/>
      <c r="H45" s="41"/>
      <c r="I45" s="41"/>
      <c r="J45" s="41"/>
      <c r="K45" s="75">
        <v>5</v>
      </c>
      <c r="L45" s="76" t="s">
        <v>187</v>
      </c>
    </row>
    <row r="46" spans="2:12" ht="13.5" customHeight="1">
      <c r="B46" s="28">
        <f t="shared" si="1"/>
        <v>36</v>
      </c>
      <c r="C46" s="38"/>
      <c r="D46" s="45" t="s">
        <v>57</v>
      </c>
      <c r="E46" s="41"/>
      <c r="F46" s="41" t="s">
        <v>58</v>
      </c>
      <c r="G46" s="41"/>
      <c r="H46" s="41"/>
      <c r="I46" s="41"/>
      <c r="J46" s="41"/>
      <c r="K46" s="75"/>
      <c r="L46" s="76">
        <v>25</v>
      </c>
    </row>
    <row r="47" spans="2:19" ht="13.5" customHeight="1">
      <c r="B47" s="28">
        <f t="shared" si="1"/>
        <v>37</v>
      </c>
      <c r="C47" s="36" t="s">
        <v>0</v>
      </c>
      <c r="D47" s="45" t="s">
        <v>60</v>
      </c>
      <c r="E47" s="41"/>
      <c r="F47" s="41" t="s">
        <v>61</v>
      </c>
      <c r="G47" s="41"/>
      <c r="H47" s="41"/>
      <c r="I47" s="41"/>
      <c r="J47" s="41"/>
      <c r="K47" s="75"/>
      <c r="L47" s="76" t="s">
        <v>187</v>
      </c>
      <c r="R47">
        <f>COUNTA(K43:K47)</f>
        <v>1</v>
      </c>
      <c r="S47">
        <f>COUNTA(L43:L47)</f>
        <v>5</v>
      </c>
    </row>
    <row r="48" spans="2:12" ht="13.5" customHeight="1">
      <c r="B48" s="28">
        <f t="shared" si="1"/>
        <v>38</v>
      </c>
      <c r="C48" s="155" t="s">
        <v>62</v>
      </c>
      <c r="D48" s="156"/>
      <c r="E48" s="41"/>
      <c r="F48" s="41" t="s">
        <v>63</v>
      </c>
      <c r="G48" s="41"/>
      <c r="H48" s="41"/>
      <c r="I48" s="41"/>
      <c r="J48" s="41"/>
      <c r="K48" s="75">
        <v>950</v>
      </c>
      <c r="L48" s="76">
        <v>5750</v>
      </c>
    </row>
    <row r="49" spans="2:12" ht="13.5" customHeight="1">
      <c r="B49" s="28">
        <f t="shared" si="1"/>
        <v>39</v>
      </c>
      <c r="C49" s="39"/>
      <c r="D49" s="40"/>
      <c r="E49" s="41"/>
      <c r="F49" s="41" t="s">
        <v>64</v>
      </c>
      <c r="G49" s="41"/>
      <c r="H49" s="41"/>
      <c r="I49" s="41"/>
      <c r="J49" s="41"/>
      <c r="K49" s="75">
        <v>350</v>
      </c>
      <c r="L49" s="76">
        <v>1250</v>
      </c>
    </row>
    <row r="50" spans="2:12" ht="13.5" customHeight="1" thickBot="1">
      <c r="B50" s="28">
        <f t="shared" si="1"/>
        <v>40</v>
      </c>
      <c r="C50" s="39"/>
      <c r="D50" s="40"/>
      <c r="E50" s="41"/>
      <c r="F50" s="41" t="s">
        <v>107</v>
      </c>
      <c r="G50" s="41"/>
      <c r="H50" s="41"/>
      <c r="I50" s="41"/>
      <c r="J50" s="41"/>
      <c r="K50" s="75">
        <v>100</v>
      </c>
      <c r="L50" s="82">
        <v>2750</v>
      </c>
    </row>
    <row r="51" spans="2:12" ht="19.5" customHeight="1" thickTop="1">
      <c r="B51" s="159" t="s">
        <v>113</v>
      </c>
      <c r="C51" s="160"/>
      <c r="D51" s="160"/>
      <c r="E51" s="160"/>
      <c r="F51" s="160"/>
      <c r="G51" s="160"/>
      <c r="H51" s="160"/>
      <c r="I51" s="160"/>
      <c r="J51" s="27"/>
      <c r="K51" s="90">
        <f>SUM(K52:K60)</f>
        <v>9140</v>
      </c>
      <c r="L51" s="114">
        <f>SUM(L52:L60)</f>
        <v>58278</v>
      </c>
    </row>
    <row r="52" spans="2:12" ht="13.5" customHeight="1">
      <c r="B52" s="145" t="s">
        <v>66</v>
      </c>
      <c r="C52" s="146"/>
      <c r="D52" s="153"/>
      <c r="E52" s="48"/>
      <c r="F52" s="49"/>
      <c r="G52" s="147" t="s">
        <v>14</v>
      </c>
      <c r="H52" s="147"/>
      <c r="I52" s="49"/>
      <c r="J52" s="51"/>
      <c r="K52" s="42">
        <f>SUM(R$11:R$14)</f>
        <v>25</v>
      </c>
      <c r="L52" s="115">
        <f>SUM(S$11:S$14)</f>
        <v>25</v>
      </c>
    </row>
    <row r="53" spans="2:12" ht="13.5" customHeight="1">
      <c r="B53" s="16"/>
      <c r="C53" s="17"/>
      <c r="D53" s="18"/>
      <c r="E53" s="52"/>
      <c r="F53" s="41"/>
      <c r="G53" s="147" t="s">
        <v>90</v>
      </c>
      <c r="H53" s="147"/>
      <c r="I53" s="50"/>
      <c r="J53" s="53"/>
      <c r="K53" s="42">
        <f>SUM(K$15)</f>
        <v>40</v>
      </c>
      <c r="L53" s="115">
        <f>SUM(L$15)</f>
        <v>275</v>
      </c>
    </row>
    <row r="54" spans="2:12" ht="13.5" customHeight="1">
      <c r="B54" s="16"/>
      <c r="C54" s="17"/>
      <c r="D54" s="18"/>
      <c r="E54" s="52"/>
      <c r="F54" s="41"/>
      <c r="G54" s="147" t="s">
        <v>32</v>
      </c>
      <c r="H54" s="147"/>
      <c r="I54" s="49"/>
      <c r="J54" s="51"/>
      <c r="K54" s="42">
        <f>SUM(K$16:K$16)</f>
        <v>0</v>
      </c>
      <c r="L54" s="115">
        <f>SUM(L$16:L$16)</f>
        <v>0</v>
      </c>
    </row>
    <row r="55" spans="2:12" ht="13.5" customHeight="1">
      <c r="B55" s="16"/>
      <c r="C55" s="17"/>
      <c r="D55" s="18"/>
      <c r="E55" s="52"/>
      <c r="F55" s="41"/>
      <c r="G55" s="147" t="s">
        <v>20</v>
      </c>
      <c r="H55" s="147"/>
      <c r="I55" s="49"/>
      <c r="J55" s="51"/>
      <c r="K55" s="42">
        <f>SUM(K$17:K$18)</f>
        <v>20</v>
      </c>
      <c r="L55" s="115">
        <f>SUM(L$17:L$18)</f>
        <v>0</v>
      </c>
    </row>
    <row r="56" spans="2:12" ht="13.5" customHeight="1">
      <c r="B56" s="16"/>
      <c r="C56" s="17"/>
      <c r="D56" s="18"/>
      <c r="E56" s="52"/>
      <c r="F56" s="41"/>
      <c r="G56" s="147" t="s">
        <v>22</v>
      </c>
      <c r="H56" s="147"/>
      <c r="I56" s="49"/>
      <c r="J56" s="51"/>
      <c r="K56" s="42">
        <f>SUM(K$19:K$31)</f>
        <v>7410</v>
      </c>
      <c r="L56" s="115">
        <f>SUM(L$19:L$31)</f>
        <v>47475</v>
      </c>
    </row>
    <row r="57" spans="2:12" ht="13.5" customHeight="1">
      <c r="B57" s="16"/>
      <c r="C57" s="17"/>
      <c r="D57" s="18"/>
      <c r="E57" s="52"/>
      <c r="F57" s="41"/>
      <c r="G57" s="147" t="s">
        <v>88</v>
      </c>
      <c r="H57" s="147"/>
      <c r="I57" s="49"/>
      <c r="J57" s="51"/>
      <c r="K57" s="42">
        <f>SUM(K$32:K$33)</f>
        <v>0</v>
      </c>
      <c r="L57" s="115">
        <f>SUM(L$32:L$33)</f>
        <v>0</v>
      </c>
    </row>
    <row r="58" spans="2:12" ht="13.5" customHeight="1">
      <c r="B58" s="16"/>
      <c r="C58" s="17"/>
      <c r="D58" s="18"/>
      <c r="E58" s="52"/>
      <c r="F58" s="41"/>
      <c r="G58" s="147" t="s">
        <v>33</v>
      </c>
      <c r="H58" s="147"/>
      <c r="I58" s="49"/>
      <c r="J58" s="51"/>
      <c r="K58" s="42">
        <f>SUM(K$34:K$42)</f>
        <v>240</v>
      </c>
      <c r="L58" s="115">
        <f>SUM(L$34:L$42)</f>
        <v>725</v>
      </c>
    </row>
    <row r="59" spans="2:12" ht="13.5" customHeight="1">
      <c r="B59" s="16"/>
      <c r="C59" s="17"/>
      <c r="D59" s="18"/>
      <c r="E59" s="52"/>
      <c r="F59" s="41"/>
      <c r="G59" s="147" t="s">
        <v>104</v>
      </c>
      <c r="H59" s="147"/>
      <c r="I59" s="49"/>
      <c r="J59" s="51"/>
      <c r="K59" s="42">
        <f>SUM(K$48:K$49)</f>
        <v>1300</v>
      </c>
      <c r="L59" s="115">
        <f>SUM(L$48:L$49)</f>
        <v>7000</v>
      </c>
    </row>
    <row r="60" spans="2:12" ht="13.5" customHeight="1" thickBot="1">
      <c r="B60" s="19"/>
      <c r="C60" s="20"/>
      <c r="D60" s="21"/>
      <c r="E60" s="54"/>
      <c r="F60" s="46"/>
      <c r="G60" s="148" t="s">
        <v>65</v>
      </c>
      <c r="H60" s="148"/>
      <c r="I60" s="55"/>
      <c r="J60" s="56"/>
      <c r="K60" s="47">
        <f>SUM(K$43:K$47,K$50)</f>
        <v>105</v>
      </c>
      <c r="L60" s="116">
        <f>SUM(L$43:L$47,L$50)</f>
        <v>2778</v>
      </c>
    </row>
    <row r="61" spans="2:12" ht="18" customHeight="1" thickTop="1">
      <c r="B61" s="149" t="s">
        <v>67</v>
      </c>
      <c r="C61" s="150"/>
      <c r="D61" s="151"/>
      <c r="E61" s="62"/>
      <c r="F61" s="29"/>
      <c r="G61" s="152" t="s">
        <v>68</v>
      </c>
      <c r="H61" s="152"/>
      <c r="I61" s="29"/>
      <c r="J61" s="30"/>
      <c r="K61" s="91" t="s">
        <v>69</v>
      </c>
      <c r="L61" s="97"/>
    </row>
    <row r="62" spans="2:12" ht="18" customHeight="1">
      <c r="B62" s="59"/>
      <c r="C62" s="60"/>
      <c r="D62" s="60"/>
      <c r="E62" s="57"/>
      <c r="F62" s="58"/>
      <c r="G62" s="33"/>
      <c r="H62" s="33"/>
      <c r="I62" s="58"/>
      <c r="J62" s="61"/>
      <c r="K62" s="92" t="s">
        <v>70</v>
      </c>
      <c r="L62" s="98"/>
    </row>
    <row r="63" spans="2:12" ht="18" customHeight="1">
      <c r="B63" s="16"/>
      <c r="C63" s="17"/>
      <c r="D63" s="17"/>
      <c r="E63" s="63"/>
      <c r="F63" s="8"/>
      <c r="G63" s="143" t="s">
        <v>71</v>
      </c>
      <c r="H63" s="143"/>
      <c r="I63" s="31"/>
      <c r="J63" s="32"/>
      <c r="K63" s="93" t="s">
        <v>72</v>
      </c>
      <c r="L63" s="99"/>
    </row>
    <row r="64" spans="2:12" ht="18" customHeight="1">
      <c r="B64" s="16"/>
      <c r="C64" s="17"/>
      <c r="D64" s="17"/>
      <c r="E64" s="64"/>
      <c r="F64" s="17"/>
      <c r="G64" s="65"/>
      <c r="H64" s="65"/>
      <c r="I64" s="60"/>
      <c r="J64" s="66"/>
      <c r="K64" s="94" t="s">
        <v>101</v>
      </c>
      <c r="L64" s="100"/>
    </row>
    <row r="65" spans="2:12" ht="18" customHeight="1">
      <c r="B65" s="16"/>
      <c r="C65" s="17"/>
      <c r="D65" s="17"/>
      <c r="E65" s="64"/>
      <c r="F65" s="17"/>
      <c r="G65" s="65"/>
      <c r="H65" s="65"/>
      <c r="I65" s="60"/>
      <c r="J65" s="66"/>
      <c r="K65" s="94" t="s">
        <v>102</v>
      </c>
      <c r="L65" s="100"/>
    </row>
    <row r="66" spans="2:12" ht="18" customHeight="1">
      <c r="B66" s="16"/>
      <c r="C66" s="17"/>
      <c r="D66" s="17"/>
      <c r="E66" s="63"/>
      <c r="F66" s="8"/>
      <c r="G66" s="143" t="s">
        <v>73</v>
      </c>
      <c r="H66" s="143"/>
      <c r="I66" s="31"/>
      <c r="J66" s="32"/>
      <c r="K66" s="93" t="s">
        <v>109</v>
      </c>
      <c r="L66" s="99"/>
    </row>
    <row r="67" spans="2:12" ht="18" customHeight="1">
      <c r="B67" s="16"/>
      <c r="C67" s="17"/>
      <c r="D67" s="17"/>
      <c r="E67" s="64"/>
      <c r="F67" s="17"/>
      <c r="G67" s="65"/>
      <c r="H67" s="65"/>
      <c r="I67" s="60"/>
      <c r="J67" s="66"/>
      <c r="K67" s="94" t="s">
        <v>110</v>
      </c>
      <c r="L67" s="100"/>
    </row>
    <row r="68" spans="2:12" ht="18" customHeight="1">
      <c r="B68" s="16"/>
      <c r="C68" s="17"/>
      <c r="D68" s="17"/>
      <c r="E68" s="64"/>
      <c r="F68" s="17"/>
      <c r="G68" s="65"/>
      <c r="H68" s="65"/>
      <c r="I68" s="60"/>
      <c r="J68" s="66"/>
      <c r="K68" s="94" t="s">
        <v>111</v>
      </c>
      <c r="L68" s="100"/>
    </row>
    <row r="69" spans="2:12" ht="18" customHeight="1">
      <c r="B69" s="16"/>
      <c r="C69" s="17"/>
      <c r="D69" s="17"/>
      <c r="E69" s="13"/>
      <c r="F69" s="14"/>
      <c r="G69" s="33"/>
      <c r="H69" s="33"/>
      <c r="I69" s="58"/>
      <c r="J69" s="61"/>
      <c r="K69" s="94" t="s">
        <v>112</v>
      </c>
      <c r="L69" s="98"/>
    </row>
    <row r="70" spans="2:12" ht="18" customHeight="1">
      <c r="B70" s="145" t="s">
        <v>74</v>
      </c>
      <c r="C70" s="146"/>
      <c r="D70" s="146"/>
      <c r="E70" s="8"/>
      <c r="F70" s="8"/>
      <c r="G70" s="8"/>
      <c r="H70" s="8"/>
      <c r="I70" s="8"/>
      <c r="J70" s="8"/>
      <c r="K70" s="77"/>
      <c r="L70" s="120"/>
    </row>
    <row r="71" spans="2:12" ht="13.5" customHeight="1">
      <c r="B71" s="67"/>
      <c r="C71" s="68" t="s">
        <v>75</v>
      </c>
      <c r="D71" s="69"/>
      <c r="E71" s="68"/>
      <c r="F71" s="68"/>
      <c r="G71" s="68"/>
      <c r="H71" s="68"/>
      <c r="I71" s="68"/>
      <c r="J71" s="68"/>
      <c r="K71" s="95"/>
      <c r="L71" s="101"/>
    </row>
    <row r="72" spans="2:12" ht="13.5" customHeight="1">
      <c r="B72" s="67"/>
      <c r="C72" s="68" t="s">
        <v>76</v>
      </c>
      <c r="D72" s="69"/>
      <c r="E72" s="68"/>
      <c r="F72" s="68"/>
      <c r="G72" s="68"/>
      <c r="H72" s="68"/>
      <c r="I72" s="68"/>
      <c r="J72" s="68"/>
      <c r="K72" s="95"/>
      <c r="L72" s="101"/>
    </row>
    <row r="73" spans="2:12" ht="13.5" customHeight="1">
      <c r="B73" s="67"/>
      <c r="C73" s="68" t="s">
        <v>77</v>
      </c>
      <c r="D73" s="69"/>
      <c r="E73" s="68"/>
      <c r="F73" s="68"/>
      <c r="G73" s="68"/>
      <c r="H73" s="68"/>
      <c r="I73" s="68"/>
      <c r="J73" s="68"/>
      <c r="K73" s="95"/>
      <c r="L73" s="101"/>
    </row>
    <row r="74" spans="2:12" ht="13.5" customHeight="1">
      <c r="B74" s="67"/>
      <c r="C74" s="68" t="s">
        <v>198</v>
      </c>
      <c r="D74" s="69"/>
      <c r="E74" s="68"/>
      <c r="F74" s="68"/>
      <c r="G74" s="68"/>
      <c r="H74" s="68"/>
      <c r="I74" s="68"/>
      <c r="J74" s="68"/>
      <c r="K74" s="95"/>
      <c r="L74" s="101"/>
    </row>
    <row r="75" spans="2:12" ht="13.5" customHeight="1">
      <c r="B75" s="67"/>
      <c r="C75" s="68" t="s">
        <v>181</v>
      </c>
      <c r="D75" s="69"/>
      <c r="E75" s="68"/>
      <c r="F75" s="68"/>
      <c r="G75" s="68"/>
      <c r="H75" s="68"/>
      <c r="I75" s="68"/>
      <c r="J75" s="68"/>
      <c r="K75" s="95"/>
      <c r="L75" s="101"/>
    </row>
    <row r="76" spans="2:12" ht="13.5" customHeight="1">
      <c r="B76" s="70"/>
      <c r="C76" s="68" t="s">
        <v>199</v>
      </c>
      <c r="D76" s="68"/>
      <c r="E76" s="68"/>
      <c r="F76" s="68"/>
      <c r="G76" s="68"/>
      <c r="H76" s="68"/>
      <c r="I76" s="68"/>
      <c r="J76" s="68"/>
      <c r="K76" s="95"/>
      <c r="L76" s="101"/>
    </row>
    <row r="77" spans="2:12" ht="13.5" customHeight="1">
      <c r="B77" s="70"/>
      <c r="C77" s="68" t="s">
        <v>200</v>
      </c>
      <c r="D77" s="68"/>
      <c r="E77" s="68"/>
      <c r="F77" s="68"/>
      <c r="G77" s="68"/>
      <c r="H77" s="68"/>
      <c r="I77" s="68"/>
      <c r="J77" s="68"/>
      <c r="K77" s="95"/>
      <c r="L77" s="101"/>
    </row>
    <row r="78" spans="2:12" ht="13.5" customHeight="1">
      <c r="B78" s="70"/>
      <c r="C78" s="68" t="s">
        <v>129</v>
      </c>
      <c r="D78" s="68"/>
      <c r="E78" s="68"/>
      <c r="F78" s="68"/>
      <c r="G78" s="68"/>
      <c r="H78" s="68"/>
      <c r="I78" s="68"/>
      <c r="J78" s="68"/>
      <c r="K78" s="95"/>
      <c r="L78" s="101"/>
    </row>
    <row r="79" spans="2:12" ht="13.5" customHeight="1">
      <c r="B79" s="70"/>
      <c r="C79" s="68" t="s">
        <v>130</v>
      </c>
      <c r="D79" s="68"/>
      <c r="E79" s="68"/>
      <c r="F79" s="68"/>
      <c r="G79" s="68"/>
      <c r="H79" s="68"/>
      <c r="I79" s="68"/>
      <c r="J79" s="68"/>
      <c r="K79" s="95"/>
      <c r="L79" s="101"/>
    </row>
    <row r="80" spans="2:12" ht="13.5" customHeight="1">
      <c r="B80" s="70"/>
      <c r="C80" s="68" t="s">
        <v>178</v>
      </c>
      <c r="D80" s="68"/>
      <c r="E80" s="68"/>
      <c r="F80" s="68"/>
      <c r="G80" s="68"/>
      <c r="H80" s="68"/>
      <c r="I80" s="68"/>
      <c r="J80" s="68"/>
      <c r="K80" s="95"/>
      <c r="L80" s="101"/>
    </row>
    <row r="81" spans="2:12" ht="13.5" customHeight="1">
      <c r="B81" s="70"/>
      <c r="C81" s="68" t="s">
        <v>201</v>
      </c>
      <c r="D81" s="68"/>
      <c r="E81" s="68"/>
      <c r="F81" s="68"/>
      <c r="G81" s="68"/>
      <c r="H81" s="68"/>
      <c r="I81" s="68"/>
      <c r="J81" s="68"/>
      <c r="K81" s="95"/>
      <c r="L81" s="101"/>
    </row>
    <row r="82" spans="2:12" ht="13.5" customHeight="1">
      <c r="B82" s="70"/>
      <c r="C82" s="95" t="s">
        <v>202</v>
      </c>
      <c r="D82" s="68"/>
      <c r="E82" s="68"/>
      <c r="F82" s="68"/>
      <c r="G82" s="68"/>
      <c r="H82" s="68"/>
      <c r="I82" s="68"/>
      <c r="J82" s="68"/>
      <c r="K82" s="95"/>
      <c r="L82" s="101"/>
    </row>
    <row r="83" spans="2:12" ht="13.5" customHeight="1">
      <c r="B83" s="70"/>
      <c r="C83" s="68" t="s">
        <v>203</v>
      </c>
      <c r="D83" s="68"/>
      <c r="E83" s="68"/>
      <c r="F83" s="68"/>
      <c r="G83" s="68"/>
      <c r="H83" s="68"/>
      <c r="I83" s="68"/>
      <c r="J83" s="68"/>
      <c r="K83" s="95"/>
      <c r="L83" s="101"/>
    </row>
    <row r="84" spans="2:13" ht="18" customHeight="1">
      <c r="B84" s="70"/>
      <c r="C84" s="68" t="s">
        <v>131</v>
      </c>
      <c r="D84" s="68"/>
      <c r="E84" s="68"/>
      <c r="F84" s="68"/>
      <c r="G84" s="68"/>
      <c r="H84" s="68"/>
      <c r="I84" s="68"/>
      <c r="J84" s="68"/>
      <c r="K84" s="95"/>
      <c r="L84" s="95"/>
      <c r="M84" s="121"/>
    </row>
    <row r="85" spans="2:13" ht="13.5">
      <c r="B85" s="70"/>
      <c r="C85" s="68" t="s">
        <v>179</v>
      </c>
      <c r="D85" s="68"/>
      <c r="E85" s="68"/>
      <c r="F85" s="68"/>
      <c r="G85" s="68"/>
      <c r="H85" s="68"/>
      <c r="I85" s="68"/>
      <c r="J85" s="68"/>
      <c r="K85" s="95"/>
      <c r="L85" s="95"/>
      <c r="M85" s="121"/>
    </row>
    <row r="86" spans="2:13" ht="13.5">
      <c r="B86" s="70"/>
      <c r="C86" s="68" t="s">
        <v>180</v>
      </c>
      <c r="D86" s="68"/>
      <c r="E86" s="68"/>
      <c r="F86" s="68"/>
      <c r="G86" s="68"/>
      <c r="H86" s="68"/>
      <c r="I86" s="68"/>
      <c r="J86" s="68"/>
      <c r="K86" s="95"/>
      <c r="L86" s="95"/>
      <c r="M86" s="121"/>
    </row>
    <row r="87" spans="2:13" ht="13.5">
      <c r="B87" s="70"/>
      <c r="C87" s="68" t="s">
        <v>204</v>
      </c>
      <c r="D87" s="68"/>
      <c r="E87" s="68"/>
      <c r="F87" s="68"/>
      <c r="G87" s="68"/>
      <c r="H87" s="68"/>
      <c r="I87" s="68"/>
      <c r="J87" s="68"/>
      <c r="K87" s="95"/>
      <c r="L87" s="95"/>
      <c r="M87" s="121"/>
    </row>
    <row r="88" spans="2:25" ht="13.5" customHeight="1">
      <c r="B88" s="70"/>
      <c r="C88" s="68" t="s">
        <v>182</v>
      </c>
      <c r="D88" s="68"/>
      <c r="E88" s="68"/>
      <c r="F88" s="68"/>
      <c r="G88" s="68"/>
      <c r="H88" s="68"/>
      <c r="I88" s="68"/>
      <c r="J88" s="68"/>
      <c r="K88" s="95"/>
      <c r="L88" s="95"/>
      <c r="M88" s="129"/>
      <c r="N88" s="128"/>
      <c r="Y88" s="83"/>
    </row>
    <row r="89" spans="2:13" ht="13.5">
      <c r="B89" s="70"/>
      <c r="C89" s="68" t="s">
        <v>92</v>
      </c>
      <c r="D89" s="68"/>
      <c r="E89" s="68"/>
      <c r="F89" s="68"/>
      <c r="G89" s="68"/>
      <c r="H89" s="68"/>
      <c r="I89" s="68"/>
      <c r="J89" s="68"/>
      <c r="K89" s="95"/>
      <c r="L89" s="95"/>
      <c r="M89" s="121"/>
    </row>
    <row r="90" spans="2:13" ht="13.5">
      <c r="B90" s="70"/>
      <c r="C90" s="68" t="s">
        <v>78</v>
      </c>
      <c r="D90" s="68"/>
      <c r="E90" s="68"/>
      <c r="F90" s="68"/>
      <c r="G90" s="68"/>
      <c r="H90" s="68"/>
      <c r="I90" s="68"/>
      <c r="J90" s="68"/>
      <c r="K90" s="95"/>
      <c r="L90" s="95"/>
      <c r="M90" s="121"/>
    </row>
    <row r="91" spans="2:13" ht="13.5">
      <c r="B91" s="121"/>
      <c r="C91" s="95" t="s">
        <v>205</v>
      </c>
      <c r="D91" s="81"/>
      <c r="E91" s="81"/>
      <c r="F91" s="81"/>
      <c r="G91" s="81"/>
      <c r="H91" s="81"/>
      <c r="I91" s="81"/>
      <c r="J91" s="81"/>
      <c r="K91" s="122"/>
      <c r="L91" s="122"/>
      <c r="M91" s="121"/>
    </row>
    <row r="92" spans="2:25" ht="13.5">
      <c r="B92" s="121"/>
      <c r="C92" s="95" t="s">
        <v>206</v>
      </c>
      <c r="D92" s="81"/>
      <c r="E92" s="81"/>
      <c r="F92" s="81"/>
      <c r="G92" s="81"/>
      <c r="H92" s="81"/>
      <c r="I92" s="81"/>
      <c r="J92" s="81"/>
      <c r="K92" s="122"/>
      <c r="L92" s="122"/>
      <c r="M92" s="130"/>
      <c r="N92" s="123"/>
      <c r="Y92" s="83"/>
    </row>
    <row r="93" spans="2:13" ht="13.5">
      <c r="B93" s="121"/>
      <c r="C93" s="95" t="s">
        <v>207</v>
      </c>
      <c r="D93" s="81"/>
      <c r="E93" s="81"/>
      <c r="F93" s="81"/>
      <c r="G93" s="81"/>
      <c r="H93" s="81"/>
      <c r="I93" s="81"/>
      <c r="J93" s="81"/>
      <c r="K93" s="122"/>
      <c r="L93" s="122"/>
      <c r="M93" s="121"/>
    </row>
    <row r="94" spans="2:12" ht="14.25" thickBot="1">
      <c r="B94" s="124"/>
      <c r="C94" s="96" t="s">
        <v>208</v>
      </c>
      <c r="D94" s="125"/>
      <c r="E94" s="125"/>
      <c r="F94" s="125"/>
      <c r="G94" s="125"/>
      <c r="H94" s="125"/>
      <c r="I94" s="125"/>
      <c r="J94" s="125"/>
      <c r="K94" s="126"/>
      <c r="L94" s="127"/>
    </row>
  </sheetData>
  <sheetProtection/>
  <mergeCells count="24">
    <mergeCell ref="G63:H63"/>
    <mergeCell ref="G66:H66"/>
    <mergeCell ref="B70:D70"/>
    <mergeCell ref="G57:H57"/>
    <mergeCell ref="G58:H58"/>
    <mergeCell ref="G59:H59"/>
    <mergeCell ref="G60:H60"/>
    <mergeCell ref="B61:D61"/>
    <mergeCell ref="G61:H61"/>
    <mergeCell ref="B52:D52"/>
    <mergeCell ref="G52:H52"/>
    <mergeCell ref="G53:H53"/>
    <mergeCell ref="G54:H54"/>
    <mergeCell ref="G55:H55"/>
    <mergeCell ref="G56:H56"/>
    <mergeCell ref="G10:H10"/>
    <mergeCell ref="C48:D48"/>
    <mergeCell ref="B51:I51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2:Y94"/>
  <sheetViews>
    <sheetView view="pageBreakPreview" zoomScale="75" zoomScaleNormal="75" zoomScaleSheetLayoutView="75" zoomScalePageLayoutView="0" workbookViewId="0" topLeftCell="A55">
      <selection activeCell="C64" sqref="C64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481</v>
      </c>
      <c r="L5" s="107" t="str">
        <f>K5</f>
        <v>H 31.1.8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0.4201388888888889</v>
      </c>
      <c r="L6" s="132">
        <v>0.3770833333333334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1.9</v>
      </c>
      <c r="L7" s="134">
        <v>1.34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483</v>
      </c>
      <c r="G11" s="41"/>
      <c r="H11" s="41"/>
      <c r="I11" s="41"/>
      <c r="J11" s="41"/>
      <c r="K11" s="73"/>
      <c r="L11" s="74" t="s">
        <v>482</v>
      </c>
      <c r="N11" s="71" t="s">
        <v>17</v>
      </c>
      <c r="O11">
        <f>K11</f>
        <v>0</v>
      </c>
      <c r="P11" t="str">
        <f>L11</f>
        <v>(25)</v>
      </c>
      <c r="Q11" t="e">
        <f>#REF!</f>
        <v>#REF!</v>
      </c>
      <c r="R11">
        <f>IF(K11="＋",0,IF(K11="(＋)",0,ABS(K11)))</f>
        <v>0</v>
      </c>
      <c r="S11">
        <f>IF(L11="＋",0,IF(L11="(＋)",0,ABS(L11)))</f>
        <v>25</v>
      </c>
    </row>
    <row r="12" spans="2:19" ht="13.5" customHeight="1">
      <c r="B12" s="28">
        <f>B11+1</f>
        <v>2</v>
      </c>
      <c r="C12" s="35"/>
      <c r="D12" s="43"/>
      <c r="E12" s="41"/>
      <c r="F12" s="41" t="s">
        <v>484</v>
      </c>
      <c r="G12" s="41"/>
      <c r="H12" s="41"/>
      <c r="I12" s="41"/>
      <c r="J12" s="41"/>
      <c r="K12" s="73" t="s">
        <v>185</v>
      </c>
      <c r="L12" s="74" t="s">
        <v>327</v>
      </c>
      <c r="N12" s="71" t="s">
        <v>17</v>
      </c>
      <c r="O12" t="str">
        <f>K12</f>
        <v>(25)</v>
      </c>
      <c r="P12" t="str">
        <f>L12</f>
        <v>(225)</v>
      </c>
      <c r="Q12" t="e">
        <f>#REF!</f>
        <v>#REF!</v>
      </c>
      <c r="R12">
        <f aca="true" t="shared" si="0" ref="R12:S14">IF(K12="＋",0,IF(K12="(＋)",0,ABS(K12)))</f>
        <v>25</v>
      </c>
      <c r="S12">
        <f t="shared" si="0"/>
        <v>225</v>
      </c>
    </row>
    <row r="13" spans="2:19" ht="13.5" customHeight="1">
      <c r="B13" s="28">
        <f aca="true" t="shared" si="1" ref="B13:B50">B12+1</f>
        <v>3</v>
      </c>
      <c r="C13" s="35"/>
      <c r="D13" s="43"/>
      <c r="E13" s="41"/>
      <c r="F13" s="41" t="s">
        <v>140</v>
      </c>
      <c r="G13" s="41"/>
      <c r="H13" s="41"/>
      <c r="I13" s="41"/>
      <c r="J13" s="41"/>
      <c r="K13" s="73"/>
      <c r="L13" s="74" t="s">
        <v>185</v>
      </c>
      <c r="N13" t="s">
        <v>15</v>
      </c>
      <c r="O13">
        <f>IF(K13="",0,VALUE(MID(K13,2,LEN(K13)-2)))</f>
        <v>0</v>
      </c>
      <c r="P13">
        <f>IF(L13="",0,VALUE(MID(L13,2,LEN(L13)-2)))</f>
        <v>25</v>
      </c>
      <c r="Q13" t="e">
        <f>IF(#REF!="",0,VALUE(MID(#REF!,2,LEN(#REF!)-2)))</f>
        <v>#REF!</v>
      </c>
      <c r="R13">
        <f>IF(K13="＋",0,IF(K13="(＋)",0,ABS(K13)))</f>
        <v>0</v>
      </c>
      <c r="S13">
        <f>IF(L13="＋",0,IF(L13="(＋)",0,ABS(L13)))</f>
        <v>25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138</v>
      </c>
      <c r="G14" s="41"/>
      <c r="H14" s="41"/>
      <c r="I14" s="41"/>
      <c r="J14" s="41"/>
      <c r="K14" s="73"/>
      <c r="L14" s="74" t="s">
        <v>210</v>
      </c>
      <c r="N14" t="s">
        <v>15</v>
      </c>
      <c r="O14" t="e">
        <f>IF(#REF!="",0,VALUE(MID(#REF!,2,LEN(#REF!)-2)))</f>
        <v>#REF!</v>
      </c>
      <c r="P14">
        <f>IF(L14="",0,VALUE(MID(L14,2,LEN(L14)-2)))</f>
        <v>50</v>
      </c>
      <c r="Q14" t="e">
        <f>IF(#REF!="",0,VALUE(MID(#REF!,2,LEN(#REF!)-2)))</f>
        <v>#REF!</v>
      </c>
      <c r="R14">
        <f t="shared" si="0"/>
        <v>0</v>
      </c>
      <c r="S14">
        <f t="shared" si="0"/>
        <v>50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150</v>
      </c>
      <c r="L15" s="76">
        <v>300</v>
      </c>
      <c r="S15">
        <f>COUNTA(L11:L14)</f>
        <v>4</v>
      </c>
    </row>
    <row r="16" spans="2:12" ht="13.5" customHeight="1">
      <c r="B16" s="28">
        <f t="shared" si="1"/>
        <v>6</v>
      </c>
      <c r="C16" s="36" t="s">
        <v>86</v>
      </c>
      <c r="D16" s="34" t="s">
        <v>20</v>
      </c>
      <c r="E16" s="41"/>
      <c r="F16" s="41" t="s">
        <v>255</v>
      </c>
      <c r="G16" s="41"/>
      <c r="H16" s="41"/>
      <c r="I16" s="41"/>
      <c r="J16" s="41"/>
      <c r="K16" s="75" t="s">
        <v>187</v>
      </c>
      <c r="L16" s="76"/>
    </row>
    <row r="17" spans="2:12" ht="13.5" customHeight="1">
      <c r="B17" s="28">
        <f t="shared" si="1"/>
        <v>7</v>
      </c>
      <c r="C17" s="37"/>
      <c r="D17" s="34" t="s">
        <v>22</v>
      </c>
      <c r="E17" s="41"/>
      <c r="F17" s="41" t="s">
        <v>117</v>
      </c>
      <c r="G17" s="41"/>
      <c r="H17" s="41"/>
      <c r="I17" s="41"/>
      <c r="J17" s="41"/>
      <c r="K17" s="75" t="s">
        <v>187</v>
      </c>
      <c r="L17" s="76">
        <v>4</v>
      </c>
    </row>
    <row r="18" spans="2:12" ht="13.5" customHeight="1">
      <c r="B18" s="28">
        <f t="shared" si="1"/>
        <v>8</v>
      </c>
      <c r="C18" s="37"/>
      <c r="D18" s="43"/>
      <c r="E18" s="41"/>
      <c r="F18" s="41" t="s">
        <v>119</v>
      </c>
      <c r="G18" s="41"/>
      <c r="H18" s="41"/>
      <c r="I18" s="41"/>
      <c r="J18" s="41"/>
      <c r="K18" s="75" t="s">
        <v>187</v>
      </c>
      <c r="L18" s="76"/>
    </row>
    <row r="19" spans="2:12" ht="13.5" customHeight="1">
      <c r="B19" s="28">
        <f t="shared" si="1"/>
        <v>9</v>
      </c>
      <c r="C19" s="37"/>
      <c r="D19" s="43"/>
      <c r="E19" s="41"/>
      <c r="F19" s="41" t="s">
        <v>120</v>
      </c>
      <c r="G19" s="41"/>
      <c r="H19" s="41"/>
      <c r="I19" s="41"/>
      <c r="J19" s="41"/>
      <c r="K19" s="75" t="s">
        <v>187</v>
      </c>
      <c r="L19" s="76"/>
    </row>
    <row r="20" spans="2:12" ht="13.5" customHeight="1">
      <c r="B20" s="28">
        <f t="shared" si="1"/>
        <v>10</v>
      </c>
      <c r="C20" s="37"/>
      <c r="D20" s="43"/>
      <c r="E20" s="41"/>
      <c r="F20" s="41" t="s">
        <v>485</v>
      </c>
      <c r="G20" s="41"/>
      <c r="H20" s="41"/>
      <c r="I20" s="41"/>
      <c r="J20" s="41"/>
      <c r="K20" s="75"/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166</v>
      </c>
      <c r="G21" s="41"/>
      <c r="H21" s="41"/>
      <c r="I21" s="41"/>
      <c r="J21" s="41"/>
      <c r="K21" s="75" t="s">
        <v>187</v>
      </c>
      <c r="L21" s="76"/>
    </row>
    <row r="22" spans="2:12" ht="13.5" customHeight="1">
      <c r="B22" s="28">
        <f t="shared" si="1"/>
        <v>12</v>
      </c>
      <c r="C22" s="37"/>
      <c r="D22" s="43"/>
      <c r="E22" s="41"/>
      <c r="F22" s="41" t="s">
        <v>24</v>
      </c>
      <c r="G22" s="41"/>
      <c r="H22" s="41"/>
      <c r="I22" s="41"/>
      <c r="J22" s="41"/>
      <c r="K22" s="75">
        <v>175</v>
      </c>
      <c r="L22" s="76">
        <v>475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122</v>
      </c>
      <c r="G23" s="41"/>
      <c r="H23" s="41"/>
      <c r="I23" s="41"/>
      <c r="J23" s="41"/>
      <c r="K23" s="75" t="s">
        <v>187</v>
      </c>
      <c r="L23" s="76"/>
    </row>
    <row r="24" spans="2:12" ht="13.5" customHeight="1">
      <c r="B24" s="28">
        <f t="shared" si="1"/>
        <v>14</v>
      </c>
      <c r="C24" s="37"/>
      <c r="D24" s="43"/>
      <c r="E24" s="41"/>
      <c r="F24" s="41" t="s">
        <v>486</v>
      </c>
      <c r="G24" s="41"/>
      <c r="H24" s="41"/>
      <c r="I24" s="41"/>
      <c r="J24" s="41"/>
      <c r="K24" s="75" t="s">
        <v>187</v>
      </c>
      <c r="L24" s="76">
        <v>25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87</v>
      </c>
      <c r="G25" s="41"/>
      <c r="H25" s="41"/>
      <c r="I25" s="41"/>
      <c r="J25" s="41"/>
      <c r="K25" s="75">
        <v>350</v>
      </c>
      <c r="L25" s="76">
        <v>150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141</v>
      </c>
      <c r="G26" s="41"/>
      <c r="H26" s="41"/>
      <c r="I26" s="41"/>
      <c r="J26" s="41"/>
      <c r="K26" s="75">
        <v>125</v>
      </c>
      <c r="L26" s="76">
        <v>400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25</v>
      </c>
      <c r="G27" s="41"/>
      <c r="H27" s="41"/>
      <c r="I27" s="41"/>
      <c r="J27" s="41"/>
      <c r="K27" s="75">
        <v>3250</v>
      </c>
      <c r="L27" s="76">
        <v>5500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26</v>
      </c>
      <c r="G28" s="41"/>
      <c r="H28" s="41"/>
      <c r="I28" s="41"/>
      <c r="J28" s="41"/>
      <c r="K28" s="75">
        <v>9500</v>
      </c>
      <c r="L28" s="76">
        <v>15250</v>
      </c>
    </row>
    <row r="29" spans="2:12" ht="13.5" customHeight="1">
      <c r="B29" s="28">
        <f t="shared" si="1"/>
        <v>19</v>
      </c>
      <c r="C29" s="36" t="s">
        <v>91</v>
      </c>
      <c r="D29" s="34" t="s">
        <v>88</v>
      </c>
      <c r="E29" s="41"/>
      <c r="F29" s="41" t="s">
        <v>174</v>
      </c>
      <c r="G29" s="41"/>
      <c r="H29" s="41"/>
      <c r="I29" s="41"/>
      <c r="J29" s="41"/>
      <c r="K29" s="75" t="s">
        <v>187</v>
      </c>
      <c r="L29" s="76">
        <v>25</v>
      </c>
    </row>
    <row r="30" spans="2:12" ht="13.5" customHeight="1">
      <c r="B30" s="28">
        <f t="shared" si="1"/>
        <v>20</v>
      </c>
      <c r="C30" s="36" t="s">
        <v>89</v>
      </c>
      <c r="D30" s="34" t="s">
        <v>33</v>
      </c>
      <c r="E30" s="41"/>
      <c r="F30" s="41" t="s">
        <v>243</v>
      </c>
      <c r="G30" s="41"/>
      <c r="H30" s="41"/>
      <c r="I30" s="41"/>
      <c r="J30" s="41"/>
      <c r="K30" s="75"/>
      <c r="L30" s="76" t="s">
        <v>187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133</v>
      </c>
      <c r="G31" s="41"/>
      <c r="H31" s="41"/>
      <c r="I31" s="41"/>
      <c r="J31" s="41"/>
      <c r="K31" s="75">
        <v>25</v>
      </c>
      <c r="L31" s="76">
        <v>50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487</v>
      </c>
      <c r="G32" s="41"/>
      <c r="H32" s="41"/>
      <c r="I32" s="41"/>
      <c r="J32" s="41"/>
      <c r="K32" s="75" t="s">
        <v>187</v>
      </c>
      <c r="L32" s="76" t="s">
        <v>187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176</v>
      </c>
      <c r="G33" s="41"/>
      <c r="H33" s="41"/>
      <c r="I33" s="41"/>
      <c r="J33" s="41"/>
      <c r="K33" s="75"/>
      <c r="L33" s="76" t="s">
        <v>187</v>
      </c>
    </row>
    <row r="34" spans="2:25" ht="13.5" customHeight="1">
      <c r="B34" s="28">
        <f t="shared" si="1"/>
        <v>24</v>
      </c>
      <c r="C34" s="37"/>
      <c r="D34" s="43"/>
      <c r="E34" s="41"/>
      <c r="F34" s="41" t="s">
        <v>194</v>
      </c>
      <c r="G34" s="41"/>
      <c r="H34" s="41"/>
      <c r="I34" s="41"/>
      <c r="J34" s="41"/>
      <c r="K34" s="75" t="s">
        <v>187</v>
      </c>
      <c r="L34" s="76"/>
      <c r="M34" s="104"/>
      <c r="N34" s="103"/>
      <c r="Y34" s="119"/>
    </row>
    <row r="35" spans="2:12" ht="13.5" customHeight="1">
      <c r="B35" s="28">
        <f t="shared" si="1"/>
        <v>25</v>
      </c>
      <c r="C35" s="37"/>
      <c r="D35" s="43"/>
      <c r="E35" s="41"/>
      <c r="F35" s="41" t="s">
        <v>135</v>
      </c>
      <c r="G35" s="41"/>
      <c r="H35" s="41"/>
      <c r="I35" s="41"/>
      <c r="J35" s="41"/>
      <c r="K35" s="75">
        <v>50</v>
      </c>
      <c r="L35" s="76">
        <v>50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37</v>
      </c>
      <c r="G36" s="41"/>
      <c r="H36" s="41"/>
      <c r="I36" s="41"/>
      <c r="J36" s="41"/>
      <c r="K36" s="75">
        <v>50</v>
      </c>
      <c r="L36" s="76">
        <v>100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488</v>
      </c>
      <c r="G37" s="41"/>
      <c r="H37" s="41"/>
      <c r="I37" s="41"/>
      <c r="J37" s="41"/>
      <c r="K37" s="75"/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38</v>
      </c>
      <c r="G38" s="41"/>
      <c r="H38" s="41"/>
      <c r="I38" s="41"/>
      <c r="J38" s="41"/>
      <c r="K38" s="75" t="s">
        <v>187</v>
      </c>
      <c r="L38" s="76"/>
    </row>
    <row r="39" spans="2:12" ht="13.5" customHeight="1">
      <c r="B39" s="28">
        <f t="shared" si="1"/>
        <v>29</v>
      </c>
      <c r="C39" s="37"/>
      <c r="D39" s="43"/>
      <c r="E39" s="41"/>
      <c r="F39" s="41" t="s">
        <v>97</v>
      </c>
      <c r="G39" s="41"/>
      <c r="H39" s="41"/>
      <c r="I39" s="41"/>
      <c r="J39" s="41"/>
      <c r="K39" s="75"/>
      <c r="L39" s="76">
        <v>100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177</v>
      </c>
      <c r="G40" s="41"/>
      <c r="H40" s="41"/>
      <c r="I40" s="41"/>
      <c r="J40" s="41"/>
      <c r="K40" s="75" t="s">
        <v>187</v>
      </c>
      <c r="L40" s="76" t="s">
        <v>187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218</v>
      </c>
      <c r="G41" s="41"/>
      <c r="H41" s="41"/>
      <c r="I41" s="41"/>
      <c r="J41" s="41"/>
      <c r="K41" s="75" t="s">
        <v>187</v>
      </c>
      <c r="L41" s="76"/>
    </row>
    <row r="42" spans="2:12" ht="13.5" customHeight="1">
      <c r="B42" s="28">
        <f t="shared" si="1"/>
        <v>32</v>
      </c>
      <c r="C42" s="37"/>
      <c r="D42" s="43"/>
      <c r="E42" s="41"/>
      <c r="F42" s="41" t="s">
        <v>44</v>
      </c>
      <c r="G42" s="41"/>
      <c r="H42" s="41"/>
      <c r="I42" s="41"/>
      <c r="J42" s="41"/>
      <c r="K42" s="75">
        <v>100</v>
      </c>
      <c r="L42" s="76" t="s">
        <v>187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46</v>
      </c>
      <c r="G43" s="41"/>
      <c r="H43" s="41"/>
      <c r="I43" s="41"/>
      <c r="J43" s="41"/>
      <c r="K43" s="75">
        <v>275</v>
      </c>
      <c r="L43" s="76">
        <v>625</v>
      </c>
    </row>
    <row r="44" spans="2:12" ht="13.5" customHeight="1">
      <c r="B44" s="28">
        <f t="shared" si="1"/>
        <v>34</v>
      </c>
      <c r="C44" s="36" t="s">
        <v>50</v>
      </c>
      <c r="D44" s="34" t="s">
        <v>51</v>
      </c>
      <c r="E44" s="41"/>
      <c r="F44" s="41" t="s">
        <v>237</v>
      </c>
      <c r="G44" s="41"/>
      <c r="H44" s="41"/>
      <c r="I44" s="41"/>
      <c r="J44" s="41"/>
      <c r="K44" s="75"/>
      <c r="L44" s="76" t="s">
        <v>187</v>
      </c>
    </row>
    <row r="45" spans="2:12" ht="13.5" customHeight="1">
      <c r="B45" s="28">
        <f t="shared" si="1"/>
        <v>35</v>
      </c>
      <c r="C45" s="36" t="s">
        <v>54</v>
      </c>
      <c r="D45" s="34" t="s">
        <v>55</v>
      </c>
      <c r="E45" s="41"/>
      <c r="F45" s="41" t="s">
        <v>306</v>
      </c>
      <c r="G45" s="41"/>
      <c r="H45" s="41"/>
      <c r="I45" s="41"/>
      <c r="J45" s="41"/>
      <c r="K45" s="75" t="s">
        <v>187</v>
      </c>
      <c r="L45" s="76"/>
    </row>
    <row r="46" spans="2:12" ht="13.5" customHeight="1">
      <c r="B46" s="28">
        <f t="shared" si="1"/>
        <v>36</v>
      </c>
      <c r="C46" s="37"/>
      <c r="D46" s="44"/>
      <c r="E46" s="41"/>
      <c r="F46" s="41" t="s">
        <v>56</v>
      </c>
      <c r="G46" s="41"/>
      <c r="H46" s="41"/>
      <c r="I46" s="41"/>
      <c r="J46" s="41"/>
      <c r="K46" s="75"/>
      <c r="L46" s="76" t="s">
        <v>187</v>
      </c>
    </row>
    <row r="47" spans="2:12" ht="13.5" customHeight="1">
      <c r="B47" s="28">
        <f t="shared" si="1"/>
        <v>37</v>
      </c>
      <c r="C47" s="38"/>
      <c r="D47" s="45" t="s">
        <v>57</v>
      </c>
      <c r="E47" s="41"/>
      <c r="F47" s="41" t="s">
        <v>58</v>
      </c>
      <c r="G47" s="41"/>
      <c r="H47" s="41"/>
      <c r="I47" s="41"/>
      <c r="J47" s="41"/>
      <c r="K47" s="75" t="s">
        <v>187</v>
      </c>
      <c r="L47" s="76">
        <v>25</v>
      </c>
    </row>
    <row r="48" spans="2:12" ht="13.5" customHeight="1">
      <c r="B48" s="28">
        <f t="shared" si="1"/>
        <v>38</v>
      </c>
      <c r="C48" s="155" t="s">
        <v>62</v>
      </c>
      <c r="D48" s="156"/>
      <c r="E48" s="41"/>
      <c r="F48" s="41" t="s">
        <v>63</v>
      </c>
      <c r="G48" s="41"/>
      <c r="H48" s="41"/>
      <c r="I48" s="41"/>
      <c r="J48" s="41"/>
      <c r="K48" s="75">
        <v>3000</v>
      </c>
      <c r="L48" s="76">
        <v>3000</v>
      </c>
    </row>
    <row r="49" spans="2:12" ht="13.5" customHeight="1">
      <c r="B49" s="28">
        <f t="shared" si="1"/>
        <v>39</v>
      </c>
      <c r="C49" s="39"/>
      <c r="D49" s="40"/>
      <c r="E49" s="41"/>
      <c r="F49" s="41" t="s">
        <v>64</v>
      </c>
      <c r="G49" s="41"/>
      <c r="H49" s="41"/>
      <c r="I49" s="41"/>
      <c r="J49" s="41"/>
      <c r="K49" s="75">
        <v>1250</v>
      </c>
      <c r="L49" s="76">
        <v>750</v>
      </c>
    </row>
    <row r="50" spans="2:12" ht="13.5" customHeight="1" thickBot="1">
      <c r="B50" s="28">
        <f t="shared" si="1"/>
        <v>40</v>
      </c>
      <c r="C50" s="39"/>
      <c r="D50" s="40"/>
      <c r="E50" s="41"/>
      <c r="F50" s="41" t="s">
        <v>107</v>
      </c>
      <c r="G50" s="41"/>
      <c r="H50" s="41"/>
      <c r="I50" s="41"/>
      <c r="J50" s="41"/>
      <c r="K50" s="75"/>
      <c r="L50" s="82">
        <v>750</v>
      </c>
    </row>
    <row r="51" spans="2:12" ht="19.5" customHeight="1" thickTop="1">
      <c r="B51" s="159" t="s">
        <v>113</v>
      </c>
      <c r="C51" s="160"/>
      <c r="D51" s="160"/>
      <c r="E51" s="160"/>
      <c r="F51" s="160"/>
      <c r="G51" s="160"/>
      <c r="H51" s="160"/>
      <c r="I51" s="160"/>
      <c r="J51" s="27"/>
      <c r="K51" s="90">
        <f>SUM(K52:K60)</f>
        <v>18325</v>
      </c>
      <c r="L51" s="114">
        <f>SUM(L52:L60)</f>
        <v>27904</v>
      </c>
    </row>
    <row r="52" spans="2:12" ht="13.5" customHeight="1">
      <c r="B52" s="145" t="s">
        <v>66</v>
      </c>
      <c r="C52" s="146"/>
      <c r="D52" s="153"/>
      <c r="E52" s="48"/>
      <c r="F52" s="49"/>
      <c r="G52" s="147" t="s">
        <v>14</v>
      </c>
      <c r="H52" s="147"/>
      <c r="I52" s="49"/>
      <c r="J52" s="51"/>
      <c r="K52" s="42">
        <f>SUM(R$11:R$14)</f>
        <v>25</v>
      </c>
      <c r="L52" s="115">
        <f>SUM(S$11:S$14)</f>
        <v>325</v>
      </c>
    </row>
    <row r="53" spans="2:12" ht="13.5" customHeight="1">
      <c r="B53" s="16"/>
      <c r="C53" s="17"/>
      <c r="D53" s="18"/>
      <c r="E53" s="52"/>
      <c r="F53" s="41"/>
      <c r="G53" s="147" t="s">
        <v>90</v>
      </c>
      <c r="H53" s="147"/>
      <c r="I53" s="50"/>
      <c r="J53" s="53"/>
      <c r="K53" s="42">
        <f>SUM(K$15)</f>
        <v>150</v>
      </c>
      <c r="L53" s="115">
        <f>SUM(L$15)</f>
        <v>300</v>
      </c>
    </row>
    <row r="54" spans="2:12" ht="13.5" customHeight="1">
      <c r="B54" s="16"/>
      <c r="C54" s="17"/>
      <c r="D54" s="18"/>
      <c r="E54" s="52"/>
      <c r="F54" s="41"/>
      <c r="G54" s="147" t="s">
        <v>32</v>
      </c>
      <c r="H54" s="147"/>
      <c r="I54" s="49"/>
      <c r="J54" s="51"/>
      <c r="K54" s="42">
        <v>0</v>
      </c>
      <c r="L54" s="115">
        <v>0</v>
      </c>
    </row>
    <row r="55" spans="2:12" ht="13.5" customHeight="1">
      <c r="B55" s="16"/>
      <c r="C55" s="17"/>
      <c r="D55" s="18"/>
      <c r="E55" s="52"/>
      <c r="F55" s="41"/>
      <c r="G55" s="147" t="s">
        <v>20</v>
      </c>
      <c r="H55" s="147"/>
      <c r="I55" s="49"/>
      <c r="J55" s="51"/>
      <c r="K55" s="42">
        <f>SUM(K$16:K$16)</f>
        <v>0</v>
      </c>
      <c r="L55" s="115">
        <f>SUM(L$16:L$16)</f>
        <v>0</v>
      </c>
    </row>
    <row r="56" spans="2:12" ht="13.5" customHeight="1">
      <c r="B56" s="16"/>
      <c r="C56" s="17"/>
      <c r="D56" s="18"/>
      <c r="E56" s="52"/>
      <c r="F56" s="41"/>
      <c r="G56" s="147" t="s">
        <v>22</v>
      </c>
      <c r="H56" s="147"/>
      <c r="I56" s="49"/>
      <c r="J56" s="51"/>
      <c r="K56" s="42">
        <f>SUM(K$17:K$28)</f>
        <v>13400</v>
      </c>
      <c r="L56" s="115">
        <f>SUM(L$17:L$28)</f>
        <v>21804</v>
      </c>
    </row>
    <row r="57" spans="2:12" ht="13.5" customHeight="1">
      <c r="B57" s="16"/>
      <c r="C57" s="17"/>
      <c r="D57" s="18"/>
      <c r="E57" s="52"/>
      <c r="F57" s="41"/>
      <c r="G57" s="147" t="s">
        <v>88</v>
      </c>
      <c r="H57" s="147"/>
      <c r="I57" s="49"/>
      <c r="J57" s="51"/>
      <c r="K57" s="42">
        <f>SUM(K$29:K$29)</f>
        <v>0</v>
      </c>
      <c r="L57" s="115">
        <f>SUM(L$29:L$29)</f>
        <v>25</v>
      </c>
    </row>
    <row r="58" spans="2:12" ht="13.5" customHeight="1">
      <c r="B58" s="16"/>
      <c r="C58" s="17"/>
      <c r="D58" s="18"/>
      <c r="E58" s="52"/>
      <c r="F58" s="41"/>
      <c r="G58" s="147" t="s">
        <v>33</v>
      </c>
      <c r="H58" s="147"/>
      <c r="I58" s="49"/>
      <c r="J58" s="51"/>
      <c r="K58" s="42">
        <f>SUM(K$30:K$43)</f>
        <v>500</v>
      </c>
      <c r="L58" s="115">
        <f>SUM(L$30:L$43)</f>
        <v>925</v>
      </c>
    </row>
    <row r="59" spans="2:12" ht="13.5" customHeight="1">
      <c r="B59" s="16"/>
      <c r="C59" s="17"/>
      <c r="D59" s="18"/>
      <c r="E59" s="52"/>
      <c r="F59" s="41"/>
      <c r="G59" s="147" t="s">
        <v>104</v>
      </c>
      <c r="H59" s="147"/>
      <c r="I59" s="49"/>
      <c r="J59" s="51"/>
      <c r="K59" s="42">
        <f>SUM(K$48:K$49)</f>
        <v>4250</v>
      </c>
      <c r="L59" s="115">
        <f>SUM(L$48:L$49)</f>
        <v>3750</v>
      </c>
    </row>
    <row r="60" spans="2:12" ht="13.5" customHeight="1" thickBot="1">
      <c r="B60" s="19"/>
      <c r="C60" s="20"/>
      <c r="D60" s="21"/>
      <c r="E60" s="54"/>
      <c r="F60" s="46"/>
      <c r="G60" s="148" t="s">
        <v>65</v>
      </c>
      <c r="H60" s="148"/>
      <c r="I60" s="55"/>
      <c r="J60" s="56"/>
      <c r="K60" s="47">
        <f>SUM(K$44:K$47,K$50)</f>
        <v>0</v>
      </c>
      <c r="L60" s="116">
        <f>SUM(L$44:L$47,L$50)</f>
        <v>775</v>
      </c>
    </row>
    <row r="61" spans="2:12" ht="18" customHeight="1" thickTop="1">
      <c r="B61" s="149" t="s">
        <v>67</v>
      </c>
      <c r="C61" s="150"/>
      <c r="D61" s="151"/>
      <c r="E61" s="62"/>
      <c r="F61" s="29"/>
      <c r="G61" s="152" t="s">
        <v>68</v>
      </c>
      <c r="H61" s="152"/>
      <c r="I61" s="29"/>
      <c r="J61" s="30"/>
      <c r="K61" s="91" t="s">
        <v>69</v>
      </c>
      <c r="L61" s="97"/>
    </row>
    <row r="62" spans="2:12" ht="18" customHeight="1">
      <c r="B62" s="59"/>
      <c r="C62" s="60"/>
      <c r="D62" s="60"/>
      <c r="E62" s="57"/>
      <c r="F62" s="58"/>
      <c r="G62" s="33"/>
      <c r="H62" s="33"/>
      <c r="I62" s="58"/>
      <c r="J62" s="61"/>
      <c r="K62" s="92" t="s">
        <v>70</v>
      </c>
      <c r="L62" s="98"/>
    </row>
    <row r="63" spans="2:12" ht="18" customHeight="1">
      <c r="B63" s="16"/>
      <c r="C63" s="17"/>
      <c r="D63" s="17"/>
      <c r="E63" s="63"/>
      <c r="F63" s="8"/>
      <c r="G63" s="143" t="s">
        <v>71</v>
      </c>
      <c r="H63" s="143"/>
      <c r="I63" s="31"/>
      <c r="J63" s="32"/>
      <c r="K63" s="93" t="s">
        <v>72</v>
      </c>
      <c r="L63" s="99"/>
    </row>
    <row r="64" spans="2:12" ht="18" customHeight="1">
      <c r="B64" s="16"/>
      <c r="C64" s="17"/>
      <c r="D64" s="17"/>
      <c r="E64" s="64"/>
      <c r="F64" s="17"/>
      <c r="G64" s="65"/>
      <c r="H64" s="65"/>
      <c r="I64" s="60"/>
      <c r="J64" s="66"/>
      <c r="K64" s="94" t="s">
        <v>101</v>
      </c>
      <c r="L64" s="100"/>
    </row>
    <row r="65" spans="2:12" ht="18" customHeight="1">
      <c r="B65" s="16"/>
      <c r="C65" s="17"/>
      <c r="D65" s="17"/>
      <c r="E65" s="64"/>
      <c r="F65" s="17"/>
      <c r="G65" s="65"/>
      <c r="H65" s="65"/>
      <c r="I65" s="60"/>
      <c r="J65" s="66"/>
      <c r="K65" s="94" t="s">
        <v>102</v>
      </c>
      <c r="L65" s="100"/>
    </row>
    <row r="66" spans="2:12" ht="18" customHeight="1">
      <c r="B66" s="16"/>
      <c r="C66" s="17"/>
      <c r="D66" s="17"/>
      <c r="E66" s="63"/>
      <c r="F66" s="8"/>
      <c r="G66" s="143" t="s">
        <v>73</v>
      </c>
      <c r="H66" s="143"/>
      <c r="I66" s="31"/>
      <c r="J66" s="32"/>
      <c r="K66" s="93" t="s">
        <v>109</v>
      </c>
      <c r="L66" s="99"/>
    </row>
    <row r="67" spans="2:12" ht="18" customHeight="1">
      <c r="B67" s="16"/>
      <c r="C67" s="17"/>
      <c r="D67" s="17"/>
      <c r="E67" s="64"/>
      <c r="F67" s="17"/>
      <c r="G67" s="65"/>
      <c r="H67" s="65"/>
      <c r="I67" s="60"/>
      <c r="J67" s="66"/>
      <c r="K67" s="94" t="s">
        <v>110</v>
      </c>
      <c r="L67" s="100"/>
    </row>
    <row r="68" spans="2:12" ht="18" customHeight="1">
      <c r="B68" s="16"/>
      <c r="C68" s="17"/>
      <c r="D68" s="17"/>
      <c r="E68" s="64"/>
      <c r="F68" s="17"/>
      <c r="G68" s="65"/>
      <c r="H68" s="65"/>
      <c r="I68" s="60"/>
      <c r="J68" s="66"/>
      <c r="K68" s="94" t="s">
        <v>111</v>
      </c>
      <c r="L68" s="100"/>
    </row>
    <row r="69" spans="2:12" ht="18" customHeight="1">
      <c r="B69" s="16"/>
      <c r="C69" s="17"/>
      <c r="D69" s="17"/>
      <c r="E69" s="13"/>
      <c r="F69" s="14"/>
      <c r="G69" s="33"/>
      <c r="H69" s="33"/>
      <c r="I69" s="58"/>
      <c r="J69" s="61"/>
      <c r="K69" s="94" t="s">
        <v>112</v>
      </c>
      <c r="L69" s="98"/>
    </row>
    <row r="70" spans="2:12" ht="18" customHeight="1">
      <c r="B70" s="145" t="s">
        <v>74</v>
      </c>
      <c r="C70" s="146"/>
      <c r="D70" s="146"/>
      <c r="E70" s="8"/>
      <c r="F70" s="8"/>
      <c r="G70" s="8"/>
      <c r="H70" s="8"/>
      <c r="I70" s="8"/>
      <c r="J70" s="8"/>
      <c r="K70" s="77"/>
      <c r="L70" s="120"/>
    </row>
    <row r="71" spans="2:12" ht="13.5" customHeight="1">
      <c r="B71" s="67"/>
      <c r="C71" s="68" t="s">
        <v>75</v>
      </c>
      <c r="D71" s="69"/>
      <c r="E71" s="68"/>
      <c r="F71" s="68"/>
      <c r="G71" s="68"/>
      <c r="H71" s="68"/>
      <c r="I71" s="68"/>
      <c r="J71" s="68"/>
      <c r="K71" s="95"/>
      <c r="L71" s="101"/>
    </row>
    <row r="72" spans="2:12" ht="13.5" customHeight="1">
      <c r="B72" s="67"/>
      <c r="C72" s="68" t="s">
        <v>76</v>
      </c>
      <c r="D72" s="69"/>
      <c r="E72" s="68"/>
      <c r="F72" s="68"/>
      <c r="G72" s="68"/>
      <c r="H72" s="68"/>
      <c r="I72" s="68"/>
      <c r="J72" s="68"/>
      <c r="K72" s="95"/>
      <c r="L72" s="101"/>
    </row>
    <row r="73" spans="2:12" ht="13.5" customHeight="1">
      <c r="B73" s="67"/>
      <c r="C73" s="68" t="s">
        <v>77</v>
      </c>
      <c r="D73" s="69"/>
      <c r="E73" s="68"/>
      <c r="F73" s="68"/>
      <c r="G73" s="68"/>
      <c r="H73" s="68"/>
      <c r="I73" s="68"/>
      <c r="J73" s="68"/>
      <c r="K73" s="95"/>
      <c r="L73" s="101"/>
    </row>
    <row r="74" spans="2:12" ht="13.5" customHeight="1">
      <c r="B74" s="67"/>
      <c r="C74" s="68" t="s">
        <v>198</v>
      </c>
      <c r="D74" s="69"/>
      <c r="E74" s="68"/>
      <c r="F74" s="68"/>
      <c r="G74" s="68"/>
      <c r="H74" s="68"/>
      <c r="I74" s="68"/>
      <c r="J74" s="68"/>
      <c r="K74" s="95"/>
      <c r="L74" s="101"/>
    </row>
    <row r="75" spans="2:12" ht="13.5" customHeight="1">
      <c r="B75" s="67"/>
      <c r="C75" s="68" t="s">
        <v>181</v>
      </c>
      <c r="D75" s="69"/>
      <c r="E75" s="68"/>
      <c r="F75" s="68"/>
      <c r="G75" s="68"/>
      <c r="H75" s="68"/>
      <c r="I75" s="68"/>
      <c r="J75" s="68"/>
      <c r="K75" s="95"/>
      <c r="L75" s="101"/>
    </row>
    <row r="76" spans="2:12" ht="13.5" customHeight="1">
      <c r="B76" s="70"/>
      <c r="C76" s="68" t="s">
        <v>199</v>
      </c>
      <c r="D76" s="68"/>
      <c r="E76" s="68"/>
      <c r="F76" s="68"/>
      <c r="G76" s="68"/>
      <c r="H76" s="68"/>
      <c r="I76" s="68"/>
      <c r="J76" s="68"/>
      <c r="K76" s="95"/>
      <c r="L76" s="101"/>
    </row>
    <row r="77" spans="2:12" ht="13.5" customHeight="1">
      <c r="B77" s="70"/>
      <c r="C77" s="68" t="s">
        <v>200</v>
      </c>
      <c r="D77" s="68"/>
      <c r="E77" s="68"/>
      <c r="F77" s="68"/>
      <c r="G77" s="68"/>
      <c r="H77" s="68"/>
      <c r="I77" s="68"/>
      <c r="J77" s="68"/>
      <c r="K77" s="95"/>
      <c r="L77" s="101"/>
    </row>
    <row r="78" spans="2:12" ht="13.5" customHeight="1">
      <c r="B78" s="70"/>
      <c r="C78" s="68" t="s">
        <v>129</v>
      </c>
      <c r="D78" s="68"/>
      <c r="E78" s="68"/>
      <c r="F78" s="68"/>
      <c r="G78" s="68"/>
      <c r="H78" s="68"/>
      <c r="I78" s="68"/>
      <c r="J78" s="68"/>
      <c r="K78" s="95"/>
      <c r="L78" s="101"/>
    </row>
    <row r="79" spans="2:12" ht="13.5" customHeight="1">
      <c r="B79" s="70"/>
      <c r="C79" s="68" t="s">
        <v>130</v>
      </c>
      <c r="D79" s="68"/>
      <c r="E79" s="68"/>
      <c r="F79" s="68"/>
      <c r="G79" s="68"/>
      <c r="H79" s="68"/>
      <c r="I79" s="68"/>
      <c r="J79" s="68"/>
      <c r="K79" s="95"/>
      <c r="L79" s="101"/>
    </row>
    <row r="80" spans="2:12" ht="13.5" customHeight="1">
      <c r="B80" s="70"/>
      <c r="C80" s="68" t="s">
        <v>178</v>
      </c>
      <c r="D80" s="68"/>
      <c r="E80" s="68"/>
      <c r="F80" s="68"/>
      <c r="G80" s="68"/>
      <c r="H80" s="68"/>
      <c r="I80" s="68"/>
      <c r="J80" s="68"/>
      <c r="K80" s="95"/>
      <c r="L80" s="101"/>
    </row>
    <row r="81" spans="2:12" ht="13.5" customHeight="1">
      <c r="B81" s="70"/>
      <c r="C81" s="68" t="s">
        <v>201</v>
      </c>
      <c r="D81" s="68"/>
      <c r="E81" s="68"/>
      <c r="F81" s="68"/>
      <c r="G81" s="68"/>
      <c r="H81" s="68"/>
      <c r="I81" s="68"/>
      <c r="J81" s="68"/>
      <c r="K81" s="95"/>
      <c r="L81" s="101"/>
    </row>
    <row r="82" spans="2:12" ht="13.5" customHeight="1">
      <c r="B82" s="70"/>
      <c r="C82" s="95" t="s">
        <v>202</v>
      </c>
      <c r="D82" s="68"/>
      <c r="E82" s="68"/>
      <c r="F82" s="68"/>
      <c r="G82" s="68"/>
      <c r="H82" s="68"/>
      <c r="I82" s="68"/>
      <c r="J82" s="68"/>
      <c r="K82" s="95"/>
      <c r="L82" s="101"/>
    </row>
    <row r="83" spans="2:12" ht="13.5" customHeight="1">
      <c r="B83" s="70"/>
      <c r="C83" s="68" t="s">
        <v>203</v>
      </c>
      <c r="D83" s="68"/>
      <c r="E83" s="68"/>
      <c r="F83" s="68"/>
      <c r="G83" s="68"/>
      <c r="H83" s="68"/>
      <c r="I83" s="68"/>
      <c r="J83" s="68"/>
      <c r="K83" s="95"/>
      <c r="L83" s="101"/>
    </row>
    <row r="84" spans="2:13" ht="18" customHeight="1">
      <c r="B84" s="70"/>
      <c r="C84" s="68" t="s">
        <v>131</v>
      </c>
      <c r="D84" s="68"/>
      <c r="E84" s="68"/>
      <c r="F84" s="68"/>
      <c r="G84" s="68"/>
      <c r="H84" s="68"/>
      <c r="I84" s="68"/>
      <c r="J84" s="68"/>
      <c r="K84" s="95"/>
      <c r="L84" s="95"/>
      <c r="M84" s="121"/>
    </row>
    <row r="85" spans="2:13" ht="13.5">
      <c r="B85" s="70"/>
      <c r="C85" s="68" t="s">
        <v>179</v>
      </c>
      <c r="D85" s="68"/>
      <c r="E85" s="68"/>
      <c r="F85" s="68"/>
      <c r="G85" s="68"/>
      <c r="H85" s="68"/>
      <c r="I85" s="68"/>
      <c r="J85" s="68"/>
      <c r="K85" s="95"/>
      <c r="L85" s="95"/>
      <c r="M85" s="121"/>
    </row>
    <row r="86" spans="2:13" ht="13.5">
      <c r="B86" s="70"/>
      <c r="C86" s="68" t="s">
        <v>180</v>
      </c>
      <c r="D86" s="68"/>
      <c r="E86" s="68"/>
      <c r="F86" s="68"/>
      <c r="G86" s="68"/>
      <c r="H86" s="68"/>
      <c r="I86" s="68"/>
      <c r="J86" s="68"/>
      <c r="K86" s="95"/>
      <c r="L86" s="95"/>
      <c r="M86" s="121"/>
    </row>
    <row r="87" spans="2:13" ht="13.5">
      <c r="B87" s="70"/>
      <c r="C87" s="68" t="s">
        <v>204</v>
      </c>
      <c r="D87" s="68"/>
      <c r="E87" s="68"/>
      <c r="F87" s="68"/>
      <c r="G87" s="68"/>
      <c r="H87" s="68"/>
      <c r="I87" s="68"/>
      <c r="J87" s="68"/>
      <c r="K87" s="95"/>
      <c r="L87" s="95"/>
      <c r="M87" s="121"/>
    </row>
    <row r="88" spans="2:25" ht="13.5" customHeight="1">
      <c r="B88" s="70"/>
      <c r="C88" s="68" t="s">
        <v>182</v>
      </c>
      <c r="D88" s="68"/>
      <c r="E88" s="68"/>
      <c r="F88" s="68"/>
      <c r="G88" s="68"/>
      <c r="H88" s="68"/>
      <c r="I88" s="68"/>
      <c r="J88" s="68"/>
      <c r="K88" s="95"/>
      <c r="L88" s="95"/>
      <c r="M88" s="129"/>
      <c r="N88" s="128"/>
      <c r="Y88" s="83"/>
    </row>
    <row r="89" spans="2:13" ht="13.5">
      <c r="B89" s="70"/>
      <c r="C89" s="68" t="s">
        <v>92</v>
      </c>
      <c r="D89" s="68"/>
      <c r="E89" s="68"/>
      <c r="F89" s="68"/>
      <c r="G89" s="68"/>
      <c r="H89" s="68"/>
      <c r="I89" s="68"/>
      <c r="J89" s="68"/>
      <c r="K89" s="95"/>
      <c r="L89" s="95"/>
      <c r="M89" s="121"/>
    </row>
    <row r="90" spans="2:13" ht="13.5">
      <c r="B90" s="70"/>
      <c r="C90" s="68" t="s">
        <v>78</v>
      </c>
      <c r="D90" s="68"/>
      <c r="E90" s="68"/>
      <c r="F90" s="68"/>
      <c r="G90" s="68"/>
      <c r="H90" s="68"/>
      <c r="I90" s="68"/>
      <c r="J90" s="68"/>
      <c r="K90" s="95"/>
      <c r="L90" s="95"/>
      <c r="M90" s="121"/>
    </row>
    <row r="91" spans="2:13" ht="13.5">
      <c r="B91" s="121"/>
      <c r="C91" s="95" t="s">
        <v>205</v>
      </c>
      <c r="D91" s="81"/>
      <c r="E91" s="81"/>
      <c r="F91" s="81"/>
      <c r="G91" s="81"/>
      <c r="H91" s="81"/>
      <c r="I91" s="81"/>
      <c r="J91" s="81"/>
      <c r="K91" s="122"/>
      <c r="L91" s="122"/>
      <c r="M91" s="121"/>
    </row>
    <row r="92" spans="2:25" ht="13.5">
      <c r="B92" s="121"/>
      <c r="C92" s="95" t="s">
        <v>206</v>
      </c>
      <c r="D92" s="81"/>
      <c r="E92" s="81"/>
      <c r="F92" s="81"/>
      <c r="G92" s="81"/>
      <c r="H92" s="81"/>
      <c r="I92" s="81"/>
      <c r="J92" s="81"/>
      <c r="K92" s="122"/>
      <c r="L92" s="122"/>
      <c r="M92" s="130"/>
      <c r="N92" s="123"/>
      <c r="Y92" s="83"/>
    </row>
    <row r="93" spans="2:13" ht="13.5">
      <c r="B93" s="121"/>
      <c r="C93" s="95" t="s">
        <v>207</v>
      </c>
      <c r="D93" s="81"/>
      <c r="E93" s="81"/>
      <c r="F93" s="81"/>
      <c r="G93" s="81"/>
      <c r="H93" s="81"/>
      <c r="I93" s="81"/>
      <c r="J93" s="81"/>
      <c r="K93" s="122"/>
      <c r="L93" s="122"/>
      <c r="M93" s="121"/>
    </row>
    <row r="94" spans="2:12" ht="14.25" thickBot="1">
      <c r="B94" s="124"/>
      <c r="C94" s="96" t="s">
        <v>208</v>
      </c>
      <c r="D94" s="125"/>
      <c r="E94" s="125"/>
      <c r="F94" s="125"/>
      <c r="G94" s="125"/>
      <c r="H94" s="125"/>
      <c r="I94" s="125"/>
      <c r="J94" s="125"/>
      <c r="K94" s="126"/>
      <c r="L94" s="127"/>
    </row>
  </sheetData>
  <sheetProtection/>
  <mergeCells count="24">
    <mergeCell ref="G10:H10"/>
    <mergeCell ref="C48:D48"/>
    <mergeCell ref="B51:I51"/>
    <mergeCell ref="D4:G4"/>
    <mergeCell ref="D5:G5"/>
    <mergeCell ref="D6:G6"/>
    <mergeCell ref="D7:F7"/>
    <mergeCell ref="D8:F8"/>
    <mergeCell ref="D9:F9"/>
    <mergeCell ref="B52:D52"/>
    <mergeCell ref="G52:H52"/>
    <mergeCell ref="G53:H53"/>
    <mergeCell ref="G54:H54"/>
    <mergeCell ref="G55:H55"/>
    <mergeCell ref="G56:H56"/>
    <mergeCell ref="G63:H63"/>
    <mergeCell ref="G66:H66"/>
    <mergeCell ref="B70:D70"/>
    <mergeCell ref="G57:H57"/>
    <mergeCell ref="G58:H58"/>
    <mergeCell ref="G59:H59"/>
    <mergeCell ref="G60:H60"/>
    <mergeCell ref="B61:D61"/>
    <mergeCell ref="G61:H61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6"/>
  <sheetViews>
    <sheetView view="pageBreakPreview" zoomScale="75" zoomScaleNormal="75" zoomScaleSheetLayoutView="75" zoomScalePageLayoutView="0" workbookViewId="0" topLeftCell="A73">
      <selection activeCell="K85" sqref="K85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475</v>
      </c>
      <c r="L5" s="107" t="str">
        <f>K5</f>
        <v>H 30.12.17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0.4277777777777778</v>
      </c>
      <c r="L6" s="132">
        <v>0.48125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1.78</v>
      </c>
      <c r="L7" s="134">
        <v>1.36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449</v>
      </c>
      <c r="G11" s="41"/>
      <c r="H11" s="41"/>
      <c r="I11" s="41"/>
      <c r="J11" s="41"/>
      <c r="K11" s="73" t="s">
        <v>185</v>
      </c>
      <c r="L11" s="74"/>
      <c r="N11" s="71" t="s">
        <v>17</v>
      </c>
      <c r="O11" t="str">
        <f>K11</f>
        <v>(25)</v>
      </c>
      <c r="P11">
        <f>L11</f>
        <v>0</v>
      </c>
      <c r="Q11" t="e">
        <f>#REF!</f>
        <v>#REF!</v>
      </c>
      <c r="R11">
        <f aca="true" t="shared" si="0" ref="R11:S13">IF(K11="＋",0,IF(K11="(＋)",0,ABS(K11)))</f>
        <v>25</v>
      </c>
      <c r="S11">
        <f t="shared" si="0"/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115</v>
      </c>
      <c r="G12" s="41"/>
      <c r="H12" s="41"/>
      <c r="I12" s="41"/>
      <c r="J12" s="41"/>
      <c r="K12" s="73" t="s">
        <v>510</v>
      </c>
      <c r="L12" s="74"/>
      <c r="N12" t="s">
        <v>15</v>
      </c>
      <c r="O12" t="e">
        <f>IF(K12="",0,VALUE(MID(K12,2,LEN(K12)-2)))</f>
        <v>#VALUE!</v>
      </c>
      <c r="P12">
        <f>IF(L12="",0,VALUE(MID(L12,2,LEN(L12)-2)))</f>
        <v>0</v>
      </c>
      <c r="Q12" t="e">
        <f>IF(#REF!="",0,VALUE(MID(#REF!,2,LEN(#REF!)-2)))</f>
        <v>#REF!</v>
      </c>
      <c r="R12">
        <f t="shared" si="0"/>
        <v>0</v>
      </c>
      <c r="S12">
        <f t="shared" si="0"/>
        <v>0</v>
      </c>
    </row>
    <row r="13" spans="2:19" ht="13.5" customHeight="1">
      <c r="B13" s="28">
        <f aca="true" t="shared" si="1" ref="B13:B56">B12+1</f>
        <v>3</v>
      </c>
      <c r="C13" s="35"/>
      <c r="D13" s="43"/>
      <c r="E13" s="41"/>
      <c r="F13" s="41" t="s">
        <v>138</v>
      </c>
      <c r="G13" s="41"/>
      <c r="H13" s="41"/>
      <c r="I13" s="41"/>
      <c r="J13" s="41"/>
      <c r="K13" s="73" t="s">
        <v>210</v>
      </c>
      <c r="L13" s="74" t="s">
        <v>210</v>
      </c>
      <c r="N13" t="s">
        <v>15</v>
      </c>
      <c r="O13" t="e">
        <f>IF(#REF!="",0,VALUE(MID(#REF!,2,LEN(#REF!)-2)))</f>
        <v>#REF!</v>
      </c>
      <c r="P13">
        <f>IF(L13="",0,VALUE(MID(L13,2,LEN(L13)-2)))</f>
        <v>50</v>
      </c>
      <c r="Q13" t="e">
        <f>IF(#REF!="",0,VALUE(MID(#REF!,2,LEN(#REF!)-2)))</f>
        <v>#REF!</v>
      </c>
      <c r="R13">
        <f t="shared" si="0"/>
        <v>50</v>
      </c>
      <c r="S13">
        <f t="shared" si="0"/>
        <v>50</v>
      </c>
    </row>
    <row r="14" spans="2:19" ht="13.5" customHeight="1">
      <c r="B14" s="28">
        <f t="shared" si="1"/>
        <v>4</v>
      </c>
      <c r="C14" s="36" t="s">
        <v>29</v>
      </c>
      <c r="D14" s="34" t="s">
        <v>30</v>
      </c>
      <c r="E14" s="41"/>
      <c r="F14" s="41" t="s">
        <v>137</v>
      </c>
      <c r="G14" s="41"/>
      <c r="H14" s="41"/>
      <c r="I14" s="41"/>
      <c r="J14" s="41"/>
      <c r="K14" s="75">
        <v>1000</v>
      </c>
      <c r="L14" s="76">
        <v>3750</v>
      </c>
      <c r="S14">
        <f>COUNTA(L11:L13)</f>
        <v>1</v>
      </c>
    </row>
    <row r="15" spans="2:12" ht="13.5" customHeight="1">
      <c r="B15" s="28">
        <f t="shared" si="1"/>
        <v>5</v>
      </c>
      <c r="C15" s="36" t="s">
        <v>31</v>
      </c>
      <c r="D15" s="34" t="s">
        <v>32</v>
      </c>
      <c r="E15" s="41"/>
      <c r="F15" s="41" t="s">
        <v>242</v>
      </c>
      <c r="G15" s="41"/>
      <c r="H15" s="41"/>
      <c r="I15" s="41"/>
      <c r="J15" s="41"/>
      <c r="K15" s="75">
        <v>150</v>
      </c>
      <c r="L15" s="76">
        <v>125</v>
      </c>
    </row>
    <row r="16" spans="2:12" ht="13.5" customHeight="1">
      <c r="B16" s="28">
        <f t="shared" si="1"/>
        <v>6</v>
      </c>
      <c r="C16" s="36" t="s">
        <v>86</v>
      </c>
      <c r="D16" s="34" t="s">
        <v>20</v>
      </c>
      <c r="E16" s="41"/>
      <c r="F16" s="41" t="s">
        <v>170</v>
      </c>
      <c r="G16" s="41"/>
      <c r="H16" s="41"/>
      <c r="I16" s="41"/>
      <c r="J16" s="41"/>
      <c r="K16" s="75" t="s">
        <v>187</v>
      </c>
      <c r="L16" s="76"/>
    </row>
    <row r="17" spans="2:12" ht="13.5" customHeight="1">
      <c r="B17" s="28">
        <f t="shared" si="1"/>
        <v>7</v>
      </c>
      <c r="C17" s="37"/>
      <c r="D17" s="43"/>
      <c r="E17" s="41"/>
      <c r="F17" s="41" t="s">
        <v>255</v>
      </c>
      <c r="G17" s="41"/>
      <c r="H17" s="41"/>
      <c r="I17" s="41"/>
      <c r="J17" s="41"/>
      <c r="K17" s="75"/>
      <c r="L17" s="76" t="s">
        <v>187</v>
      </c>
    </row>
    <row r="18" spans="2:12" ht="13.5" customHeight="1">
      <c r="B18" s="28">
        <f t="shared" si="1"/>
        <v>8</v>
      </c>
      <c r="C18" s="37"/>
      <c r="D18" s="43"/>
      <c r="E18" s="41"/>
      <c r="F18" s="41" t="s">
        <v>469</v>
      </c>
      <c r="G18" s="41"/>
      <c r="H18" s="41"/>
      <c r="I18" s="41"/>
      <c r="J18" s="41"/>
      <c r="K18" s="75">
        <v>125</v>
      </c>
      <c r="L18" s="76" t="s">
        <v>187</v>
      </c>
    </row>
    <row r="19" spans="2:12" ht="13.5" customHeight="1">
      <c r="B19" s="28">
        <f t="shared" si="1"/>
        <v>9</v>
      </c>
      <c r="C19" s="37"/>
      <c r="D19" s="34" t="s">
        <v>22</v>
      </c>
      <c r="E19" s="41"/>
      <c r="F19" s="41" t="s">
        <v>117</v>
      </c>
      <c r="G19" s="41"/>
      <c r="H19" s="41"/>
      <c r="I19" s="41"/>
      <c r="J19" s="41"/>
      <c r="K19" s="75" t="s">
        <v>187</v>
      </c>
      <c r="L19" s="76" t="s">
        <v>187</v>
      </c>
    </row>
    <row r="20" spans="2:12" ht="13.5" customHeight="1">
      <c r="B20" s="28">
        <f t="shared" si="1"/>
        <v>10</v>
      </c>
      <c r="C20" s="37"/>
      <c r="D20" s="43"/>
      <c r="E20" s="41"/>
      <c r="F20" s="41" t="s">
        <v>118</v>
      </c>
      <c r="G20" s="41"/>
      <c r="H20" s="41"/>
      <c r="I20" s="41"/>
      <c r="J20" s="41"/>
      <c r="K20" s="75" t="s">
        <v>187</v>
      </c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 t="s">
        <v>187</v>
      </c>
      <c r="L21" s="76">
        <v>75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24</v>
      </c>
      <c r="G22" s="41"/>
      <c r="H22" s="41"/>
      <c r="I22" s="41"/>
      <c r="J22" s="41"/>
      <c r="K22" s="75" t="s">
        <v>187</v>
      </c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477</v>
      </c>
      <c r="G23" s="41"/>
      <c r="H23" s="41"/>
      <c r="I23" s="41"/>
      <c r="J23" s="41"/>
      <c r="K23" s="75" t="s">
        <v>187</v>
      </c>
      <c r="L23" s="76"/>
    </row>
    <row r="24" spans="2:12" ht="13.5" customHeight="1">
      <c r="B24" s="28">
        <f t="shared" si="1"/>
        <v>14</v>
      </c>
      <c r="C24" s="37"/>
      <c r="D24" s="43"/>
      <c r="E24" s="41"/>
      <c r="F24" s="41" t="s">
        <v>87</v>
      </c>
      <c r="G24" s="41"/>
      <c r="H24" s="41"/>
      <c r="I24" s="41"/>
      <c r="J24" s="41"/>
      <c r="K24" s="75">
        <v>200</v>
      </c>
      <c r="L24" s="76">
        <v>500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141</v>
      </c>
      <c r="G25" s="41"/>
      <c r="H25" s="41"/>
      <c r="I25" s="41"/>
      <c r="J25" s="41"/>
      <c r="K25" s="75" t="s">
        <v>187</v>
      </c>
      <c r="L25" s="76" t="s">
        <v>187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25</v>
      </c>
      <c r="G26" s="41"/>
      <c r="H26" s="41"/>
      <c r="I26" s="41"/>
      <c r="J26" s="41"/>
      <c r="K26" s="75">
        <v>2000</v>
      </c>
      <c r="L26" s="76">
        <v>2750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26</v>
      </c>
      <c r="G27" s="41"/>
      <c r="H27" s="41"/>
      <c r="I27" s="41"/>
      <c r="J27" s="41"/>
      <c r="K27" s="75">
        <v>325</v>
      </c>
      <c r="L27" s="76">
        <v>1200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27</v>
      </c>
      <c r="G28" s="41"/>
      <c r="H28" s="41"/>
      <c r="I28" s="41"/>
      <c r="J28" s="41"/>
      <c r="K28" s="75" t="s">
        <v>187</v>
      </c>
      <c r="L28" s="76" t="s">
        <v>187</v>
      </c>
    </row>
    <row r="29" spans="2:12" ht="13.5" customHeight="1">
      <c r="B29" s="28">
        <f t="shared" si="1"/>
        <v>19</v>
      </c>
      <c r="C29" s="36" t="s">
        <v>91</v>
      </c>
      <c r="D29" s="34" t="s">
        <v>88</v>
      </c>
      <c r="E29" s="41"/>
      <c r="F29" s="41" t="s">
        <v>174</v>
      </c>
      <c r="G29" s="41"/>
      <c r="H29" s="41"/>
      <c r="I29" s="41"/>
      <c r="J29" s="41"/>
      <c r="K29" s="75" t="s">
        <v>187</v>
      </c>
      <c r="L29" s="76" t="s">
        <v>187</v>
      </c>
    </row>
    <row r="30" spans="2:12" ht="13.5" customHeight="1">
      <c r="B30" s="28">
        <f t="shared" si="1"/>
        <v>20</v>
      </c>
      <c r="C30" s="36" t="s">
        <v>89</v>
      </c>
      <c r="D30" s="34" t="s">
        <v>33</v>
      </c>
      <c r="E30" s="41"/>
      <c r="F30" s="41" t="s">
        <v>243</v>
      </c>
      <c r="G30" s="41"/>
      <c r="H30" s="41"/>
      <c r="I30" s="41"/>
      <c r="J30" s="41"/>
      <c r="K30" s="75"/>
      <c r="L30" s="76" t="s">
        <v>187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139</v>
      </c>
      <c r="G31" s="41"/>
      <c r="H31" s="41"/>
      <c r="I31" s="41"/>
      <c r="J31" s="41"/>
      <c r="K31" s="75" t="s">
        <v>187</v>
      </c>
      <c r="L31" s="76"/>
    </row>
    <row r="32" spans="2:12" ht="13.5" customHeight="1">
      <c r="B32" s="28">
        <f t="shared" si="1"/>
        <v>22</v>
      </c>
      <c r="C32" s="37"/>
      <c r="D32" s="43"/>
      <c r="E32" s="41"/>
      <c r="F32" s="41" t="s">
        <v>133</v>
      </c>
      <c r="G32" s="41"/>
      <c r="H32" s="41"/>
      <c r="I32" s="41"/>
      <c r="J32" s="41"/>
      <c r="K32" s="75" t="s">
        <v>187</v>
      </c>
      <c r="L32" s="76">
        <v>25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478</v>
      </c>
      <c r="G33" s="41"/>
      <c r="H33" s="41"/>
      <c r="I33" s="41"/>
      <c r="J33" s="41"/>
      <c r="K33" s="75"/>
      <c r="L33" s="76" t="s">
        <v>187</v>
      </c>
    </row>
    <row r="34" spans="2:25" ht="13.5" customHeight="1">
      <c r="B34" s="28">
        <f t="shared" si="1"/>
        <v>24</v>
      </c>
      <c r="C34" s="37"/>
      <c r="D34" s="43"/>
      <c r="E34" s="41"/>
      <c r="F34" s="41" t="s">
        <v>194</v>
      </c>
      <c r="G34" s="41"/>
      <c r="H34" s="41"/>
      <c r="I34" s="41"/>
      <c r="J34" s="41"/>
      <c r="K34" s="75">
        <v>25</v>
      </c>
      <c r="L34" s="76"/>
      <c r="M34" s="104"/>
      <c r="N34" s="103"/>
      <c r="Y34" s="119"/>
    </row>
    <row r="35" spans="2:12" ht="13.5" customHeight="1">
      <c r="B35" s="28">
        <f t="shared" si="1"/>
        <v>25</v>
      </c>
      <c r="C35" s="37"/>
      <c r="D35" s="43"/>
      <c r="E35" s="41"/>
      <c r="F35" s="41" t="s">
        <v>135</v>
      </c>
      <c r="G35" s="41"/>
      <c r="H35" s="41"/>
      <c r="I35" s="41"/>
      <c r="J35" s="41"/>
      <c r="K35" s="75" t="s">
        <v>187</v>
      </c>
      <c r="L35" s="76">
        <v>100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37</v>
      </c>
      <c r="G36" s="41"/>
      <c r="H36" s="41"/>
      <c r="I36" s="41"/>
      <c r="J36" s="41"/>
      <c r="K36" s="75">
        <v>50</v>
      </c>
      <c r="L36" s="76">
        <v>25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480</v>
      </c>
      <c r="G37" s="41"/>
      <c r="H37" s="41"/>
      <c r="I37" s="41"/>
      <c r="J37" s="41"/>
      <c r="K37" s="75"/>
      <c r="L37" s="76">
        <v>100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38</v>
      </c>
      <c r="G38" s="41"/>
      <c r="H38" s="41"/>
      <c r="I38" s="41"/>
      <c r="J38" s="41"/>
      <c r="K38" s="75" t="s">
        <v>187</v>
      </c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39</v>
      </c>
      <c r="G39" s="41"/>
      <c r="H39" s="41"/>
      <c r="I39" s="41"/>
      <c r="J39" s="41"/>
      <c r="K39" s="75"/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98</v>
      </c>
      <c r="G40" s="41"/>
      <c r="H40" s="41"/>
      <c r="I40" s="41"/>
      <c r="J40" s="41"/>
      <c r="K40" s="75" t="s">
        <v>187</v>
      </c>
      <c r="L40" s="76"/>
    </row>
    <row r="41" spans="2:12" ht="13.5" customHeight="1">
      <c r="B41" s="28">
        <f t="shared" si="1"/>
        <v>31</v>
      </c>
      <c r="C41" s="37"/>
      <c r="D41" s="43"/>
      <c r="E41" s="41"/>
      <c r="F41" s="41" t="s">
        <v>177</v>
      </c>
      <c r="G41" s="41"/>
      <c r="H41" s="41"/>
      <c r="I41" s="41"/>
      <c r="J41" s="41"/>
      <c r="K41" s="75" t="s">
        <v>187</v>
      </c>
      <c r="L41" s="76">
        <v>350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479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235</v>
      </c>
      <c r="G43" s="41"/>
      <c r="H43" s="41"/>
      <c r="I43" s="41"/>
      <c r="J43" s="41"/>
      <c r="K43" s="75"/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236</v>
      </c>
      <c r="G44" s="41"/>
      <c r="H44" s="41"/>
      <c r="I44" s="41"/>
      <c r="J44" s="41"/>
      <c r="K44" s="75"/>
      <c r="L44" s="76" t="s">
        <v>187</v>
      </c>
    </row>
    <row r="45" spans="2:12" ht="13.5" customHeight="1">
      <c r="B45" s="28">
        <f t="shared" si="1"/>
        <v>35</v>
      </c>
      <c r="C45" s="37"/>
      <c r="D45" s="43"/>
      <c r="E45" s="41"/>
      <c r="F45" s="41" t="s">
        <v>46</v>
      </c>
      <c r="G45" s="41"/>
      <c r="H45" s="41"/>
      <c r="I45" s="41"/>
      <c r="J45" s="41"/>
      <c r="K45" s="75">
        <v>500</v>
      </c>
      <c r="L45" s="76">
        <v>1425</v>
      </c>
    </row>
    <row r="46" spans="2:12" ht="13.5" customHeight="1">
      <c r="B46" s="28">
        <f t="shared" si="1"/>
        <v>36</v>
      </c>
      <c r="C46" s="36" t="s">
        <v>50</v>
      </c>
      <c r="D46" s="34" t="s">
        <v>51</v>
      </c>
      <c r="E46" s="41"/>
      <c r="F46" s="41" t="s">
        <v>237</v>
      </c>
      <c r="G46" s="41"/>
      <c r="H46" s="41"/>
      <c r="I46" s="41"/>
      <c r="J46" s="41"/>
      <c r="K46" s="75"/>
      <c r="L46" s="76" t="s">
        <v>187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195</v>
      </c>
      <c r="G47" s="41"/>
      <c r="H47" s="41"/>
      <c r="I47" s="41"/>
      <c r="J47" s="41"/>
      <c r="K47" s="75"/>
      <c r="L47" s="76" t="s">
        <v>187</v>
      </c>
    </row>
    <row r="48" spans="2:12" ht="13.5" customHeight="1">
      <c r="B48" s="28">
        <f t="shared" si="1"/>
        <v>38</v>
      </c>
      <c r="C48" s="37"/>
      <c r="D48" s="43"/>
      <c r="E48" s="41"/>
      <c r="F48" s="41" t="s">
        <v>53</v>
      </c>
      <c r="G48" s="41"/>
      <c r="H48" s="41"/>
      <c r="I48" s="41"/>
      <c r="J48" s="41"/>
      <c r="K48" s="75"/>
      <c r="L48" s="76" t="s">
        <v>187</v>
      </c>
    </row>
    <row r="49" spans="2:12" ht="13.5" customHeight="1">
      <c r="B49" s="28">
        <f t="shared" si="1"/>
        <v>39</v>
      </c>
      <c r="C49" s="36" t="s">
        <v>54</v>
      </c>
      <c r="D49" s="34" t="s">
        <v>55</v>
      </c>
      <c r="E49" s="41"/>
      <c r="F49" s="41" t="s">
        <v>306</v>
      </c>
      <c r="G49" s="41"/>
      <c r="H49" s="41"/>
      <c r="I49" s="41"/>
      <c r="J49" s="41"/>
      <c r="K49" s="75"/>
      <c r="L49" s="76" t="s">
        <v>187</v>
      </c>
    </row>
    <row r="50" spans="2:12" ht="13.5" customHeight="1">
      <c r="B50" s="28">
        <f t="shared" si="1"/>
        <v>40</v>
      </c>
      <c r="C50" s="37"/>
      <c r="D50" s="44"/>
      <c r="E50" s="41"/>
      <c r="F50" s="41" t="s">
        <v>56</v>
      </c>
      <c r="G50" s="41"/>
      <c r="H50" s="41"/>
      <c r="I50" s="41"/>
      <c r="J50" s="41"/>
      <c r="K50" s="75">
        <v>25</v>
      </c>
      <c r="L50" s="76">
        <v>50</v>
      </c>
    </row>
    <row r="51" spans="2:12" ht="13.5" customHeight="1">
      <c r="B51" s="28">
        <f t="shared" si="1"/>
        <v>41</v>
      </c>
      <c r="C51" s="38"/>
      <c r="D51" s="45" t="s">
        <v>57</v>
      </c>
      <c r="E51" s="41"/>
      <c r="F51" s="41" t="s">
        <v>58</v>
      </c>
      <c r="G51" s="41"/>
      <c r="H51" s="41"/>
      <c r="I51" s="41"/>
      <c r="J51" s="41"/>
      <c r="K51" s="75" t="s">
        <v>187</v>
      </c>
      <c r="L51" s="76">
        <v>25</v>
      </c>
    </row>
    <row r="52" spans="2:12" ht="13.5" customHeight="1">
      <c r="B52" s="28">
        <f t="shared" si="1"/>
        <v>42</v>
      </c>
      <c r="C52" s="36" t="s">
        <v>0</v>
      </c>
      <c r="D52" s="34" t="s">
        <v>59</v>
      </c>
      <c r="E52" s="41"/>
      <c r="F52" s="41" t="s">
        <v>1</v>
      </c>
      <c r="G52" s="41"/>
      <c r="H52" s="41"/>
      <c r="I52" s="41"/>
      <c r="J52" s="41"/>
      <c r="K52" s="75"/>
      <c r="L52" s="76" t="s">
        <v>187</v>
      </c>
    </row>
    <row r="53" spans="2:19" ht="13.5" customHeight="1">
      <c r="B53" s="28">
        <f t="shared" si="1"/>
        <v>43</v>
      </c>
      <c r="C53" s="37"/>
      <c r="D53" s="45" t="s">
        <v>60</v>
      </c>
      <c r="E53" s="41"/>
      <c r="F53" s="41" t="s">
        <v>61</v>
      </c>
      <c r="G53" s="41"/>
      <c r="H53" s="41"/>
      <c r="I53" s="41"/>
      <c r="J53" s="41"/>
      <c r="K53" s="75" t="s">
        <v>187</v>
      </c>
      <c r="L53" s="76">
        <v>50</v>
      </c>
      <c r="R53">
        <f>COUNTA(K46:K53)</f>
        <v>3</v>
      </c>
      <c r="S53">
        <f>COUNTA(L46:L53)</f>
        <v>8</v>
      </c>
    </row>
    <row r="54" spans="2:12" ht="13.5" customHeight="1">
      <c r="B54" s="28">
        <f t="shared" si="1"/>
        <v>44</v>
      </c>
      <c r="C54" s="155" t="s">
        <v>62</v>
      </c>
      <c r="D54" s="156"/>
      <c r="E54" s="41"/>
      <c r="F54" s="41" t="s">
        <v>63</v>
      </c>
      <c r="G54" s="41"/>
      <c r="H54" s="41"/>
      <c r="I54" s="41"/>
      <c r="J54" s="41"/>
      <c r="K54" s="75">
        <v>3000</v>
      </c>
      <c r="L54" s="76">
        <v>4000</v>
      </c>
    </row>
    <row r="55" spans="2:12" ht="13.5" customHeight="1">
      <c r="B55" s="28">
        <f t="shared" si="1"/>
        <v>45</v>
      </c>
      <c r="C55" s="39"/>
      <c r="D55" s="40"/>
      <c r="E55" s="41"/>
      <c r="F55" s="41" t="s">
        <v>64</v>
      </c>
      <c r="G55" s="41"/>
      <c r="H55" s="41"/>
      <c r="I55" s="41"/>
      <c r="J55" s="41"/>
      <c r="K55" s="75">
        <v>1750</v>
      </c>
      <c r="L55" s="76">
        <v>3250</v>
      </c>
    </row>
    <row r="56" spans="2:12" ht="13.5" customHeight="1" thickBot="1">
      <c r="B56" s="28">
        <f t="shared" si="1"/>
        <v>46</v>
      </c>
      <c r="C56" s="39"/>
      <c r="D56" s="40"/>
      <c r="E56" s="41"/>
      <c r="F56" s="41" t="s">
        <v>107</v>
      </c>
      <c r="G56" s="41"/>
      <c r="H56" s="41"/>
      <c r="I56" s="41"/>
      <c r="J56" s="41"/>
      <c r="K56" s="75">
        <v>500</v>
      </c>
      <c r="L56" s="82">
        <v>1500</v>
      </c>
    </row>
    <row r="57" spans="2:12" ht="13.5" customHeight="1">
      <c r="B57" s="78"/>
      <c r="C57" s="79"/>
      <c r="D57" s="79"/>
      <c r="E57" s="80"/>
      <c r="F57" s="80"/>
      <c r="G57" s="80"/>
      <c r="H57" s="80"/>
      <c r="I57" s="80"/>
      <c r="J57" s="80"/>
      <c r="K57" s="80"/>
      <c r="L57" s="112"/>
    </row>
    <row r="58" spans="18:19" ht="18" customHeight="1">
      <c r="R58">
        <f>COUNTA(K11:K56)</f>
        <v>34</v>
      </c>
      <c r="S58">
        <f>COUNTA(L11:L56)</f>
        <v>38</v>
      </c>
    </row>
    <row r="59" spans="2:19" ht="18" customHeight="1">
      <c r="B59" s="22"/>
      <c r="R59">
        <f>SUM(R11:R13,K14:K56)</f>
        <v>9725</v>
      </c>
      <c r="S59">
        <f>SUM(S11:S13,L14:L56)</f>
        <v>19350</v>
      </c>
    </row>
    <row r="60" ht="9" customHeight="1" thickBot="1"/>
    <row r="61" spans="2:19" ht="18" customHeight="1">
      <c r="B61" s="1"/>
      <c r="C61" s="2"/>
      <c r="D61" s="157" t="s">
        <v>2</v>
      </c>
      <c r="E61" s="157"/>
      <c r="F61" s="157"/>
      <c r="G61" s="157"/>
      <c r="H61" s="2"/>
      <c r="I61" s="2"/>
      <c r="J61" s="3"/>
      <c r="K61" s="84" t="s">
        <v>80</v>
      </c>
      <c r="L61" s="106" t="s">
        <v>81</v>
      </c>
      <c r="R61">
        <f>COUNTA(K11:K56)</f>
        <v>34</v>
      </c>
      <c r="S61">
        <f>COUNTA(L11:L56)</f>
        <v>38</v>
      </c>
    </row>
    <row r="62" spans="2:19" ht="18" customHeight="1" thickBot="1">
      <c r="B62" s="7"/>
      <c r="C62" s="8"/>
      <c r="D62" s="158" t="s">
        <v>3</v>
      </c>
      <c r="E62" s="158"/>
      <c r="F62" s="158"/>
      <c r="G62" s="158"/>
      <c r="H62" s="8"/>
      <c r="I62" s="8"/>
      <c r="J62" s="9"/>
      <c r="K62" s="89" t="str">
        <f>K5</f>
        <v>H 30.12.17</v>
      </c>
      <c r="L62" s="113" t="str">
        <f>K62</f>
        <v>H 30.12.17</v>
      </c>
      <c r="R62">
        <f>SUM(R11:R13,K14:K56)</f>
        <v>9725</v>
      </c>
      <c r="S62">
        <f>SUM(S11:S13,L14:L56)</f>
        <v>19350</v>
      </c>
    </row>
    <row r="63" spans="2:12" ht="19.5" customHeight="1" thickTop="1">
      <c r="B63" s="159" t="s">
        <v>113</v>
      </c>
      <c r="C63" s="160"/>
      <c r="D63" s="160"/>
      <c r="E63" s="160"/>
      <c r="F63" s="160"/>
      <c r="G63" s="160"/>
      <c r="H63" s="160"/>
      <c r="I63" s="160"/>
      <c r="J63" s="27"/>
      <c r="K63" s="90">
        <f>SUM(K64:K72)</f>
        <v>9725</v>
      </c>
      <c r="L63" s="114">
        <f>SUM(L64:L72)</f>
        <v>19350</v>
      </c>
    </row>
    <row r="64" spans="2:12" ht="13.5" customHeight="1">
      <c r="B64" s="145" t="s">
        <v>66</v>
      </c>
      <c r="C64" s="146"/>
      <c r="D64" s="153"/>
      <c r="E64" s="48"/>
      <c r="F64" s="49"/>
      <c r="G64" s="147" t="s">
        <v>14</v>
      </c>
      <c r="H64" s="147"/>
      <c r="I64" s="49"/>
      <c r="J64" s="51"/>
      <c r="K64" s="42">
        <f>SUM(R$11:R$13)</f>
        <v>75</v>
      </c>
      <c r="L64" s="115">
        <f>SUM(S$11:S$13)</f>
        <v>50</v>
      </c>
    </row>
    <row r="65" spans="2:12" ht="13.5" customHeight="1">
      <c r="B65" s="16"/>
      <c r="C65" s="17"/>
      <c r="D65" s="18"/>
      <c r="E65" s="52"/>
      <c r="F65" s="41"/>
      <c r="G65" s="147" t="s">
        <v>90</v>
      </c>
      <c r="H65" s="147"/>
      <c r="I65" s="50"/>
      <c r="J65" s="53"/>
      <c r="K65" s="42">
        <f>SUM(K$14)</f>
        <v>1000</v>
      </c>
      <c r="L65" s="115">
        <f>SUM(L$14)</f>
        <v>3750</v>
      </c>
    </row>
    <row r="66" spans="2:12" ht="13.5" customHeight="1">
      <c r="B66" s="16"/>
      <c r="C66" s="17"/>
      <c r="D66" s="18"/>
      <c r="E66" s="52"/>
      <c r="F66" s="41"/>
      <c r="G66" s="147" t="s">
        <v>32</v>
      </c>
      <c r="H66" s="147"/>
      <c r="I66" s="49"/>
      <c r="J66" s="51"/>
      <c r="K66" s="42">
        <f>SUM(K$15:K$15)</f>
        <v>150</v>
      </c>
      <c r="L66" s="115">
        <f>SUM(L$15:L$15)</f>
        <v>125</v>
      </c>
    </row>
    <row r="67" spans="2:12" ht="13.5" customHeight="1">
      <c r="B67" s="16"/>
      <c r="C67" s="17"/>
      <c r="D67" s="18"/>
      <c r="E67" s="52"/>
      <c r="F67" s="41"/>
      <c r="G67" s="147" t="s">
        <v>20</v>
      </c>
      <c r="H67" s="147"/>
      <c r="I67" s="49"/>
      <c r="J67" s="51"/>
      <c r="K67" s="42">
        <f>SUM(K$16:K$18)</f>
        <v>125</v>
      </c>
      <c r="L67" s="115">
        <f>SUM(L$16:L$18)</f>
        <v>0</v>
      </c>
    </row>
    <row r="68" spans="2:12" ht="13.5" customHeight="1">
      <c r="B68" s="16"/>
      <c r="C68" s="17"/>
      <c r="D68" s="18"/>
      <c r="E68" s="52"/>
      <c r="F68" s="41"/>
      <c r="G68" s="147" t="s">
        <v>22</v>
      </c>
      <c r="H68" s="147"/>
      <c r="I68" s="49"/>
      <c r="J68" s="51"/>
      <c r="K68" s="42">
        <f>SUM(K$19:K$28)</f>
        <v>2525</v>
      </c>
      <c r="L68" s="115">
        <f>SUM(L$19:L$28)</f>
        <v>4525</v>
      </c>
    </row>
    <row r="69" spans="2:12" ht="13.5" customHeight="1">
      <c r="B69" s="16"/>
      <c r="C69" s="17"/>
      <c r="D69" s="18"/>
      <c r="E69" s="52"/>
      <c r="F69" s="41"/>
      <c r="G69" s="147" t="s">
        <v>88</v>
      </c>
      <c r="H69" s="147"/>
      <c r="I69" s="49"/>
      <c r="J69" s="51"/>
      <c r="K69" s="42">
        <f>SUM(K$29:K$29)</f>
        <v>0</v>
      </c>
      <c r="L69" s="115">
        <f>SUM(L$29:L$29)</f>
        <v>0</v>
      </c>
    </row>
    <row r="70" spans="2:12" ht="13.5" customHeight="1">
      <c r="B70" s="16"/>
      <c r="C70" s="17"/>
      <c r="D70" s="18"/>
      <c r="E70" s="52"/>
      <c r="F70" s="41"/>
      <c r="G70" s="147" t="s">
        <v>33</v>
      </c>
      <c r="H70" s="147"/>
      <c r="I70" s="49"/>
      <c r="J70" s="51"/>
      <c r="K70" s="42">
        <f>SUM(K$30:K$45)</f>
        <v>575</v>
      </c>
      <c r="L70" s="115">
        <f>SUM(L$30:L$45)</f>
        <v>2025</v>
      </c>
    </row>
    <row r="71" spans="2:12" ht="13.5" customHeight="1">
      <c r="B71" s="16"/>
      <c r="C71" s="17"/>
      <c r="D71" s="18"/>
      <c r="E71" s="52"/>
      <c r="F71" s="41"/>
      <c r="G71" s="147" t="s">
        <v>104</v>
      </c>
      <c r="H71" s="147"/>
      <c r="I71" s="49"/>
      <c r="J71" s="51"/>
      <c r="K71" s="42">
        <f>SUM(K$54:K$55)</f>
        <v>4750</v>
      </c>
      <c r="L71" s="115">
        <f>SUM(L$54:L$55)</f>
        <v>7250</v>
      </c>
    </row>
    <row r="72" spans="2:12" ht="13.5" customHeight="1" thickBot="1">
      <c r="B72" s="19"/>
      <c r="C72" s="20"/>
      <c r="D72" s="21"/>
      <c r="E72" s="54"/>
      <c r="F72" s="46"/>
      <c r="G72" s="148" t="s">
        <v>65</v>
      </c>
      <c r="H72" s="148"/>
      <c r="I72" s="55"/>
      <c r="J72" s="56"/>
      <c r="K72" s="47">
        <f>SUM(K$46:K$53,K$56)</f>
        <v>525</v>
      </c>
      <c r="L72" s="116">
        <f>SUM(L$46:L$53,L$56)</f>
        <v>1625</v>
      </c>
    </row>
    <row r="73" spans="2:12" ht="18" customHeight="1" thickTop="1">
      <c r="B73" s="149" t="s">
        <v>67</v>
      </c>
      <c r="C73" s="150"/>
      <c r="D73" s="151"/>
      <c r="E73" s="62"/>
      <c r="F73" s="29"/>
      <c r="G73" s="152" t="s">
        <v>68</v>
      </c>
      <c r="H73" s="152"/>
      <c r="I73" s="29"/>
      <c r="J73" s="30"/>
      <c r="K73" s="91" t="s">
        <v>69</v>
      </c>
      <c r="L73" s="97"/>
    </row>
    <row r="74" spans="2:12" ht="18" customHeight="1">
      <c r="B74" s="59"/>
      <c r="C74" s="60"/>
      <c r="D74" s="60"/>
      <c r="E74" s="57"/>
      <c r="F74" s="58"/>
      <c r="G74" s="33"/>
      <c r="H74" s="33"/>
      <c r="I74" s="58"/>
      <c r="J74" s="61"/>
      <c r="K74" s="92" t="s">
        <v>70</v>
      </c>
      <c r="L74" s="98"/>
    </row>
    <row r="75" spans="2:12" ht="18" customHeight="1">
      <c r="B75" s="16"/>
      <c r="C75" s="17"/>
      <c r="D75" s="17"/>
      <c r="E75" s="63"/>
      <c r="F75" s="8"/>
      <c r="G75" s="143" t="s">
        <v>71</v>
      </c>
      <c r="H75" s="143"/>
      <c r="I75" s="31"/>
      <c r="J75" s="32"/>
      <c r="K75" s="93" t="s">
        <v>72</v>
      </c>
      <c r="L75" s="99"/>
    </row>
    <row r="76" spans="2:12" ht="18" customHeight="1">
      <c r="B76" s="16"/>
      <c r="C76" s="17"/>
      <c r="D76" s="17"/>
      <c r="E76" s="64"/>
      <c r="F76" s="17"/>
      <c r="G76" s="65"/>
      <c r="H76" s="65"/>
      <c r="I76" s="60"/>
      <c r="J76" s="66"/>
      <c r="K76" s="94" t="s">
        <v>101</v>
      </c>
      <c r="L76" s="100"/>
    </row>
    <row r="77" spans="2:12" ht="18" customHeight="1">
      <c r="B77" s="16"/>
      <c r="C77" s="17"/>
      <c r="D77" s="17"/>
      <c r="E77" s="64"/>
      <c r="F77" s="17"/>
      <c r="G77" s="65"/>
      <c r="H77" s="65"/>
      <c r="I77" s="60"/>
      <c r="J77" s="66"/>
      <c r="K77" s="94" t="s">
        <v>102</v>
      </c>
      <c r="L77" s="100"/>
    </row>
    <row r="78" spans="2:12" ht="18" customHeight="1">
      <c r="B78" s="16"/>
      <c r="C78" s="17"/>
      <c r="D78" s="17"/>
      <c r="E78" s="63"/>
      <c r="F78" s="8"/>
      <c r="G78" s="143" t="s">
        <v>73</v>
      </c>
      <c r="H78" s="143"/>
      <c r="I78" s="31"/>
      <c r="J78" s="32"/>
      <c r="K78" s="93" t="s">
        <v>109</v>
      </c>
      <c r="L78" s="99"/>
    </row>
    <row r="79" spans="2:12" ht="18" customHeight="1">
      <c r="B79" s="16"/>
      <c r="C79" s="17"/>
      <c r="D79" s="17"/>
      <c r="E79" s="64"/>
      <c r="F79" s="17"/>
      <c r="G79" s="65"/>
      <c r="H79" s="65"/>
      <c r="I79" s="60"/>
      <c r="J79" s="66"/>
      <c r="K79" s="94" t="s">
        <v>110</v>
      </c>
      <c r="L79" s="100"/>
    </row>
    <row r="80" spans="2:12" ht="18" customHeight="1">
      <c r="B80" s="16"/>
      <c r="C80" s="17"/>
      <c r="D80" s="17"/>
      <c r="E80" s="64"/>
      <c r="F80" s="17"/>
      <c r="G80" s="65"/>
      <c r="H80" s="65"/>
      <c r="I80" s="60"/>
      <c r="J80" s="66"/>
      <c r="K80" s="94" t="s">
        <v>111</v>
      </c>
      <c r="L80" s="100"/>
    </row>
    <row r="81" spans="2:12" ht="18" customHeight="1">
      <c r="B81" s="16"/>
      <c r="C81" s="17"/>
      <c r="D81" s="17"/>
      <c r="E81" s="13"/>
      <c r="F81" s="14"/>
      <c r="G81" s="33"/>
      <c r="H81" s="33"/>
      <c r="I81" s="58"/>
      <c r="J81" s="61"/>
      <c r="K81" s="94" t="s">
        <v>112</v>
      </c>
      <c r="L81" s="98"/>
    </row>
    <row r="82" spans="2:12" ht="18" customHeight="1">
      <c r="B82" s="145" t="s">
        <v>74</v>
      </c>
      <c r="C82" s="146"/>
      <c r="D82" s="146"/>
      <c r="E82" s="8"/>
      <c r="F82" s="8"/>
      <c r="G82" s="8"/>
      <c r="H82" s="8"/>
      <c r="I82" s="8"/>
      <c r="J82" s="8"/>
      <c r="K82" s="77"/>
      <c r="L82" s="120"/>
    </row>
    <row r="83" spans="2:12" ht="13.5" customHeight="1">
      <c r="B83" s="67"/>
      <c r="C83" s="68" t="s">
        <v>75</v>
      </c>
      <c r="D83" s="69"/>
      <c r="E83" s="68"/>
      <c r="F83" s="68"/>
      <c r="G83" s="68"/>
      <c r="H83" s="68"/>
      <c r="I83" s="68"/>
      <c r="J83" s="68"/>
      <c r="K83" s="95"/>
      <c r="L83" s="101"/>
    </row>
    <row r="84" spans="2:12" ht="13.5" customHeight="1">
      <c r="B84" s="67"/>
      <c r="C84" s="68" t="s">
        <v>76</v>
      </c>
      <c r="D84" s="69"/>
      <c r="E84" s="68"/>
      <c r="F84" s="68"/>
      <c r="G84" s="68"/>
      <c r="H84" s="68"/>
      <c r="I84" s="68"/>
      <c r="J84" s="68"/>
      <c r="K84" s="95"/>
      <c r="L84" s="101"/>
    </row>
    <row r="85" spans="2:12" ht="13.5" customHeight="1">
      <c r="B85" s="67"/>
      <c r="C85" s="68" t="s">
        <v>77</v>
      </c>
      <c r="D85" s="69"/>
      <c r="E85" s="68"/>
      <c r="F85" s="68"/>
      <c r="G85" s="68"/>
      <c r="H85" s="68"/>
      <c r="I85" s="68"/>
      <c r="J85" s="68"/>
      <c r="K85" s="95"/>
      <c r="L85" s="101"/>
    </row>
    <row r="86" spans="2:12" ht="13.5" customHeight="1">
      <c r="B86" s="67"/>
      <c r="C86" s="68" t="s">
        <v>198</v>
      </c>
      <c r="D86" s="69"/>
      <c r="E86" s="68"/>
      <c r="F86" s="68"/>
      <c r="G86" s="68"/>
      <c r="H86" s="68"/>
      <c r="I86" s="68"/>
      <c r="J86" s="68"/>
      <c r="K86" s="95"/>
      <c r="L86" s="101"/>
    </row>
    <row r="87" spans="2:12" ht="13.5" customHeight="1">
      <c r="B87" s="67"/>
      <c r="C87" s="68" t="s">
        <v>181</v>
      </c>
      <c r="D87" s="69"/>
      <c r="E87" s="68"/>
      <c r="F87" s="68"/>
      <c r="G87" s="68"/>
      <c r="H87" s="68"/>
      <c r="I87" s="68"/>
      <c r="J87" s="68"/>
      <c r="K87" s="95"/>
      <c r="L87" s="101"/>
    </row>
    <row r="88" spans="2:12" ht="13.5" customHeight="1">
      <c r="B88" s="70"/>
      <c r="C88" s="68" t="s">
        <v>199</v>
      </c>
      <c r="D88" s="68"/>
      <c r="E88" s="68"/>
      <c r="F88" s="68"/>
      <c r="G88" s="68"/>
      <c r="H88" s="68"/>
      <c r="I88" s="68"/>
      <c r="J88" s="68"/>
      <c r="K88" s="95"/>
      <c r="L88" s="101"/>
    </row>
    <row r="89" spans="2:12" ht="13.5" customHeight="1">
      <c r="B89" s="70"/>
      <c r="C89" s="68" t="s">
        <v>200</v>
      </c>
      <c r="D89" s="68"/>
      <c r="E89" s="68"/>
      <c r="F89" s="68"/>
      <c r="G89" s="68"/>
      <c r="H89" s="68"/>
      <c r="I89" s="68"/>
      <c r="J89" s="68"/>
      <c r="K89" s="95"/>
      <c r="L89" s="101"/>
    </row>
    <row r="90" spans="2:12" ht="13.5" customHeight="1">
      <c r="B90" s="70"/>
      <c r="C90" s="68" t="s">
        <v>129</v>
      </c>
      <c r="D90" s="68"/>
      <c r="E90" s="68"/>
      <c r="F90" s="68"/>
      <c r="G90" s="68"/>
      <c r="H90" s="68"/>
      <c r="I90" s="68"/>
      <c r="J90" s="68"/>
      <c r="K90" s="95"/>
      <c r="L90" s="101"/>
    </row>
    <row r="91" spans="2:12" ht="13.5" customHeight="1">
      <c r="B91" s="70"/>
      <c r="C91" s="68" t="s">
        <v>130</v>
      </c>
      <c r="D91" s="68"/>
      <c r="E91" s="68"/>
      <c r="F91" s="68"/>
      <c r="G91" s="68"/>
      <c r="H91" s="68"/>
      <c r="I91" s="68"/>
      <c r="J91" s="68"/>
      <c r="K91" s="95"/>
      <c r="L91" s="101"/>
    </row>
    <row r="92" spans="2:12" ht="13.5" customHeight="1">
      <c r="B92" s="70"/>
      <c r="C92" s="68" t="s">
        <v>178</v>
      </c>
      <c r="D92" s="68"/>
      <c r="E92" s="68"/>
      <c r="F92" s="68"/>
      <c r="G92" s="68"/>
      <c r="H92" s="68"/>
      <c r="I92" s="68"/>
      <c r="J92" s="68"/>
      <c r="K92" s="95"/>
      <c r="L92" s="101"/>
    </row>
    <row r="93" spans="2:12" ht="13.5" customHeight="1">
      <c r="B93" s="70"/>
      <c r="C93" s="68" t="s">
        <v>201</v>
      </c>
      <c r="D93" s="68"/>
      <c r="E93" s="68"/>
      <c r="F93" s="68"/>
      <c r="G93" s="68"/>
      <c r="H93" s="68"/>
      <c r="I93" s="68"/>
      <c r="J93" s="68"/>
      <c r="K93" s="95"/>
      <c r="L93" s="101"/>
    </row>
    <row r="94" spans="2:12" ht="13.5" customHeight="1">
      <c r="B94" s="70"/>
      <c r="C94" s="95" t="s">
        <v>202</v>
      </c>
      <c r="D94" s="68"/>
      <c r="E94" s="68"/>
      <c r="F94" s="68"/>
      <c r="G94" s="68"/>
      <c r="H94" s="68"/>
      <c r="I94" s="68"/>
      <c r="J94" s="68"/>
      <c r="K94" s="95"/>
      <c r="L94" s="101"/>
    </row>
    <row r="95" spans="2:12" ht="13.5" customHeight="1">
      <c r="B95" s="70"/>
      <c r="C95" s="68" t="s">
        <v>203</v>
      </c>
      <c r="D95" s="68"/>
      <c r="E95" s="68"/>
      <c r="F95" s="68"/>
      <c r="G95" s="68"/>
      <c r="H95" s="68"/>
      <c r="I95" s="68"/>
      <c r="J95" s="68"/>
      <c r="K95" s="95"/>
      <c r="L95" s="101"/>
    </row>
    <row r="96" spans="2:13" ht="18" customHeight="1">
      <c r="B96" s="70"/>
      <c r="C96" s="68" t="s">
        <v>131</v>
      </c>
      <c r="D96" s="68"/>
      <c r="E96" s="68"/>
      <c r="F96" s="68"/>
      <c r="G96" s="68"/>
      <c r="H96" s="68"/>
      <c r="I96" s="68"/>
      <c r="J96" s="68"/>
      <c r="K96" s="95"/>
      <c r="L96" s="95"/>
      <c r="M96" s="121"/>
    </row>
    <row r="97" spans="2:13" ht="13.5">
      <c r="B97" s="70"/>
      <c r="C97" s="68" t="s">
        <v>179</v>
      </c>
      <c r="D97" s="68"/>
      <c r="E97" s="68"/>
      <c r="F97" s="68"/>
      <c r="G97" s="68"/>
      <c r="H97" s="68"/>
      <c r="I97" s="68"/>
      <c r="J97" s="68"/>
      <c r="K97" s="95"/>
      <c r="L97" s="95"/>
      <c r="M97" s="121"/>
    </row>
    <row r="98" spans="2:13" ht="13.5">
      <c r="B98" s="70"/>
      <c r="C98" s="68" t="s">
        <v>180</v>
      </c>
      <c r="D98" s="68"/>
      <c r="E98" s="68"/>
      <c r="F98" s="68"/>
      <c r="G98" s="68"/>
      <c r="H98" s="68"/>
      <c r="I98" s="68"/>
      <c r="J98" s="68"/>
      <c r="K98" s="95"/>
      <c r="L98" s="95"/>
      <c r="M98" s="121"/>
    </row>
    <row r="99" spans="2:13" ht="13.5">
      <c r="B99" s="70"/>
      <c r="C99" s="68" t="s">
        <v>204</v>
      </c>
      <c r="D99" s="68"/>
      <c r="E99" s="68"/>
      <c r="F99" s="68"/>
      <c r="G99" s="68"/>
      <c r="H99" s="68"/>
      <c r="I99" s="68"/>
      <c r="J99" s="68"/>
      <c r="K99" s="95"/>
      <c r="L99" s="95"/>
      <c r="M99" s="121"/>
    </row>
    <row r="100" spans="2:25" ht="13.5" customHeight="1">
      <c r="B100" s="70"/>
      <c r="C100" s="68" t="s">
        <v>182</v>
      </c>
      <c r="D100" s="68"/>
      <c r="E100" s="68"/>
      <c r="F100" s="68"/>
      <c r="G100" s="68"/>
      <c r="H100" s="68"/>
      <c r="I100" s="68"/>
      <c r="J100" s="68"/>
      <c r="K100" s="95"/>
      <c r="L100" s="95"/>
      <c r="M100" s="129"/>
      <c r="N100" s="128"/>
      <c r="Y100" s="83"/>
    </row>
    <row r="101" spans="2:13" ht="13.5">
      <c r="B101" s="70"/>
      <c r="C101" s="68" t="s">
        <v>92</v>
      </c>
      <c r="D101" s="68"/>
      <c r="E101" s="68"/>
      <c r="F101" s="68"/>
      <c r="G101" s="68"/>
      <c r="H101" s="68"/>
      <c r="I101" s="68"/>
      <c r="J101" s="68"/>
      <c r="K101" s="95"/>
      <c r="L101" s="95"/>
      <c r="M101" s="121"/>
    </row>
    <row r="102" spans="2:13" ht="13.5">
      <c r="B102" s="70"/>
      <c r="C102" s="68" t="s">
        <v>78</v>
      </c>
      <c r="D102" s="68"/>
      <c r="E102" s="68"/>
      <c r="F102" s="68"/>
      <c r="G102" s="68"/>
      <c r="H102" s="68"/>
      <c r="I102" s="68"/>
      <c r="J102" s="68"/>
      <c r="K102" s="95"/>
      <c r="L102" s="95"/>
      <c r="M102" s="121"/>
    </row>
    <row r="103" spans="2:13" ht="13.5">
      <c r="B103" s="121"/>
      <c r="C103" s="95" t="s">
        <v>205</v>
      </c>
      <c r="D103" s="81"/>
      <c r="E103" s="81"/>
      <c r="F103" s="81"/>
      <c r="G103" s="81"/>
      <c r="H103" s="81"/>
      <c r="I103" s="81"/>
      <c r="J103" s="81"/>
      <c r="K103" s="122"/>
      <c r="L103" s="122"/>
      <c r="M103" s="121"/>
    </row>
    <row r="104" spans="2:25" ht="13.5">
      <c r="B104" s="121"/>
      <c r="C104" s="95" t="s">
        <v>206</v>
      </c>
      <c r="D104" s="81"/>
      <c r="E104" s="81"/>
      <c r="F104" s="81"/>
      <c r="G104" s="81"/>
      <c r="H104" s="81"/>
      <c r="I104" s="81"/>
      <c r="J104" s="81"/>
      <c r="K104" s="122"/>
      <c r="L104" s="122"/>
      <c r="M104" s="130"/>
      <c r="N104" s="123"/>
      <c r="Y104" s="83"/>
    </row>
    <row r="105" spans="2:13" ht="13.5">
      <c r="B105" s="121"/>
      <c r="C105" s="95" t="s">
        <v>207</v>
      </c>
      <c r="D105" s="81"/>
      <c r="E105" s="81"/>
      <c r="F105" s="81"/>
      <c r="G105" s="81"/>
      <c r="H105" s="81"/>
      <c r="I105" s="81"/>
      <c r="J105" s="81"/>
      <c r="K105" s="122"/>
      <c r="L105" s="122"/>
      <c r="M105" s="121"/>
    </row>
    <row r="106" spans="2:12" ht="14.25" thickBot="1">
      <c r="B106" s="124"/>
      <c r="C106" s="96" t="s">
        <v>208</v>
      </c>
      <c r="D106" s="125"/>
      <c r="E106" s="125"/>
      <c r="F106" s="125"/>
      <c r="G106" s="125"/>
      <c r="H106" s="125"/>
      <c r="I106" s="125"/>
      <c r="J106" s="125"/>
      <c r="K106" s="126"/>
      <c r="L106" s="127"/>
    </row>
  </sheetData>
  <sheetProtection/>
  <mergeCells count="26">
    <mergeCell ref="G68:H68"/>
    <mergeCell ref="G73:H73"/>
    <mergeCell ref="D4:G4"/>
    <mergeCell ref="D5:G5"/>
    <mergeCell ref="D6:G6"/>
    <mergeCell ref="D7:F7"/>
    <mergeCell ref="D8:F8"/>
    <mergeCell ref="B64:D64"/>
    <mergeCell ref="G64:H64"/>
    <mergeCell ref="D9:F9"/>
    <mergeCell ref="G10:H10"/>
    <mergeCell ref="G65:H65"/>
    <mergeCell ref="D61:G61"/>
    <mergeCell ref="D62:G62"/>
    <mergeCell ref="B63:I63"/>
    <mergeCell ref="G66:H66"/>
    <mergeCell ref="C54:D54"/>
    <mergeCell ref="G67:H67"/>
    <mergeCell ref="G75:H75"/>
    <mergeCell ref="G78:H78"/>
    <mergeCell ref="B82:D82"/>
    <mergeCell ref="G69:H69"/>
    <mergeCell ref="G70:H70"/>
    <mergeCell ref="G71:H71"/>
    <mergeCell ref="G72:H72"/>
    <mergeCell ref="B73:D73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2:Y104"/>
  <sheetViews>
    <sheetView view="pageBreakPreview" zoomScale="75" zoomScaleNormal="75" zoomScaleSheetLayoutView="75" zoomScalePageLayoutView="0" workbookViewId="0" topLeftCell="A64">
      <selection activeCell="F79" sqref="F79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466</v>
      </c>
      <c r="L5" s="107" t="str">
        <f>K5</f>
        <v>H 30.12.10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0.4368055555555555</v>
      </c>
      <c r="L6" s="132">
        <v>0.3833333333333333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1.98</v>
      </c>
      <c r="L7" s="134">
        <v>1.52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468</v>
      </c>
      <c r="G11" s="41"/>
      <c r="H11" s="41"/>
      <c r="I11" s="41"/>
      <c r="J11" s="41"/>
      <c r="K11" s="73" t="s">
        <v>185</v>
      </c>
      <c r="L11" s="74"/>
      <c r="N11" t="s">
        <v>15</v>
      </c>
      <c r="O11" t="e">
        <f>IF(#REF!="",0,VALUE(MID(#REF!,2,LEN(#REF!)-2)))</f>
        <v>#REF!</v>
      </c>
      <c r="P11">
        <f>IF(L11="",0,VALUE(MID(L11,2,LEN(L11)-2)))</f>
        <v>0</v>
      </c>
      <c r="Q11" t="e">
        <f>IF(#REF!="",0,VALUE(MID(#REF!,2,LEN(#REF!)-2)))</f>
        <v>#REF!</v>
      </c>
      <c r="R11">
        <f>IF(K11="＋",0,IF(K11="(＋)",0,ABS(K11)))</f>
        <v>25</v>
      </c>
      <c r="S11">
        <f>IF(L11="＋",0,IF(L11="(＋)",0,ABS(L11)))</f>
        <v>0</v>
      </c>
    </row>
    <row r="12" spans="2:19" ht="13.5" customHeight="1">
      <c r="B12" s="28">
        <f>B11+1</f>
        <v>2</v>
      </c>
      <c r="C12" s="35"/>
      <c r="D12" s="43"/>
      <c r="E12" s="41"/>
      <c r="F12" s="41" t="s">
        <v>467</v>
      </c>
      <c r="G12" s="41"/>
      <c r="H12" s="41"/>
      <c r="I12" s="41"/>
      <c r="J12" s="41"/>
      <c r="K12" s="73" t="s">
        <v>185</v>
      </c>
      <c r="L12" s="74"/>
      <c r="N12" s="71" t="s">
        <v>17</v>
      </c>
      <c r="O12" t="str">
        <f>K12</f>
        <v>(25)</v>
      </c>
      <c r="P12">
        <f>L12</f>
        <v>0</v>
      </c>
      <c r="Q12" t="e">
        <f>#REF!</f>
        <v>#REF!</v>
      </c>
      <c r="R12">
        <f aca="true" t="shared" si="0" ref="R12:S14">IF(K12="＋",0,IF(K12="(＋)",0,ABS(K12)))</f>
        <v>25</v>
      </c>
      <c r="S12">
        <f t="shared" si="0"/>
        <v>0</v>
      </c>
    </row>
    <row r="13" spans="2:19" ht="13.5" customHeight="1">
      <c r="B13" s="28">
        <f aca="true" t="shared" si="1" ref="B13:B53">B12+1</f>
        <v>3</v>
      </c>
      <c r="C13" s="35"/>
      <c r="D13" s="43"/>
      <c r="E13" s="41"/>
      <c r="F13" s="41" t="s">
        <v>140</v>
      </c>
      <c r="G13" s="41"/>
      <c r="H13" s="41"/>
      <c r="I13" s="41"/>
      <c r="J13" s="41"/>
      <c r="K13" s="73" t="s">
        <v>185</v>
      </c>
      <c r="L13" s="74" t="s">
        <v>185</v>
      </c>
      <c r="N13" t="s">
        <v>15</v>
      </c>
      <c r="O13">
        <f>IF(K13="",0,VALUE(MID(K13,2,LEN(K13)-2)))</f>
        <v>25</v>
      </c>
      <c r="P13">
        <f>IF(L13="",0,VALUE(MID(L13,2,LEN(L13)-2)))</f>
        <v>25</v>
      </c>
      <c r="Q13" t="e">
        <f>IF(#REF!="",0,VALUE(MID(#REF!,2,LEN(#REF!)-2)))</f>
        <v>#REF!</v>
      </c>
      <c r="R13">
        <f>IF(K13="＋",0,IF(K13="(＋)",0,ABS(K13)))</f>
        <v>25</v>
      </c>
      <c r="S13">
        <f>IF(L13="＋",0,IF(L13="(＋)",0,ABS(L13)))</f>
        <v>25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138</v>
      </c>
      <c r="G14" s="41"/>
      <c r="H14" s="41"/>
      <c r="I14" s="41"/>
      <c r="J14" s="41"/>
      <c r="K14" s="73" t="s">
        <v>210</v>
      </c>
      <c r="L14" s="74" t="s">
        <v>185</v>
      </c>
      <c r="N14" t="s">
        <v>15</v>
      </c>
      <c r="O14" t="e">
        <f>IF(#REF!="",0,VALUE(MID(#REF!,2,LEN(#REF!)-2)))</f>
        <v>#REF!</v>
      </c>
      <c r="P14">
        <f>IF(L14="",0,VALUE(MID(L14,2,LEN(L14)-2)))</f>
        <v>25</v>
      </c>
      <c r="Q14" t="e">
        <f>IF(#REF!="",0,VALUE(MID(#REF!,2,LEN(#REF!)-2)))</f>
        <v>#REF!</v>
      </c>
      <c r="R14">
        <f t="shared" si="0"/>
        <v>50</v>
      </c>
      <c r="S14">
        <f t="shared" si="0"/>
        <v>25</v>
      </c>
    </row>
    <row r="15" spans="2:19" ht="13.5" customHeight="1">
      <c r="B15" s="28">
        <f t="shared" si="1"/>
        <v>5</v>
      </c>
      <c r="C15" s="36" t="s">
        <v>29</v>
      </c>
      <c r="D15" s="34" t="s">
        <v>30</v>
      </c>
      <c r="E15" s="41"/>
      <c r="F15" s="41" t="s">
        <v>137</v>
      </c>
      <c r="G15" s="41"/>
      <c r="H15" s="41"/>
      <c r="I15" s="41"/>
      <c r="J15" s="41"/>
      <c r="K15" s="75">
        <v>700</v>
      </c>
      <c r="L15" s="76">
        <v>2125</v>
      </c>
      <c r="S15">
        <f>COUNTA(L11:L14)</f>
        <v>2</v>
      </c>
    </row>
    <row r="16" spans="2:12" ht="13.5" customHeight="1">
      <c r="B16" s="28">
        <f t="shared" si="1"/>
        <v>6</v>
      </c>
      <c r="C16" s="36" t="s">
        <v>31</v>
      </c>
      <c r="D16" s="34" t="s">
        <v>32</v>
      </c>
      <c r="E16" s="41"/>
      <c r="F16" s="41" t="s">
        <v>242</v>
      </c>
      <c r="G16" s="41"/>
      <c r="H16" s="41"/>
      <c r="I16" s="41"/>
      <c r="J16" s="41"/>
      <c r="K16" s="75">
        <v>50</v>
      </c>
      <c r="L16" s="76">
        <v>275</v>
      </c>
    </row>
    <row r="17" spans="2:12" ht="13.5" customHeight="1">
      <c r="B17" s="28">
        <f t="shared" si="1"/>
        <v>7</v>
      </c>
      <c r="C17" s="36" t="s">
        <v>86</v>
      </c>
      <c r="D17" s="34" t="s">
        <v>20</v>
      </c>
      <c r="E17" s="41"/>
      <c r="F17" s="41" t="s">
        <v>255</v>
      </c>
      <c r="G17" s="41"/>
      <c r="H17" s="41"/>
      <c r="I17" s="41"/>
      <c r="J17" s="41"/>
      <c r="K17" s="75" t="s">
        <v>187</v>
      </c>
      <c r="L17" s="76"/>
    </row>
    <row r="18" spans="2:12" ht="13.5" customHeight="1">
      <c r="B18" s="28">
        <f t="shared" si="1"/>
        <v>8</v>
      </c>
      <c r="C18" s="37"/>
      <c r="D18" s="43"/>
      <c r="E18" s="41"/>
      <c r="F18" s="41" t="s">
        <v>469</v>
      </c>
      <c r="G18" s="41"/>
      <c r="H18" s="41"/>
      <c r="I18" s="41"/>
      <c r="J18" s="41"/>
      <c r="K18" s="75" t="s">
        <v>187</v>
      </c>
      <c r="L18" s="76">
        <v>50</v>
      </c>
    </row>
    <row r="19" spans="2:12" ht="13.5" customHeight="1">
      <c r="B19" s="28">
        <f t="shared" si="1"/>
        <v>9</v>
      </c>
      <c r="C19" s="37"/>
      <c r="D19" s="45" t="s">
        <v>21</v>
      </c>
      <c r="E19" s="41"/>
      <c r="F19" s="41" t="s">
        <v>95</v>
      </c>
      <c r="G19" s="41"/>
      <c r="H19" s="41"/>
      <c r="I19" s="41"/>
      <c r="J19" s="41"/>
      <c r="K19" s="75" t="s">
        <v>187</v>
      </c>
      <c r="L19" s="76"/>
    </row>
    <row r="20" spans="2:12" ht="13.5" customHeight="1">
      <c r="B20" s="28">
        <f t="shared" si="1"/>
        <v>10</v>
      </c>
      <c r="C20" s="37"/>
      <c r="D20" s="34" t="s">
        <v>22</v>
      </c>
      <c r="E20" s="41"/>
      <c r="F20" s="41" t="s">
        <v>118</v>
      </c>
      <c r="G20" s="41"/>
      <c r="H20" s="41"/>
      <c r="I20" s="41"/>
      <c r="J20" s="41"/>
      <c r="K20" s="75" t="s">
        <v>187</v>
      </c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119</v>
      </c>
      <c r="G21" s="41"/>
      <c r="H21" s="41"/>
      <c r="I21" s="41"/>
      <c r="J21" s="41"/>
      <c r="K21" s="75">
        <v>175</v>
      </c>
      <c r="L21" s="76" t="s">
        <v>187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120</v>
      </c>
      <c r="G22" s="41"/>
      <c r="H22" s="41"/>
      <c r="I22" s="41"/>
      <c r="J22" s="41"/>
      <c r="K22" s="75" t="s">
        <v>187</v>
      </c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24</v>
      </c>
      <c r="G23" s="41"/>
      <c r="H23" s="41"/>
      <c r="I23" s="41"/>
      <c r="J23" s="41"/>
      <c r="K23" s="75" t="s">
        <v>187</v>
      </c>
      <c r="L23" s="76">
        <v>25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122</v>
      </c>
      <c r="G24" s="41"/>
      <c r="H24" s="41"/>
      <c r="I24" s="41"/>
      <c r="J24" s="41"/>
      <c r="K24" s="75"/>
      <c r="L24" s="76" t="s">
        <v>187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87</v>
      </c>
      <c r="G25" s="41"/>
      <c r="H25" s="41"/>
      <c r="I25" s="41"/>
      <c r="J25" s="41"/>
      <c r="K25" s="75">
        <v>1775</v>
      </c>
      <c r="L25" s="76">
        <v>1825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123</v>
      </c>
      <c r="G26" s="41"/>
      <c r="H26" s="41"/>
      <c r="I26" s="41"/>
      <c r="J26" s="41"/>
      <c r="K26" s="75" t="s">
        <v>187</v>
      </c>
      <c r="L26" s="76"/>
    </row>
    <row r="27" spans="2:12" ht="13.5" customHeight="1">
      <c r="B27" s="28">
        <f t="shared" si="1"/>
        <v>17</v>
      </c>
      <c r="C27" s="37"/>
      <c r="D27" s="43"/>
      <c r="E27" s="41"/>
      <c r="F27" s="41" t="s">
        <v>25</v>
      </c>
      <c r="G27" s="41"/>
      <c r="H27" s="41"/>
      <c r="I27" s="41"/>
      <c r="J27" s="41"/>
      <c r="K27" s="75">
        <v>750</v>
      </c>
      <c r="L27" s="76">
        <v>350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26</v>
      </c>
      <c r="G28" s="41"/>
      <c r="H28" s="41"/>
      <c r="I28" s="41"/>
      <c r="J28" s="41"/>
      <c r="K28" s="75">
        <v>500</v>
      </c>
      <c r="L28" s="76">
        <v>1600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27</v>
      </c>
      <c r="G29" s="41"/>
      <c r="H29" s="41"/>
      <c r="I29" s="41"/>
      <c r="J29" s="41"/>
      <c r="K29" s="75" t="s">
        <v>187</v>
      </c>
      <c r="L29" s="76" t="s">
        <v>187</v>
      </c>
    </row>
    <row r="30" spans="2:12" ht="13.5" customHeight="1">
      <c r="B30" s="28">
        <f t="shared" si="1"/>
        <v>20</v>
      </c>
      <c r="C30" s="36" t="s">
        <v>91</v>
      </c>
      <c r="D30" s="34" t="s">
        <v>88</v>
      </c>
      <c r="E30" s="41"/>
      <c r="F30" s="41" t="s">
        <v>174</v>
      </c>
      <c r="G30" s="41"/>
      <c r="H30" s="41"/>
      <c r="I30" s="41"/>
      <c r="J30" s="41"/>
      <c r="K30" s="75" t="s">
        <v>187</v>
      </c>
      <c r="L30" s="76" t="s">
        <v>187</v>
      </c>
    </row>
    <row r="31" spans="2:12" ht="13.5" customHeight="1">
      <c r="B31" s="28">
        <f t="shared" si="1"/>
        <v>21</v>
      </c>
      <c r="C31" s="36" t="s">
        <v>89</v>
      </c>
      <c r="D31" s="34" t="s">
        <v>33</v>
      </c>
      <c r="E31" s="41"/>
      <c r="F31" s="41" t="s">
        <v>470</v>
      </c>
      <c r="G31" s="41"/>
      <c r="H31" s="41"/>
      <c r="I31" s="41"/>
      <c r="J31" s="41"/>
      <c r="K31" s="75"/>
      <c r="L31" s="76" t="s">
        <v>187</v>
      </c>
    </row>
    <row r="32" spans="2:12" ht="13.5" customHeight="1">
      <c r="B32" s="28">
        <f t="shared" si="1"/>
        <v>22</v>
      </c>
      <c r="C32" s="37"/>
      <c r="D32" s="43"/>
      <c r="E32" s="41"/>
      <c r="F32" s="41" t="s">
        <v>133</v>
      </c>
      <c r="G32" s="41"/>
      <c r="H32" s="41"/>
      <c r="I32" s="41"/>
      <c r="J32" s="41"/>
      <c r="K32" s="75" t="s">
        <v>187</v>
      </c>
      <c r="L32" s="76">
        <v>75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134</v>
      </c>
      <c r="G33" s="41"/>
      <c r="H33" s="41"/>
      <c r="I33" s="41"/>
      <c r="J33" s="41"/>
      <c r="K33" s="75" t="s">
        <v>187</v>
      </c>
      <c r="L33" s="76" t="s">
        <v>187</v>
      </c>
    </row>
    <row r="34" spans="2:25" ht="13.5" customHeight="1">
      <c r="B34" s="28">
        <f t="shared" si="1"/>
        <v>24</v>
      </c>
      <c r="C34" s="37"/>
      <c r="D34" s="43"/>
      <c r="E34" s="41"/>
      <c r="F34" s="41" t="s">
        <v>194</v>
      </c>
      <c r="G34" s="41"/>
      <c r="H34" s="41"/>
      <c r="I34" s="41"/>
      <c r="J34" s="41"/>
      <c r="K34" s="75"/>
      <c r="L34" s="76" t="s">
        <v>187</v>
      </c>
      <c r="M34" s="104"/>
      <c r="N34" s="103"/>
      <c r="Y34" s="119"/>
    </row>
    <row r="35" spans="2:12" ht="13.5" customHeight="1">
      <c r="B35" s="28">
        <f t="shared" si="1"/>
        <v>25</v>
      </c>
      <c r="C35" s="37"/>
      <c r="D35" s="43"/>
      <c r="E35" s="41"/>
      <c r="F35" s="41" t="s">
        <v>135</v>
      </c>
      <c r="G35" s="41"/>
      <c r="H35" s="41"/>
      <c r="I35" s="41"/>
      <c r="J35" s="41"/>
      <c r="K35" s="75" t="s">
        <v>187</v>
      </c>
      <c r="L35" s="76" t="s">
        <v>187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37</v>
      </c>
      <c r="G36" s="41"/>
      <c r="H36" s="41"/>
      <c r="I36" s="41"/>
      <c r="J36" s="41"/>
      <c r="K36" s="75" t="s">
        <v>187</v>
      </c>
      <c r="L36" s="76">
        <v>50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38</v>
      </c>
      <c r="G37" s="41"/>
      <c r="H37" s="41"/>
      <c r="I37" s="41"/>
      <c r="J37" s="41"/>
      <c r="K37" s="75"/>
      <c r="L37" s="76" t="s">
        <v>187</v>
      </c>
    </row>
    <row r="38" spans="2:12" ht="13.5" customHeight="1">
      <c r="B38" s="28">
        <f t="shared" si="1"/>
        <v>28</v>
      </c>
      <c r="C38" s="37"/>
      <c r="D38" s="43"/>
      <c r="E38" s="41"/>
      <c r="F38" s="41" t="s">
        <v>471</v>
      </c>
      <c r="G38" s="41"/>
      <c r="H38" s="41"/>
      <c r="I38" s="41"/>
      <c r="J38" s="41"/>
      <c r="K38" s="75"/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97</v>
      </c>
      <c r="G39" s="41"/>
      <c r="H39" s="41"/>
      <c r="I39" s="41"/>
      <c r="J39" s="41"/>
      <c r="K39" s="75"/>
      <c r="L39" s="76" t="s">
        <v>187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177</v>
      </c>
      <c r="G40" s="41"/>
      <c r="H40" s="41"/>
      <c r="I40" s="41"/>
      <c r="J40" s="41"/>
      <c r="K40" s="75" t="s">
        <v>187</v>
      </c>
      <c r="L40" s="76">
        <v>150</v>
      </c>
    </row>
    <row r="41" spans="2:12" ht="13.5" customHeight="1">
      <c r="B41" s="28">
        <f t="shared" si="1"/>
        <v>31</v>
      </c>
      <c r="C41" s="37"/>
      <c r="D41" s="43"/>
      <c r="E41" s="41"/>
      <c r="F41" s="41" t="s">
        <v>159</v>
      </c>
      <c r="G41" s="41"/>
      <c r="H41" s="41"/>
      <c r="I41" s="41"/>
      <c r="J41" s="41"/>
      <c r="K41" s="75"/>
      <c r="L41" s="76">
        <v>25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44</v>
      </c>
      <c r="G42" s="41"/>
      <c r="H42" s="41"/>
      <c r="I42" s="41"/>
      <c r="J42" s="41"/>
      <c r="K42" s="75" t="s">
        <v>187</v>
      </c>
      <c r="L42" s="76"/>
    </row>
    <row r="43" spans="2:12" ht="13.5" customHeight="1">
      <c r="B43" s="28">
        <f t="shared" si="1"/>
        <v>33</v>
      </c>
      <c r="C43" s="37"/>
      <c r="D43" s="43"/>
      <c r="E43" s="41"/>
      <c r="F43" s="41" t="s">
        <v>472</v>
      </c>
      <c r="G43" s="41"/>
      <c r="H43" s="41"/>
      <c r="I43" s="41"/>
      <c r="J43" s="41"/>
      <c r="K43" s="75"/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46</v>
      </c>
      <c r="G44" s="41"/>
      <c r="H44" s="41"/>
      <c r="I44" s="41"/>
      <c r="J44" s="41"/>
      <c r="K44" s="75">
        <v>275</v>
      </c>
      <c r="L44" s="76">
        <v>900</v>
      </c>
    </row>
    <row r="45" spans="2:12" ht="13.5" customHeight="1">
      <c r="B45" s="28">
        <f t="shared" si="1"/>
        <v>35</v>
      </c>
      <c r="C45" s="36" t="s">
        <v>50</v>
      </c>
      <c r="D45" s="34" t="s">
        <v>51</v>
      </c>
      <c r="E45" s="41"/>
      <c r="F45" s="41" t="s">
        <v>237</v>
      </c>
      <c r="G45" s="41"/>
      <c r="H45" s="41"/>
      <c r="I45" s="41"/>
      <c r="J45" s="41"/>
      <c r="K45" s="75" t="s">
        <v>187</v>
      </c>
      <c r="L45" s="76"/>
    </row>
    <row r="46" spans="2:12" ht="13.5" customHeight="1">
      <c r="B46" s="28">
        <f t="shared" si="1"/>
        <v>36</v>
      </c>
      <c r="C46" s="37"/>
      <c r="D46" s="43"/>
      <c r="E46" s="41"/>
      <c r="F46" s="41" t="s">
        <v>473</v>
      </c>
      <c r="G46" s="41"/>
      <c r="H46" s="41"/>
      <c r="I46" s="41"/>
      <c r="J46" s="41"/>
      <c r="K46" s="75"/>
      <c r="L46" s="76" t="s">
        <v>187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53</v>
      </c>
      <c r="G47" s="41"/>
      <c r="H47" s="41"/>
      <c r="I47" s="41"/>
      <c r="J47" s="41"/>
      <c r="K47" s="75" t="s">
        <v>187</v>
      </c>
      <c r="L47" s="76">
        <v>2</v>
      </c>
    </row>
    <row r="48" spans="2:12" ht="13.5" customHeight="1">
      <c r="B48" s="28">
        <f t="shared" si="1"/>
        <v>38</v>
      </c>
      <c r="C48" s="36" t="s">
        <v>54</v>
      </c>
      <c r="D48" s="34" t="s">
        <v>55</v>
      </c>
      <c r="E48" s="41"/>
      <c r="F48" s="41" t="s">
        <v>474</v>
      </c>
      <c r="G48" s="41"/>
      <c r="H48" s="41"/>
      <c r="I48" s="41"/>
      <c r="J48" s="41"/>
      <c r="K48" s="75"/>
      <c r="L48" s="76" t="s">
        <v>187</v>
      </c>
    </row>
    <row r="49" spans="2:12" ht="13.5" customHeight="1">
      <c r="B49" s="28">
        <f t="shared" si="1"/>
        <v>39</v>
      </c>
      <c r="C49" s="37"/>
      <c r="D49" s="44"/>
      <c r="E49" s="41"/>
      <c r="F49" s="41" t="s">
        <v>56</v>
      </c>
      <c r="G49" s="41"/>
      <c r="H49" s="41"/>
      <c r="I49" s="41"/>
      <c r="J49" s="41"/>
      <c r="K49" s="75">
        <v>25</v>
      </c>
      <c r="L49" s="76">
        <v>175</v>
      </c>
    </row>
    <row r="50" spans="2:12" ht="13.5" customHeight="1">
      <c r="B50" s="28">
        <f t="shared" si="1"/>
        <v>40</v>
      </c>
      <c r="C50" s="38"/>
      <c r="D50" s="45" t="s">
        <v>57</v>
      </c>
      <c r="E50" s="41"/>
      <c r="F50" s="41" t="s">
        <v>58</v>
      </c>
      <c r="G50" s="41"/>
      <c r="H50" s="41"/>
      <c r="I50" s="41"/>
      <c r="J50" s="41"/>
      <c r="K50" s="75">
        <v>75</v>
      </c>
      <c r="L50" s="76">
        <v>200</v>
      </c>
    </row>
    <row r="51" spans="2:19" ht="13.5" customHeight="1">
      <c r="B51" s="28">
        <f t="shared" si="1"/>
        <v>41</v>
      </c>
      <c r="C51" s="36" t="s">
        <v>0</v>
      </c>
      <c r="D51" s="45" t="s">
        <v>60</v>
      </c>
      <c r="E51" s="41"/>
      <c r="F51" s="41" t="s">
        <v>61</v>
      </c>
      <c r="G51" s="41"/>
      <c r="H51" s="41"/>
      <c r="I51" s="41"/>
      <c r="J51" s="41"/>
      <c r="K51" s="75"/>
      <c r="L51" s="76" t="s">
        <v>187</v>
      </c>
      <c r="R51">
        <f>COUNTA(K45:K51)</f>
        <v>4</v>
      </c>
      <c r="S51">
        <f>COUNTA(L45:L51)</f>
        <v>6</v>
      </c>
    </row>
    <row r="52" spans="2:12" ht="13.5" customHeight="1">
      <c r="B52" s="28">
        <f t="shared" si="1"/>
        <v>42</v>
      </c>
      <c r="C52" s="155" t="s">
        <v>62</v>
      </c>
      <c r="D52" s="156"/>
      <c r="E52" s="41"/>
      <c r="F52" s="41" t="s">
        <v>63</v>
      </c>
      <c r="G52" s="41"/>
      <c r="H52" s="41"/>
      <c r="I52" s="41"/>
      <c r="J52" s="41"/>
      <c r="K52" s="75">
        <v>2250</v>
      </c>
      <c r="L52" s="76">
        <v>5500</v>
      </c>
    </row>
    <row r="53" spans="2:12" ht="13.5" customHeight="1">
      <c r="B53" s="28">
        <f t="shared" si="1"/>
        <v>43</v>
      </c>
      <c r="C53" s="39"/>
      <c r="D53" s="40"/>
      <c r="E53" s="41"/>
      <c r="F53" s="41" t="s">
        <v>64</v>
      </c>
      <c r="G53" s="41"/>
      <c r="H53" s="41"/>
      <c r="I53" s="41"/>
      <c r="J53" s="41"/>
      <c r="K53" s="75">
        <v>1000</v>
      </c>
      <c r="L53" s="76">
        <v>4750</v>
      </c>
    </row>
    <row r="54" spans="2:12" ht="13.5" customHeight="1" thickBot="1">
      <c r="B54" s="28">
        <f>B53+1</f>
        <v>44</v>
      </c>
      <c r="C54" s="39"/>
      <c r="D54" s="40"/>
      <c r="E54" s="41"/>
      <c r="F54" s="41" t="s">
        <v>107</v>
      </c>
      <c r="G54" s="41"/>
      <c r="H54" s="41"/>
      <c r="I54" s="41"/>
      <c r="J54" s="41"/>
      <c r="K54" s="75">
        <v>500</v>
      </c>
      <c r="L54" s="82">
        <v>2250</v>
      </c>
    </row>
    <row r="55" spans="2:12" ht="13.5" customHeight="1">
      <c r="B55" s="78"/>
      <c r="C55" s="79"/>
      <c r="D55" s="79"/>
      <c r="E55" s="80"/>
      <c r="F55" s="80"/>
      <c r="G55" s="80"/>
      <c r="H55" s="80"/>
      <c r="I55" s="80"/>
      <c r="J55" s="80"/>
      <c r="K55" s="80"/>
      <c r="L55" s="112"/>
    </row>
    <row r="56" spans="18:19" ht="18" customHeight="1">
      <c r="R56">
        <f>COUNTA(K11:K54)</f>
        <v>33</v>
      </c>
      <c r="S56">
        <f>COUNTA(L11:L54)</f>
        <v>37</v>
      </c>
    </row>
    <row r="57" spans="2:19" ht="18" customHeight="1">
      <c r="B57" s="22"/>
      <c r="R57">
        <f>SUM(R11:R14,K15:K54)</f>
        <v>8200</v>
      </c>
      <c r="S57">
        <f>SUM(S11:S14,L15:L54)</f>
        <v>20377</v>
      </c>
    </row>
    <row r="58" ht="9" customHeight="1" thickBot="1"/>
    <row r="59" spans="2:19" ht="18" customHeight="1">
      <c r="B59" s="1"/>
      <c r="C59" s="2"/>
      <c r="D59" s="157" t="s">
        <v>2</v>
      </c>
      <c r="E59" s="157"/>
      <c r="F59" s="157"/>
      <c r="G59" s="157"/>
      <c r="H59" s="2"/>
      <c r="I59" s="2"/>
      <c r="J59" s="3"/>
      <c r="K59" s="84" t="s">
        <v>80</v>
      </c>
      <c r="L59" s="106" t="s">
        <v>81</v>
      </c>
      <c r="R59">
        <f>COUNTA(K11:K54)</f>
        <v>33</v>
      </c>
      <c r="S59">
        <f>COUNTA(L11:L54)</f>
        <v>37</v>
      </c>
    </row>
    <row r="60" spans="2:19" ht="18" customHeight="1" thickBot="1">
      <c r="B60" s="7"/>
      <c r="C60" s="8"/>
      <c r="D60" s="158" t="s">
        <v>3</v>
      </c>
      <c r="E60" s="158"/>
      <c r="F60" s="158"/>
      <c r="G60" s="158"/>
      <c r="H60" s="8"/>
      <c r="I60" s="8"/>
      <c r="J60" s="9"/>
      <c r="K60" s="89" t="str">
        <f>K5</f>
        <v>H 30.12.10</v>
      </c>
      <c r="L60" s="113" t="str">
        <f>K60</f>
        <v>H 30.12.10</v>
      </c>
      <c r="R60">
        <f>SUM(R11:R14,K15:K54)</f>
        <v>8200</v>
      </c>
      <c r="S60">
        <f>SUM(S11:S14,L15:L54)</f>
        <v>20377</v>
      </c>
    </row>
    <row r="61" spans="2:12" ht="19.5" customHeight="1" thickTop="1">
      <c r="B61" s="159" t="s">
        <v>113</v>
      </c>
      <c r="C61" s="160"/>
      <c r="D61" s="160"/>
      <c r="E61" s="160"/>
      <c r="F61" s="160"/>
      <c r="G61" s="160"/>
      <c r="H61" s="160"/>
      <c r="I61" s="160"/>
      <c r="J61" s="27"/>
      <c r="K61" s="90">
        <f>SUM(K62:K70)</f>
        <v>8200</v>
      </c>
      <c r="L61" s="114">
        <f>SUM(L62:L70)</f>
        <v>20377</v>
      </c>
    </row>
    <row r="62" spans="2:12" ht="13.5" customHeight="1">
      <c r="B62" s="145" t="s">
        <v>66</v>
      </c>
      <c r="C62" s="146"/>
      <c r="D62" s="153"/>
      <c r="E62" s="48"/>
      <c r="F62" s="49"/>
      <c r="G62" s="147" t="s">
        <v>14</v>
      </c>
      <c r="H62" s="147"/>
      <c r="I62" s="49"/>
      <c r="J62" s="51"/>
      <c r="K62" s="42">
        <f>SUM(R$11:R$14)</f>
        <v>125</v>
      </c>
      <c r="L62" s="115">
        <f>SUM(S$11:S$14)</f>
        <v>50</v>
      </c>
    </row>
    <row r="63" spans="2:12" ht="13.5" customHeight="1">
      <c r="B63" s="16"/>
      <c r="C63" s="17"/>
      <c r="D63" s="18"/>
      <c r="E63" s="52"/>
      <c r="F63" s="41"/>
      <c r="G63" s="147" t="s">
        <v>90</v>
      </c>
      <c r="H63" s="147"/>
      <c r="I63" s="50"/>
      <c r="J63" s="53"/>
      <c r="K63" s="42">
        <f>SUM(K$15)</f>
        <v>700</v>
      </c>
      <c r="L63" s="115">
        <f>SUM(L$15)</f>
        <v>2125</v>
      </c>
    </row>
    <row r="64" spans="2:12" ht="13.5" customHeight="1">
      <c r="B64" s="16"/>
      <c r="C64" s="17"/>
      <c r="D64" s="18"/>
      <c r="E64" s="52"/>
      <c r="F64" s="41"/>
      <c r="G64" s="147" t="s">
        <v>32</v>
      </c>
      <c r="H64" s="147"/>
      <c r="I64" s="49"/>
      <c r="J64" s="51"/>
      <c r="K64" s="42">
        <f>SUM(K$16:K$16)</f>
        <v>50</v>
      </c>
      <c r="L64" s="115">
        <f>SUM(L$16:L$16)</f>
        <v>275</v>
      </c>
    </row>
    <row r="65" spans="2:12" ht="13.5" customHeight="1">
      <c r="B65" s="16"/>
      <c r="C65" s="17"/>
      <c r="D65" s="18"/>
      <c r="E65" s="52"/>
      <c r="F65" s="41"/>
      <c r="G65" s="147" t="s">
        <v>20</v>
      </c>
      <c r="H65" s="147"/>
      <c r="I65" s="49"/>
      <c r="J65" s="51"/>
      <c r="K65" s="42">
        <f>SUM(K$17:K$18)</f>
        <v>0</v>
      </c>
      <c r="L65" s="115">
        <f>SUM(L$17:L$18)</f>
        <v>50</v>
      </c>
    </row>
    <row r="66" spans="2:12" ht="13.5" customHeight="1">
      <c r="B66" s="16"/>
      <c r="C66" s="17"/>
      <c r="D66" s="18"/>
      <c r="E66" s="52"/>
      <c r="F66" s="41"/>
      <c r="G66" s="147" t="s">
        <v>22</v>
      </c>
      <c r="H66" s="147"/>
      <c r="I66" s="49"/>
      <c r="J66" s="51"/>
      <c r="K66" s="42">
        <f>SUM(K$20:K$29)</f>
        <v>3200</v>
      </c>
      <c r="L66" s="115">
        <f>SUM(L$20:L$29)</f>
        <v>3800</v>
      </c>
    </row>
    <row r="67" spans="2:12" ht="13.5" customHeight="1">
      <c r="B67" s="16"/>
      <c r="C67" s="17"/>
      <c r="D67" s="18"/>
      <c r="E67" s="52"/>
      <c r="F67" s="41"/>
      <c r="G67" s="147" t="s">
        <v>88</v>
      </c>
      <c r="H67" s="147"/>
      <c r="I67" s="49"/>
      <c r="J67" s="51"/>
      <c r="K67" s="42">
        <f>SUM(K$30:K$30)</f>
        <v>0</v>
      </c>
      <c r="L67" s="115">
        <f>SUM(L$30:L$30)</f>
        <v>0</v>
      </c>
    </row>
    <row r="68" spans="2:12" ht="13.5" customHeight="1">
      <c r="B68" s="16"/>
      <c r="C68" s="17"/>
      <c r="D68" s="18"/>
      <c r="E68" s="52"/>
      <c r="F68" s="41"/>
      <c r="G68" s="147" t="s">
        <v>33</v>
      </c>
      <c r="H68" s="147"/>
      <c r="I68" s="49"/>
      <c r="J68" s="51"/>
      <c r="K68" s="42">
        <f>SUM(K$31:K$44)</f>
        <v>275</v>
      </c>
      <c r="L68" s="115">
        <f>SUM(L$31:L$44)</f>
        <v>1200</v>
      </c>
    </row>
    <row r="69" spans="2:12" ht="13.5" customHeight="1">
      <c r="B69" s="16"/>
      <c r="C69" s="17"/>
      <c r="D69" s="18"/>
      <c r="E69" s="52"/>
      <c r="F69" s="41"/>
      <c r="G69" s="147" t="s">
        <v>104</v>
      </c>
      <c r="H69" s="147"/>
      <c r="I69" s="49"/>
      <c r="J69" s="51"/>
      <c r="K69" s="42">
        <f>SUM(K$19:K$19,K$52:K$53)</f>
        <v>3250</v>
      </c>
      <c r="L69" s="115">
        <f>SUM(L$19:L$19,L$52:L$53)</f>
        <v>10250</v>
      </c>
    </row>
    <row r="70" spans="2:12" ht="13.5" customHeight="1" thickBot="1">
      <c r="B70" s="19"/>
      <c r="C70" s="20"/>
      <c r="D70" s="21"/>
      <c r="E70" s="54"/>
      <c r="F70" s="46"/>
      <c r="G70" s="148" t="s">
        <v>65</v>
      </c>
      <c r="H70" s="148"/>
      <c r="I70" s="55"/>
      <c r="J70" s="56"/>
      <c r="K70" s="47">
        <f>SUM(K$45:K$51,K$54)</f>
        <v>600</v>
      </c>
      <c r="L70" s="116">
        <f>SUM(L$45:L$51,L$54)</f>
        <v>2627</v>
      </c>
    </row>
    <row r="71" spans="2:12" ht="18" customHeight="1" thickTop="1">
      <c r="B71" s="149" t="s">
        <v>67</v>
      </c>
      <c r="C71" s="150"/>
      <c r="D71" s="151"/>
      <c r="E71" s="62"/>
      <c r="F71" s="29"/>
      <c r="G71" s="152" t="s">
        <v>68</v>
      </c>
      <c r="H71" s="152"/>
      <c r="I71" s="29"/>
      <c r="J71" s="30"/>
      <c r="K71" s="91" t="s">
        <v>69</v>
      </c>
      <c r="L71" s="97"/>
    </row>
    <row r="72" spans="2:12" ht="18" customHeight="1">
      <c r="B72" s="59"/>
      <c r="C72" s="60"/>
      <c r="D72" s="60"/>
      <c r="E72" s="57"/>
      <c r="F72" s="58"/>
      <c r="G72" s="33"/>
      <c r="H72" s="33"/>
      <c r="I72" s="58"/>
      <c r="J72" s="61"/>
      <c r="K72" s="92" t="s">
        <v>70</v>
      </c>
      <c r="L72" s="98"/>
    </row>
    <row r="73" spans="2:12" ht="18" customHeight="1">
      <c r="B73" s="16"/>
      <c r="C73" s="17"/>
      <c r="D73" s="17"/>
      <c r="E73" s="63"/>
      <c r="F73" s="8"/>
      <c r="G73" s="143" t="s">
        <v>71</v>
      </c>
      <c r="H73" s="143"/>
      <c r="I73" s="31"/>
      <c r="J73" s="32"/>
      <c r="K73" s="93" t="s">
        <v>72</v>
      </c>
      <c r="L73" s="99"/>
    </row>
    <row r="74" spans="2:12" ht="18" customHeight="1">
      <c r="B74" s="16"/>
      <c r="C74" s="17"/>
      <c r="D74" s="17"/>
      <c r="E74" s="64"/>
      <c r="F74" s="17"/>
      <c r="G74" s="65"/>
      <c r="H74" s="65"/>
      <c r="I74" s="60"/>
      <c r="J74" s="66"/>
      <c r="K74" s="94" t="s">
        <v>101</v>
      </c>
      <c r="L74" s="100"/>
    </row>
    <row r="75" spans="2:12" ht="18" customHeight="1">
      <c r="B75" s="16"/>
      <c r="C75" s="17"/>
      <c r="D75" s="17"/>
      <c r="E75" s="64"/>
      <c r="F75" s="17"/>
      <c r="G75" s="65"/>
      <c r="H75" s="65"/>
      <c r="I75" s="60"/>
      <c r="J75" s="66"/>
      <c r="K75" s="94" t="s">
        <v>102</v>
      </c>
      <c r="L75" s="100"/>
    </row>
    <row r="76" spans="2:12" ht="18" customHeight="1">
      <c r="B76" s="16"/>
      <c r="C76" s="17"/>
      <c r="D76" s="17"/>
      <c r="E76" s="63"/>
      <c r="F76" s="8"/>
      <c r="G76" s="143" t="s">
        <v>73</v>
      </c>
      <c r="H76" s="143"/>
      <c r="I76" s="31"/>
      <c r="J76" s="32"/>
      <c r="K76" s="93" t="s">
        <v>109</v>
      </c>
      <c r="L76" s="99"/>
    </row>
    <row r="77" spans="2:12" ht="18" customHeight="1">
      <c r="B77" s="16"/>
      <c r="C77" s="17"/>
      <c r="D77" s="17"/>
      <c r="E77" s="64"/>
      <c r="F77" s="17"/>
      <c r="G77" s="65"/>
      <c r="H77" s="65"/>
      <c r="I77" s="60"/>
      <c r="J77" s="66"/>
      <c r="K77" s="94" t="s">
        <v>110</v>
      </c>
      <c r="L77" s="100"/>
    </row>
    <row r="78" spans="2:12" ht="18" customHeight="1">
      <c r="B78" s="16"/>
      <c r="C78" s="17"/>
      <c r="D78" s="17"/>
      <c r="E78" s="64"/>
      <c r="F78" s="17"/>
      <c r="G78" s="65"/>
      <c r="H78" s="65"/>
      <c r="I78" s="60"/>
      <c r="J78" s="66"/>
      <c r="K78" s="94" t="s">
        <v>111</v>
      </c>
      <c r="L78" s="100"/>
    </row>
    <row r="79" spans="2:12" ht="18" customHeight="1">
      <c r="B79" s="16"/>
      <c r="C79" s="17"/>
      <c r="D79" s="17"/>
      <c r="E79" s="13"/>
      <c r="F79" s="14"/>
      <c r="G79" s="33"/>
      <c r="H79" s="33"/>
      <c r="I79" s="58"/>
      <c r="J79" s="61"/>
      <c r="K79" s="94" t="s">
        <v>112</v>
      </c>
      <c r="L79" s="98"/>
    </row>
    <row r="80" spans="2:12" ht="18" customHeight="1">
      <c r="B80" s="145" t="s">
        <v>74</v>
      </c>
      <c r="C80" s="146"/>
      <c r="D80" s="146"/>
      <c r="E80" s="8"/>
      <c r="F80" s="8"/>
      <c r="G80" s="8"/>
      <c r="H80" s="8"/>
      <c r="I80" s="8"/>
      <c r="J80" s="8"/>
      <c r="K80" s="77"/>
      <c r="L80" s="120"/>
    </row>
    <row r="81" spans="2:12" ht="13.5" customHeight="1">
      <c r="B81" s="67"/>
      <c r="C81" s="68" t="s">
        <v>75</v>
      </c>
      <c r="D81" s="69"/>
      <c r="E81" s="68"/>
      <c r="F81" s="68"/>
      <c r="G81" s="68"/>
      <c r="H81" s="68"/>
      <c r="I81" s="68"/>
      <c r="J81" s="68"/>
      <c r="K81" s="95"/>
      <c r="L81" s="101"/>
    </row>
    <row r="82" spans="2:12" ht="13.5" customHeight="1">
      <c r="B82" s="67"/>
      <c r="C82" s="68" t="s">
        <v>76</v>
      </c>
      <c r="D82" s="69"/>
      <c r="E82" s="68"/>
      <c r="F82" s="68"/>
      <c r="G82" s="68"/>
      <c r="H82" s="68"/>
      <c r="I82" s="68"/>
      <c r="J82" s="68"/>
      <c r="K82" s="95"/>
      <c r="L82" s="101"/>
    </row>
    <row r="83" spans="2:12" ht="13.5" customHeight="1">
      <c r="B83" s="67"/>
      <c r="C83" s="68" t="s">
        <v>77</v>
      </c>
      <c r="D83" s="69"/>
      <c r="E83" s="68"/>
      <c r="F83" s="68"/>
      <c r="G83" s="68"/>
      <c r="H83" s="68"/>
      <c r="I83" s="68"/>
      <c r="J83" s="68"/>
      <c r="K83" s="95"/>
      <c r="L83" s="101"/>
    </row>
    <row r="84" spans="2:12" ht="13.5" customHeight="1">
      <c r="B84" s="67"/>
      <c r="C84" s="68" t="s">
        <v>198</v>
      </c>
      <c r="D84" s="69"/>
      <c r="E84" s="68"/>
      <c r="F84" s="68"/>
      <c r="G84" s="68"/>
      <c r="H84" s="68"/>
      <c r="I84" s="68"/>
      <c r="J84" s="68"/>
      <c r="K84" s="95"/>
      <c r="L84" s="101"/>
    </row>
    <row r="85" spans="2:12" ht="13.5" customHeight="1">
      <c r="B85" s="67"/>
      <c r="C85" s="68" t="s">
        <v>181</v>
      </c>
      <c r="D85" s="69"/>
      <c r="E85" s="68"/>
      <c r="F85" s="68"/>
      <c r="G85" s="68"/>
      <c r="H85" s="68"/>
      <c r="I85" s="68"/>
      <c r="J85" s="68"/>
      <c r="K85" s="95"/>
      <c r="L85" s="101"/>
    </row>
    <row r="86" spans="2:12" ht="13.5" customHeight="1">
      <c r="B86" s="70"/>
      <c r="C86" s="68" t="s">
        <v>199</v>
      </c>
      <c r="D86" s="68"/>
      <c r="E86" s="68"/>
      <c r="F86" s="68"/>
      <c r="G86" s="68"/>
      <c r="H86" s="68"/>
      <c r="I86" s="68"/>
      <c r="J86" s="68"/>
      <c r="K86" s="95"/>
      <c r="L86" s="101"/>
    </row>
    <row r="87" spans="2:12" ht="13.5" customHeight="1">
      <c r="B87" s="70"/>
      <c r="C87" s="68" t="s">
        <v>200</v>
      </c>
      <c r="D87" s="68"/>
      <c r="E87" s="68"/>
      <c r="F87" s="68"/>
      <c r="G87" s="68"/>
      <c r="H87" s="68"/>
      <c r="I87" s="68"/>
      <c r="J87" s="68"/>
      <c r="K87" s="95"/>
      <c r="L87" s="101"/>
    </row>
    <row r="88" spans="2:12" ht="13.5" customHeight="1">
      <c r="B88" s="70"/>
      <c r="C88" s="68" t="s">
        <v>129</v>
      </c>
      <c r="D88" s="68"/>
      <c r="E88" s="68"/>
      <c r="F88" s="68"/>
      <c r="G88" s="68"/>
      <c r="H88" s="68"/>
      <c r="I88" s="68"/>
      <c r="J88" s="68"/>
      <c r="K88" s="95"/>
      <c r="L88" s="101"/>
    </row>
    <row r="89" spans="2:12" ht="13.5" customHeight="1">
      <c r="B89" s="70"/>
      <c r="C89" s="68" t="s">
        <v>130</v>
      </c>
      <c r="D89" s="68"/>
      <c r="E89" s="68"/>
      <c r="F89" s="68"/>
      <c r="G89" s="68"/>
      <c r="H89" s="68"/>
      <c r="I89" s="68"/>
      <c r="J89" s="68"/>
      <c r="K89" s="95"/>
      <c r="L89" s="101"/>
    </row>
    <row r="90" spans="2:12" ht="13.5" customHeight="1">
      <c r="B90" s="70"/>
      <c r="C90" s="68" t="s">
        <v>178</v>
      </c>
      <c r="D90" s="68"/>
      <c r="E90" s="68"/>
      <c r="F90" s="68"/>
      <c r="G90" s="68"/>
      <c r="H90" s="68"/>
      <c r="I90" s="68"/>
      <c r="J90" s="68"/>
      <c r="K90" s="95"/>
      <c r="L90" s="101"/>
    </row>
    <row r="91" spans="2:12" ht="13.5" customHeight="1">
      <c r="B91" s="70"/>
      <c r="C91" s="68" t="s">
        <v>201</v>
      </c>
      <c r="D91" s="68"/>
      <c r="E91" s="68"/>
      <c r="F91" s="68"/>
      <c r="G91" s="68"/>
      <c r="H91" s="68"/>
      <c r="I91" s="68"/>
      <c r="J91" s="68"/>
      <c r="K91" s="95"/>
      <c r="L91" s="101"/>
    </row>
    <row r="92" spans="2:12" ht="13.5" customHeight="1">
      <c r="B92" s="70"/>
      <c r="C92" s="95" t="s">
        <v>202</v>
      </c>
      <c r="D92" s="68"/>
      <c r="E92" s="68"/>
      <c r="F92" s="68"/>
      <c r="G92" s="68"/>
      <c r="H92" s="68"/>
      <c r="I92" s="68"/>
      <c r="J92" s="68"/>
      <c r="K92" s="95"/>
      <c r="L92" s="101"/>
    </row>
    <row r="93" spans="2:12" ht="13.5" customHeight="1">
      <c r="B93" s="70"/>
      <c r="C93" s="68" t="s">
        <v>203</v>
      </c>
      <c r="D93" s="68"/>
      <c r="E93" s="68"/>
      <c r="F93" s="68"/>
      <c r="G93" s="68"/>
      <c r="H93" s="68"/>
      <c r="I93" s="68"/>
      <c r="J93" s="68"/>
      <c r="K93" s="95"/>
      <c r="L93" s="101"/>
    </row>
    <row r="94" spans="2:13" ht="18" customHeight="1">
      <c r="B94" s="70"/>
      <c r="C94" s="68" t="s">
        <v>131</v>
      </c>
      <c r="D94" s="68"/>
      <c r="E94" s="68"/>
      <c r="F94" s="68"/>
      <c r="G94" s="68"/>
      <c r="H94" s="68"/>
      <c r="I94" s="68"/>
      <c r="J94" s="68"/>
      <c r="K94" s="95"/>
      <c r="L94" s="95"/>
      <c r="M94" s="121"/>
    </row>
    <row r="95" spans="2:13" ht="13.5">
      <c r="B95" s="70"/>
      <c r="C95" s="68" t="s">
        <v>179</v>
      </c>
      <c r="D95" s="68"/>
      <c r="E95" s="68"/>
      <c r="F95" s="68"/>
      <c r="G95" s="68"/>
      <c r="H95" s="68"/>
      <c r="I95" s="68"/>
      <c r="J95" s="68"/>
      <c r="K95" s="95"/>
      <c r="L95" s="95"/>
      <c r="M95" s="121"/>
    </row>
    <row r="96" spans="2:13" ht="13.5">
      <c r="B96" s="70"/>
      <c r="C96" s="68" t="s">
        <v>180</v>
      </c>
      <c r="D96" s="68"/>
      <c r="E96" s="68"/>
      <c r="F96" s="68"/>
      <c r="G96" s="68"/>
      <c r="H96" s="68"/>
      <c r="I96" s="68"/>
      <c r="J96" s="68"/>
      <c r="K96" s="95"/>
      <c r="L96" s="95"/>
      <c r="M96" s="121"/>
    </row>
    <row r="97" spans="2:13" ht="13.5">
      <c r="B97" s="70"/>
      <c r="C97" s="68" t="s">
        <v>204</v>
      </c>
      <c r="D97" s="68"/>
      <c r="E97" s="68"/>
      <c r="F97" s="68"/>
      <c r="G97" s="68"/>
      <c r="H97" s="68"/>
      <c r="I97" s="68"/>
      <c r="J97" s="68"/>
      <c r="K97" s="95"/>
      <c r="L97" s="95"/>
      <c r="M97" s="121"/>
    </row>
    <row r="98" spans="2:25" ht="13.5" customHeight="1">
      <c r="B98" s="70"/>
      <c r="C98" s="68" t="s">
        <v>182</v>
      </c>
      <c r="D98" s="68"/>
      <c r="E98" s="68"/>
      <c r="F98" s="68"/>
      <c r="G98" s="68"/>
      <c r="H98" s="68"/>
      <c r="I98" s="68"/>
      <c r="J98" s="68"/>
      <c r="K98" s="95"/>
      <c r="L98" s="95"/>
      <c r="M98" s="129"/>
      <c r="N98" s="128"/>
      <c r="Y98" s="83"/>
    </row>
    <row r="99" spans="2:13" ht="13.5">
      <c r="B99" s="70"/>
      <c r="C99" s="68" t="s">
        <v>92</v>
      </c>
      <c r="D99" s="68"/>
      <c r="E99" s="68"/>
      <c r="F99" s="68"/>
      <c r="G99" s="68"/>
      <c r="H99" s="68"/>
      <c r="I99" s="68"/>
      <c r="J99" s="68"/>
      <c r="K99" s="95"/>
      <c r="L99" s="95"/>
      <c r="M99" s="121"/>
    </row>
    <row r="100" spans="2:13" ht="13.5">
      <c r="B100" s="70"/>
      <c r="C100" s="68" t="s">
        <v>78</v>
      </c>
      <c r="D100" s="68"/>
      <c r="E100" s="68"/>
      <c r="F100" s="68"/>
      <c r="G100" s="68"/>
      <c r="H100" s="68"/>
      <c r="I100" s="68"/>
      <c r="J100" s="68"/>
      <c r="K100" s="95"/>
      <c r="L100" s="95"/>
      <c r="M100" s="121"/>
    </row>
    <row r="101" spans="2:13" ht="13.5">
      <c r="B101" s="121"/>
      <c r="C101" s="95" t="s">
        <v>205</v>
      </c>
      <c r="D101" s="81"/>
      <c r="E101" s="81"/>
      <c r="F101" s="81"/>
      <c r="G101" s="81"/>
      <c r="H101" s="81"/>
      <c r="I101" s="81"/>
      <c r="J101" s="81"/>
      <c r="K101" s="122"/>
      <c r="L101" s="122"/>
      <c r="M101" s="121"/>
    </row>
    <row r="102" spans="2:25" ht="13.5">
      <c r="B102" s="121"/>
      <c r="C102" s="95" t="s">
        <v>206</v>
      </c>
      <c r="D102" s="81"/>
      <c r="E102" s="81"/>
      <c r="F102" s="81"/>
      <c r="G102" s="81"/>
      <c r="H102" s="81"/>
      <c r="I102" s="81"/>
      <c r="J102" s="81"/>
      <c r="K102" s="122"/>
      <c r="L102" s="122"/>
      <c r="M102" s="130"/>
      <c r="N102" s="123"/>
      <c r="Y102" s="83"/>
    </row>
    <row r="103" spans="2:13" ht="13.5">
      <c r="B103" s="121"/>
      <c r="C103" s="95" t="s">
        <v>207</v>
      </c>
      <c r="D103" s="81"/>
      <c r="E103" s="81"/>
      <c r="F103" s="81"/>
      <c r="G103" s="81"/>
      <c r="H103" s="81"/>
      <c r="I103" s="81"/>
      <c r="J103" s="81"/>
      <c r="K103" s="122"/>
      <c r="L103" s="122"/>
      <c r="M103" s="121"/>
    </row>
    <row r="104" spans="2:12" ht="14.25" thickBot="1">
      <c r="B104" s="124"/>
      <c r="C104" s="96" t="s">
        <v>208</v>
      </c>
      <c r="D104" s="125"/>
      <c r="E104" s="125"/>
      <c r="F104" s="125"/>
      <c r="G104" s="125"/>
      <c r="H104" s="125"/>
      <c r="I104" s="125"/>
      <c r="J104" s="125"/>
      <c r="K104" s="126"/>
      <c r="L104" s="127"/>
    </row>
  </sheetData>
  <sheetProtection/>
  <mergeCells count="26">
    <mergeCell ref="G66:H66"/>
    <mergeCell ref="G71:H71"/>
    <mergeCell ref="D4:G4"/>
    <mergeCell ref="D5:G5"/>
    <mergeCell ref="D6:G6"/>
    <mergeCell ref="D7:F7"/>
    <mergeCell ref="D8:F8"/>
    <mergeCell ref="B62:D62"/>
    <mergeCell ref="G62:H62"/>
    <mergeCell ref="D9:F9"/>
    <mergeCell ref="G10:H10"/>
    <mergeCell ref="G63:H63"/>
    <mergeCell ref="D59:G59"/>
    <mergeCell ref="D60:G60"/>
    <mergeCell ref="B61:I61"/>
    <mergeCell ref="G64:H64"/>
    <mergeCell ref="C52:D52"/>
    <mergeCell ref="G65:H65"/>
    <mergeCell ref="G73:H73"/>
    <mergeCell ref="G76:H76"/>
    <mergeCell ref="B80:D80"/>
    <mergeCell ref="G67:H67"/>
    <mergeCell ref="G68:H68"/>
    <mergeCell ref="G69:H69"/>
    <mergeCell ref="G70:H70"/>
    <mergeCell ref="B71:D71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2:Y119"/>
  <sheetViews>
    <sheetView view="pageBreakPreview" zoomScale="75" zoomScaleNormal="75" zoomScaleSheetLayoutView="75" zoomScalePageLayoutView="0" workbookViewId="0" topLeftCell="A76">
      <selection activeCell="F92" sqref="F92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4" width="16.69921875" style="0" customWidth="1"/>
    <col min="5" max="5" width="1.69921875" style="0" customWidth="1"/>
    <col min="6" max="9" width="10.69921875" style="0" customWidth="1"/>
    <col min="10" max="10" width="1.69921875" style="0" customWidth="1"/>
    <col min="11" max="11" width="28.3984375" style="83" customWidth="1"/>
    <col min="12" max="12" width="28.3984375" style="105" customWidth="1"/>
    <col min="14" max="17" width="9" style="0" hidden="1" customWidth="1"/>
  </cols>
  <sheetData>
    <row r="1" ht="18" customHeight="1"/>
    <row r="2" spans="2:18" ht="18" customHeight="1">
      <c r="B2" s="22" t="s">
        <v>79</v>
      </c>
      <c r="R2" s="83"/>
    </row>
    <row r="3" ht="9" customHeight="1" thickBot="1"/>
    <row r="4" spans="2:12" ht="18" customHeight="1">
      <c r="B4" s="1"/>
      <c r="C4" s="2"/>
      <c r="D4" s="157" t="s">
        <v>2</v>
      </c>
      <c r="E4" s="157"/>
      <c r="F4" s="157"/>
      <c r="G4" s="157"/>
      <c r="H4" s="2"/>
      <c r="I4" s="2"/>
      <c r="J4" s="3"/>
      <c r="K4" s="84" t="s">
        <v>80</v>
      </c>
      <c r="L4" s="106" t="s">
        <v>81</v>
      </c>
    </row>
    <row r="5" spans="2:12" ht="18" customHeight="1">
      <c r="B5" s="4"/>
      <c r="C5" s="5"/>
      <c r="D5" s="144" t="s">
        <v>3</v>
      </c>
      <c r="E5" s="144"/>
      <c r="F5" s="144"/>
      <c r="G5" s="144"/>
      <c r="H5" s="5"/>
      <c r="I5" s="5"/>
      <c r="J5" s="6"/>
      <c r="K5" s="85" t="s">
        <v>455</v>
      </c>
      <c r="L5" s="107" t="str">
        <f>K5</f>
        <v>H 30.11.15</v>
      </c>
    </row>
    <row r="6" spans="2:12" ht="18" customHeight="1">
      <c r="B6" s="4"/>
      <c r="C6" s="5"/>
      <c r="D6" s="144" t="s">
        <v>4</v>
      </c>
      <c r="E6" s="144"/>
      <c r="F6" s="144"/>
      <c r="G6" s="144"/>
      <c r="H6" s="5"/>
      <c r="I6" s="5"/>
      <c r="J6" s="6"/>
      <c r="K6" s="131">
        <v>0.5659722222222222</v>
      </c>
      <c r="L6" s="132">
        <v>0.5479166666666667</v>
      </c>
    </row>
    <row r="7" spans="2:18" ht="18" customHeight="1">
      <c r="B7" s="4"/>
      <c r="C7" s="5"/>
      <c r="D7" s="144" t="s">
        <v>5</v>
      </c>
      <c r="E7" s="161"/>
      <c r="F7" s="161"/>
      <c r="G7" s="23" t="s">
        <v>6</v>
      </c>
      <c r="H7" s="5"/>
      <c r="I7" s="5"/>
      <c r="J7" s="6"/>
      <c r="K7" s="133">
        <v>1.9</v>
      </c>
      <c r="L7" s="134">
        <v>1.45</v>
      </c>
      <c r="R7" s="83"/>
    </row>
    <row r="8" spans="2:12" ht="18" customHeight="1">
      <c r="B8" s="7"/>
      <c r="C8" s="8"/>
      <c r="D8" s="144" t="s">
        <v>7</v>
      </c>
      <c r="E8" s="144"/>
      <c r="F8" s="144"/>
      <c r="G8" s="23" t="s">
        <v>6</v>
      </c>
      <c r="H8" s="8"/>
      <c r="I8" s="8"/>
      <c r="J8" s="9"/>
      <c r="K8" s="86">
        <v>0.5</v>
      </c>
      <c r="L8" s="108">
        <v>0.5</v>
      </c>
    </row>
    <row r="9" spans="2:19" ht="18" customHeight="1" thickBot="1">
      <c r="B9" s="10"/>
      <c r="C9" s="11"/>
      <c r="D9" s="158" t="s">
        <v>8</v>
      </c>
      <c r="E9" s="158"/>
      <c r="F9" s="158"/>
      <c r="G9" s="24" t="s">
        <v>9</v>
      </c>
      <c r="H9" s="11"/>
      <c r="I9" s="11"/>
      <c r="J9" s="12"/>
      <c r="K9" s="87">
        <v>100</v>
      </c>
      <c r="L9" s="109">
        <v>100</v>
      </c>
      <c r="O9" s="72" t="s">
        <v>82</v>
      </c>
      <c r="P9" s="72" t="s">
        <v>83</v>
      </c>
      <c r="Q9" s="72" t="s">
        <v>84</v>
      </c>
      <c r="R9" s="72" t="s">
        <v>82</v>
      </c>
      <c r="S9" s="72" t="s">
        <v>83</v>
      </c>
    </row>
    <row r="10" spans="2:12" ht="18" customHeight="1" thickTop="1">
      <c r="B10" s="25" t="s">
        <v>10</v>
      </c>
      <c r="C10" s="26" t="s">
        <v>11</v>
      </c>
      <c r="D10" s="26" t="s">
        <v>12</v>
      </c>
      <c r="E10" s="13"/>
      <c r="F10" s="14"/>
      <c r="G10" s="154" t="s">
        <v>13</v>
      </c>
      <c r="H10" s="154"/>
      <c r="I10" s="14"/>
      <c r="J10" s="15"/>
      <c r="K10" s="88"/>
      <c r="L10" s="114"/>
    </row>
    <row r="11" spans="2:19" ht="13.5" customHeight="1">
      <c r="B11" s="28">
        <v>1</v>
      </c>
      <c r="C11" s="34" t="s">
        <v>85</v>
      </c>
      <c r="D11" s="34" t="s">
        <v>14</v>
      </c>
      <c r="E11" s="41"/>
      <c r="F11" s="41" t="s">
        <v>457</v>
      </c>
      <c r="G11" s="41"/>
      <c r="H11" s="41"/>
      <c r="I11" s="41"/>
      <c r="J11" s="41"/>
      <c r="K11" s="73"/>
      <c r="L11" s="74" t="s">
        <v>185</v>
      </c>
      <c r="N11" t="s">
        <v>15</v>
      </c>
      <c r="O11" t="e">
        <f>IF(#REF!="",0,VALUE(MID(#REF!,2,LEN(#REF!)-2)))</f>
        <v>#REF!</v>
      </c>
      <c r="P11">
        <f>IF(L11="",0,VALUE(MID(L11,2,LEN(L11)-2)))</f>
        <v>25</v>
      </c>
      <c r="Q11" t="e">
        <f>IF(#REF!="",0,VALUE(MID(#REF!,2,LEN(#REF!)-2)))</f>
        <v>#REF!</v>
      </c>
      <c r="R11">
        <f>IF(K11="＋",0,IF(K11="(＋)",0,ABS(K11)))</f>
        <v>0</v>
      </c>
      <c r="S11">
        <f aca="true" t="shared" si="0" ref="R11:S13">IF(L11="＋",0,IF(L11="(＋)",0,ABS(L11)))</f>
        <v>25</v>
      </c>
    </row>
    <row r="12" spans="2:19" ht="13.5" customHeight="1">
      <c r="B12" s="28">
        <f>B11+1</f>
        <v>2</v>
      </c>
      <c r="C12" s="35"/>
      <c r="D12" s="43"/>
      <c r="E12" s="41"/>
      <c r="F12" s="41" t="s">
        <v>253</v>
      </c>
      <c r="G12" s="41"/>
      <c r="H12" s="41"/>
      <c r="I12" s="41"/>
      <c r="J12" s="41"/>
      <c r="K12" s="73" t="s">
        <v>330</v>
      </c>
      <c r="L12" s="74" t="s">
        <v>456</v>
      </c>
      <c r="N12" s="71" t="s">
        <v>17</v>
      </c>
      <c r="O12" t="str">
        <f>K12</f>
        <v>(100)</v>
      </c>
      <c r="P12" t="str">
        <f>L12</f>
        <v>(1350)</v>
      </c>
      <c r="Q12" t="e">
        <f>#REF!</f>
        <v>#REF!</v>
      </c>
      <c r="R12">
        <f t="shared" si="0"/>
        <v>100</v>
      </c>
      <c r="S12">
        <f t="shared" si="0"/>
        <v>1350</v>
      </c>
    </row>
    <row r="13" spans="2:19" ht="13.5" customHeight="1">
      <c r="B13" s="28">
        <f aca="true" t="shared" si="1" ref="B13:B69">B12+1</f>
        <v>3</v>
      </c>
      <c r="C13" s="35"/>
      <c r="D13" s="43"/>
      <c r="E13" s="41"/>
      <c r="F13" s="41" t="s">
        <v>240</v>
      </c>
      <c r="G13" s="41"/>
      <c r="H13" s="41"/>
      <c r="I13" s="41"/>
      <c r="J13" s="41"/>
      <c r="K13" s="73" t="s">
        <v>187</v>
      </c>
      <c r="L13" s="74"/>
      <c r="N13" t="s">
        <v>15</v>
      </c>
      <c r="O13" t="e">
        <f>IF(K13="",0,VALUE(MID(K13,2,LEN(K13)-2)))</f>
        <v>#VALUE!</v>
      </c>
      <c r="P13">
        <f>IF(L13="",0,VALUE(MID(L13,2,LEN(L13)-2)))</f>
        <v>0</v>
      </c>
      <c r="Q13" t="e">
        <f>IF(#REF!="",0,VALUE(MID(#REF!,2,LEN(#REF!)-2)))</f>
        <v>#REF!</v>
      </c>
      <c r="R13">
        <f t="shared" si="0"/>
        <v>0</v>
      </c>
      <c r="S13">
        <f t="shared" si="0"/>
        <v>0</v>
      </c>
    </row>
    <row r="14" spans="2:19" ht="13.5" customHeight="1">
      <c r="B14" s="28">
        <f t="shared" si="1"/>
        <v>4</v>
      </c>
      <c r="C14" s="35"/>
      <c r="D14" s="43"/>
      <c r="E14" s="41"/>
      <c r="F14" s="41" t="s">
        <v>458</v>
      </c>
      <c r="G14" s="41"/>
      <c r="H14" s="41"/>
      <c r="I14" s="41"/>
      <c r="J14" s="41"/>
      <c r="K14" s="73"/>
      <c r="L14" s="74" t="s">
        <v>185</v>
      </c>
      <c r="N14" s="71" t="s">
        <v>17</v>
      </c>
      <c r="O14">
        <f>K14</f>
        <v>0</v>
      </c>
      <c r="P14" t="str">
        <f>L14</f>
        <v>(25)</v>
      </c>
      <c r="Q14" t="e">
        <f>#REF!</f>
        <v>#REF!</v>
      </c>
      <c r="R14">
        <f aca="true" t="shared" si="2" ref="R14:S17">IF(K14="＋",0,IF(K14="(＋)",0,ABS(K14)))</f>
        <v>0</v>
      </c>
      <c r="S14">
        <f t="shared" si="2"/>
        <v>25</v>
      </c>
    </row>
    <row r="15" spans="2:19" ht="13.5" customHeight="1">
      <c r="B15" s="28">
        <f t="shared" si="1"/>
        <v>5</v>
      </c>
      <c r="C15" s="35"/>
      <c r="D15" s="43"/>
      <c r="E15" s="41"/>
      <c r="F15" s="41" t="s">
        <v>115</v>
      </c>
      <c r="G15" s="41"/>
      <c r="H15" s="41"/>
      <c r="I15" s="41"/>
      <c r="J15" s="41"/>
      <c r="K15" s="73"/>
      <c r="L15" s="74" t="s">
        <v>185</v>
      </c>
      <c r="N15" t="s">
        <v>15</v>
      </c>
      <c r="O15">
        <f>IF(K15="",0,VALUE(MID(K15,2,LEN(K15)-2)))</f>
        <v>0</v>
      </c>
      <c r="P15">
        <f>IF(L15="",0,VALUE(MID(L15,2,LEN(L15)-2)))</f>
        <v>25</v>
      </c>
      <c r="Q15" t="e">
        <f>IF(#REF!="",0,VALUE(MID(#REF!,2,LEN(#REF!)-2)))</f>
        <v>#REF!</v>
      </c>
      <c r="R15">
        <f t="shared" si="2"/>
        <v>0</v>
      </c>
      <c r="S15">
        <f t="shared" si="2"/>
        <v>25</v>
      </c>
    </row>
    <row r="16" spans="2:19" ht="13.5" customHeight="1">
      <c r="B16" s="28">
        <f t="shared" si="1"/>
        <v>6</v>
      </c>
      <c r="C16" s="35"/>
      <c r="D16" s="43"/>
      <c r="E16" s="41"/>
      <c r="F16" s="41" t="s">
        <v>140</v>
      </c>
      <c r="G16" s="41"/>
      <c r="H16" s="41"/>
      <c r="I16" s="41"/>
      <c r="J16" s="41"/>
      <c r="K16" s="73"/>
      <c r="L16" s="74" t="s">
        <v>210</v>
      </c>
      <c r="N16" t="s">
        <v>15</v>
      </c>
      <c r="O16">
        <f>IF(K16="",0,VALUE(MID(K16,2,LEN(K16)-2)))</f>
        <v>0</v>
      </c>
      <c r="P16">
        <f>IF(L16="",0,VALUE(MID(L16,2,LEN(L16)-2)))</f>
        <v>50</v>
      </c>
      <c r="Q16" t="e">
        <f>IF(#REF!="",0,VALUE(MID(#REF!,2,LEN(#REF!)-2)))</f>
        <v>#REF!</v>
      </c>
      <c r="R16">
        <f>IF(K16="＋",0,IF(K16="(＋)",0,ABS(K16)))</f>
        <v>0</v>
      </c>
      <c r="S16">
        <f>IF(L16="＋",0,IF(L16="(＋)",0,ABS(L16)))</f>
        <v>50</v>
      </c>
    </row>
    <row r="17" spans="2:19" ht="13.5" customHeight="1">
      <c r="B17" s="28">
        <f t="shared" si="1"/>
        <v>7</v>
      </c>
      <c r="C17" s="35"/>
      <c r="D17" s="43"/>
      <c r="E17" s="41"/>
      <c r="F17" s="41" t="s">
        <v>138</v>
      </c>
      <c r="G17" s="41"/>
      <c r="H17" s="41"/>
      <c r="I17" s="41"/>
      <c r="J17" s="41"/>
      <c r="K17" s="73"/>
      <c r="L17" s="74" t="s">
        <v>210</v>
      </c>
      <c r="N17" t="s">
        <v>15</v>
      </c>
      <c r="O17" t="e">
        <f>IF(#REF!="",0,VALUE(MID(#REF!,2,LEN(#REF!)-2)))</f>
        <v>#REF!</v>
      </c>
      <c r="P17">
        <f>IF(L17="",0,VALUE(MID(L17,2,LEN(L17)-2)))</f>
        <v>50</v>
      </c>
      <c r="Q17" t="e">
        <f>IF(#REF!="",0,VALUE(MID(#REF!,2,LEN(#REF!)-2)))</f>
        <v>#REF!</v>
      </c>
      <c r="R17">
        <f t="shared" si="2"/>
        <v>0</v>
      </c>
      <c r="S17">
        <f t="shared" si="2"/>
        <v>50</v>
      </c>
    </row>
    <row r="18" spans="2:19" ht="13.5" customHeight="1">
      <c r="B18" s="28">
        <f t="shared" si="1"/>
        <v>8</v>
      </c>
      <c r="C18" s="36" t="s">
        <v>29</v>
      </c>
      <c r="D18" s="34" t="s">
        <v>30</v>
      </c>
      <c r="E18" s="41"/>
      <c r="F18" s="41" t="s">
        <v>137</v>
      </c>
      <c r="G18" s="41"/>
      <c r="H18" s="41"/>
      <c r="I18" s="41"/>
      <c r="J18" s="41"/>
      <c r="K18" s="75">
        <v>6625</v>
      </c>
      <c r="L18" s="76">
        <v>7000</v>
      </c>
      <c r="S18">
        <f>COUNTA(L11:L17)</f>
        <v>6</v>
      </c>
    </row>
    <row r="19" spans="2:12" ht="13.5" customHeight="1">
      <c r="B19" s="28">
        <f t="shared" si="1"/>
        <v>9</v>
      </c>
      <c r="C19" s="36" t="s">
        <v>31</v>
      </c>
      <c r="D19" s="34" t="s">
        <v>32</v>
      </c>
      <c r="E19" s="41"/>
      <c r="F19" s="41" t="s">
        <v>242</v>
      </c>
      <c r="G19" s="41"/>
      <c r="H19" s="41"/>
      <c r="I19" s="41"/>
      <c r="J19" s="41"/>
      <c r="K19" s="75">
        <v>75</v>
      </c>
      <c r="L19" s="76">
        <v>50</v>
      </c>
    </row>
    <row r="20" spans="2:12" ht="13.5" customHeight="1">
      <c r="B20" s="28">
        <f t="shared" si="1"/>
        <v>10</v>
      </c>
      <c r="C20" s="37"/>
      <c r="D20" s="34" t="s">
        <v>22</v>
      </c>
      <c r="E20" s="41"/>
      <c r="F20" s="41" t="s">
        <v>119</v>
      </c>
      <c r="G20" s="41"/>
      <c r="H20" s="41"/>
      <c r="I20" s="41"/>
      <c r="J20" s="41"/>
      <c r="K20" s="75"/>
      <c r="L20" s="76" t="s">
        <v>187</v>
      </c>
    </row>
    <row r="21" spans="2:12" ht="13.5" customHeight="1">
      <c r="B21" s="28">
        <f t="shared" si="1"/>
        <v>11</v>
      </c>
      <c r="C21" s="37"/>
      <c r="D21" s="43"/>
      <c r="E21" s="41"/>
      <c r="F21" s="41" t="s">
        <v>120</v>
      </c>
      <c r="G21" s="41"/>
      <c r="H21" s="41"/>
      <c r="I21" s="41"/>
      <c r="J21" s="41"/>
      <c r="K21" s="75"/>
      <c r="L21" s="76">
        <v>200</v>
      </c>
    </row>
    <row r="22" spans="2:12" ht="13.5" customHeight="1">
      <c r="B22" s="28">
        <f t="shared" si="1"/>
        <v>12</v>
      </c>
      <c r="C22" s="37"/>
      <c r="D22" s="43"/>
      <c r="E22" s="41"/>
      <c r="F22" s="41" t="s">
        <v>459</v>
      </c>
      <c r="G22" s="41"/>
      <c r="H22" s="41"/>
      <c r="I22" s="41"/>
      <c r="J22" s="41"/>
      <c r="K22" s="75" t="s">
        <v>187</v>
      </c>
      <c r="L22" s="76" t="s">
        <v>187</v>
      </c>
    </row>
    <row r="23" spans="2:12" ht="13.5" customHeight="1">
      <c r="B23" s="28">
        <f t="shared" si="1"/>
        <v>13</v>
      </c>
      <c r="C23" s="37"/>
      <c r="D23" s="43"/>
      <c r="E23" s="41"/>
      <c r="F23" s="41" t="s">
        <v>24</v>
      </c>
      <c r="G23" s="41"/>
      <c r="H23" s="41"/>
      <c r="I23" s="41"/>
      <c r="J23" s="41"/>
      <c r="K23" s="75"/>
      <c r="L23" s="76">
        <v>75</v>
      </c>
    </row>
    <row r="24" spans="2:12" ht="13.5" customHeight="1">
      <c r="B24" s="28">
        <f t="shared" si="1"/>
        <v>14</v>
      </c>
      <c r="C24" s="37"/>
      <c r="D24" s="43"/>
      <c r="E24" s="41"/>
      <c r="F24" s="41" t="s">
        <v>122</v>
      </c>
      <c r="G24" s="41"/>
      <c r="H24" s="41"/>
      <c r="I24" s="41"/>
      <c r="J24" s="41"/>
      <c r="K24" s="75">
        <v>100</v>
      </c>
      <c r="L24" s="76">
        <v>650</v>
      </c>
    </row>
    <row r="25" spans="2:12" ht="13.5" customHeight="1">
      <c r="B25" s="28">
        <f t="shared" si="1"/>
        <v>15</v>
      </c>
      <c r="C25" s="37"/>
      <c r="D25" s="43"/>
      <c r="E25" s="41"/>
      <c r="F25" s="41" t="s">
        <v>132</v>
      </c>
      <c r="G25" s="41"/>
      <c r="H25" s="41"/>
      <c r="I25" s="41"/>
      <c r="J25" s="41"/>
      <c r="K25" s="75">
        <v>50</v>
      </c>
      <c r="L25" s="76">
        <v>200</v>
      </c>
    </row>
    <row r="26" spans="2:12" ht="13.5" customHeight="1">
      <c r="B26" s="28">
        <f t="shared" si="1"/>
        <v>16</v>
      </c>
      <c r="C26" s="37"/>
      <c r="D26" s="43"/>
      <c r="E26" s="41"/>
      <c r="F26" s="41" t="s">
        <v>87</v>
      </c>
      <c r="G26" s="41"/>
      <c r="H26" s="41"/>
      <c r="I26" s="41"/>
      <c r="J26" s="41"/>
      <c r="K26" s="75">
        <v>77000</v>
      </c>
      <c r="L26" s="76">
        <v>17000</v>
      </c>
    </row>
    <row r="27" spans="2:12" ht="13.5" customHeight="1">
      <c r="B27" s="28">
        <f t="shared" si="1"/>
        <v>17</v>
      </c>
      <c r="C27" s="37"/>
      <c r="D27" s="43"/>
      <c r="E27" s="41"/>
      <c r="F27" s="41" t="s">
        <v>437</v>
      </c>
      <c r="G27" s="41"/>
      <c r="H27" s="41"/>
      <c r="I27" s="41"/>
      <c r="J27" s="41"/>
      <c r="K27" s="75"/>
      <c r="L27" s="76" t="s">
        <v>187</v>
      </c>
    </row>
    <row r="28" spans="2:12" ht="13.5" customHeight="1">
      <c r="B28" s="28">
        <f t="shared" si="1"/>
        <v>18</v>
      </c>
      <c r="C28" s="37"/>
      <c r="D28" s="43"/>
      <c r="E28" s="41"/>
      <c r="F28" s="41" t="s">
        <v>141</v>
      </c>
      <c r="G28" s="41"/>
      <c r="H28" s="41"/>
      <c r="I28" s="41"/>
      <c r="J28" s="41"/>
      <c r="K28" s="75"/>
      <c r="L28" s="76" t="s">
        <v>187</v>
      </c>
    </row>
    <row r="29" spans="2:12" ht="13.5" customHeight="1">
      <c r="B29" s="28">
        <f t="shared" si="1"/>
        <v>19</v>
      </c>
      <c r="C29" s="37"/>
      <c r="D29" s="43"/>
      <c r="E29" s="41"/>
      <c r="F29" s="41" t="s">
        <v>25</v>
      </c>
      <c r="G29" s="41"/>
      <c r="H29" s="41"/>
      <c r="I29" s="41"/>
      <c r="J29" s="41"/>
      <c r="K29" s="75">
        <v>125</v>
      </c>
      <c r="L29" s="76">
        <v>750</v>
      </c>
    </row>
    <row r="30" spans="2:12" ht="13.5" customHeight="1">
      <c r="B30" s="28">
        <f t="shared" si="1"/>
        <v>20</v>
      </c>
      <c r="C30" s="37"/>
      <c r="D30" s="43"/>
      <c r="E30" s="41"/>
      <c r="F30" s="41" t="s">
        <v>26</v>
      </c>
      <c r="G30" s="41"/>
      <c r="H30" s="41"/>
      <c r="I30" s="41"/>
      <c r="J30" s="41"/>
      <c r="K30" s="75">
        <v>225</v>
      </c>
      <c r="L30" s="76">
        <v>275</v>
      </c>
    </row>
    <row r="31" spans="2:12" ht="13.5" customHeight="1">
      <c r="B31" s="28">
        <f t="shared" si="1"/>
        <v>21</v>
      </c>
      <c r="C31" s="37"/>
      <c r="D31" s="43"/>
      <c r="E31" s="41"/>
      <c r="F31" s="41" t="s">
        <v>27</v>
      </c>
      <c r="G31" s="41"/>
      <c r="H31" s="41"/>
      <c r="I31" s="41"/>
      <c r="J31" s="41"/>
      <c r="K31" s="75" t="s">
        <v>187</v>
      </c>
      <c r="L31" s="76" t="s">
        <v>187</v>
      </c>
    </row>
    <row r="32" spans="2:12" ht="13.5" customHeight="1">
      <c r="B32" s="28">
        <f t="shared" si="1"/>
        <v>22</v>
      </c>
      <c r="C32" s="36" t="s">
        <v>91</v>
      </c>
      <c r="D32" s="34" t="s">
        <v>88</v>
      </c>
      <c r="E32" s="41"/>
      <c r="F32" s="41" t="s">
        <v>174</v>
      </c>
      <c r="G32" s="41"/>
      <c r="H32" s="41"/>
      <c r="I32" s="41"/>
      <c r="J32" s="41"/>
      <c r="K32" s="75">
        <v>75</v>
      </c>
      <c r="L32" s="76" t="s">
        <v>187</v>
      </c>
    </row>
    <row r="33" spans="2:12" ht="13.5" customHeight="1">
      <c r="B33" s="28">
        <f t="shared" si="1"/>
        <v>23</v>
      </c>
      <c r="C33" s="37"/>
      <c r="D33" s="43"/>
      <c r="E33" s="41"/>
      <c r="F33" s="41" t="s">
        <v>105</v>
      </c>
      <c r="G33" s="41"/>
      <c r="H33" s="41"/>
      <c r="I33" s="41"/>
      <c r="J33" s="41"/>
      <c r="K33" s="75" t="s">
        <v>187</v>
      </c>
      <c r="L33" s="76"/>
    </row>
    <row r="34" spans="2:12" ht="13.5" customHeight="1">
      <c r="B34" s="28">
        <f t="shared" si="1"/>
        <v>24</v>
      </c>
      <c r="C34" s="36" t="s">
        <v>89</v>
      </c>
      <c r="D34" s="34" t="s">
        <v>33</v>
      </c>
      <c r="E34" s="41"/>
      <c r="F34" s="41" t="s">
        <v>167</v>
      </c>
      <c r="G34" s="41"/>
      <c r="H34" s="41"/>
      <c r="I34" s="41"/>
      <c r="J34" s="41"/>
      <c r="K34" s="75" t="s">
        <v>187</v>
      </c>
      <c r="L34" s="76" t="s">
        <v>187</v>
      </c>
    </row>
    <row r="35" spans="2:12" ht="13.5" customHeight="1">
      <c r="B35" s="28">
        <f t="shared" si="1"/>
        <v>25</v>
      </c>
      <c r="C35" s="37"/>
      <c r="D35" s="43"/>
      <c r="E35" s="41"/>
      <c r="F35" s="41" t="s">
        <v>460</v>
      </c>
      <c r="G35" s="41"/>
      <c r="H35" s="41"/>
      <c r="I35" s="41"/>
      <c r="J35" s="41"/>
      <c r="K35" s="75"/>
      <c r="L35" s="76">
        <v>200</v>
      </c>
    </row>
    <row r="36" spans="2:12" ht="13.5" customHeight="1">
      <c r="B36" s="28">
        <f t="shared" si="1"/>
        <v>26</v>
      </c>
      <c r="C36" s="37"/>
      <c r="D36" s="43"/>
      <c r="E36" s="41"/>
      <c r="F36" s="41" t="s">
        <v>133</v>
      </c>
      <c r="G36" s="41"/>
      <c r="H36" s="41"/>
      <c r="I36" s="41"/>
      <c r="J36" s="41"/>
      <c r="K36" s="75"/>
      <c r="L36" s="76">
        <v>50</v>
      </c>
    </row>
    <row r="37" spans="2:12" ht="13.5" customHeight="1">
      <c r="B37" s="28">
        <f t="shared" si="1"/>
        <v>27</v>
      </c>
      <c r="C37" s="37"/>
      <c r="D37" s="43"/>
      <c r="E37" s="41"/>
      <c r="F37" s="41" t="s">
        <v>35</v>
      </c>
      <c r="G37" s="41"/>
      <c r="H37" s="41"/>
      <c r="I37" s="41"/>
      <c r="J37" s="41"/>
      <c r="K37" s="75">
        <v>25</v>
      </c>
      <c r="L37" s="76"/>
    </row>
    <row r="38" spans="2:12" ht="13.5" customHeight="1">
      <c r="B38" s="28">
        <f t="shared" si="1"/>
        <v>28</v>
      </c>
      <c r="C38" s="37"/>
      <c r="D38" s="43"/>
      <c r="E38" s="41"/>
      <c r="F38" s="41" t="s">
        <v>124</v>
      </c>
      <c r="G38" s="41"/>
      <c r="H38" s="41"/>
      <c r="I38" s="41"/>
      <c r="J38" s="41"/>
      <c r="K38" s="75"/>
      <c r="L38" s="76" t="s">
        <v>187</v>
      </c>
    </row>
    <row r="39" spans="2:12" ht="13.5" customHeight="1">
      <c r="B39" s="28">
        <f t="shared" si="1"/>
        <v>29</v>
      </c>
      <c r="C39" s="37"/>
      <c r="D39" s="43"/>
      <c r="E39" s="41"/>
      <c r="F39" s="41" t="s">
        <v>134</v>
      </c>
      <c r="G39" s="41"/>
      <c r="H39" s="41"/>
      <c r="I39" s="41"/>
      <c r="J39" s="41"/>
      <c r="K39" s="75">
        <v>100</v>
      </c>
      <c r="L39" s="76">
        <v>300</v>
      </c>
    </row>
    <row r="40" spans="2:12" ht="13.5" customHeight="1">
      <c r="B40" s="28">
        <f t="shared" si="1"/>
        <v>30</v>
      </c>
      <c r="C40" s="37"/>
      <c r="D40" s="43"/>
      <c r="E40" s="41"/>
      <c r="F40" s="41" t="s">
        <v>176</v>
      </c>
      <c r="G40" s="41"/>
      <c r="H40" s="41"/>
      <c r="I40" s="41"/>
      <c r="J40" s="41"/>
      <c r="K40" s="75">
        <v>32</v>
      </c>
      <c r="L40" s="76"/>
    </row>
    <row r="41" spans="2:12" ht="13.5" customHeight="1">
      <c r="B41" s="28">
        <f t="shared" si="1"/>
        <v>31</v>
      </c>
      <c r="C41" s="37"/>
      <c r="D41" s="43"/>
      <c r="E41" s="41"/>
      <c r="F41" s="41" t="s">
        <v>135</v>
      </c>
      <c r="G41" s="41"/>
      <c r="H41" s="41"/>
      <c r="I41" s="41"/>
      <c r="J41" s="41"/>
      <c r="K41" s="75">
        <v>225</v>
      </c>
      <c r="L41" s="76">
        <v>850</v>
      </c>
    </row>
    <row r="42" spans="2:12" ht="13.5" customHeight="1">
      <c r="B42" s="28">
        <f t="shared" si="1"/>
        <v>32</v>
      </c>
      <c r="C42" s="37"/>
      <c r="D42" s="43"/>
      <c r="E42" s="41"/>
      <c r="F42" s="41" t="s">
        <v>37</v>
      </c>
      <c r="G42" s="41"/>
      <c r="H42" s="41"/>
      <c r="I42" s="41"/>
      <c r="J42" s="41"/>
      <c r="K42" s="75">
        <v>25</v>
      </c>
      <c r="L42" s="76">
        <v>300</v>
      </c>
    </row>
    <row r="43" spans="2:12" ht="13.5" customHeight="1">
      <c r="B43" s="28">
        <f t="shared" si="1"/>
        <v>33</v>
      </c>
      <c r="C43" s="37"/>
      <c r="D43" s="43"/>
      <c r="E43" s="41"/>
      <c r="F43" s="41" t="s">
        <v>38</v>
      </c>
      <c r="G43" s="41"/>
      <c r="H43" s="41"/>
      <c r="I43" s="41"/>
      <c r="J43" s="41"/>
      <c r="K43" s="75">
        <v>8</v>
      </c>
      <c r="L43" s="76" t="s">
        <v>187</v>
      </c>
    </row>
    <row r="44" spans="2:12" ht="13.5" customHeight="1">
      <c r="B44" s="28">
        <f t="shared" si="1"/>
        <v>34</v>
      </c>
      <c r="C44" s="37"/>
      <c r="D44" s="43"/>
      <c r="E44" s="41"/>
      <c r="F44" s="41" t="s">
        <v>41</v>
      </c>
      <c r="G44" s="41"/>
      <c r="H44" s="41"/>
      <c r="I44" s="41"/>
      <c r="J44" s="41"/>
      <c r="K44" s="75">
        <v>16</v>
      </c>
      <c r="L44" s="76"/>
    </row>
    <row r="45" spans="2:12" ht="13.5" customHeight="1">
      <c r="B45" s="28">
        <f t="shared" si="1"/>
        <v>35</v>
      </c>
      <c r="C45" s="37"/>
      <c r="D45" s="43"/>
      <c r="E45" s="41"/>
      <c r="F45" s="41" t="s">
        <v>42</v>
      </c>
      <c r="G45" s="41"/>
      <c r="H45" s="41"/>
      <c r="I45" s="41"/>
      <c r="J45" s="41"/>
      <c r="K45" s="75">
        <v>8</v>
      </c>
      <c r="L45" s="76"/>
    </row>
    <row r="46" spans="2:12" ht="13.5" customHeight="1">
      <c r="B46" s="28">
        <f t="shared" si="1"/>
        <v>36</v>
      </c>
      <c r="C46" s="37"/>
      <c r="D46" s="43"/>
      <c r="E46" s="41"/>
      <c r="F46" s="41" t="s">
        <v>454</v>
      </c>
      <c r="G46" s="41"/>
      <c r="H46" s="41"/>
      <c r="I46" s="41"/>
      <c r="J46" s="41"/>
      <c r="K46" s="75"/>
      <c r="L46" s="76">
        <v>50</v>
      </c>
    </row>
    <row r="47" spans="2:12" ht="13.5" customHeight="1">
      <c r="B47" s="28">
        <f t="shared" si="1"/>
        <v>37</v>
      </c>
      <c r="C47" s="37"/>
      <c r="D47" s="43"/>
      <c r="E47" s="41"/>
      <c r="F47" s="41" t="s">
        <v>461</v>
      </c>
      <c r="G47" s="41"/>
      <c r="H47" s="41"/>
      <c r="I47" s="41"/>
      <c r="J47" s="41"/>
      <c r="K47" s="75" t="s">
        <v>187</v>
      </c>
      <c r="L47" s="76"/>
    </row>
    <row r="48" spans="2:12" ht="13.5" customHeight="1">
      <c r="B48" s="28">
        <f t="shared" si="1"/>
        <v>38</v>
      </c>
      <c r="C48" s="37"/>
      <c r="D48" s="43"/>
      <c r="E48" s="41"/>
      <c r="F48" s="41" t="s">
        <v>97</v>
      </c>
      <c r="G48" s="41"/>
      <c r="H48" s="41"/>
      <c r="I48" s="41"/>
      <c r="J48" s="41"/>
      <c r="K48" s="75"/>
      <c r="L48" s="76">
        <v>100</v>
      </c>
    </row>
    <row r="49" spans="2:12" ht="13.5" customHeight="1">
      <c r="B49" s="28">
        <f t="shared" si="1"/>
        <v>39</v>
      </c>
      <c r="C49" s="37"/>
      <c r="D49" s="43"/>
      <c r="E49" s="41"/>
      <c r="F49" s="41" t="s">
        <v>98</v>
      </c>
      <c r="G49" s="41"/>
      <c r="H49" s="41"/>
      <c r="I49" s="41"/>
      <c r="J49" s="41"/>
      <c r="K49" s="75"/>
      <c r="L49" s="76">
        <v>100</v>
      </c>
    </row>
    <row r="50" spans="2:12" ht="13.5" customHeight="1">
      <c r="B50" s="28">
        <f t="shared" si="1"/>
        <v>40</v>
      </c>
      <c r="C50" s="37"/>
      <c r="D50" s="43"/>
      <c r="E50" s="41"/>
      <c r="F50" s="41" t="s">
        <v>177</v>
      </c>
      <c r="G50" s="41"/>
      <c r="H50" s="41"/>
      <c r="I50" s="41"/>
      <c r="J50" s="41"/>
      <c r="K50" s="75">
        <v>500</v>
      </c>
      <c r="L50" s="76">
        <v>700</v>
      </c>
    </row>
    <row r="51" spans="2:12" ht="13.5" customHeight="1">
      <c r="B51" s="28">
        <f t="shared" si="1"/>
        <v>41</v>
      </c>
      <c r="C51" s="37"/>
      <c r="D51" s="43"/>
      <c r="E51" s="41"/>
      <c r="F51" s="41" t="s">
        <v>462</v>
      </c>
      <c r="G51" s="41"/>
      <c r="H51" s="41"/>
      <c r="I51" s="41"/>
      <c r="J51" s="41"/>
      <c r="K51" s="75"/>
      <c r="L51" s="76">
        <v>25</v>
      </c>
    </row>
    <row r="52" spans="2:12" ht="13.5" customHeight="1">
      <c r="B52" s="28">
        <f t="shared" si="1"/>
        <v>42</v>
      </c>
      <c r="C52" s="37"/>
      <c r="D52" s="43"/>
      <c r="E52" s="41"/>
      <c r="F52" s="41" t="s">
        <v>463</v>
      </c>
      <c r="G52" s="41"/>
      <c r="H52" s="41"/>
      <c r="I52" s="41"/>
      <c r="J52" s="41"/>
      <c r="K52" s="75">
        <v>25</v>
      </c>
      <c r="L52" s="76">
        <v>100</v>
      </c>
    </row>
    <row r="53" spans="2:12" ht="13.5" customHeight="1">
      <c r="B53" s="28">
        <f t="shared" si="1"/>
        <v>43</v>
      </c>
      <c r="C53" s="37"/>
      <c r="D53" s="43"/>
      <c r="E53" s="41"/>
      <c r="F53" s="41" t="s">
        <v>347</v>
      </c>
      <c r="G53" s="41"/>
      <c r="H53" s="41"/>
      <c r="I53" s="41"/>
      <c r="J53" s="41"/>
      <c r="K53" s="75">
        <v>300</v>
      </c>
      <c r="L53" s="76"/>
    </row>
    <row r="54" spans="2:12" ht="13.5" customHeight="1">
      <c r="B54" s="28">
        <f t="shared" si="1"/>
        <v>44</v>
      </c>
      <c r="C54" s="37"/>
      <c r="D54" s="43"/>
      <c r="E54" s="41"/>
      <c r="F54" s="41" t="s">
        <v>236</v>
      </c>
      <c r="G54" s="41"/>
      <c r="H54" s="41"/>
      <c r="I54" s="41"/>
      <c r="J54" s="41"/>
      <c r="K54" s="75" t="s">
        <v>187</v>
      </c>
      <c r="L54" s="76"/>
    </row>
    <row r="55" spans="2:12" ht="13.5" customHeight="1">
      <c r="B55" s="28">
        <f t="shared" si="1"/>
        <v>45</v>
      </c>
      <c r="C55" s="37"/>
      <c r="D55" s="43"/>
      <c r="E55" s="41"/>
      <c r="F55" s="41" t="s">
        <v>46</v>
      </c>
      <c r="G55" s="41"/>
      <c r="H55" s="41"/>
      <c r="I55" s="41"/>
      <c r="J55" s="41"/>
      <c r="K55" s="75">
        <v>1150</v>
      </c>
      <c r="L55" s="76">
        <v>1550</v>
      </c>
    </row>
    <row r="56" spans="2:12" ht="13.5" customHeight="1">
      <c r="B56" s="28">
        <f t="shared" si="1"/>
        <v>46</v>
      </c>
      <c r="C56" s="36" t="s">
        <v>50</v>
      </c>
      <c r="D56" s="34" t="s">
        <v>51</v>
      </c>
      <c r="E56" s="41"/>
      <c r="F56" s="41" t="s">
        <v>464</v>
      </c>
      <c r="G56" s="41"/>
      <c r="H56" s="41"/>
      <c r="I56" s="41"/>
      <c r="J56" s="41"/>
      <c r="K56" s="75" t="s">
        <v>187</v>
      </c>
      <c r="L56" s="76" t="s">
        <v>187</v>
      </c>
    </row>
    <row r="57" spans="2:12" ht="13.5" customHeight="1">
      <c r="B57" s="28">
        <f t="shared" si="1"/>
        <v>47</v>
      </c>
      <c r="C57" s="37"/>
      <c r="D57" s="43"/>
      <c r="E57" s="41"/>
      <c r="F57" s="41" t="s">
        <v>169</v>
      </c>
      <c r="G57" s="41"/>
      <c r="H57" s="41"/>
      <c r="I57" s="41"/>
      <c r="J57" s="41"/>
      <c r="K57" s="75" t="s">
        <v>187</v>
      </c>
      <c r="L57" s="76"/>
    </row>
    <row r="58" spans="2:12" ht="13.5" customHeight="1">
      <c r="B58" s="28">
        <f t="shared" si="1"/>
        <v>48</v>
      </c>
      <c r="C58" s="37"/>
      <c r="D58" s="43"/>
      <c r="E58" s="41"/>
      <c r="F58" s="41" t="s">
        <v>52</v>
      </c>
      <c r="G58" s="41"/>
      <c r="H58" s="41"/>
      <c r="I58" s="41"/>
      <c r="J58" s="41"/>
      <c r="K58" s="75"/>
      <c r="L58" s="76">
        <v>1</v>
      </c>
    </row>
    <row r="59" spans="2:12" ht="13.5" customHeight="1">
      <c r="B59" s="28">
        <f t="shared" si="1"/>
        <v>49</v>
      </c>
      <c r="C59" s="37"/>
      <c r="D59" s="43"/>
      <c r="E59" s="41"/>
      <c r="F59" s="41" t="s">
        <v>53</v>
      </c>
      <c r="G59" s="41"/>
      <c r="H59" s="41"/>
      <c r="I59" s="41"/>
      <c r="J59" s="41"/>
      <c r="K59" s="75">
        <v>1</v>
      </c>
      <c r="L59" s="76">
        <v>1</v>
      </c>
    </row>
    <row r="60" spans="2:12" ht="13.5" customHeight="1">
      <c r="B60" s="28">
        <f t="shared" si="1"/>
        <v>50</v>
      </c>
      <c r="C60" s="36" t="s">
        <v>54</v>
      </c>
      <c r="D60" s="45" t="s">
        <v>143</v>
      </c>
      <c r="E60" s="41"/>
      <c r="F60" s="41" t="s">
        <v>465</v>
      </c>
      <c r="G60" s="41"/>
      <c r="H60" s="41"/>
      <c r="I60" s="41"/>
      <c r="J60" s="41"/>
      <c r="K60" s="75"/>
      <c r="L60" s="76" t="s">
        <v>187</v>
      </c>
    </row>
    <row r="61" spans="2:12" ht="13.5" customHeight="1">
      <c r="B61" s="28">
        <f t="shared" si="1"/>
        <v>51</v>
      </c>
      <c r="C61" s="37"/>
      <c r="D61" s="43" t="s">
        <v>128</v>
      </c>
      <c r="E61" s="41"/>
      <c r="F61" s="41" t="s">
        <v>127</v>
      </c>
      <c r="G61" s="41"/>
      <c r="H61" s="41"/>
      <c r="I61" s="41"/>
      <c r="J61" s="41"/>
      <c r="K61" s="75"/>
      <c r="L61" s="76" t="s">
        <v>187</v>
      </c>
    </row>
    <row r="62" spans="2:12" ht="13.5" customHeight="1">
      <c r="B62" s="28">
        <f t="shared" si="1"/>
        <v>52</v>
      </c>
      <c r="C62" s="37"/>
      <c r="D62" s="34" t="s">
        <v>55</v>
      </c>
      <c r="E62" s="41"/>
      <c r="F62" s="41" t="s">
        <v>196</v>
      </c>
      <c r="G62" s="41"/>
      <c r="H62" s="41"/>
      <c r="I62" s="41"/>
      <c r="J62" s="41"/>
      <c r="K62" s="75">
        <v>20</v>
      </c>
      <c r="L62" s="76">
        <v>17</v>
      </c>
    </row>
    <row r="63" spans="2:12" ht="13.5" customHeight="1">
      <c r="B63" s="28">
        <f t="shared" si="1"/>
        <v>53</v>
      </c>
      <c r="C63" s="37"/>
      <c r="D63" s="44"/>
      <c r="E63" s="41"/>
      <c r="F63" s="41" t="s">
        <v>56</v>
      </c>
      <c r="G63" s="41"/>
      <c r="H63" s="41"/>
      <c r="I63" s="41"/>
      <c r="J63" s="41"/>
      <c r="K63" s="75">
        <v>25</v>
      </c>
      <c r="L63" s="76">
        <v>75</v>
      </c>
    </row>
    <row r="64" spans="2:12" ht="13.5" customHeight="1">
      <c r="B64" s="28">
        <f t="shared" si="1"/>
        <v>54</v>
      </c>
      <c r="C64" s="38"/>
      <c r="D64" s="45" t="s">
        <v>57</v>
      </c>
      <c r="E64" s="41"/>
      <c r="F64" s="41" t="s">
        <v>58</v>
      </c>
      <c r="G64" s="41"/>
      <c r="H64" s="41"/>
      <c r="I64" s="41"/>
      <c r="J64" s="41"/>
      <c r="K64" s="75">
        <v>100</v>
      </c>
      <c r="L64" s="76">
        <v>100</v>
      </c>
    </row>
    <row r="65" spans="2:12" ht="13.5" customHeight="1">
      <c r="B65" s="28">
        <f t="shared" si="1"/>
        <v>55</v>
      </c>
      <c r="C65" s="36" t="s">
        <v>0</v>
      </c>
      <c r="D65" s="34" t="s">
        <v>59</v>
      </c>
      <c r="E65" s="41"/>
      <c r="F65" s="41" t="s">
        <v>1</v>
      </c>
      <c r="G65" s="41"/>
      <c r="H65" s="41"/>
      <c r="I65" s="41"/>
      <c r="J65" s="41"/>
      <c r="K65" s="75"/>
      <c r="L65" s="76" t="s">
        <v>187</v>
      </c>
    </row>
    <row r="66" spans="2:19" ht="13.5" customHeight="1">
      <c r="B66" s="28">
        <f t="shared" si="1"/>
        <v>56</v>
      </c>
      <c r="C66" s="37"/>
      <c r="D66" s="45" t="s">
        <v>60</v>
      </c>
      <c r="E66" s="41"/>
      <c r="F66" s="41" t="s">
        <v>61</v>
      </c>
      <c r="G66" s="41"/>
      <c r="H66" s="41"/>
      <c r="I66" s="41"/>
      <c r="J66" s="41"/>
      <c r="K66" s="75" t="s">
        <v>187</v>
      </c>
      <c r="L66" s="76">
        <v>25</v>
      </c>
      <c r="R66">
        <f>COUNTA(K56:K66)</f>
        <v>7</v>
      </c>
      <c r="S66">
        <f>COUNTA(L56:L66)</f>
        <v>10</v>
      </c>
    </row>
    <row r="67" spans="2:12" ht="13.5" customHeight="1">
      <c r="B67" s="28">
        <f t="shared" si="1"/>
        <v>57</v>
      </c>
      <c r="C67" s="155" t="s">
        <v>62</v>
      </c>
      <c r="D67" s="156"/>
      <c r="E67" s="41"/>
      <c r="F67" s="41" t="s">
        <v>63</v>
      </c>
      <c r="G67" s="41"/>
      <c r="H67" s="41"/>
      <c r="I67" s="41"/>
      <c r="J67" s="41"/>
      <c r="K67" s="75">
        <v>2625</v>
      </c>
      <c r="L67" s="76">
        <v>5250</v>
      </c>
    </row>
    <row r="68" spans="2:12" ht="13.5" customHeight="1">
      <c r="B68" s="28">
        <f t="shared" si="1"/>
        <v>58</v>
      </c>
      <c r="C68" s="39"/>
      <c r="D68" s="40"/>
      <c r="E68" s="41"/>
      <c r="F68" s="41" t="s">
        <v>64</v>
      </c>
      <c r="G68" s="41"/>
      <c r="H68" s="41"/>
      <c r="I68" s="41"/>
      <c r="J68" s="41"/>
      <c r="K68" s="75">
        <v>1750</v>
      </c>
      <c r="L68" s="76">
        <v>4000</v>
      </c>
    </row>
    <row r="69" spans="2:12" ht="13.5" customHeight="1" thickBot="1">
      <c r="B69" s="28">
        <f t="shared" si="1"/>
        <v>59</v>
      </c>
      <c r="C69" s="39"/>
      <c r="D69" s="40"/>
      <c r="E69" s="41"/>
      <c r="F69" s="41" t="s">
        <v>107</v>
      </c>
      <c r="G69" s="41"/>
      <c r="H69" s="41"/>
      <c r="I69" s="41"/>
      <c r="J69" s="41"/>
      <c r="K69" s="75">
        <v>625</v>
      </c>
      <c r="L69" s="82">
        <v>3000</v>
      </c>
    </row>
    <row r="70" spans="2:12" ht="13.5" customHeight="1">
      <c r="B70" s="78"/>
      <c r="C70" s="79"/>
      <c r="D70" s="79"/>
      <c r="E70" s="80"/>
      <c r="F70" s="80"/>
      <c r="G70" s="80"/>
      <c r="H70" s="80"/>
      <c r="I70" s="80"/>
      <c r="J70" s="80"/>
      <c r="K70" s="80"/>
      <c r="L70" s="112"/>
    </row>
    <row r="71" spans="18:19" ht="18" customHeight="1">
      <c r="R71">
        <f>COUNTA(K11:K69)</f>
        <v>38</v>
      </c>
      <c r="S71">
        <f>COUNTA(L11:L69)</f>
        <v>49</v>
      </c>
    </row>
    <row r="72" spans="2:19" ht="18" customHeight="1">
      <c r="B72" s="22"/>
      <c r="R72">
        <f>SUM(R11:R17,K18:K69)</f>
        <v>91935</v>
      </c>
      <c r="S72">
        <f>SUM(S11:S17,L18:L69)</f>
        <v>44519</v>
      </c>
    </row>
    <row r="73" ht="9" customHeight="1" thickBot="1"/>
    <row r="74" spans="2:19" ht="18" customHeight="1">
      <c r="B74" s="1"/>
      <c r="C74" s="2"/>
      <c r="D74" s="157" t="s">
        <v>2</v>
      </c>
      <c r="E74" s="157"/>
      <c r="F74" s="157"/>
      <c r="G74" s="157"/>
      <c r="H74" s="2"/>
      <c r="I74" s="2"/>
      <c r="J74" s="3"/>
      <c r="K74" s="84" t="s">
        <v>80</v>
      </c>
      <c r="L74" s="106" t="s">
        <v>81</v>
      </c>
      <c r="R74">
        <f>COUNTA(K11:K69)</f>
        <v>38</v>
      </c>
      <c r="S74">
        <f>COUNTA(L11:L69)</f>
        <v>49</v>
      </c>
    </row>
    <row r="75" spans="2:19" ht="18" customHeight="1" thickBot="1">
      <c r="B75" s="7"/>
      <c r="C75" s="8"/>
      <c r="D75" s="158" t="s">
        <v>3</v>
      </c>
      <c r="E75" s="158"/>
      <c r="F75" s="158"/>
      <c r="G75" s="158"/>
      <c r="H75" s="8"/>
      <c r="I75" s="8"/>
      <c r="J75" s="9"/>
      <c r="K75" s="89" t="str">
        <f>K5</f>
        <v>H 30.11.15</v>
      </c>
      <c r="L75" s="113" t="str">
        <f>K75</f>
        <v>H 30.11.15</v>
      </c>
      <c r="R75">
        <f>SUM(R11:R17,K18:K69)</f>
        <v>91935</v>
      </c>
      <c r="S75">
        <f>SUM(S11:S17,L18:L69)</f>
        <v>44519</v>
      </c>
    </row>
    <row r="76" spans="2:12" ht="19.5" customHeight="1" thickTop="1">
      <c r="B76" s="159" t="s">
        <v>113</v>
      </c>
      <c r="C76" s="160"/>
      <c r="D76" s="160"/>
      <c r="E76" s="160"/>
      <c r="F76" s="160"/>
      <c r="G76" s="160"/>
      <c r="H76" s="160"/>
      <c r="I76" s="160"/>
      <c r="J76" s="27"/>
      <c r="K76" s="90">
        <f>SUM(K77:K85)</f>
        <v>91935</v>
      </c>
      <c r="L76" s="114">
        <f>SUM(L77:L85)</f>
        <v>44519</v>
      </c>
    </row>
    <row r="77" spans="2:12" ht="13.5" customHeight="1">
      <c r="B77" s="145" t="s">
        <v>66</v>
      </c>
      <c r="C77" s="146"/>
      <c r="D77" s="153"/>
      <c r="E77" s="48"/>
      <c r="F77" s="49"/>
      <c r="G77" s="147" t="s">
        <v>14</v>
      </c>
      <c r="H77" s="147"/>
      <c r="I77" s="49"/>
      <c r="J77" s="51"/>
      <c r="K77" s="42">
        <f>SUM(R$11:R$17)</f>
        <v>100</v>
      </c>
      <c r="L77" s="115">
        <f>SUM(S$11:S$17)</f>
        <v>1525</v>
      </c>
    </row>
    <row r="78" spans="2:12" ht="13.5" customHeight="1">
      <c r="B78" s="16"/>
      <c r="C78" s="17"/>
      <c r="D78" s="18"/>
      <c r="E78" s="52"/>
      <c r="F78" s="41"/>
      <c r="G78" s="147" t="s">
        <v>90</v>
      </c>
      <c r="H78" s="147"/>
      <c r="I78" s="50"/>
      <c r="J78" s="53"/>
      <c r="K78" s="42">
        <f>SUM(K$18)</f>
        <v>6625</v>
      </c>
      <c r="L78" s="115">
        <f>SUM(L$18)</f>
        <v>7000</v>
      </c>
    </row>
    <row r="79" spans="2:12" ht="13.5" customHeight="1">
      <c r="B79" s="16"/>
      <c r="C79" s="17"/>
      <c r="D79" s="18"/>
      <c r="E79" s="52"/>
      <c r="F79" s="41"/>
      <c r="G79" s="147" t="s">
        <v>32</v>
      </c>
      <c r="H79" s="147"/>
      <c r="I79" s="49"/>
      <c r="J79" s="51"/>
      <c r="K79" s="42">
        <f>SUM(K$19:K$19)</f>
        <v>75</v>
      </c>
      <c r="L79" s="115">
        <f>SUM(L$19:L$19)</f>
        <v>50</v>
      </c>
    </row>
    <row r="80" spans="2:12" ht="13.5" customHeight="1">
      <c r="B80" s="16"/>
      <c r="C80" s="17"/>
      <c r="D80" s="18"/>
      <c r="E80" s="52"/>
      <c r="F80" s="41"/>
      <c r="G80" s="147" t="s">
        <v>20</v>
      </c>
      <c r="H80" s="147"/>
      <c r="I80" s="49"/>
      <c r="J80" s="51"/>
      <c r="K80" s="42">
        <v>0</v>
      </c>
      <c r="L80" s="115">
        <v>0</v>
      </c>
    </row>
    <row r="81" spans="2:12" ht="13.5" customHeight="1">
      <c r="B81" s="16"/>
      <c r="C81" s="17"/>
      <c r="D81" s="18"/>
      <c r="E81" s="52"/>
      <c r="F81" s="41"/>
      <c r="G81" s="147" t="s">
        <v>22</v>
      </c>
      <c r="H81" s="147"/>
      <c r="I81" s="49"/>
      <c r="J81" s="51"/>
      <c r="K81" s="42">
        <f>SUM(K$20:K$31)</f>
        <v>77500</v>
      </c>
      <c r="L81" s="115">
        <f>SUM(L$20:L$31)</f>
        <v>19150</v>
      </c>
    </row>
    <row r="82" spans="2:12" ht="13.5" customHeight="1">
      <c r="B82" s="16"/>
      <c r="C82" s="17"/>
      <c r="D82" s="18"/>
      <c r="E82" s="52"/>
      <c r="F82" s="41"/>
      <c r="G82" s="147" t="s">
        <v>88</v>
      </c>
      <c r="H82" s="147"/>
      <c r="I82" s="49"/>
      <c r="J82" s="51"/>
      <c r="K82" s="42">
        <f>SUM(K$32:K$33)</f>
        <v>75</v>
      </c>
      <c r="L82" s="115">
        <f>SUM(L$32:L$33)</f>
        <v>0</v>
      </c>
    </row>
    <row r="83" spans="2:12" ht="13.5" customHeight="1">
      <c r="B83" s="16"/>
      <c r="C83" s="17"/>
      <c r="D83" s="18"/>
      <c r="E83" s="52"/>
      <c r="F83" s="41"/>
      <c r="G83" s="147" t="s">
        <v>33</v>
      </c>
      <c r="H83" s="147"/>
      <c r="I83" s="49"/>
      <c r="J83" s="51"/>
      <c r="K83" s="42">
        <f>SUM(K$34:K$55)</f>
        <v>2414</v>
      </c>
      <c r="L83" s="115">
        <f>SUM(L$34:L$55)</f>
        <v>4325</v>
      </c>
    </row>
    <row r="84" spans="2:12" ht="13.5" customHeight="1">
      <c r="B84" s="16"/>
      <c r="C84" s="17"/>
      <c r="D84" s="18"/>
      <c r="E84" s="52"/>
      <c r="F84" s="41"/>
      <c r="G84" s="147" t="s">
        <v>104</v>
      </c>
      <c r="H84" s="147"/>
      <c r="I84" s="49"/>
      <c r="J84" s="51"/>
      <c r="K84" s="42">
        <f>SUM(K$67:K$68)</f>
        <v>4375</v>
      </c>
      <c r="L84" s="115">
        <f>SUM(L$67:L$68)</f>
        <v>9250</v>
      </c>
    </row>
    <row r="85" spans="2:12" ht="13.5" customHeight="1" thickBot="1">
      <c r="B85" s="19"/>
      <c r="C85" s="20"/>
      <c r="D85" s="21"/>
      <c r="E85" s="54"/>
      <c r="F85" s="46"/>
      <c r="G85" s="148" t="s">
        <v>65</v>
      </c>
      <c r="H85" s="148"/>
      <c r="I85" s="55"/>
      <c r="J85" s="56"/>
      <c r="K85" s="47">
        <f>SUM(K$56:K$66,K$69)</f>
        <v>771</v>
      </c>
      <c r="L85" s="116">
        <f>SUM(L$56:L$66,L$69)</f>
        <v>3219</v>
      </c>
    </row>
    <row r="86" spans="2:12" ht="18" customHeight="1" thickTop="1">
      <c r="B86" s="149" t="s">
        <v>67</v>
      </c>
      <c r="C86" s="150"/>
      <c r="D86" s="151"/>
      <c r="E86" s="62"/>
      <c r="F86" s="29"/>
      <c r="G86" s="152" t="s">
        <v>68</v>
      </c>
      <c r="H86" s="152"/>
      <c r="I86" s="29"/>
      <c r="J86" s="30"/>
      <c r="K86" s="91" t="s">
        <v>69</v>
      </c>
      <c r="L86" s="97"/>
    </row>
    <row r="87" spans="2:12" ht="18" customHeight="1">
      <c r="B87" s="59"/>
      <c r="C87" s="60"/>
      <c r="D87" s="60"/>
      <c r="E87" s="57"/>
      <c r="F87" s="58"/>
      <c r="G87" s="33"/>
      <c r="H87" s="33"/>
      <c r="I87" s="58"/>
      <c r="J87" s="61"/>
      <c r="K87" s="92" t="s">
        <v>70</v>
      </c>
      <c r="L87" s="98"/>
    </row>
    <row r="88" spans="2:12" ht="18" customHeight="1">
      <c r="B88" s="16"/>
      <c r="C88" s="17"/>
      <c r="D88" s="17"/>
      <c r="E88" s="63"/>
      <c r="F88" s="8"/>
      <c r="G88" s="143" t="s">
        <v>71</v>
      </c>
      <c r="H88" s="143"/>
      <c r="I88" s="31"/>
      <c r="J88" s="32"/>
      <c r="K88" s="93" t="s">
        <v>72</v>
      </c>
      <c r="L88" s="99"/>
    </row>
    <row r="89" spans="2:12" ht="18" customHeight="1">
      <c r="B89" s="16"/>
      <c r="C89" s="17"/>
      <c r="D89" s="17"/>
      <c r="E89" s="64"/>
      <c r="F89" s="17"/>
      <c r="G89" s="65"/>
      <c r="H89" s="65"/>
      <c r="I89" s="60"/>
      <c r="J89" s="66"/>
      <c r="K89" s="94" t="s">
        <v>101</v>
      </c>
      <c r="L89" s="100"/>
    </row>
    <row r="90" spans="2:12" ht="18" customHeight="1">
      <c r="B90" s="16"/>
      <c r="C90" s="17"/>
      <c r="D90" s="17"/>
      <c r="E90" s="64"/>
      <c r="F90" s="17"/>
      <c r="G90" s="65"/>
      <c r="H90" s="65"/>
      <c r="I90" s="60"/>
      <c r="J90" s="66"/>
      <c r="K90" s="94" t="s">
        <v>102</v>
      </c>
      <c r="L90" s="100"/>
    </row>
    <row r="91" spans="2:12" ht="18" customHeight="1">
      <c r="B91" s="16"/>
      <c r="C91" s="17"/>
      <c r="D91" s="17"/>
      <c r="E91" s="63"/>
      <c r="F91" s="8"/>
      <c r="G91" s="143" t="s">
        <v>73</v>
      </c>
      <c r="H91" s="143"/>
      <c r="I91" s="31"/>
      <c r="J91" s="32"/>
      <c r="K91" s="93" t="s">
        <v>109</v>
      </c>
      <c r="L91" s="99"/>
    </row>
    <row r="92" spans="2:12" ht="18" customHeight="1">
      <c r="B92" s="16"/>
      <c r="C92" s="17"/>
      <c r="D92" s="17"/>
      <c r="E92" s="64"/>
      <c r="F92" s="17"/>
      <c r="G92" s="65"/>
      <c r="H92" s="65"/>
      <c r="I92" s="60"/>
      <c r="J92" s="66"/>
      <c r="K92" s="94" t="s">
        <v>110</v>
      </c>
      <c r="L92" s="100"/>
    </row>
    <row r="93" spans="2:12" ht="18" customHeight="1">
      <c r="B93" s="16"/>
      <c r="C93" s="17"/>
      <c r="D93" s="17"/>
      <c r="E93" s="64"/>
      <c r="F93" s="17"/>
      <c r="G93" s="65"/>
      <c r="H93" s="65"/>
      <c r="I93" s="60"/>
      <c r="J93" s="66"/>
      <c r="K93" s="94" t="s">
        <v>111</v>
      </c>
      <c r="L93" s="100"/>
    </row>
    <row r="94" spans="2:12" ht="18" customHeight="1">
      <c r="B94" s="16"/>
      <c r="C94" s="17"/>
      <c r="D94" s="17"/>
      <c r="E94" s="13"/>
      <c r="F94" s="14"/>
      <c r="G94" s="33"/>
      <c r="H94" s="33"/>
      <c r="I94" s="58"/>
      <c r="J94" s="61"/>
      <c r="K94" s="94" t="s">
        <v>112</v>
      </c>
      <c r="L94" s="98"/>
    </row>
    <row r="95" spans="2:12" ht="18" customHeight="1">
      <c r="B95" s="145" t="s">
        <v>74</v>
      </c>
      <c r="C95" s="146"/>
      <c r="D95" s="146"/>
      <c r="E95" s="8"/>
      <c r="F95" s="8"/>
      <c r="G95" s="8"/>
      <c r="H95" s="8"/>
      <c r="I95" s="8"/>
      <c r="J95" s="8"/>
      <c r="K95" s="77"/>
      <c r="L95" s="120"/>
    </row>
    <row r="96" spans="2:12" ht="13.5" customHeight="1">
      <c r="B96" s="67"/>
      <c r="C96" s="68" t="s">
        <v>75</v>
      </c>
      <c r="D96" s="69"/>
      <c r="E96" s="68"/>
      <c r="F96" s="68"/>
      <c r="G96" s="68"/>
      <c r="H96" s="68"/>
      <c r="I96" s="68"/>
      <c r="J96" s="68"/>
      <c r="K96" s="95"/>
      <c r="L96" s="101"/>
    </row>
    <row r="97" spans="2:12" ht="13.5" customHeight="1">
      <c r="B97" s="67"/>
      <c r="C97" s="68" t="s">
        <v>76</v>
      </c>
      <c r="D97" s="69"/>
      <c r="E97" s="68"/>
      <c r="F97" s="68"/>
      <c r="G97" s="68"/>
      <c r="H97" s="68"/>
      <c r="I97" s="68"/>
      <c r="J97" s="68"/>
      <c r="K97" s="95"/>
      <c r="L97" s="101"/>
    </row>
    <row r="98" spans="2:12" ht="13.5" customHeight="1">
      <c r="B98" s="67"/>
      <c r="C98" s="68" t="s">
        <v>77</v>
      </c>
      <c r="D98" s="69"/>
      <c r="E98" s="68"/>
      <c r="F98" s="68"/>
      <c r="G98" s="68"/>
      <c r="H98" s="68"/>
      <c r="I98" s="68"/>
      <c r="J98" s="68"/>
      <c r="K98" s="95"/>
      <c r="L98" s="101"/>
    </row>
    <row r="99" spans="2:12" ht="13.5" customHeight="1">
      <c r="B99" s="67"/>
      <c r="C99" s="68" t="s">
        <v>198</v>
      </c>
      <c r="D99" s="69"/>
      <c r="E99" s="68"/>
      <c r="F99" s="68"/>
      <c r="G99" s="68"/>
      <c r="H99" s="68"/>
      <c r="I99" s="68"/>
      <c r="J99" s="68"/>
      <c r="K99" s="95"/>
      <c r="L99" s="101"/>
    </row>
    <row r="100" spans="2:12" ht="13.5" customHeight="1">
      <c r="B100" s="67"/>
      <c r="C100" s="68" t="s">
        <v>181</v>
      </c>
      <c r="D100" s="69"/>
      <c r="E100" s="68"/>
      <c r="F100" s="68"/>
      <c r="G100" s="68"/>
      <c r="H100" s="68"/>
      <c r="I100" s="68"/>
      <c r="J100" s="68"/>
      <c r="K100" s="95"/>
      <c r="L100" s="101"/>
    </row>
    <row r="101" spans="2:12" ht="13.5" customHeight="1">
      <c r="B101" s="70"/>
      <c r="C101" s="68" t="s">
        <v>199</v>
      </c>
      <c r="D101" s="68"/>
      <c r="E101" s="68"/>
      <c r="F101" s="68"/>
      <c r="G101" s="68"/>
      <c r="H101" s="68"/>
      <c r="I101" s="68"/>
      <c r="J101" s="68"/>
      <c r="K101" s="95"/>
      <c r="L101" s="101"/>
    </row>
    <row r="102" spans="2:12" ht="13.5" customHeight="1">
      <c r="B102" s="70"/>
      <c r="C102" s="68" t="s">
        <v>200</v>
      </c>
      <c r="D102" s="68"/>
      <c r="E102" s="68"/>
      <c r="F102" s="68"/>
      <c r="G102" s="68"/>
      <c r="H102" s="68"/>
      <c r="I102" s="68"/>
      <c r="J102" s="68"/>
      <c r="K102" s="95"/>
      <c r="L102" s="101"/>
    </row>
    <row r="103" spans="2:12" ht="13.5" customHeight="1">
      <c r="B103" s="70"/>
      <c r="C103" s="68" t="s">
        <v>129</v>
      </c>
      <c r="D103" s="68"/>
      <c r="E103" s="68"/>
      <c r="F103" s="68"/>
      <c r="G103" s="68"/>
      <c r="H103" s="68"/>
      <c r="I103" s="68"/>
      <c r="J103" s="68"/>
      <c r="K103" s="95"/>
      <c r="L103" s="101"/>
    </row>
    <row r="104" spans="2:12" ht="13.5" customHeight="1">
      <c r="B104" s="70"/>
      <c r="C104" s="68" t="s">
        <v>130</v>
      </c>
      <c r="D104" s="68"/>
      <c r="E104" s="68"/>
      <c r="F104" s="68"/>
      <c r="G104" s="68"/>
      <c r="H104" s="68"/>
      <c r="I104" s="68"/>
      <c r="J104" s="68"/>
      <c r="K104" s="95"/>
      <c r="L104" s="101"/>
    </row>
    <row r="105" spans="2:12" ht="13.5" customHeight="1">
      <c r="B105" s="70"/>
      <c r="C105" s="68" t="s">
        <v>178</v>
      </c>
      <c r="D105" s="68"/>
      <c r="E105" s="68"/>
      <c r="F105" s="68"/>
      <c r="G105" s="68"/>
      <c r="H105" s="68"/>
      <c r="I105" s="68"/>
      <c r="J105" s="68"/>
      <c r="K105" s="95"/>
      <c r="L105" s="101"/>
    </row>
    <row r="106" spans="2:12" ht="13.5" customHeight="1">
      <c r="B106" s="70"/>
      <c r="C106" s="68" t="s">
        <v>201</v>
      </c>
      <c r="D106" s="68"/>
      <c r="E106" s="68"/>
      <c r="F106" s="68"/>
      <c r="G106" s="68"/>
      <c r="H106" s="68"/>
      <c r="I106" s="68"/>
      <c r="J106" s="68"/>
      <c r="K106" s="95"/>
      <c r="L106" s="101"/>
    </row>
    <row r="107" spans="2:12" ht="13.5" customHeight="1">
      <c r="B107" s="70"/>
      <c r="C107" s="95" t="s">
        <v>202</v>
      </c>
      <c r="D107" s="68"/>
      <c r="E107" s="68"/>
      <c r="F107" s="68"/>
      <c r="G107" s="68"/>
      <c r="H107" s="68"/>
      <c r="I107" s="68"/>
      <c r="J107" s="68"/>
      <c r="K107" s="95"/>
      <c r="L107" s="101"/>
    </row>
    <row r="108" spans="2:12" ht="13.5" customHeight="1">
      <c r="B108" s="70"/>
      <c r="C108" s="68" t="s">
        <v>203</v>
      </c>
      <c r="D108" s="68"/>
      <c r="E108" s="68"/>
      <c r="F108" s="68"/>
      <c r="G108" s="68"/>
      <c r="H108" s="68"/>
      <c r="I108" s="68"/>
      <c r="J108" s="68"/>
      <c r="K108" s="95"/>
      <c r="L108" s="101"/>
    </row>
    <row r="109" spans="2:13" ht="18" customHeight="1">
      <c r="B109" s="70"/>
      <c r="C109" s="68" t="s">
        <v>131</v>
      </c>
      <c r="D109" s="68"/>
      <c r="E109" s="68"/>
      <c r="F109" s="68"/>
      <c r="G109" s="68"/>
      <c r="H109" s="68"/>
      <c r="I109" s="68"/>
      <c r="J109" s="68"/>
      <c r="K109" s="95"/>
      <c r="L109" s="95"/>
      <c r="M109" s="121"/>
    </row>
    <row r="110" spans="2:13" ht="13.5">
      <c r="B110" s="70"/>
      <c r="C110" s="68" t="s">
        <v>179</v>
      </c>
      <c r="D110" s="68"/>
      <c r="E110" s="68"/>
      <c r="F110" s="68"/>
      <c r="G110" s="68"/>
      <c r="H110" s="68"/>
      <c r="I110" s="68"/>
      <c r="J110" s="68"/>
      <c r="K110" s="95"/>
      <c r="L110" s="95"/>
      <c r="M110" s="121"/>
    </row>
    <row r="111" spans="2:13" ht="13.5">
      <c r="B111" s="70"/>
      <c r="C111" s="68" t="s">
        <v>180</v>
      </c>
      <c r="D111" s="68"/>
      <c r="E111" s="68"/>
      <c r="F111" s="68"/>
      <c r="G111" s="68"/>
      <c r="H111" s="68"/>
      <c r="I111" s="68"/>
      <c r="J111" s="68"/>
      <c r="K111" s="95"/>
      <c r="L111" s="95"/>
      <c r="M111" s="121"/>
    </row>
    <row r="112" spans="2:13" ht="13.5">
      <c r="B112" s="70"/>
      <c r="C112" s="68" t="s">
        <v>204</v>
      </c>
      <c r="D112" s="68"/>
      <c r="E112" s="68"/>
      <c r="F112" s="68"/>
      <c r="G112" s="68"/>
      <c r="H112" s="68"/>
      <c r="I112" s="68"/>
      <c r="J112" s="68"/>
      <c r="K112" s="95"/>
      <c r="L112" s="95"/>
      <c r="M112" s="121"/>
    </row>
    <row r="113" spans="2:25" ht="13.5" customHeight="1">
      <c r="B113" s="70"/>
      <c r="C113" s="68" t="s">
        <v>182</v>
      </c>
      <c r="D113" s="68"/>
      <c r="E113" s="68"/>
      <c r="F113" s="68"/>
      <c r="G113" s="68"/>
      <c r="H113" s="68"/>
      <c r="I113" s="68"/>
      <c r="J113" s="68"/>
      <c r="K113" s="95"/>
      <c r="L113" s="95"/>
      <c r="M113" s="129"/>
      <c r="N113" s="128"/>
      <c r="Y113" s="83"/>
    </row>
    <row r="114" spans="2:13" ht="13.5">
      <c r="B114" s="70"/>
      <c r="C114" s="68" t="s">
        <v>92</v>
      </c>
      <c r="D114" s="68"/>
      <c r="E114" s="68"/>
      <c r="F114" s="68"/>
      <c r="G114" s="68"/>
      <c r="H114" s="68"/>
      <c r="I114" s="68"/>
      <c r="J114" s="68"/>
      <c r="K114" s="95"/>
      <c r="L114" s="95"/>
      <c r="M114" s="121"/>
    </row>
    <row r="115" spans="2:13" ht="13.5">
      <c r="B115" s="70"/>
      <c r="C115" s="68" t="s">
        <v>78</v>
      </c>
      <c r="D115" s="68"/>
      <c r="E115" s="68"/>
      <c r="F115" s="68"/>
      <c r="G115" s="68"/>
      <c r="H115" s="68"/>
      <c r="I115" s="68"/>
      <c r="J115" s="68"/>
      <c r="K115" s="95"/>
      <c r="L115" s="95"/>
      <c r="M115" s="121"/>
    </row>
    <row r="116" spans="2:13" ht="13.5">
      <c r="B116" s="121"/>
      <c r="C116" s="95" t="s">
        <v>205</v>
      </c>
      <c r="D116" s="81"/>
      <c r="E116" s="81"/>
      <c r="F116" s="81"/>
      <c r="G116" s="81"/>
      <c r="H116" s="81"/>
      <c r="I116" s="81"/>
      <c r="J116" s="81"/>
      <c r="K116" s="122"/>
      <c r="L116" s="122"/>
      <c r="M116" s="121"/>
    </row>
    <row r="117" spans="2:25" ht="13.5">
      <c r="B117" s="121"/>
      <c r="C117" s="95" t="s">
        <v>206</v>
      </c>
      <c r="D117" s="81"/>
      <c r="E117" s="81"/>
      <c r="F117" s="81"/>
      <c r="G117" s="81"/>
      <c r="H117" s="81"/>
      <c r="I117" s="81"/>
      <c r="J117" s="81"/>
      <c r="K117" s="122"/>
      <c r="L117" s="122"/>
      <c r="M117" s="130"/>
      <c r="N117" s="123"/>
      <c r="Y117" s="83"/>
    </row>
    <row r="118" spans="2:13" ht="13.5">
      <c r="B118" s="121"/>
      <c r="C118" s="95" t="s">
        <v>207</v>
      </c>
      <c r="D118" s="81"/>
      <c r="E118" s="81"/>
      <c r="F118" s="81"/>
      <c r="G118" s="81"/>
      <c r="H118" s="81"/>
      <c r="I118" s="81"/>
      <c r="J118" s="81"/>
      <c r="K118" s="122"/>
      <c r="L118" s="122"/>
      <c r="M118" s="121"/>
    </row>
    <row r="119" spans="2:12" ht="14.25" thickBot="1">
      <c r="B119" s="124"/>
      <c r="C119" s="96" t="s">
        <v>208</v>
      </c>
      <c r="D119" s="125"/>
      <c r="E119" s="125"/>
      <c r="F119" s="125"/>
      <c r="G119" s="125"/>
      <c r="H119" s="125"/>
      <c r="I119" s="125"/>
      <c r="J119" s="125"/>
      <c r="K119" s="126"/>
      <c r="L119" s="127"/>
    </row>
  </sheetData>
  <sheetProtection/>
  <mergeCells count="26">
    <mergeCell ref="G81:H81"/>
    <mergeCell ref="G86:H86"/>
    <mergeCell ref="D4:G4"/>
    <mergeCell ref="D5:G5"/>
    <mergeCell ref="D6:G6"/>
    <mergeCell ref="D7:F7"/>
    <mergeCell ref="D8:F8"/>
    <mergeCell ref="B77:D77"/>
    <mergeCell ref="G77:H77"/>
    <mergeCell ref="D9:F9"/>
    <mergeCell ref="G10:H10"/>
    <mergeCell ref="G78:H78"/>
    <mergeCell ref="D74:G74"/>
    <mergeCell ref="D75:G75"/>
    <mergeCell ref="B76:I76"/>
    <mergeCell ref="G79:H79"/>
    <mergeCell ref="C67:D67"/>
    <mergeCell ref="G80:H80"/>
    <mergeCell ref="G88:H88"/>
    <mergeCell ref="G91:H91"/>
    <mergeCell ref="B95:D95"/>
    <mergeCell ref="G82:H82"/>
    <mergeCell ref="G83:H83"/>
    <mergeCell ref="G84:H84"/>
    <mergeCell ref="G85:H85"/>
    <mergeCell ref="B86:D86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8" scale="85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千葉県環境財団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手賀沼プランクトン同定計数結果Ｈ１７</dc:title>
  <dc:subject/>
  <dc:creator>早川雅久</dc:creator>
  <cp:keywords/>
  <dc:description/>
  <cp:lastModifiedBy>千葉県</cp:lastModifiedBy>
  <cp:lastPrinted>2019-03-11T23:47:08Z</cp:lastPrinted>
  <dcterms:created xsi:type="dcterms:W3CDTF">1998-04-10T06:22:15Z</dcterms:created>
  <dcterms:modified xsi:type="dcterms:W3CDTF">2020-04-02T05:28:21Z</dcterms:modified>
  <cp:category/>
  <cp:version/>
  <cp:contentType/>
  <cp:contentStatus/>
</cp:coreProperties>
</file>