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86" yWindow="840" windowWidth="15480" windowHeight="7140" tabRatio="724" firstSheet="14" activeTab="23"/>
  </bookViews>
  <sheets>
    <sheet name="印旛3.13" sheetId="1" r:id="rId1"/>
    <sheet name="印旛3.8" sheetId="2" r:id="rId2"/>
    <sheet name="印旛2.14" sheetId="3" r:id="rId3"/>
    <sheet name="印旛2.5" sheetId="4" r:id="rId4"/>
    <sheet name="印旛1.15" sheetId="5" r:id="rId5"/>
    <sheet name="印旛1.10" sheetId="6" r:id="rId6"/>
    <sheet name="印旛12.13" sheetId="7" r:id="rId7"/>
    <sheet name="印旛12.4" sheetId="8" r:id="rId8"/>
    <sheet name="印旛11.15" sheetId="9" r:id="rId9"/>
    <sheet name="印旛11.1" sheetId="10" r:id="rId10"/>
    <sheet name="印旛10.22" sheetId="11" r:id="rId11"/>
    <sheet name="印旛10.15" sheetId="12" r:id="rId12"/>
    <sheet name="印旛9.13" sheetId="13" r:id="rId13"/>
    <sheet name="印旛9.7" sheetId="14" r:id="rId14"/>
    <sheet name="印旛8.15" sheetId="15" r:id="rId15"/>
    <sheet name="印旛8.2" sheetId="16" r:id="rId16"/>
    <sheet name="印旛7.12" sheetId="17" r:id="rId17"/>
    <sheet name="印旛7.3" sheetId="18" r:id="rId18"/>
    <sheet name="印旛6.25" sheetId="19" r:id="rId19"/>
    <sheet name="印旛6.13" sheetId="20" r:id="rId20"/>
    <sheet name="印旛5.29" sheetId="21" r:id="rId21"/>
    <sheet name="印旛5.21" sheetId="22" r:id="rId22"/>
    <sheet name="印旛4.27" sheetId="23" r:id="rId23"/>
    <sheet name="印旛4.10" sheetId="24" r:id="rId24"/>
  </sheets>
  <definedNames>
    <definedName name="_xlnm.Print_Area" localSheetId="5">'印旛1.10'!$A$1:$O$134</definedName>
    <definedName name="_xlnm.Print_Area" localSheetId="4">'印旛1.15'!$A$1:$O$123</definedName>
    <definedName name="_xlnm.Print_Area" localSheetId="11">'印旛10.15'!$A$1:$O$158</definedName>
    <definedName name="_xlnm.Print_Area" localSheetId="10">'印旛10.22'!$A$1:$O$157</definedName>
    <definedName name="_xlnm.Print_Area" localSheetId="9">'印旛11.1'!$A$1:$O$156</definedName>
    <definedName name="_xlnm.Print_Area" localSheetId="8">'印旛11.15'!$A$1:$O$150</definedName>
    <definedName name="_xlnm.Print_Area" localSheetId="6">'印旛12.13'!$A$1:$O$148</definedName>
    <definedName name="_xlnm.Print_Area" localSheetId="7">'印旛12.4'!$A$1:$O$145</definedName>
    <definedName name="_xlnm.Print_Area" localSheetId="2">'印旛2.14'!$A$1:$O$135</definedName>
    <definedName name="_xlnm.Print_Area" localSheetId="3">'印旛2.5'!$A$1:$O$131</definedName>
    <definedName name="_xlnm.Print_Area" localSheetId="0">'印旛3.13'!$A$1:$O$131</definedName>
    <definedName name="_xlnm.Print_Area" localSheetId="1">'印旛3.8'!$A$1:$O$124</definedName>
    <definedName name="_xlnm.Print_Area" localSheetId="23">'印旛4.10'!$A$1:$O$135</definedName>
    <definedName name="_xlnm.Print_Area" localSheetId="22">'印旛4.27'!$A$1:$O$145</definedName>
    <definedName name="_xlnm.Print_Area" localSheetId="21">'印旛5.21'!$A$1:$O$156</definedName>
    <definedName name="_xlnm.Print_Area" localSheetId="20">'印旛5.29'!$A$1:$O$157</definedName>
    <definedName name="_xlnm.Print_Area" localSheetId="19">'印旛6.13'!$A$1:$O$156</definedName>
    <definedName name="_xlnm.Print_Area" localSheetId="18">'印旛6.25'!$A$1:$O$154</definedName>
    <definedName name="_xlnm.Print_Area" localSheetId="16">'印旛7.12'!$A$1:$O$160</definedName>
    <definedName name="_xlnm.Print_Area" localSheetId="17">'印旛7.3'!$A$1:$O$154</definedName>
    <definedName name="_xlnm.Print_Area" localSheetId="14">'印旛8.15'!$A$1:$O$167</definedName>
    <definedName name="_xlnm.Print_Area" localSheetId="15">'印旛8.2'!$A$1:$O$156</definedName>
    <definedName name="_xlnm.Print_Area" localSheetId="12">'印旛9.13'!$A$1:$O$164</definedName>
    <definedName name="_xlnm.Print_Area" localSheetId="13">'印旛9.7'!$A$1:$O$158</definedName>
  </definedNames>
  <calcPr fullCalcOnLoad="1"/>
</workbook>
</file>

<file path=xl/sharedStrings.xml><?xml version="1.0" encoding="utf-8"?>
<sst xmlns="http://schemas.openxmlformats.org/spreadsheetml/2006/main" count="7361" uniqueCount="649">
  <si>
    <t>肉質鞭毛虫</t>
  </si>
  <si>
    <t>LOBOSEA</t>
  </si>
  <si>
    <t>採取地点</t>
  </si>
  <si>
    <t>採取年月日</t>
  </si>
  <si>
    <t>採取時刻</t>
  </si>
  <si>
    <t>全水深</t>
  </si>
  <si>
    <t>(ｍ)</t>
  </si>
  <si>
    <t>採取水深</t>
  </si>
  <si>
    <t>採水量</t>
  </si>
  <si>
    <t>(ml)</t>
  </si>
  <si>
    <t>№</t>
  </si>
  <si>
    <t>門</t>
  </si>
  <si>
    <t>綱</t>
  </si>
  <si>
    <t>出現種名</t>
  </si>
  <si>
    <t>藍藻</t>
  </si>
  <si>
    <t>群体</t>
  </si>
  <si>
    <t>細胞</t>
  </si>
  <si>
    <t>Microcystis aeruginosa</t>
  </si>
  <si>
    <t>黄金色藻</t>
  </si>
  <si>
    <t>珪藻</t>
  </si>
  <si>
    <t>Nitzschia acicularis</t>
  </si>
  <si>
    <t>Skeletonema potamos</t>
  </si>
  <si>
    <t>Thalassiosiraceae－5</t>
  </si>
  <si>
    <t>Thalassiosiraceae－10</t>
  </si>
  <si>
    <t>Thalassiosiraceae－25</t>
  </si>
  <si>
    <t>BACILLARIOPHYCEAE</t>
  </si>
  <si>
    <t>クリプト植物</t>
  </si>
  <si>
    <t>クリプト藻</t>
  </si>
  <si>
    <t>渦鞭毛植物</t>
  </si>
  <si>
    <t>渦鞭毛藻</t>
  </si>
  <si>
    <t>緑藻</t>
  </si>
  <si>
    <t>Chodatella chodatii</t>
  </si>
  <si>
    <t>Chodatella quadriseta</t>
  </si>
  <si>
    <t>Pandorina morum</t>
  </si>
  <si>
    <t>Pediastrum boryanum</t>
  </si>
  <si>
    <t>Pediastrum duplex</t>
  </si>
  <si>
    <t>Pediastrum simplex</t>
  </si>
  <si>
    <t>Pediastrum tetras</t>
  </si>
  <si>
    <t>Tetrastrum elegans</t>
  </si>
  <si>
    <t>CHLOROPHYCEAE</t>
  </si>
  <si>
    <t>輪形動物</t>
  </si>
  <si>
    <t>輪虫</t>
  </si>
  <si>
    <t>EUROTATOREA</t>
  </si>
  <si>
    <t>繊毛虫</t>
  </si>
  <si>
    <t>多膜口</t>
  </si>
  <si>
    <t>POLYHYMENOPHORA</t>
  </si>
  <si>
    <t>－</t>
  </si>
  <si>
    <t>CILIOPHORA</t>
  </si>
  <si>
    <t>真正太陽虫</t>
  </si>
  <si>
    <t>HELIOZOA</t>
  </si>
  <si>
    <t>不明プランクトン</t>
  </si>
  <si>
    <t>微小鞭毛藻（５μｍ以下）</t>
  </si>
  <si>
    <t>鞭毛藻</t>
  </si>
  <si>
    <t>動物性</t>
  </si>
  <si>
    <t>総　　　　　　　　　　　数</t>
  </si>
  <si>
    <t>種　　類　　組　　成</t>
  </si>
  <si>
    <t>その他の植物性</t>
  </si>
  <si>
    <t>検　　査　　条　　件</t>
  </si>
  <si>
    <t>固定条件</t>
  </si>
  <si>
    <t>定量試料：グルタールアルデヒド溶液による固定（１％）</t>
  </si>
  <si>
    <t>定性試料：無処理</t>
  </si>
  <si>
    <t>分離条件</t>
  </si>
  <si>
    <t>定量試料：採水試料を原液及び適宜希釈して検鏡試料とした。</t>
  </si>
  <si>
    <t>検鏡条件</t>
  </si>
  <si>
    <t>備　　　　　　　　考</t>
  </si>
  <si>
    <t>・計数値の単位は、「細胞／ml」又は「個体／ml」である。</t>
  </si>
  <si>
    <t>・細胞数の計数が困難である種については、群体数で計数してその結果に（　）を付した。</t>
  </si>
  <si>
    <t>・定量検鏡（計数時）において未出現の種が定性検鏡で確認された場合は、結果を＋で示した。</t>
  </si>
  <si>
    <t>　区別して各々計数した。</t>
  </si>
  <si>
    <t>調査名：千葉県公共用水域水質監視調査（印旛沼）プランクトン同定計数結果</t>
  </si>
  <si>
    <t>阿　宗　橋</t>
  </si>
  <si>
    <t>上水道取水口下</t>
  </si>
  <si>
    <t>一 本 松 下</t>
  </si>
  <si>
    <t>北印旛沼中央</t>
  </si>
  <si>
    <t>阿宗</t>
  </si>
  <si>
    <t>上水</t>
  </si>
  <si>
    <t>一本</t>
  </si>
  <si>
    <t>北印</t>
  </si>
  <si>
    <t>ラフィド藻</t>
  </si>
  <si>
    <t>Amphora sp.</t>
  </si>
  <si>
    <t>Cymatopleura solea</t>
  </si>
  <si>
    <t>Fragilaria sp.</t>
  </si>
  <si>
    <t>Melosira varians</t>
  </si>
  <si>
    <t>Ceratium hirundinella</t>
  </si>
  <si>
    <t>Crucigenia lauterbornii</t>
  </si>
  <si>
    <t>Crucigenia tetrapedia</t>
  </si>
  <si>
    <t>節足動物</t>
  </si>
  <si>
    <t>甲殻</t>
  </si>
  <si>
    <t>Trichocercidae</t>
  </si>
  <si>
    <t>ｷﾈﾄﾌﾗｸﾞﾐﾉﾌｫｰﾗ</t>
  </si>
  <si>
    <t>貧膜口</t>
  </si>
  <si>
    <t>葉状根足虫</t>
  </si>
  <si>
    <t>鞭毛虫</t>
  </si>
  <si>
    <r>
      <t xml:space="preserve">CYANOPHYCEAE </t>
    </r>
    <r>
      <rPr>
        <sz val="9"/>
        <rFont val="ＭＳ 明朝"/>
        <family val="1"/>
      </rPr>
      <t>(コロニー）</t>
    </r>
  </si>
  <si>
    <t>黄緑藻</t>
  </si>
  <si>
    <t>ユーグレナ植物</t>
  </si>
  <si>
    <t>ユーグレナ藻</t>
  </si>
  <si>
    <t>　また、単独細胞を計数したものは,すべて M.aeruginosa とした。</t>
  </si>
  <si>
    <t>Brachionus spp.</t>
  </si>
  <si>
    <t>Asplanchna sp.</t>
  </si>
  <si>
    <t>RAPHIDOPHYCEAE</t>
  </si>
  <si>
    <t>黄金色藻</t>
  </si>
  <si>
    <t>珪藻</t>
  </si>
  <si>
    <t>Mallomonas akrokomos</t>
  </si>
  <si>
    <t>Scenedesmus acuminatus</t>
  </si>
  <si>
    <t>Scenedesmus bicaudatus</t>
  </si>
  <si>
    <t>　　　　　により10倍に濃縮した。</t>
  </si>
  <si>
    <t>CHRYSOPHYCEAE</t>
  </si>
  <si>
    <t>Chodatella wratislawiensis</t>
  </si>
  <si>
    <t>藍色植物</t>
  </si>
  <si>
    <t>不等毛植物</t>
  </si>
  <si>
    <t>緑色植物</t>
  </si>
  <si>
    <t>・藍藻綱 Microcystis 属の種は、群体の形質から M.viridis、M.wesenbergii は容易に同定できるが、この２種類以外のものについては同定が困難な場合がある。したがって、</t>
  </si>
  <si>
    <t>　M.viridis、M.wesenbergii 以外の種類は、最も一般的に出現している M.aeruginosa として同定し、M.aeruginosa、M.viridis、M.wesenbergii の３種類について各々計数した。</t>
  </si>
  <si>
    <t>定性試料：採水試料50mlをプランクトンネット（5μmメッシュ）</t>
  </si>
  <si>
    <t>　　　　　倒立型顕微鏡（100～ 400倍）で検鏡した。</t>
  </si>
  <si>
    <t>Conochiloides sp.</t>
  </si>
  <si>
    <t>Testudinella sp.</t>
  </si>
  <si>
    <t>Hexarthra mira</t>
  </si>
  <si>
    <t>Phacus spp.</t>
  </si>
  <si>
    <t>定性試料：枠付界線入スライドガラス (1.0ml）に検鏡試料を注入し、</t>
  </si>
  <si>
    <t>　　　　　倒立型顕微鏡（100～ 400倍）で検鏡した。</t>
  </si>
  <si>
    <t>定量試料：枠付界線入スライドガラス (1.0ml）に検鏡試料を注入し、</t>
  </si>
  <si>
    <t>Mallomonas spp.</t>
  </si>
  <si>
    <t>Schizocerca diversicornis</t>
  </si>
  <si>
    <t>BDELLOIDEA</t>
  </si>
  <si>
    <t>Collotheca sp.</t>
  </si>
  <si>
    <t>Euglena spp.</t>
  </si>
  <si>
    <t>SESSILIDA</t>
  </si>
  <si>
    <t>Peridinium spp.</t>
  </si>
  <si>
    <t>Crucigeniella sp.</t>
  </si>
  <si>
    <t>Lobomonas sp.</t>
  </si>
  <si>
    <t>Scenedesmus denticulatus</t>
  </si>
  <si>
    <t>Aulacoseira ambigua</t>
  </si>
  <si>
    <t>Aulacoseira granulata</t>
  </si>
  <si>
    <t>Aulacoseira sp.</t>
  </si>
  <si>
    <t>Cymbella sp.</t>
  </si>
  <si>
    <t>Yamagishiella unicocca</t>
  </si>
  <si>
    <t>Staurosirella berolinensis</t>
  </si>
  <si>
    <t>Pseudanabaena mucicola</t>
  </si>
  <si>
    <t>Nitzschia fruticosa</t>
  </si>
  <si>
    <t>Acanthosphaera sp.</t>
  </si>
  <si>
    <t>Ankyra sp.</t>
  </si>
  <si>
    <t>Aphanocapsa spp.</t>
  </si>
  <si>
    <t>Nitzschia spp.</t>
  </si>
  <si>
    <t>Dictyosphaerium spp.</t>
  </si>
  <si>
    <t>Micractinium spp.</t>
  </si>
  <si>
    <t>Monoraphidium spp.</t>
  </si>
  <si>
    <t>Scenedesmus spp.</t>
  </si>
  <si>
    <t>・珪藻綱 Thalassiosira 科の種（Cyclotella 属、Stephanodiscus 属等）は、光学顕微鏡下での同定が困難であるため細胞の殻面直径（３サイズ：５μｍ、１０μｍ、２５μｍ）で</t>
  </si>
  <si>
    <t>Asterionella formosa</t>
  </si>
  <si>
    <t>Aulacoseira pusilla</t>
  </si>
  <si>
    <t>Microcystis viridis</t>
  </si>
  <si>
    <t>Microcystis wesenbergii</t>
  </si>
  <si>
    <t>CRYPTOPHYCEAE</t>
  </si>
  <si>
    <t>Staurastrum spp.</t>
  </si>
  <si>
    <t>Tetraedron spp.</t>
  </si>
  <si>
    <t>OSCILLATORIALES</t>
  </si>
  <si>
    <t>Pseudanabaenaceae</t>
  </si>
  <si>
    <t>Polyedriopsis spinulosa</t>
  </si>
  <si>
    <t>Treubaria spp.</t>
  </si>
  <si>
    <t>XANTHOPHYCEAE</t>
  </si>
  <si>
    <t>CHROOCOCCALES</t>
  </si>
  <si>
    <t>CRUSTACEA</t>
  </si>
  <si>
    <t>Spirogyra sp.</t>
  </si>
  <si>
    <t>Anabaenopsis spp.</t>
  </si>
  <si>
    <t>Dolichospermum sp.</t>
  </si>
  <si>
    <t>Tintinnidium spp.</t>
  </si>
  <si>
    <t>Actinastrum spp.</t>
  </si>
  <si>
    <t>Gonium spp.</t>
  </si>
  <si>
    <t>Oocystis spp.</t>
  </si>
  <si>
    <t>Tintinnopsis spp.</t>
  </si>
  <si>
    <t>Closterium spp.</t>
  </si>
  <si>
    <t>Kirchneriella sp.</t>
  </si>
  <si>
    <t>Gomphosphaeria sp.</t>
  </si>
  <si>
    <t>Merismopedia sp.</t>
  </si>
  <si>
    <t>Chlorogonium spp.</t>
  </si>
  <si>
    <t>Cosmarium spp.</t>
  </si>
  <si>
    <t>Mougeotia sp.</t>
  </si>
  <si>
    <t>Synchaeta spp.</t>
  </si>
  <si>
    <t>Sphaerospermopsis sp.</t>
  </si>
  <si>
    <t>Crucigenia fenestrata</t>
  </si>
  <si>
    <t>Surirella sp.</t>
  </si>
  <si>
    <t>Schroederia spp.</t>
  </si>
  <si>
    <t>Filinia spp.</t>
  </si>
  <si>
    <t>Keratella spp.</t>
  </si>
  <si>
    <t>Polyarthra spp.</t>
  </si>
  <si>
    <t>Synura sp.</t>
  </si>
  <si>
    <t>Ulnaria spp.</t>
  </si>
  <si>
    <t>Trachelomonas sp.</t>
  </si>
  <si>
    <t>Ankistrodesmus sp.</t>
  </si>
  <si>
    <t>Coelastrum spp.</t>
  </si>
  <si>
    <t>Crucigenia spp.</t>
  </si>
  <si>
    <t>(＋)</t>
  </si>
  <si>
    <t>　果もこれに従った。</t>
  </si>
  <si>
    <t>Nostocaceae</t>
  </si>
  <si>
    <t>Aphanizomenon spp.</t>
  </si>
  <si>
    <t>Bacillaria paxillifer</t>
  </si>
  <si>
    <t>Acanthoceras zachariasi</t>
  </si>
  <si>
    <t>Crucigeniella crucifera</t>
  </si>
  <si>
    <t>Ulnaria japonica</t>
  </si>
  <si>
    <t>　再分類されたため、本結果もこれに従うとともに、異質細胞とアキネートが形成されていないトリコームはNostocaceae 科として計数した。</t>
  </si>
  <si>
    <t>・緑藻綱 Chodatella 属、Lagerheimia 属、Franceia 属は、針状突起の形態等から区別されるが、本結果では区別せずにChodatella 属に一括して計数した。</t>
  </si>
  <si>
    <t>・珪藻綱 Navicula 属は、類似の属を含めて計数した。</t>
  </si>
  <si>
    <t>(50)</t>
  </si>
  <si>
    <t>＋</t>
  </si>
  <si>
    <t>(600)</t>
  </si>
  <si>
    <t>(150)</t>
  </si>
  <si>
    <t>(100)</t>
  </si>
  <si>
    <t>(2200)</t>
  </si>
  <si>
    <t>(200)</t>
  </si>
  <si>
    <t>(1250)</t>
  </si>
  <si>
    <t>H 30.4.10</t>
  </si>
  <si>
    <t>Aphanothece spp.</t>
  </si>
  <si>
    <t>Cuspidothrix sp.</t>
  </si>
  <si>
    <t>Gyrosigma spp.</t>
  </si>
  <si>
    <t>Navicula spp.</t>
  </si>
  <si>
    <t>Urosolenia sp.</t>
  </si>
  <si>
    <t>Chodatella spp.</t>
  </si>
  <si>
    <t>Elakatothrix sp.</t>
  </si>
  <si>
    <t>Golenkinia spp.</t>
  </si>
  <si>
    <t>Surirella spp.</t>
  </si>
  <si>
    <t>H 30.4.27</t>
  </si>
  <si>
    <t>(25)</t>
  </si>
  <si>
    <t>(＋)</t>
  </si>
  <si>
    <t>(350)</t>
  </si>
  <si>
    <t>1950</t>
  </si>
  <si>
    <t>(325)</t>
  </si>
  <si>
    <t>(125)</t>
  </si>
  <si>
    <t>(625)</t>
  </si>
  <si>
    <t>(475)</t>
  </si>
  <si>
    <t>(＋)</t>
  </si>
  <si>
    <t>Cuspidothrix spp.</t>
  </si>
  <si>
    <t>Urosolenia spp.</t>
  </si>
  <si>
    <t>Ankistrodesmus spp.</t>
  </si>
  <si>
    <t>Golenkinia sp.</t>
  </si>
  <si>
    <t>Tetrastrum sp.</t>
  </si>
  <si>
    <t>Brachionus sp.</t>
  </si>
  <si>
    <t>Coleps spp.</t>
  </si>
  <si>
    <t>Ulnaria sp.</t>
  </si>
  <si>
    <t>・藍藻綱 Aphanizomenon 属として従来分類されていた種のうち、トリコーム先端部が段階的に明瞭に細くなり尖って終わる種は Cuspidothrix 属に移されたため、本結果もこれに従った。</t>
  </si>
  <si>
    <t>・藍藻綱 Anabaena 属として従来分類されていた種のうち、ガス胞をもつ種（浮遊性種）は、異質細胞とアキネートの位置関係から Dolichospermum 属と Sphaerospermopsis 属に</t>
  </si>
  <si>
    <t>　特徴的な種及び属以外は OSCILLATORIALES 目等の上位の分類群までの同定に留めた。</t>
  </si>
  <si>
    <t>・珪藻綱 Acanthoceras zachariasiiは、従来シノニムである Atteya zachariasii とされていたが、本結果では Acanthoceras zachariasii を採用した。</t>
  </si>
  <si>
    <t>・珪藻綱 Aulacoseira 属の種は、従来 Melosira 属で分類されていたが、胞紋構造や連結針の違いから Aulacoseira 属に組み替えられており、一般的に使用されていることから本結</t>
  </si>
  <si>
    <t>・珪藻綱 Asterionella formosa、Aulacoseira pusilla、Nitzschia acicularis は、それぞれ類似種を含めて計数した。</t>
  </si>
  <si>
    <t>・藍藻綱 Oscillatoria 属、Phormidium 属、Lyngbya 属として従来分類されていた種の一部は、光学顕微鏡下での確認が困難な特徴から Pseudanabaena 属等に再分類されたため、</t>
  </si>
  <si>
    <t>・珪藻綱 Bacillaria paxillifer は従来シノニムである Bacillaria paradoxa とされていたが、本結果では Bacillaria paxillifer を採用した。</t>
  </si>
  <si>
    <t>・珪藻綱 Rhizosolenia 属として従来分類されていた種のうち、淡水性の種は Urosolenia 属として扱うことが一般的であるため、本結果もこれに従った。</t>
  </si>
  <si>
    <t>・緑藻綱 Crucigenia 属と Crucigeniella 属は、細胞の分裂様式から区別されるが、特徴的な種以外は区別せずに Crucigenia 属に一括して計数した。</t>
  </si>
  <si>
    <t>・緑藻綱 Golenkinia 属と Golenkiniopsis 属は、形態から両属を識別することは困難であるため、Golenkinia 属に一括して計数した。</t>
  </si>
  <si>
    <t>H 30.5.21</t>
  </si>
  <si>
    <t>(75)</t>
  </si>
  <si>
    <t>(275)</t>
  </si>
  <si>
    <t>Aphanizomenon sp.</t>
  </si>
  <si>
    <t>Coelosphaerium sp.</t>
  </si>
  <si>
    <t>Gomphosphaeria spp.</t>
  </si>
  <si>
    <t>Merismopedia spp.</t>
  </si>
  <si>
    <t>Surirella sp.</t>
  </si>
  <si>
    <t>Trachelomonas spp.</t>
  </si>
  <si>
    <t>Chlorogonium sp.</t>
  </si>
  <si>
    <t>Eudorina sp.</t>
  </si>
  <si>
    <t>Golenkinia spp.</t>
  </si>
  <si>
    <t>Gonium sp.</t>
  </si>
  <si>
    <t>Coleps sp.</t>
  </si>
  <si>
    <t>Synchaeta sp.</t>
  </si>
  <si>
    <t>H 30.5.29</t>
  </si>
  <si>
    <t>50</t>
  </si>
  <si>
    <t>(250)</t>
  </si>
  <si>
    <t>200</t>
  </si>
  <si>
    <t>Aphanizomenon spp.</t>
  </si>
  <si>
    <t>Aphanothece sp.</t>
  </si>
  <si>
    <t>Cuspidothrix sp.</t>
  </si>
  <si>
    <t>Pseudanabaena sp.</t>
  </si>
  <si>
    <t>Gymnodinium sp.</t>
  </si>
  <si>
    <t>Gyrosigma sp.</t>
  </si>
  <si>
    <t>Urosolenia sp.</t>
  </si>
  <si>
    <t>Trachelomonas sp.</t>
  </si>
  <si>
    <t>Eudorina spp.</t>
  </si>
  <si>
    <t>Treubaria sp.</t>
  </si>
  <si>
    <t>Pleodorina spp.</t>
  </si>
  <si>
    <t>Brachionus spp.</t>
  </si>
  <si>
    <t>Testudinella spp.</t>
  </si>
  <si>
    <t>SARCOMASTIGOPHORA</t>
  </si>
  <si>
    <t>H 30.6.13</t>
  </si>
  <si>
    <t>100</t>
  </si>
  <si>
    <t>900</t>
  </si>
  <si>
    <t>1400</t>
  </si>
  <si>
    <t>2550</t>
  </si>
  <si>
    <t>Aphanizomenon sp.</t>
  </si>
  <si>
    <t>Cuspidothrix spp.</t>
  </si>
  <si>
    <t>Pseudanabaena spp.</t>
  </si>
  <si>
    <t>Gymnodinium spp.</t>
  </si>
  <si>
    <t>Dinobryon sp.</t>
  </si>
  <si>
    <t>Trachelomonas spp.</t>
  </si>
  <si>
    <t>Closterium sp.</t>
  </si>
  <si>
    <t>Elakatothrix spp.</t>
  </si>
  <si>
    <t>Lobomonas spp.</t>
  </si>
  <si>
    <t>Pleodorina spp.</t>
  </si>
  <si>
    <t>Synchaeta sp.</t>
  </si>
  <si>
    <t>Tintinnopsis sp.</t>
  </si>
  <si>
    <t>繊毛虫</t>
  </si>
  <si>
    <t>繊毛虫</t>
  </si>
  <si>
    <t>多膜口</t>
  </si>
  <si>
    <t>多膜口</t>
  </si>
  <si>
    <t>H 30.6.25</t>
  </si>
  <si>
    <t>2200</t>
  </si>
  <si>
    <t>925</t>
  </si>
  <si>
    <t>(175)</t>
  </si>
  <si>
    <t>1250</t>
  </si>
  <si>
    <t>125</t>
  </si>
  <si>
    <t>82</t>
  </si>
  <si>
    <t>350</t>
  </si>
  <si>
    <t>＋</t>
  </si>
  <si>
    <t>Dolichospermum spp.</t>
  </si>
  <si>
    <t>＋</t>
  </si>
  <si>
    <t>Urosolenia spp.</t>
  </si>
  <si>
    <t>Acanthosphaera spp.</t>
  </si>
  <si>
    <t>Keratella sp.</t>
  </si>
  <si>
    <t>Synchaeta spp.</t>
  </si>
  <si>
    <t>H 30.7.3</t>
  </si>
  <si>
    <t>25250</t>
  </si>
  <si>
    <t>850</t>
  </si>
  <si>
    <t>6250</t>
  </si>
  <si>
    <t>9625</t>
  </si>
  <si>
    <t>1850</t>
  </si>
  <si>
    <t>75</t>
  </si>
  <si>
    <t>＋</t>
  </si>
  <si>
    <t>Gymnodinium sp.</t>
  </si>
  <si>
    <t>Surirella spp.</t>
  </si>
  <si>
    <t>Closterium spp.</t>
  </si>
  <si>
    <t>Dichotomococcus spp.</t>
  </si>
  <si>
    <t>Elakatothrix sp.</t>
  </si>
  <si>
    <t>Gonium spp.</t>
  </si>
  <si>
    <t>Treubaria spp.</t>
  </si>
  <si>
    <t>Brachionus spp.</t>
  </si>
  <si>
    <t>Collotheca spp.</t>
  </si>
  <si>
    <t>Tintinnopsis spp.</t>
  </si>
  <si>
    <t>繊毛虫</t>
  </si>
  <si>
    <t>多膜口</t>
  </si>
  <si>
    <t>H 30.7.12</t>
  </si>
  <si>
    <t>36250</t>
  </si>
  <si>
    <t>14800</t>
  </si>
  <si>
    <t>39000</t>
  </si>
  <si>
    <t>1050</t>
  </si>
  <si>
    <t>(300)</t>
  </si>
  <si>
    <t>26250</t>
  </si>
  <si>
    <t>750</t>
  </si>
  <si>
    <t>6300</t>
  </si>
  <si>
    <t>700</t>
  </si>
  <si>
    <t>(225)</t>
  </si>
  <si>
    <t>Dolichospermum spp.</t>
  </si>
  <si>
    <t>Fragilaria spp.</t>
  </si>
  <si>
    <t>Surirella spp.</t>
  </si>
  <si>
    <t>Urosolenia spp.</t>
  </si>
  <si>
    <t>Acanthosphaera spp.</t>
  </si>
  <si>
    <t>Closterium spp.</t>
  </si>
  <si>
    <t>Dichotomococcus spp.</t>
  </si>
  <si>
    <t>Lobomonas sp.</t>
  </si>
  <si>
    <t>Pleodorina sp.</t>
  </si>
  <si>
    <t>Collotheca sp.</t>
  </si>
  <si>
    <t>Tintinnopsis sp.</t>
  </si>
  <si>
    <t>Cuspidothrix spp.</t>
  </si>
  <si>
    <t>H 30.8.2</t>
  </si>
  <si>
    <t>(400)</t>
  </si>
  <si>
    <t>44750</t>
  </si>
  <si>
    <t>5400</t>
  </si>
  <si>
    <t>(2150)</t>
  </si>
  <si>
    <t>(1000)</t>
  </si>
  <si>
    <t>59750</t>
  </si>
  <si>
    <t>(550)</t>
  </si>
  <si>
    <t>(850)</t>
  </si>
  <si>
    <t>(700)</t>
  </si>
  <si>
    <t>66000</t>
  </si>
  <si>
    <t>(4600)</t>
  </si>
  <si>
    <t>(1900)</t>
  </si>
  <si>
    <t>(1050)</t>
  </si>
  <si>
    <t>15000</t>
  </si>
  <si>
    <t>Dolichospermum spp.</t>
  </si>
  <si>
    <t>Urosolenia spp.</t>
  </si>
  <si>
    <t>Trachelomonas sp.</t>
  </si>
  <si>
    <t>Chodatella sp.</t>
  </si>
  <si>
    <t>Closterium spp.</t>
  </si>
  <si>
    <t>Dichotomococcus spp.</t>
  </si>
  <si>
    <t>Lobomonas sp.</t>
  </si>
  <si>
    <t>Mougeotia spp.</t>
  </si>
  <si>
    <t>Pleodorina sp.</t>
  </si>
  <si>
    <t>Testudinella spp.</t>
  </si>
  <si>
    <t>H 30.8.15</t>
  </si>
  <si>
    <t>(750)</t>
  </si>
  <si>
    <t>26500</t>
  </si>
  <si>
    <t>1000</t>
  </si>
  <si>
    <t>41000</t>
  </si>
  <si>
    <t>(1600)</t>
  </si>
  <si>
    <t>(500)</t>
  </si>
  <si>
    <t>(650)</t>
  </si>
  <si>
    <t>105500</t>
  </si>
  <si>
    <t>500</t>
  </si>
  <si>
    <t>(5300)</t>
  </si>
  <si>
    <t>(2100)</t>
  </si>
  <si>
    <t>(450)</t>
  </si>
  <si>
    <t>29500</t>
  </si>
  <si>
    <t>3400</t>
  </si>
  <si>
    <t>＋</t>
  </si>
  <si>
    <t>Gymnodinium sp.</t>
  </si>
  <si>
    <t>Centritractus spp.</t>
  </si>
  <si>
    <t>Surirella spp.</t>
  </si>
  <si>
    <t>Phacus sp.</t>
  </si>
  <si>
    <t>Trachelomonas spp.</t>
  </si>
  <si>
    <t>Ankyra spp.</t>
  </si>
  <si>
    <t>Chodatella spp.</t>
  </si>
  <si>
    <t>Cosmarium sp.</t>
  </si>
  <si>
    <t>Dichotomococcus sp.</t>
  </si>
  <si>
    <t>Elakatothrix spp.</t>
  </si>
  <si>
    <t>Eudorina sp.</t>
  </si>
  <si>
    <t>Schroederia sp.</t>
  </si>
  <si>
    <t>Filinia sp.</t>
  </si>
  <si>
    <t>Coleps spp.</t>
  </si>
  <si>
    <t>H 30.9.7</t>
  </si>
  <si>
    <t>8750</t>
  </si>
  <si>
    <t>(3750)</t>
  </si>
  <si>
    <t>18750</t>
  </si>
  <si>
    <t>(8500)</t>
  </si>
  <si>
    <t>6600</t>
  </si>
  <si>
    <t>(5750)</t>
  </si>
  <si>
    <t>(900)</t>
  </si>
  <si>
    <t>1900</t>
  </si>
  <si>
    <t>(14500)</t>
  </si>
  <si>
    <t>(4000)</t>
  </si>
  <si>
    <t>(3300)</t>
  </si>
  <si>
    <t>Surirella spp.</t>
  </si>
  <si>
    <t>Chodatella spp.</t>
  </si>
  <si>
    <t>Cosmarium sp.</t>
  </si>
  <si>
    <t>Dichotomococcus sp.</t>
  </si>
  <si>
    <t>Elakatothrix spp.</t>
  </si>
  <si>
    <t>Brachionus sp.</t>
  </si>
  <si>
    <t>Gymnodinium sp.</t>
  </si>
  <si>
    <t>H 30.9.13</t>
  </si>
  <si>
    <t>8000</t>
  </si>
  <si>
    <t>11000</t>
  </si>
  <si>
    <t>1375</t>
  </si>
  <si>
    <t>(7500)</t>
  </si>
  <si>
    <t>6500</t>
  </si>
  <si>
    <t>575</t>
  </si>
  <si>
    <t>(6750)</t>
  </si>
  <si>
    <t>(2000)</t>
  </si>
  <si>
    <t>(375)</t>
  </si>
  <si>
    <t>3125</t>
  </si>
  <si>
    <t>1550</t>
  </si>
  <si>
    <t>(15750)</t>
  </si>
  <si>
    <t>(525)</t>
  </si>
  <si>
    <t>(15250)</t>
  </si>
  <si>
    <t>＋</t>
  </si>
  <si>
    <t>Aphanothece spp.</t>
  </si>
  <si>
    <t>Coelosphaerium spp.</t>
  </si>
  <si>
    <t>Gomphosphaeria sp.</t>
  </si>
  <si>
    <t>Surirella spp.</t>
  </si>
  <si>
    <t>Navicula sp.</t>
  </si>
  <si>
    <t>Chlorogonium spp.</t>
  </si>
  <si>
    <t>Chodatella spp.</t>
  </si>
  <si>
    <t>Cosmarium sp.</t>
  </si>
  <si>
    <t>Elakatothrix spp.</t>
  </si>
  <si>
    <t>Tetrastrum spp.</t>
  </si>
  <si>
    <t>Treubaria sp.</t>
  </si>
  <si>
    <t>Coleps spp.</t>
  </si>
  <si>
    <t>H 30.10.15</t>
  </si>
  <si>
    <t>3000</t>
  </si>
  <si>
    <t>600</t>
  </si>
  <si>
    <t>7875</t>
  </si>
  <si>
    <t>6050</t>
  </si>
  <si>
    <t>(800)</t>
  </si>
  <si>
    <t>7625</t>
  </si>
  <si>
    <t>(575)</t>
  </si>
  <si>
    <t>Coelosphaerium spp.</t>
  </si>
  <si>
    <t>Centritractus spp.</t>
  </si>
  <si>
    <t>Surirella spp.</t>
  </si>
  <si>
    <t>Elakatothrix spp.</t>
  </si>
  <si>
    <t>Dichotomococcus sp.</t>
  </si>
  <si>
    <t>Gonium sp.</t>
  </si>
  <si>
    <t>Gyrosigma spp.</t>
  </si>
  <si>
    <t>Navicula sp.</t>
  </si>
  <si>
    <t>Cosmarium sp.</t>
  </si>
  <si>
    <t>Crucigenia sp.</t>
  </si>
  <si>
    <t>Brachionus sp.</t>
  </si>
  <si>
    <t>H 30.10.22</t>
  </si>
  <si>
    <t>4700</t>
  </si>
  <si>
    <t>8100</t>
  </si>
  <si>
    <t>625</t>
  </si>
  <si>
    <t>(1550)</t>
  </si>
  <si>
    <t>(2250)</t>
  </si>
  <si>
    <t>10100</t>
  </si>
  <si>
    <t>(2625)</t>
  </si>
  <si>
    <t>(1400)</t>
  </si>
  <si>
    <t>2850</t>
  </si>
  <si>
    <t>Crucigenia tetrapedia</t>
  </si>
  <si>
    <t>Pteromonas sp.</t>
  </si>
  <si>
    <t>Gymnodinium sp.</t>
  </si>
  <si>
    <t>Gyrosigma spp.</t>
  </si>
  <si>
    <t>Navicula sp.</t>
  </si>
  <si>
    <t>Surirella spp.</t>
  </si>
  <si>
    <t>Chodatella spp.</t>
  </si>
  <si>
    <t>Treubaria sp.</t>
  </si>
  <si>
    <t>Collotheca sp.</t>
  </si>
  <si>
    <t>H 30.11.1</t>
  </si>
  <si>
    <t>1350</t>
  </si>
  <si>
    <t>4250</t>
  </si>
  <si>
    <t>(3250)</t>
  </si>
  <si>
    <t>5150</t>
  </si>
  <si>
    <t>(5000)</t>
  </si>
  <si>
    <t>2950</t>
  </si>
  <si>
    <t>250</t>
  </si>
  <si>
    <t>(4500)</t>
  </si>
  <si>
    <t>(225)</t>
  </si>
  <si>
    <t>Gymnodinium sp.</t>
  </si>
  <si>
    <t>Gyrosigma spp.</t>
  </si>
  <si>
    <t>Surirella spp.</t>
  </si>
  <si>
    <t>Chlorogonium spp.</t>
  </si>
  <si>
    <t>Closterium sp.</t>
  </si>
  <si>
    <t>Elakatothrix spp.</t>
  </si>
  <si>
    <t>Eudorina sp.</t>
  </si>
  <si>
    <t>Tetrastrum spp.</t>
  </si>
  <si>
    <t>Asplanchna spp.</t>
  </si>
  <si>
    <t>Synchaeta spp.</t>
  </si>
  <si>
    <t>H 30.12.4</t>
  </si>
  <si>
    <t>4350</t>
  </si>
  <si>
    <t>H 30.11.15</t>
  </si>
  <si>
    <t>3500</t>
  </si>
  <si>
    <t>550</t>
  </si>
  <si>
    <t>(3500)</t>
  </si>
  <si>
    <t>(1350)</t>
  </si>
  <si>
    <t>(6250)</t>
  </si>
  <si>
    <t>(2875)</t>
  </si>
  <si>
    <t>・珪藻綱 Bacillaria paxillifer は従来シノニムである Bacillaria paradoxa とされていたが、本結果では Bacillaria paxillifer を採用した。</t>
  </si>
  <si>
    <t>Planctonema sp.</t>
  </si>
  <si>
    <t>Gyrosigma spp.</t>
  </si>
  <si>
    <t>Surirella spp.</t>
  </si>
  <si>
    <t>Ulnaria spp.</t>
  </si>
  <si>
    <t>Urosolenia sp.</t>
  </si>
  <si>
    <t>Trachelomonas spp.</t>
  </si>
  <si>
    <t>Crucigenia sp.</t>
  </si>
  <si>
    <t>Eudorina sp.</t>
  </si>
  <si>
    <t>Tetrastrum spp.</t>
  </si>
  <si>
    <t>Treubaria sp.</t>
  </si>
  <si>
    <t>Asplanchna spp.</t>
  </si>
  <si>
    <t>Brachionus sp.</t>
  </si>
  <si>
    <t>Filinia sp.</t>
  </si>
  <si>
    <t>Coleps spp.</t>
  </si>
  <si>
    <t>Aphanizomenon spp.</t>
  </si>
  <si>
    <t>Chlorogonium spp.</t>
  </si>
  <si>
    <t>Chodatella spp.</t>
  </si>
  <si>
    <t>Closterium sp.</t>
  </si>
  <si>
    <t>2750</t>
  </si>
  <si>
    <t>9200</t>
  </si>
  <si>
    <t>150</t>
  </si>
  <si>
    <t>Aphanizomenon spp.</t>
  </si>
  <si>
    <t>Aphanothece spp.</t>
  </si>
  <si>
    <t>Coelosphaerium spp.</t>
  </si>
  <si>
    <t>Centritractus spp.</t>
  </si>
  <si>
    <t>Navicula sp.</t>
  </si>
  <si>
    <t>Surirella spp.</t>
  </si>
  <si>
    <t>Trachelomonas spp.</t>
  </si>
  <si>
    <t>Chlorogonium spp.</t>
  </si>
  <si>
    <t>Brachionus sp.</t>
  </si>
  <si>
    <t>Synchaeta spp.</t>
  </si>
  <si>
    <t>Coleps spp.</t>
  </si>
  <si>
    <t>H 30.12.13</t>
  </si>
  <si>
    <t>(1700)</t>
  </si>
  <si>
    <t>Pinnularia sp.</t>
  </si>
  <si>
    <t>＋</t>
  </si>
  <si>
    <t>・珪藻綱 Pinnularia 属は、類似の属を含めて計数した。</t>
  </si>
  <si>
    <t>Anabaenopsis sp.</t>
  </si>
  <si>
    <t>Aphanizomenon spp.</t>
  </si>
  <si>
    <t>Dolichospermum sp.</t>
  </si>
  <si>
    <t>Dinobryon spp.</t>
  </si>
  <si>
    <t>Centritractus spp.</t>
  </si>
  <si>
    <t>Gyrosigma spp.</t>
  </si>
  <si>
    <t>Surirella spp.</t>
  </si>
  <si>
    <t>Oocystis sp.</t>
  </si>
  <si>
    <t>Synchaeta spp.</t>
  </si>
  <si>
    <t>Coleps spp.</t>
  </si>
  <si>
    <t>(950)</t>
  </si>
  <si>
    <t>(2125)</t>
  </si>
  <si>
    <t>H 31.1.15</t>
  </si>
  <si>
    <t>(＋)</t>
  </si>
  <si>
    <t>(100)</t>
  </si>
  <si>
    <t>H 31.1.10</t>
  </si>
  <si>
    <t>400</t>
  </si>
  <si>
    <t>(1150)</t>
  </si>
  <si>
    <t>Chodatella spp.</t>
  </si>
  <si>
    <t>Crucigenia sp.</t>
  </si>
  <si>
    <t>Mougeotia sp.</t>
  </si>
  <si>
    <t>Tetraedron sp.</t>
  </si>
  <si>
    <t>Treubaria sp.</t>
  </si>
  <si>
    <t>Coleps sp.</t>
  </si>
  <si>
    <t>Tintinnopsis sp.</t>
  </si>
  <si>
    <t>Chlorogonium spp.</t>
  </si>
  <si>
    <t>Synura spp.</t>
  </si>
  <si>
    <t>Euglena sp.</t>
  </si>
  <si>
    <t>Chlorogonium spp.</t>
  </si>
  <si>
    <t>Coelastrum sp.</t>
  </si>
  <si>
    <t>H 31.2.5</t>
  </si>
  <si>
    <t>(1950)</t>
  </si>
  <si>
    <t>(425)</t>
  </si>
  <si>
    <t>Centritractus sp.</t>
  </si>
  <si>
    <t>Pinnularia spp.</t>
  </si>
  <si>
    <t>＋</t>
  </si>
  <si>
    <t>Gyrosigma spp.</t>
  </si>
  <si>
    <t>Mougeotia sp.</t>
  </si>
  <si>
    <t>H 31.2.14</t>
  </si>
  <si>
    <t>(775)</t>
  </si>
  <si>
    <t>Aphanothece spp.</t>
  </si>
  <si>
    <t>Merismopedia sp.</t>
  </si>
  <si>
    <t>Centritractus spp.</t>
  </si>
  <si>
    <t>Gyrosigma spp.</t>
  </si>
  <si>
    <t>Navicula sp.</t>
  </si>
  <si>
    <t>Trachelomonas spp.</t>
  </si>
  <si>
    <t>Coelastrum sp.</t>
  </si>
  <si>
    <t>Dichotomococcus sp.</t>
  </si>
  <si>
    <t>Mougeotia sp.</t>
  </si>
  <si>
    <t>Coleps spp.</t>
  </si>
  <si>
    <t>H 31.3.8</t>
  </si>
  <si>
    <t>(＋)</t>
  </si>
  <si>
    <t>1200</t>
  </si>
  <si>
    <t>Dinobryon sp.</t>
  </si>
  <si>
    <t>Mallomonas sp.</t>
  </si>
  <si>
    <t>Gyrosigma sp.</t>
  </si>
  <si>
    <t>Surirella spp.</t>
  </si>
  <si>
    <t>Phacus sp.</t>
  </si>
  <si>
    <t>Coelastrum spp.</t>
  </si>
  <si>
    <t>Treubaria sp.</t>
  </si>
  <si>
    <t>Keratella sp.</t>
  </si>
  <si>
    <t>Synchaeta sp.</t>
  </si>
  <si>
    <t>Tintinnopsis sp.</t>
  </si>
  <si>
    <t>H 31.3.13</t>
  </si>
  <si>
    <t>　＋</t>
  </si>
  <si>
    <t>475</t>
  </si>
  <si>
    <t>375</t>
  </si>
  <si>
    <t>275</t>
  </si>
  <si>
    <t>Merismopedia spp.</t>
  </si>
  <si>
    <t>Gymnodinium spp.</t>
  </si>
  <si>
    <t>Mallomonas spp.</t>
  </si>
  <si>
    <t>Centritractus sp.</t>
  </si>
  <si>
    <t>Surirella sp.</t>
  </si>
  <si>
    <t>Ulnaria spp.</t>
  </si>
  <si>
    <t>Phacus spp.</t>
  </si>
  <si>
    <t>Ankistrodesmus sp.</t>
  </si>
  <si>
    <t>Golenkinia sp.</t>
  </si>
  <si>
    <t>Filinia sp.</t>
  </si>
  <si>
    <t>Keratella spp.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</si>
</sst>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[$-411]ge\.m\.d;@"/>
    <numFmt numFmtId="179" formatCode="&quot;日&quot;"/>
    <numFmt numFmtId="180" formatCode="\(\)@"/>
    <numFmt numFmtId="181" formatCode="\(\)"/>
    <numFmt numFmtId="182" formatCode="0_);\(0\)"/>
    <numFmt numFmtId="183" formatCode="[&lt;=999]000;[&lt;=9999]000\-00;000\-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m/d;@"/>
    <numFmt numFmtId="190" formatCode="0.0E+00"/>
  </numFmts>
  <fonts count="27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0" fillId="0" borderId="14" xfId="0" applyNumberFormat="1" applyFill="1" applyBorder="1" applyAlignment="1" quotePrefix="1">
      <alignment horizontal="right" vertical="center"/>
    </xf>
    <xf numFmtId="0" fontId="25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>
      <alignment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15" xfId="0" applyNumberForma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/>
    </xf>
    <xf numFmtId="0" fontId="0" fillId="0" borderId="53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/>
    </xf>
    <xf numFmtId="0" fontId="0" fillId="0" borderId="5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/>
    </xf>
    <xf numFmtId="0" fontId="0" fillId="0" borderId="52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3" xfId="0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 vertical="center"/>
    </xf>
    <xf numFmtId="0" fontId="0" fillId="0" borderId="15" xfId="0" applyFill="1" applyBorder="1" applyAlignment="1" quotePrefix="1">
      <alignment horizontal="right" vertical="center"/>
    </xf>
    <xf numFmtId="0" fontId="0" fillId="0" borderId="64" xfId="0" applyFill="1" applyBorder="1" applyAlignment="1">
      <alignment horizontal="distributed" vertical="center"/>
    </xf>
    <xf numFmtId="0" fontId="0" fillId="0" borderId="6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20" fontId="0" fillId="24" borderId="14" xfId="0" applyNumberFormat="1" applyFont="1" applyFill="1" applyBorder="1" applyAlignment="1">
      <alignment horizontal="center" vertical="center"/>
    </xf>
    <xf numFmtId="20" fontId="0" fillId="24" borderId="15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0" fontId="0" fillId="0" borderId="4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5" xfId="0" applyFill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亀山Ｈ20入力0819" xfId="63"/>
    <cellStyle name="標準 3" xfId="64"/>
    <cellStyle name="標準_原本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1"/>
  <sheetViews>
    <sheetView view="pageBreakPreview" zoomScale="75" zoomScaleNormal="75" zoomScaleSheetLayoutView="75" zoomScalePageLayoutView="0" workbookViewId="0" topLeftCell="A1">
      <pane xSplit="10" ySplit="10" topLeftCell="K92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G105" sqref="G105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633</v>
      </c>
      <c r="L5" s="32" t="str">
        <f>K5</f>
        <v>H 31.3.13</v>
      </c>
      <c r="M5" s="32" t="str">
        <f>K5</f>
        <v>H 31.3.13</v>
      </c>
      <c r="N5" s="51" t="str">
        <f>K5</f>
        <v>H 31.3.13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0.3645833333333333</v>
      </c>
      <c r="L6" s="122">
        <v>0.3416666666666666</v>
      </c>
      <c r="M6" s="122">
        <v>0.3861111111111111</v>
      </c>
      <c r="N6" s="123">
        <v>0.4069444444444445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2.01</v>
      </c>
      <c r="L7" s="124">
        <v>1.41</v>
      </c>
      <c r="M7" s="124">
        <v>1.47</v>
      </c>
      <c r="N7" s="125">
        <v>1.45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131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223</v>
      </c>
      <c r="L11" s="22" t="s">
        <v>224</v>
      </c>
      <c r="M11" s="22" t="s">
        <v>224</v>
      </c>
      <c r="N11" s="23" t="s">
        <v>208</v>
      </c>
      <c r="P11" s="29" t="s">
        <v>15</v>
      </c>
      <c r="Q11" s="29">
        <f aca="true" t="shared" si="0" ref="Q11:T12">IF(K11="",0,VALUE(MID(K11,2,LEN(K11)-2)))</f>
        <v>25</v>
      </c>
      <c r="R11" s="29" t="e">
        <f t="shared" si="0"/>
        <v>#VALUE!</v>
      </c>
      <c r="S11" s="29" t="e">
        <f t="shared" si="0"/>
        <v>#VALUE!</v>
      </c>
      <c r="T11" s="29">
        <f t="shared" si="0"/>
        <v>100</v>
      </c>
      <c r="U11" s="29">
        <f aca="true" t="shared" si="1" ref="U11:X19">IF(K11="＋",0,IF(K11="(＋)",0,ABS(K11)))</f>
        <v>25</v>
      </c>
      <c r="V11" s="29">
        <f t="shared" si="1"/>
        <v>0</v>
      </c>
      <c r="W11" s="29">
        <f t="shared" si="1"/>
        <v>0</v>
      </c>
      <c r="X11" s="29">
        <f t="shared" si="1"/>
        <v>100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224</v>
      </c>
      <c r="L12" s="22" t="s">
        <v>223</v>
      </c>
      <c r="M12" s="145" t="s">
        <v>224</v>
      </c>
      <c r="N12" s="23" t="s">
        <v>223</v>
      </c>
      <c r="P12" s="29" t="s">
        <v>15</v>
      </c>
      <c r="Q12" s="29" t="e">
        <f t="shared" si="0"/>
        <v>#VALUE!</v>
      </c>
      <c r="R12" s="29">
        <f t="shared" si="0"/>
        <v>25</v>
      </c>
      <c r="S12" s="29" t="e">
        <f t="shared" si="0"/>
        <v>#VALUE!</v>
      </c>
      <c r="T12" s="29">
        <f t="shared" si="0"/>
        <v>25</v>
      </c>
      <c r="U12" s="29">
        <f t="shared" si="1"/>
        <v>0</v>
      </c>
      <c r="V12" s="29">
        <f t="shared" si="1"/>
        <v>25</v>
      </c>
      <c r="W12" s="29">
        <f t="shared" si="1"/>
        <v>0</v>
      </c>
      <c r="X12" s="29">
        <f t="shared" si="1"/>
        <v>25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638</v>
      </c>
      <c r="G13" s="4"/>
      <c r="H13" s="4"/>
      <c r="I13" s="4"/>
      <c r="J13" s="4"/>
      <c r="K13" s="22"/>
      <c r="L13" s="22"/>
      <c r="M13" s="22" t="s">
        <v>204</v>
      </c>
      <c r="N13" s="23"/>
      <c r="P13" s="90" t="s">
        <v>16</v>
      </c>
      <c r="Q13" s="29">
        <f>K13</f>
        <v>0</v>
      </c>
      <c r="R13" s="29">
        <f>L13</f>
        <v>0</v>
      </c>
      <c r="S13" s="29" t="str">
        <f>M13</f>
        <v>(50)</v>
      </c>
      <c r="T13" s="29">
        <f>N13</f>
        <v>0</v>
      </c>
      <c r="U13" s="29">
        <f t="shared" si="1"/>
        <v>0</v>
      </c>
      <c r="V13" s="29">
        <f t="shared" si="1"/>
        <v>0</v>
      </c>
      <c r="W13" s="29">
        <f t="shared" si="1"/>
        <v>50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17</v>
      </c>
      <c r="G14" s="4"/>
      <c r="H14" s="4"/>
      <c r="I14" s="4"/>
      <c r="J14" s="4"/>
      <c r="K14" s="22"/>
      <c r="L14" s="22" t="s">
        <v>635</v>
      </c>
      <c r="M14" s="22" t="s">
        <v>205</v>
      </c>
      <c r="N14" s="23" t="s">
        <v>637</v>
      </c>
      <c r="P14" s="29" t="s">
        <v>15</v>
      </c>
      <c r="Q14" s="29">
        <f aca="true" t="shared" si="3" ref="Q14:T16">IF(K14="",0,VALUE(MID(K14,2,LEN(K14)-2)))</f>
        <v>0</v>
      </c>
      <c r="R14" s="29">
        <f t="shared" si="3"/>
        <v>7</v>
      </c>
      <c r="S14" s="29" t="e">
        <f t="shared" si="3"/>
        <v>#VALUE!</v>
      </c>
      <c r="T14" s="29">
        <f t="shared" si="3"/>
        <v>7</v>
      </c>
      <c r="U14" s="29">
        <f>IF(K14="＋",0,IF(K14="(＋)",0,ABS(K14)))</f>
        <v>0</v>
      </c>
      <c r="V14" s="29">
        <f>IF(L14="＋",0,IF(L14="(＋)",0,ABS(L14)))</f>
        <v>475</v>
      </c>
      <c r="W14" s="29">
        <f>IF(M14="＋",0,IF(M14="(＋)",0,ABS(M14)))</f>
        <v>0</v>
      </c>
      <c r="X14" s="29">
        <f>IF(N14="＋",0,IF(N14="(＋)",0,ABS(N14)))</f>
        <v>275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153</v>
      </c>
      <c r="G15" s="4"/>
      <c r="H15" s="4"/>
      <c r="I15" s="4"/>
      <c r="J15" s="4"/>
      <c r="K15" s="22"/>
      <c r="L15" s="22"/>
      <c r="M15" s="22" t="s">
        <v>636</v>
      </c>
      <c r="N15" s="23" t="s">
        <v>205</v>
      </c>
      <c r="P15" s="29" t="s">
        <v>15</v>
      </c>
      <c r="Q15" s="29">
        <f t="shared" si="3"/>
        <v>0</v>
      </c>
      <c r="R15" s="29">
        <f t="shared" si="3"/>
        <v>0</v>
      </c>
      <c r="S15" s="29">
        <f t="shared" si="3"/>
        <v>7</v>
      </c>
      <c r="T15" s="29" t="e">
        <f t="shared" si="3"/>
        <v>#VALUE!</v>
      </c>
      <c r="U15" s="29">
        <f t="shared" si="1"/>
        <v>0</v>
      </c>
      <c r="V15" s="29">
        <f t="shared" si="1"/>
        <v>0</v>
      </c>
      <c r="W15" s="29">
        <f t="shared" si="1"/>
        <v>375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291</v>
      </c>
      <c r="G16" s="4"/>
      <c r="H16" s="4"/>
      <c r="I16" s="4"/>
      <c r="J16" s="4"/>
      <c r="K16" s="22"/>
      <c r="L16" s="22" t="s">
        <v>223</v>
      </c>
      <c r="M16" s="22" t="s">
        <v>223</v>
      </c>
      <c r="N16" s="23" t="s">
        <v>207</v>
      </c>
      <c r="P16" s="29" t="s">
        <v>15</v>
      </c>
      <c r="Q16" s="29">
        <f t="shared" si="3"/>
        <v>0</v>
      </c>
      <c r="R16" s="29">
        <f t="shared" si="3"/>
        <v>25</v>
      </c>
      <c r="S16" s="29">
        <f t="shared" si="3"/>
        <v>25</v>
      </c>
      <c r="T16" s="29">
        <f t="shared" si="3"/>
        <v>150</v>
      </c>
      <c r="U16" s="29">
        <f t="shared" si="1"/>
        <v>0</v>
      </c>
      <c r="V16" s="29">
        <f t="shared" si="1"/>
        <v>25</v>
      </c>
      <c r="W16" s="29">
        <f t="shared" si="1"/>
        <v>25</v>
      </c>
      <c r="X16" s="29">
        <f t="shared" si="1"/>
        <v>150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158</v>
      </c>
      <c r="G17" s="4"/>
      <c r="H17" s="4"/>
      <c r="I17" s="4"/>
      <c r="J17" s="4"/>
      <c r="K17" s="22"/>
      <c r="L17" s="22" t="s">
        <v>224</v>
      </c>
      <c r="M17" s="22"/>
      <c r="N17" s="23" t="s">
        <v>252</v>
      </c>
      <c r="P17" s="29" t="s">
        <v>15</v>
      </c>
      <c r="Q17" s="29">
        <f>IF(K17="",0,VALUE(MID(K17,2,LEN(K17)-2)))</f>
        <v>0</v>
      </c>
      <c r="R17" s="29">
        <f>IF(L19="",0,VALUE(MID(L19,2,LEN(L19)-2)))</f>
        <v>175</v>
      </c>
      <c r="S17" s="29">
        <f>IF(M17="",0,VALUE(MID(M17,2,LEN(M17)-2)))</f>
        <v>0</v>
      </c>
      <c r="T17" s="29">
        <f>IF(N17="",0,VALUE(MID(N17,2,LEN(N17)-2)))</f>
        <v>75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75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162</v>
      </c>
      <c r="G18" s="4"/>
      <c r="H18" s="4"/>
      <c r="I18" s="4"/>
      <c r="J18" s="4"/>
      <c r="K18" s="22"/>
      <c r="L18" s="22"/>
      <c r="M18" s="22"/>
      <c r="N18" s="23" t="s">
        <v>223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25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157</v>
      </c>
      <c r="G19" s="4"/>
      <c r="H19" s="4"/>
      <c r="I19" s="4"/>
      <c r="J19" s="4"/>
      <c r="K19" s="22" t="s">
        <v>207</v>
      </c>
      <c r="L19" s="22" t="s">
        <v>308</v>
      </c>
      <c r="M19" s="22" t="s">
        <v>224</v>
      </c>
      <c r="N19" s="23" t="s">
        <v>252</v>
      </c>
      <c r="P19" s="29" t="s">
        <v>15</v>
      </c>
      <c r="Q19" s="29">
        <f>IF(K19="",0,VALUE(MID(K19,2,LEN(K19)-2)))</f>
        <v>150</v>
      </c>
      <c r="R19" s="29" t="e">
        <f>IF(#REF!="",0,VALUE(MID(#REF!,2,LEN(#REF!)-2)))</f>
        <v>#REF!</v>
      </c>
      <c r="S19" s="29" t="e">
        <f>IF(M19="",0,VALUE(MID(M19,2,LEN(M19)-2)))</f>
        <v>#VALUE!</v>
      </c>
      <c r="T19" s="29">
        <f>IF(N19="",0,VALUE(MID(N19,2,LEN(N19)-2)))</f>
        <v>75</v>
      </c>
      <c r="U19" s="29">
        <f t="shared" si="1"/>
        <v>150</v>
      </c>
      <c r="V19" s="29">
        <f t="shared" si="1"/>
        <v>175</v>
      </c>
      <c r="W19" s="29">
        <f t="shared" si="1"/>
        <v>0</v>
      </c>
      <c r="X19" s="29">
        <f t="shared" si="1"/>
        <v>75</v>
      </c>
    </row>
    <row r="20" spans="2:24" ht="13.5" customHeight="1">
      <c r="B20" s="1">
        <f t="shared" si="2"/>
        <v>10</v>
      </c>
      <c r="C20" s="2" t="s">
        <v>26</v>
      </c>
      <c r="D20" s="2" t="s">
        <v>27</v>
      </c>
      <c r="E20" s="4"/>
      <c r="F20" s="4" t="s">
        <v>154</v>
      </c>
      <c r="G20" s="4"/>
      <c r="H20" s="4"/>
      <c r="I20" s="4"/>
      <c r="J20" s="4"/>
      <c r="K20" s="28">
        <v>2100</v>
      </c>
      <c r="L20" s="24">
        <v>350</v>
      </c>
      <c r="M20" s="24">
        <v>800</v>
      </c>
      <c r="N20" s="25">
        <v>2000</v>
      </c>
      <c r="P20" s="90"/>
      <c r="U20" s="29">
        <f>COUNTA(K11:K19)</f>
        <v>3</v>
      </c>
      <c r="V20" s="29">
        <f>COUNTA(L11:L19)</f>
        <v>6</v>
      </c>
      <c r="W20" s="29">
        <f>COUNTA(M11:M19)</f>
        <v>7</v>
      </c>
      <c r="X20" s="29">
        <f>COUNTA(N11:N19)</f>
        <v>8</v>
      </c>
    </row>
    <row r="21" spans="2:16" ht="13.5" customHeight="1">
      <c r="B21" s="1">
        <f t="shared" si="2"/>
        <v>11</v>
      </c>
      <c r="C21" s="2" t="s">
        <v>28</v>
      </c>
      <c r="D21" s="2" t="s">
        <v>29</v>
      </c>
      <c r="E21" s="4"/>
      <c r="F21" s="4" t="s">
        <v>639</v>
      </c>
      <c r="G21" s="4"/>
      <c r="H21" s="4"/>
      <c r="I21" s="4"/>
      <c r="J21" s="4"/>
      <c r="K21" s="24"/>
      <c r="L21" s="24" t="s">
        <v>205</v>
      </c>
      <c r="M21" s="24" t="s">
        <v>205</v>
      </c>
      <c r="N21" s="132"/>
      <c r="P21" s="90"/>
    </row>
    <row r="22" spans="2:16" ht="13.5" customHeight="1">
      <c r="B22" s="1">
        <f t="shared" si="2"/>
        <v>12</v>
      </c>
      <c r="C22" s="7"/>
      <c r="D22" s="7"/>
      <c r="E22" s="4"/>
      <c r="F22" s="4" t="s">
        <v>129</v>
      </c>
      <c r="G22" s="4"/>
      <c r="H22" s="4"/>
      <c r="I22" s="4"/>
      <c r="J22" s="4"/>
      <c r="K22" s="24"/>
      <c r="L22" s="28"/>
      <c r="M22" s="24">
        <v>25</v>
      </c>
      <c r="N22" s="25" t="s">
        <v>205</v>
      </c>
      <c r="P22" s="90"/>
    </row>
    <row r="23" spans="2:14" ht="12.75" customHeight="1">
      <c r="B23" s="1">
        <f t="shared" si="2"/>
        <v>13</v>
      </c>
      <c r="C23" s="2" t="s">
        <v>110</v>
      </c>
      <c r="D23" s="2" t="s">
        <v>18</v>
      </c>
      <c r="E23" s="4"/>
      <c r="F23" s="4" t="s">
        <v>640</v>
      </c>
      <c r="G23" s="4"/>
      <c r="H23" s="4"/>
      <c r="I23" s="4"/>
      <c r="J23" s="4"/>
      <c r="K23" s="24">
        <v>25</v>
      </c>
      <c r="L23" s="24"/>
      <c r="M23" s="24">
        <v>25</v>
      </c>
      <c r="N23" s="25" t="s">
        <v>205</v>
      </c>
    </row>
    <row r="24" spans="2:24" ht="13.5" customHeight="1">
      <c r="B24" s="1">
        <f t="shared" si="2"/>
        <v>14</v>
      </c>
      <c r="C24" s="7"/>
      <c r="D24" s="2" t="s">
        <v>94</v>
      </c>
      <c r="E24" s="4"/>
      <c r="F24" s="4" t="s">
        <v>641</v>
      </c>
      <c r="G24" s="4"/>
      <c r="H24" s="4"/>
      <c r="I24" s="4"/>
      <c r="J24" s="4"/>
      <c r="K24" s="24"/>
      <c r="L24" s="24"/>
      <c r="M24" s="24"/>
      <c r="N24" s="25">
        <v>25</v>
      </c>
      <c r="U24" s="29">
        <f>COUNTA(K24:K24)</f>
        <v>0</v>
      </c>
      <c r="V24" s="29">
        <f>COUNTA(L24:L24)</f>
        <v>0</v>
      </c>
      <c r="W24" s="29">
        <f>COUNTA(M24:M24)</f>
        <v>0</v>
      </c>
      <c r="X24" s="29">
        <f>COUNTA(N24:N24)</f>
        <v>1</v>
      </c>
    </row>
    <row r="25" spans="2:14" ht="13.5" customHeight="1">
      <c r="B25" s="1">
        <f t="shared" si="2"/>
        <v>15</v>
      </c>
      <c r="C25" s="7"/>
      <c r="D25" s="2" t="s">
        <v>19</v>
      </c>
      <c r="E25" s="4"/>
      <c r="F25" s="4" t="s">
        <v>150</v>
      </c>
      <c r="G25" s="4"/>
      <c r="H25" s="4"/>
      <c r="I25" s="4"/>
      <c r="J25" s="4"/>
      <c r="K25" s="24">
        <v>10</v>
      </c>
      <c r="L25" s="24">
        <v>4</v>
      </c>
      <c r="M25" s="24" t="s">
        <v>205</v>
      </c>
      <c r="N25" s="25"/>
    </row>
    <row r="26" spans="2:14" ht="13.5" customHeight="1">
      <c r="B26" s="1">
        <f t="shared" si="2"/>
        <v>16</v>
      </c>
      <c r="C26" s="7"/>
      <c r="D26" s="7"/>
      <c r="E26" s="4"/>
      <c r="F26" s="4" t="s">
        <v>133</v>
      </c>
      <c r="G26" s="4"/>
      <c r="H26" s="4"/>
      <c r="I26" s="4"/>
      <c r="J26" s="4"/>
      <c r="K26" s="28" t="s">
        <v>205</v>
      </c>
      <c r="L26" s="24">
        <v>500</v>
      </c>
      <c r="M26" s="24">
        <v>300</v>
      </c>
      <c r="N26" s="25">
        <v>1525</v>
      </c>
    </row>
    <row r="27" spans="2:15" ht="13.5" customHeight="1">
      <c r="B27" s="1">
        <f t="shared" si="2"/>
        <v>17</v>
      </c>
      <c r="C27" s="7"/>
      <c r="D27" s="7"/>
      <c r="E27" s="4"/>
      <c r="F27" s="4" t="s">
        <v>151</v>
      </c>
      <c r="G27" s="4"/>
      <c r="H27" s="4"/>
      <c r="I27" s="4"/>
      <c r="J27" s="4"/>
      <c r="K27" s="24"/>
      <c r="L27" s="24"/>
      <c r="M27" s="24"/>
      <c r="N27" s="25" t="s">
        <v>205</v>
      </c>
      <c r="O27" s="67"/>
    </row>
    <row r="28" spans="2:14" ht="13.5" customHeight="1">
      <c r="B28" s="1">
        <f t="shared" si="2"/>
        <v>18</v>
      </c>
      <c r="C28" s="7"/>
      <c r="D28" s="7"/>
      <c r="E28" s="4"/>
      <c r="F28" s="4" t="s">
        <v>134</v>
      </c>
      <c r="G28" s="4"/>
      <c r="H28" s="4"/>
      <c r="I28" s="4"/>
      <c r="J28" s="4"/>
      <c r="K28" s="24" t="s">
        <v>205</v>
      </c>
      <c r="L28" s="24">
        <v>425</v>
      </c>
      <c r="M28" s="24">
        <v>500</v>
      </c>
      <c r="N28" s="25">
        <v>175</v>
      </c>
    </row>
    <row r="29" spans="2:14" ht="13.5" customHeight="1">
      <c r="B29" s="1">
        <f t="shared" si="2"/>
        <v>19</v>
      </c>
      <c r="C29" s="7"/>
      <c r="D29" s="7"/>
      <c r="E29" s="4"/>
      <c r="F29" s="4" t="s">
        <v>80</v>
      </c>
      <c r="G29" s="4"/>
      <c r="H29" s="4"/>
      <c r="I29" s="4"/>
      <c r="J29" s="4"/>
      <c r="K29" s="24"/>
      <c r="L29" s="24"/>
      <c r="M29" s="24"/>
      <c r="N29" s="25">
        <v>1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275</v>
      </c>
      <c r="G30" s="4"/>
      <c r="H30" s="4"/>
      <c r="I30" s="4"/>
      <c r="J30" s="4"/>
      <c r="K30" s="24"/>
      <c r="L30" s="24"/>
      <c r="M30" s="24"/>
      <c r="N30" s="25">
        <v>1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82</v>
      </c>
      <c r="G31" s="4"/>
      <c r="H31" s="4"/>
      <c r="I31" s="4"/>
      <c r="J31" s="4"/>
      <c r="K31" s="24"/>
      <c r="L31" s="24" t="s">
        <v>205</v>
      </c>
      <c r="M31" s="24" t="s">
        <v>205</v>
      </c>
      <c r="N31" s="25"/>
    </row>
    <row r="32" spans="2:14" ht="13.5" customHeight="1">
      <c r="B32" s="1">
        <f t="shared" si="2"/>
        <v>22</v>
      </c>
      <c r="C32" s="7"/>
      <c r="D32" s="7"/>
      <c r="E32" s="4"/>
      <c r="F32" s="4" t="s">
        <v>20</v>
      </c>
      <c r="G32" s="4"/>
      <c r="H32" s="4"/>
      <c r="I32" s="4"/>
      <c r="J32" s="4"/>
      <c r="K32" s="28">
        <v>125</v>
      </c>
      <c r="L32" s="24">
        <v>225</v>
      </c>
      <c r="M32" s="24">
        <v>275</v>
      </c>
      <c r="N32" s="25">
        <v>425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140</v>
      </c>
      <c r="G33" s="4"/>
      <c r="H33" s="4"/>
      <c r="I33" s="4"/>
      <c r="J33" s="4"/>
      <c r="K33" s="24" t="s">
        <v>205</v>
      </c>
      <c r="L33" s="24"/>
      <c r="M33" s="24" t="s">
        <v>205</v>
      </c>
      <c r="N33" s="25" t="s">
        <v>205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144</v>
      </c>
      <c r="G34" s="4"/>
      <c r="H34" s="4"/>
      <c r="I34" s="4"/>
      <c r="J34" s="4"/>
      <c r="K34" s="24">
        <v>50</v>
      </c>
      <c r="L34" s="24">
        <v>100</v>
      </c>
      <c r="M34" s="24">
        <v>125</v>
      </c>
      <c r="N34" s="25">
        <v>325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21</v>
      </c>
      <c r="G35" s="4"/>
      <c r="H35" s="4"/>
      <c r="I35" s="4"/>
      <c r="J35" s="4"/>
      <c r="K35" s="24"/>
      <c r="L35" s="24">
        <v>50</v>
      </c>
      <c r="M35" s="24"/>
      <c r="N35" s="25">
        <v>25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138</v>
      </c>
      <c r="G36" s="4"/>
      <c r="H36" s="4"/>
      <c r="I36" s="4"/>
      <c r="J36" s="4"/>
      <c r="K36" s="24"/>
      <c r="L36" s="24"/>
      <c r="M36" s="24" t="s">
        <v>205</v>
      </c>
      <c r="N36" s="25"/>
    </row>
    <row r="37" spans="2:14" ht="13.5" customHeight="1">
      <c r="B37" s="1">
        <f t="shared" si="2"/>
        <v>27</v>
      </c>
      <c r="C37" s="7"/>
      <c r="D37" s="7"/>
      <c r="E37" s="4"/>
      <c r="F37" s="4" t="s">
        <v>642</v>
      </c>
      <c r="G37" s="4"/>
      <c r="H37" s="4"/>
      <c r="I37" s="4"/>
      <c r="J37" s="4"/>
      <c r="K37" s="24"/>
      <c r="L37" s="24"/>
      <c r="M37" s="24"/>
      <c r="N37" s="25" t="s">
        <v>205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200</v>
      </c>
      <c r="G38" s="4"/>
      <c r="H38" s="4"/>
      <c r="I38" s="4"/>
      <c r="J38" s="4"/>
      <c r="K38" s="24">
        <v>25</v>
      </c>
      <c r="L38" s="24">
        <v>100</v>
      </c>
      <c r="M38" s="24">
        <v>200</v>
      </c>
      <c r="N38" s="25">
        <v>750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643</v>
      </c>
      <c r="G39" s="4"/>
      <c r="H39" s="4"/>
      <c r="I39" s="4"/>
      <c r="J39" s="4"/>
      <c r="K39" s="24" t="s">
        <v>634</v>
      </c>
      <c r="L39" s="24" t="s">
        <v>205</v>
      </c>
      <c r="M39" s="24" t="s">
        <v>205</v>
      </c>
      <c r="N39" s="25"/>
    </row>
    <row r="40" spans="2:14" ht="13.5" customHeight="1">
      <c r="B40" s="1">
        <f t="shared" si="2"/>
        <v>30</v>
      </c>
      <c r="C40" s="7"/>
      <c r="D40" s="7"/>
      <c r="E40" s="4"/>
      <c r="F40" s="4" t="s">
        <v>22</v>
      </c>
      <c r="G40" s="4"/>
      <c r="H40" s="4"/>
      <c r="I40" s="4"/>
      <c r="J40" s="4"/>
      <c r="K40" s="28"/>
      <c r="L40" s="24">
        <v>250</v>
      </c>
      <c r="M40" s="24">
        <v>250</v>
      </c>
      <c r="N40" s="25">
        <v>250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23</v>
      </c>
      <c r="G41" s="4"/>
      <c r="H41" s="4"/>
      <c r="I41" s="4"/>
      <c r="J41" s="4"/>
      <c r="K41" s="24">
        <v>15000</v>
      </c>
      <c r="L41" s="24">
        <v>24500</v>
      </c>
      <c r="M41" s="60">
        <v>24000</v>
      </c>
      <c r="N41" s="66">
        <v>39750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24</v>
      </c>
      <c r="G42" s="4"/>
      <c r="H42" s="4"/>
      <c r="I42" s="4"/>
      <c r="J42" s="4"/>
      <c r="K42" s="24">
        <v>50</v>
      </c>
      <c r="L42" s="24">
        <v>25</v>
      </c>
      <c r="M42" s="24">
        <v>75</v>
      </c>
      <c r="N42" s="25">
        <v>200</v>
      </c>
    </row>
    <row r="43" spans="2:14" ht="13.5" customHeight="1">
      <c r="B43" s="1">
        <f t="shared" si="2"/>
        <v>33</v>
      </c>
      <c r="C43" s="2" t="s">
        <v>95</v>
      </c>
      <c r="D43" s="2" t="s">
        <v>96</v>
      </c>
      <c r="E43" s="4"/>
      <c r="F43" s="4" t="s">
        <v>127</v>
      </c>
      <c r="G43" s="4"/>
      <c r="H43" s="4"/>
      <c r="I43" s="4"/>
      <c r="J43" s="4"/>
      <c r="K43" s="28">
        <v>25</v>
      </c>
      <c r="L43" s="28"/>
      <c r="M43" s="24" t="s">
        <v>205</v>
      </c>
      <c r="N43" s="25" t="s">
        <v>205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644</v>
      </c>
      <c r="G44" s="4"/>
      <c r="H44" s="4"/>
      <c r="I44" s="4"/>
      <c r="J44" s="4"/>
      <c r="K44" s="24"/>
      <c r="L44" s="24"/>
      <c r="M44" s="24" t="s">
        <v>205</v>
      </c>
      <c r="N44" s="25">
        <v>50</v>
      </c>
    </row>
    <row r="45" spans="2:25" ht="13.5" customHeight="1">
      <c r="B45" s="1">
        <f t="shared" si="2"/>
        <v>35</v>
      </c>
      <c r="C45" s="2" t="s">
        <v>111</v>
      </c>
      <c r="D45" s="2" t="s">
        <v>30</v>
      </c>
      <c r="E45" s="4"/>
      <c r="F45" s="4" t="s">
        <v>168</v>
      </c>
      <c r="G45" s="4"/>
      <c r="H45" s="4"/>
      <c r="I45" s="4"/>
      <c r="J45" s="4"/>
      <c r="K45" s="24" t="s">
        <v>205</v>
      </c>
      <c r="L45" s="28" t="s">
        <v>205</v>
      </c>
      <c r="M45" s="24" t="s">
        <v>205</v>
      </c>
      <c r="N45" s="25">
        <v>100</v>
      </c>
      <c r="Y45" s="62"/>
    </row>
    <row r="46" spans="2:25" ht="13.5" customHeight="1">
      <c r="B46" s="1">
        <f t="shared" si="2"/>
        <v>36</v>
      </c>
      <c r="C46" s="7"/>
      <c r="D46" s="7"/>
      <c r="E46" s="4"/>
      <c r="F46" s="4" t="s">
        <v>645</v>
      </c>
      <c r="G46" s="4"/>
      <c r="H46" s="4"/>
      <c r="I46" s="4"/>
      <c r="J46" s="4"/>
      <c r="K46" s="24"/>
      <c r="L46" s="24" t="s">
        <v>205</v>
      </c>
      <c r="M46" s="24"/>
      <c r="N46" s="134"/>
      <c r="Y46" s="62"/>
    </row>
    <row r="47" spans="2:25" ht="13.5" customHeight="1">
      <c r="B47" s="1">
        <f t="shared" si="2"/>
        <v>37</v>
      </c>
      <c r="C47" s="7"/>
      <c r="D47" s="7"/>
      <c r="E47" s="4"/>
      <c r="F47" s="4" t="s">
        <v>176</v>
      </c>
      <c r="G47" s="4"/>
      <c r="H47" s="4"/>
      <c r="I47" s="4"/>
      <c r="J47" s="4"/>
      <c r="K47" s="24">
        <v>50</v>
      </c>
      <c r="L47" s="24"/>
      <c r="M47" s="24" t="s">
        <v>205</v>
      </c>
      <c r="N47" s="25">
        <v>75</v>
      </c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31</v>
      </c>
      <c r="G48" s="4"/>
      <c r="H48" s="4"/>
      <c r="I48" s="4"/>
      <c r="J48" s="4"/>
      <c r="K48" s="24"/>
      <c r="L48" s="24"/>
      <c r="M48" s="24"/>
      <c r="N48" s="25" t="s">
        <v>205</v>
      </c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32</v>
      </c>
      <c r="G49" s="4"/>
      <c r="H49" s="4"/>
      <c r="I49" s="4"/>
      <c r="J49" s="4"/>
      <c r="K49" s="24"/>
      <c r="L49" s="24"/>
      <c r="M49" s="24">
        <v>25</v>
      </c>
      <c r="N49" s="25"/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172</v>
      </c>
      <c r="G50" s="4"/>
      <c r="H50" s="4"/>
      <c r="I50" s="4"/>
      <c r="J50" s="4"/>
      <c r="K50" s="24" t="s">
        <v>205</v>
      </c>
      <c r="L50" s="24" t="s">
        <v>205</v>
      </c>
      <c r="M50" s="24">
        <v>50</v>
      </c>
      <c r="N50" s="25">
        <v>75</v>
      </c>
      <c r="Y50" s="63"/>
    </row>
    <row r="51" spans="2:25" ht="13.5" customHeight="1">
      <c r="B51" s="1">
        <f t="shared" si="2"/>
        <v>41</v>
      </c>
      <c r="C51" s="7"/>
      <c r="D51" s="7"/>
      <c r="E51" s="4"/>
      <c r="F51" s="4" t="s">
        <v>191</v>
      </c>
      <c r="G51" s="4"/>
      <c r="H51" s="4"/>
      <c r="I51" s="4"/>
      <c r="J51" s="4"/>
      <c r="K51" s="24"/>
      <c r="L51" s="24"/>
      <c r="M51" s="24" t="s">
        <v>205</v>
      </c>
      <c r="N51" s="25">
        <v>200</v>
      </c>
      <c r="Y51" s="64"/>
    </row>
    <row r="52" spans="2:25" ht="13.5" customHeight="1">
      <c r="B52" s="1">
        <f t="shared" si="2"/>
        <v>42</v>
      </c>
      <c r="C52" s="7"/>
      <c r="D52" s="7"/>
      <c r="E52" s="4"/>
      <c r="F52" s="4" t="s">
        <v>145</v>
      </c>
      <c r="G52" s="4"/>
      <c r="H52" s="4"/>
      <c r="I52" s="4"/>
      <c r="J52" s="4"/>
      <c r="K52" s="24">
        <v>100</v>
      </c>
      <c r="L52" s="24">
        <v>100</v>
      </c>
      <c r="M52" s="24">
        <v>1100</v>
      </c>
      <c r="N52" s="25">
        <v>300</v>
      </c>
      <c r="Y52" s="63"/>
    </row>
    <row r="53" spans="2:25" ht="13.5" customHeight="1">
      <c r="B53" s="1">
        <f t="shared" si="2"/>
        <v>43</v>
      </c>
      <c r="C53" s="7"/>
      <c r="D53" s="7"/>
      <c r="E53" s="4"/>
      <c r="F53" s="4" t="s">
        <v>646</v>
      </c>
      <c r="G53" s="4"/>
      <c r="H53" s="4"/>
      <c r="I53" s="4"/>
      <c r="J53" s="4"/>
      <c r="K53" s="24"/>
      <c r="L53" s="90" t="s">
        <v>205</v>
      </c>
      <c r="M53" s="24"/>
      <c r="N53" s="25"/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146</v>
      </c>
      <c r="G54" s="4"/>
      <c r="H54" s="4"/>
      <c r="I54" s="4"/>
      <c r="J54" s="4"/>
      <c r="K54" s="24">
        <v>800</v>
      </c>
      <c r="L54" s="24">
        <v>1300</v>
      </c>
      <c r="M54" s="24">
        <v>700</v>
      </c>
      <c r="N54" s="25">
        <v>400</v>
      </c>
      <c r="Y54" s="65"/>
    </row>
    <row r="55" spans="2:25" ht="13.5" customHeight="1">
      <c r="B55" s="1">
        <f t="shared" si="2"/>
        <v>45</v>
      </c>
      <c r="C55" s="7"/>
      <c r="D55" s="7"/>
      <c r="E55" s="4"/>
      <c r="F55" s="4" t="s">
        <v>147</v>
      </c>
      <c r="G55" s="4"/>
      <c r="H55" s="4"/>
      <c r="I55" s="4"/>
      <c r="J55" s="4"/>
      <c r="K55" s="24">
        <v>50</v>
      </c>
      <c r="L55" s="24">
        <v>75</v>
      </c>
      <c r="M55" s="24">
        <v>50</v>
      </c>
      <c r="N55" s="25">
        <v>200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170</v>
      </c>
      <c r="G56" s="4"/>
      <c r="H56" s="4"/>
      <c r="I56" s="4"/>
      <c r="J56" s="4"/>
      <c r="K56" s="24">
        <v>75</v>
      </c>
      <c r="L56" s="24" t="s">
        <v>205</v>
      </c>
      <c r="M56" s="24"/>
      <c r="N56" s="25">
        <v>125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33</v>
      </c>
      <c r="G57" s="4"/>
      <c r="H57" s="4"/>
      <c r="I57" s="4"/>
      <c r="J57" s="4"/>
      <c r="K57" s="24">
        <v>8</v>
      </c>
      <c r="L57" s="24"/>
      <c r="M57" s="24">
        <v>8</v>
      </c>
      <c r="N57" s="25">
        <v>8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35</v>
      </c>
      <c r="G58" s="4"/>
      <c r="H58" s="4"/>
      <c r="I58" s="4"/>
      <c r="J58" s="4"/>
      <c r="K58" s="28" t="s">
        <v>205</v>
      </c>
      <c r="L58" s="24">
        <v>8</v>
      </c>
      <c r="M58" s="24">
        <v>32</v>
      </c>
      <c r="N58" s="25"/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104</v>
      </c>
      <c r="G59" s="4"/>
      <c r="H59" s="4"/>
      <c r="I59" s="4"/>
      <c r="J59" s="4"/>
      <c r="K59" s="28"/>
      <c r="L59" s="24">
        <v>100</v>
      </c>
      <c r="M59" s="24" t="s">
        <v>205</v>
      </c>
      <c r="N59" s="25" t="s">
        <v>205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105</v>
      </c>
      <c r="G60" s="4"/>
      <c r="H60" s="4"/>
      <c r="I60" s="4"/>
      <c r="J60" s="4"/>
      <c r="K60" s="24"/>
      <c r="L60" s="24">
        <v>100</v>
      </c>
      <c r="M60" s="24"/>
      <c r="N60" s="25"/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148</v>
      </c>
      <c r="G61" s="4"/>
      <c r="H61" s="4"/>
      <c r="I61" s="4"/>
      <c r="J61" s="4"/>
      <c r="K61" s="24">
        <v>950</v>
      </c>
      <c r="L61" s="24">
        <v>400</v>
      </c>
      <c r="M61" s="24">
        <v>900</v>
      </c>
      <c r="N61" s="25">
        <v>750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183</v>
      </c>
      <c r="G62" s="4"/>
      <c r="H62" s="4"/>
      <c r="I62" s="4"/>
      <c r="J62" s="4"/>
      <c r="K62" s="28"/>
      <c r="L62" s="24"/>
      <c r="M62" s="24" t="s">
        <v>205</v>
      </c>
      <c r="N62" s="25">
        <v>25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155</v>
      </c>
      <c r="G63" s="4"/>
      <c r="H63" s="4"/>
      <c r="I63" s="4"/>
      <c r="J63" s="4"/>
      <c r="K63" s="24"/>
      <c r="L63" s="24" t="s">
        <v>205</v>
      </c>
      <c r="M63" s="24">
        <v>25</v>
      </c>
      <c r="N63" s="25" t="s">
        <v>205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156</v>
      </c>
      <c r="G64" s="4"/>
      <c r="H64" s="4"/>
      <c r="I64" s="4"/>
      <c r="J64" s="4"/>
      <c r="K64" s="24"/>
      <c r="L64" s="24"/>
      <c r="M64" s="24" t="s">
        <v>205</v>
      </c>
      <c r="N64" s="25">
        <v>25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39</v>
      </c>
      <c r="G65" s="4"/>
      <c r="H65" s="4"/>
      <c r="I65" s="4"/>
      <c r="J65" s="4"/>
      <c r="K65" s="24">
        <v>3150</v>
      </c>
      <c r="L65" s="24">
        <v>50</v>
      </c>
      <c r="M65" s="24">
        <v>400</v>
      </c>
      <c r="N65" s="25">
        <v>550</v>
      </c>
      <c r="Y65" s="62"/>
    </row>
    <row r="66" spans="2:14" ht="13.5" customHeight="1">
      <c r="B66" s="1">
        <f t="shared" si="2"/>
        <v>56</v>
      </c>
      <c r="C66" s="2" t="s">
        <v>40</v>
      </c>
      <c r="D66" s="2" t="s">
        <v>41</v>
      </c>
      <c r="E66" s="4"/>
      <c r="F66" s="4" t="s">
        <v>98</v>
      </c>
      <c r="G66" s="4"/>
      <c r="H66" s="4"/>
      <c r="I66" s="4"/>
      <c r="J66" s="4"/>
      <c r="K66" s="24">
        <v>2</v>
      </c>
      <c r="L66" s="24" t="s">
        <v>205</v>
      </c>
      <c r="M66" s="24" t="s">
        <v>205</v>
      </c>
      <c r="N66" s="25" t="s">
        <v>205</v>
      </c>
    </row>
    <row r="67" spans="2:14" ht="13.5" customHeight="1">
      <c r="B67" s="1">
        <f t="shared" si="2"/>
        <v>57</v>
      </c>
      <c r="C67" s="7"/>
      <c r="D67" s="7"/>
      <c r="E67" s="4"/>
      <c r="F67" s="4" t="s">
        <v>647</v>
      </c>
      <c r="G67" s="4"/>
      <c r="H67" s="4"/>
      <c r="I67" s="4"/>
      <c r="J67" s="4"/>
      <c r="K67" s="24"/>
      <c r="L67" s="24"/>
      <c r="M67" s="24"/>
      <c r="N67" s="25" t="s">
        <v>205</v>
      </c>
    </row>
    <row r="68" spans="2:14" ht="13.5" customHeight="1">
      <c r="B68" s="1">
        <f t="shared" si="2"/>
        <v>58</v>
      </c>
      <c r="C68" s="7"/>
      <c r="D68" s="7"/>
      <c r="E68" s="4"/>
      <c r="F68" s="4" t="s">
        <v>648</v>
      </c>
      <c r="G68" s="4"/>
      <c r="H68" s="4"/>
      <c r="I68" s="4"/>
      <c r="J68" s="4"/>
      <c r="K68" s="24">
        <v>1</v>
      </c>
      <c r="L68" s="28"/>
      <c r="M68" s="24"/>
      <c r="N68" s="25">
        <v>3</v>
      </c>
    </row>
    <row r="69" spans="2:14" ht="13.5" customHeight="1">
      <c r="B69" s="1">
        <f t="shared" si="2"/>
        <v>59</v>
      </c>
      <c r="C69" s="7"/>
      <c r="D69" s="7"/>
      <c r="E69" s="4"/>
      <c r="F69" s="4" t="s">
        <v>186</v>
      </c>
      <c r="G69" s="4"/>
      <c r="H69" s="4"/>
      <c r="I69" s="4"/>
      <c r="J69" s="4"/>
      <c r="K69" s="24"/>
      <c r="L69" s="24"/>
      <c r="M69" s="24" t="s">
        <v>205</v>
      </c>
      <c r="N69" s="25">
        <v>1</v>
      </c>
    </row>
    <row r="70" spans="2:14" ht="13.5" customHeight="1">
      <c r="B70" s="1">
        <f t="shared" si="2"/>
        <v>60</v>
      </c>
      <c r="C70" s="7"/>
      <c r="D70" s="7"/>
      <c r="E70" s="4"/>
      <c r="F70" s="4" t="s">
        <v>42</v>
      </c>
      <c r="G70" s="4"/>
      <c r="H70" s="4"/>
      <c r="I70" s="4"/>
      <c r="J70" s="4"/>
      <c r="K70" s="24"/>
      <c r="L70" s="24" t="s">
        <v>205</v>
      </c>
      <c r="M70" s="24"/>
      <c r="N70" s="25"/>
    </row>
    <row r="71" spans="2:14" ht="13.5" customHeight="1">
      <c r="B71" s="1">
        <f t="shared" si="2"/>
        <v>61</v>
      </c>
      <c r="C71" s="2" t="s">
        <v>301</v>
      </c>
      <c r="D71" s="2" t="s">
        <v>89</v>
      </c>
      <c r="E71" s="4"/>
      <c r="F71" s="4" t="s">
        <v>238</v>
      </c>
      <c r="G71" s="4"/>
      <c r="H71" s="4"/>
      <c r="I71" s="4"/>
      <c r="J71" s="4"/>
      <c r="K71" s="24" t="s">
        <v>205</v>
      </c>
      <c r="L71" s="24"/>
      <c r="M71" s="24"/>
      <c r="N71" s="25" t="s">
        <v>205</v>
      </c>
    </row>
    <row r="72" spans="2:14" ht="13.5" customHeight="1">
      <c r="B72" s="1">
        <f t="shared" si="2"/>
        <v>62</v>
      </c>
      <c r="C72" s="7"/>
      <c r="D72" s="2" t="s">
        <v>90</v>
      </c>
      <c r="E72" s="4"/>
      <c r="F72" s="4" t="s">
        <v>128</v>
      </c>
      <c r="G72" s="4"/>
      <c r="H72" s="4"/>
      <c r="I72" s="4"/>
      <c r="J72" s="4"/>
      <c r="K72" s="24">
        <v>1</v>
      </c>
      <c r="L72" s="24" t="s">
        <v>205</v>
      </c>
      <c r="M72" s="24">
        <v>3</v>
      </c>
      <c r="N72" s="25"/>
    </row>
    <row r="73" spans="2:14" ht="13.5" customHeight="1">
      <c r="B73" s="1">
        <f t="shared" si="2"/>
        <v>63</v>
      </c>
      <c r="C73" s="7"/>
      <c r="D73" s="2" t="s">
        <v>44</v>
      </c>
      <c r="E73" s="4"/>
      <c r="F73" s="4" t="s">
        <v>167</v>
      </c>
      <c r="G73" s="4"/>
      <c r="H73" s="4"/>
      <c r="I73" s="4"/>
      <c r="J73" s="4"/>
      <c r="K73" s="24"/>
      <c r="L73" s="24">
        <v>3</v>
      </c>
      <c r="M73" s="24" t="s">
        <v>205</v>
      </c>
      <c r="N73" s="25">
        <v>5</v>
      </c>
    </row>
    <row r="74" spans="2:14" ht="13.5" customHeight="1">
      <c r="B74" s="1">
        <f t="shared" si="2"/>
        <v>64</v>
      </c>
      <c r="C74" s="7"/>
      <c r="D74" s="7"/>
      <c r="E74" s="4"/>
      <c r="F74" s="4" t="s">
        <v>300</v>
      </c>
      <c r="G74" s="4"/>
      <c r="H74" s="4"/>
      <c r="I74" s="4"/>
      <c r="J74" s="4"/>
      <c r="K74" s="24"/>
      <c r="L74" s="24"/>
      <c r="M74" s="24"/>
      <c r="N74" s="25">
        <v>1</v>
      </c>
    </row>
    <row r="75" spans="2:14" ht="13.5" customHeight="1">
      <c r="B75" s="1">
        <f t="shared" si="2"/>
        <v>65</v>
      </c>
      <c r="C75" s="7"/>
      <c r="D75" s="8"/>
      <c r="E75" s="4"/>
      <c r="F75" s="4" t="s">
        <v>45</v>
      </c>
      <c r="G75" s="4"/>
      <c r="H75" s="4"/>
      <c r="I75" s="4"/>
      <c r="J75" s="4"/>
      <c r="K75" s="24"/>
      <c r="L75" s="24" t="s">
        <v>205</v>
      </c>
      <c r="M75" s="24">
        <v>25</v>
      </c>
      <c r="N75" s="25"/>
    </row>
    <row r="76" spans="2:14" ht="13.5" customHeight="1">
      <c r="B76" s="1">
        <f aca="true" t="shared" si="4" ref="B76:B81">B75+1</f>
        <v>66</v>
      </c>
      <c r="C76" s="8"/>
      <c r="D76" s="9" t="s">
        <v>46</v>
      </c>
      <c r="E76" s="4"/>
      <c r="F76" s="4" t="s">
        <v>47</v>
      </c>
      <c r="G76" s="4"/>
      <c r="H76" s="4"/>
      <c r="I76" s="4"/>
      <c r="J76" s="4"/>
      <c r="K76" s="24">
        <v>25</v>
      </c>
      <c r="L76" s="24">
        <v>100</v>
      </c>
      <c r="M76" s="24">
        <v>50</v>
      </c>
      <c r="N76" s="25">
        <v>300</v>
      </c>
    </row>
    <row r="77" spans="2:14" ht="13.5" customHeight="1">
      <c r="B77" s="1">
        <f t="shared" si="4"/>
        <v>67</v>
      </c>
      <c r="C77" s="2" t="s">
        <v>0</v>
      </c>
      <c r="D77" s="2" t="s">
        <v>91</v>
      </c>
      <c r="E77" s="4"/>
      <c r="F77" s="4" t="s">
        <v>1</v>
      </c>
      <c r="G77" s="4"/>
      <c r="H77" s="4"/>
      <c r="I77" s="4"/>
      <c r="J77" s="4"/>
      <c r="K77" s="24"/>
      <c r="L77" s="24"/>
      <c r="M77" s="24"/>
      <c r="N77" s="25" t="s">
        <v>205</v>
      </c>
    </row>
    <row r="78" spans="2:24" ht="13.5" customHeight="1">
      <c r="B78" s="1">
        <f t="shared" si="4"/>
        <v>68</v>
      </c>
      <c r="C78" s="7"/>
      <c r="D78" s="9" t="s">
        <v>48</v>
      </c>
      <c r="E78" s="4"/>
      <c r="F78" s="4" t="s">
        <v>49</v>
      </c>
      <c r="G78" s="4"/>
      <c r="H78" s="4"/>
      <c r="I78" s="4"/>
      <c r="J78" s="4"/>
      <c r="K78" s="24"/>
      <c r="L78" s="24"/>
      <c r="M78" s="24" t="s">
        <v>205</v>
      </c>
      <c r="N78" s="25">
        <v>50</v>
      </c>
      <c r="U78" s="29">
        <f>COUNTA(K66:K78)</f>
        <v>5</v>
      </c>
      <c r="V78" s="29">
        <f>COUNTA(L66:L78)</f>
        <v>6</v>
      </c>
      <c r="W78" s="29">
        <f>COUNTA(M66:M78)</f>
        <v>7</v>
      </c>
      <c r="X78" s="29">
        <f>COUNTA(N66:N78)</f>
        <v>10</v>
      </c>
    </row>
    <row r="79" spans="2:14" ht="13.5" customHeight="1">
      <c r="B79" s="1">
        <f t="shared" si="4"/>
        <v>69</v>
      </c>
      <c r="C79" s="156" t="s">
        <v>50</v>
      </c>
      <c r="D79" s="157"/>
      <c r="E79" s="4"/>
      <c r="F79" s="4" t="s">
        <v>51</v>
      </c>
      <c r="G79" s="4"/>
      <c r="H79" s="4"/>
      <c r="I79" s="4"/>
      <c r="J79" s="4"/>
      <c r="K79" s="24">
        <v>2750</v>
      </c>
      <c r="L79" s="24">
        <v>4250</v>
      </c>
      <c r="M79" s="24">
        <v>3000</v>
      </c>
      <c r="N79" s="25">
        <v>3500</v>
      </c>
    </row>
    <row r="80" spans="2:14" ht="13.5" customHeight="1">
      <c r="B80" s="1">
        <f t="shared" si="4"/>
        <v>70</v>
      </c>
      <c r="C80" s="3"/>
      <c r="D80" s="92"/>
      <c r="E80" s="4"/>
      <c r="F80" s="4" t="s">
        <v>52</v>
      </c>
      <c r="G80" s="4"/>
      <c r="H80" s="4"/>
      <c r="I80" s="4"/>
      <c r="J80" s="4"/>
      <c r="K80" s="24">
        <v>750</v>
      </c>
      <c r="L80" s="24">
        <v>1000</v>
      </c>
      <c r="M80" s="24">
        <v>1000</v>
      </c>
      <c r="N80" s="25">
        <v>1000</v>
      </c>
    </row>
    <row r="81" spans="2:14" ht="13.5" customHeight="1" thickBot="1">
      <c r="B81" s="1">
        <f t="shared" si="4"/>
        <v>71</v>
      </c>
      <c r="C81" s="3"/>
      <c r="D81" s="92"/>
      <c r="E81" s="4"/>
      <c r="F81" s="4" t="s">
        <v>92</v>
      </c>
      <c r="G81" s="4"/>
      <c r="H81" s="4"/>
      <c r="I81" s="4"/>
      <c r="J81" s="4"/>
      <c r="K81" s="24">
        <v>750</v>
      </c>
      <c r="L81" s="24">
        <v>250</v>
      </c>
      <c r="M81" s="24">
        <v>1000</v>
      </c>
      <c r="N81" s="25">
        <v>1750</v>
      </c>
    </row>
    <row r="82" spans="2:24" ht="13.5" customHeight="1">
      <c r="B82" s="93"/>
      <c r="C82" s="94"/>
      <c r="D82" s="94"/>
      <c r="E82" s="27"/>
      <c r="F82" s="27"/>
      <c r="G82" s="27"/>
      <c r="H82" s="27"/>
      <c r="I82" s="27"/>
      <c r="J82" s="27"/>
      <c r="K82" s="27"/>
      <c r="L82" s="27"/>
      <c r="M82" s="27"/>
      <c r="N82" s="27"/>
      <c r="U82" s="29">
        <f>COUNTA(K11:K81)</f>
        <v>35</v>
      </c>
      <c r="V82" s="29">
        <f>COUNTA(L11:L81)</f>
        <v>43</v>
      </c>
      <c r="W82" s="29">
        <f>COUNTA(M11:M81)</f>
        <v>52</v>
      </c>
      <c r="X82" s="29">
        <f>COUNTA(N11:N81)</f>
        <v>57</v>
      </c>
    </row>
    <row r="83" ht="18" customHeight="1"/>
    <row r="84" ht="18" customHeight="1">
      <c r="B84" s="72"/>
    </row>
    <row r="85" ht="9" customHeight="1" thickBot="1"/>
    <row r="86" spans="2:24" ht="18" customHeight="1">
      <c r="B86" s="73"/>
      <c r="C86" s="74"/>
      <c r="D86" s="158" t="s">
        <v>2</v>
      </c>
      <c r="E86" s="158"/>
      <c r="F86" s="158"/>
      <c r="G86" s="158"/>
      <c r="H86" s="74"/>
      <c r="I86" s="74"/>
      <c r="J86" s="75"/>
      <c r="K86" s="31" t="s">
        <v>70</v>
      </c>
      <c r="L86" s="31" t="s">
        <v>71</v>
      </c>
      <c r="M86" s="31" t="s">
        <v>72</v>
      </c>
      <c r="N86" s="54" t="s">
        <v>73</v>
      </c>
      <c r="U86" s="29">
        <f>SUM(U11:U19,K20:K81)</f>
        <v>27047</v>
      </c>
      <c r="V86" s="29">
        <f>SUM(V11:V19,L20:L81)</f>
        <v>34965</v>
      </c>
      <c r="W86" s="29">
        <f>SUM(W11:W19,M20:M81)</f>
        <v>35393</v>
      </c>
      <c r="X86" s="29">
        <f>SUM(X11:X19,N20:N81)</f>
        <v>55670</v>
      </c>
    </row>
    <row r="87" spans="2:14" ht="18" customHeight="1" thickBot="1">
      <c r="B87" s="79"/>
      <c r="C87" s="26"/>
      <c r="D87" s="154" t="s">
        <v>3</v>
      </c>
      <c r="E87" s="154"/>
      <c r="F87" s="154"/>
      <c r="G87" s="154"/>
      <c r="H87" s="26"/>
      <c r="I87" s="26"/>
      <c r="J87" s="80"/>
      <c r="K87" s="36" t="str">
        <f>K5</f>
        <v>H 31.3.13</v>
      </c>
      <c r="L87" s="36" t="str">
        <f>L5</f>
        <v>H 31.3.13</v>
      </c>
      <c r="M87" s="36" t="str">
        <f>M5</f>
        <v>H 31.3.13</v>
      </c>
      <c r="N87" s="53" t="str">
        <f>N5</f>
        <v>H 31.3.13</v>
      </c>
    </row>
    <row r="88" spans="2:14" ht="19.5" customHeight="1" thickTop="1">
      <c r="B88" s="159" t="s">
        <v>54</v>
      </c>
      <c r="C88" s="160"/>
      <c r="D88" s="160"/>
      <c r="E88" s="160"/>
      <c r="F88" s="160"/>
      <c r="G88" s="160"/>
      <c r="H88" s="160"/>
      <c r="I88" s="160"/>
      <c r="J88" s="95"/>
      <c r="K88" s="37">
        <f>SUM(K89:K97)</f>
        <v>27047</v>
      </c>
      <c r="L88" s="37">
        <f>SUM(L89:L97)</f>
        <v>34965</v>
      </c>
      <c r="M88" s="37">
        <f>SUM(M89:M97)</f>
        <v>35393</v>
      </c>
      <c r="N88" s="56">
        <f>SUM(N89:N97)</f>
        <v>55670</v>
      </c>
    </row>
    <row r="89" spans="2:14" ht="13.5" customHeight="1">
      <c r="B89" s="147" t="s">
        <v>55</v>
      </c>
      <c r="C89" s="148"/>
      <c r="D89" s="161"/>
      <c r="E89" s="13"/>
      <c r="F89" s="14"/>
      <c r="G89" s="146" t="s">
        <v>14</v>
      </c>
      <c r="H89" s="146"/>
      <c r="I89" s="14"/>
      <c r="J89" s="16"/>
      <c r="K89" s="5">
        <f>SUM(U$11:U$19)</f>
        <v>175</v>
      </c>
      <c r="L89" s="5">
        <f>SUM(V11:V19)</f>
        <v>700</v>
      </c>
      <c r="M89" s="5">
        <f>SUM(W$11:W$19)</f>
        <v>450</v>
      </c>
      <c r="N89" s="6">
        <f>SUM(X$11:X$19)</f>
        <v>725</v>
      </c>
    </row>
    <row r="90" spans="2:14" ht="13.5" customHeight="1">
      <c r="B90" s="98"/>
      <c r="C90" s="99"/>
      <c r="D90" s="100"/>
      <c r="E90" s="17"/>
      <c r="F90" s="4"/>
      <c r="G90" s="146" t="s">
        <v>27</v>
      </c>
      <c r="H90" s="146"/>
      <c r="I90" s="15"/>
      <c r="J90" s="18"/>
      <c r="K90" s="5">
        <f>SUM(K$20)</f>
        <v>2100</v>
      </c>
      <c r="L90" s="5">
        <f>SUM(L$20)</f>
        <v>350</v>
      </c>
      <c r="M90" s="5">
        <f>SUM(M$20)</f>
        <v>800</v>
      </c>
      <c r="N90" s="6">
        <f>SUM(N$20)</f>
        <v>2000</v>
      </c>
    </row>
    <row r="91" spans="2:14" ht="13.5" customHeight="1">
      <c r="B91" s="98"/>
      <c r="C91" s="99"/>
      <c r="D91" s="100"/>
      <c r="E91" s="17"/>
      <c r="F91" s="4"/>
      <c r="G91" s="146" t="s">
        <v>29</v>
      </c>
      <c r="H91" s="146"/>
      <c r="I91" s="14"/>
      <c r="J91" s="16"/>
      <c r="K91" s="5">
        <f>SUM(K$21:K$22)</f>
        <v>0</v>
      </c>
      <c r="L91" s="5">
        <f>SUM(L$21:L$22)</f>
        <v>0</v>
      </c>
      <c r="M91" s="5">
        <f>SUM(M$21:M$22)</f>
        <v>25</v>
      </c>
      <c r="N91" s="6">
        <f>SUM(N$21:N$22)</f>
        <v>0</v>
      </c>
    </row>
    <row r="92" spans="2:14" ht="13.5" customHeight="1">
      <c r="B92" s="98"/>
      <c r="C92" s="99"/>
      <c r="D92" s="100"/>
      <c r="E92" s="17"/>
      <c r="F92" s="4"/>
      <c r="G92" s="146" t="s">
        <v>101</v>
      </c>
      <c r="H92" s="146"/>
      <c r="I92" s="14"/>
      <c r="J92" s="16"/>
      <c r="K92" s="5">
        <f>SUM(K$23:K$23)</f>
        <v>25</v>
      </c>
      <c r="L92" s="5">
        <f>SUM(L$23:L$23)</f>
        <v>0</v>
      </c>
      <c r="M92" s="5">
        <f>SUM(M$23:M$23)</f>
        <v>25</v>
      </c>
      <c r="N92" s="6">
        <f>SUM(N$23:N$23)</f>
        <v>0</v>
      </c>
    </row>
    <row r="93" spans="2:14" ht="13.5" customHeight="1">
      <c r="B93" s="98"/>
      <c r="C93" s="99"/>
      <c r="D93" s="100"/>
      <c r="E93" s="17"/>
      <c r="F93" s="4"/>
      <c r="G93" s="146" t="s">
        <v>102</v>
      </c>
      <c r="H93" s="146"/>
      <c r="I93" s="14"/>
      <c r="J93" s="16"/>
      <c r="K93" s="5">
        <f>SUM(K$25:K$42)</f>
        <v>15260</v>
      </c>
      <c r="L93" s="5">
        <f>SUM(L$25:L$42)</f>
        <v>26179</v>
      </c>
      <c r="M93" s="5">
        <f>SUM(M$25:M$42)</f>
        <v>25725</v>
      </c>
      <c r="N93" s="6">
        <f>SUM(N$25:N$42)</f>
        <v>43427</v>
      </c>
    </row>
    <row r="94" spans="2:14" ht="13.5" customHeight="1">
      <c r="B94" s="98"/>
      <c r="C94" s="99"/>
      <c r="D94" s="100"/>
      <c r="E94" s="17"/>
      <c r="F94" s="4"/>
      <c r="G94" s="146" t="s">
        <v>96</v>
      </c>
      <c r="H94" s="146"/>
      <c r="I94" s="14"/>
      <c r="J94" s="16"/>
      <c r="K94" s="5">
        <f>SUM(K$43:K$44)</f>
        <v>25</v>
      </c>
      <c r="L94" s="5">
        <f>SUM(L$43:L$44)</f>
        <v>0</v>
      </c>
      <c r="M94" s="5">
        <f>SUM(M$43:M$44)</f>
        <v>0</v>
      </c>
      <c r="N94" s="6">
        <f>SUM(N$43:N$44)</f>
        <v>50</v>
      </c>
    </row>
    <row r="95" spans="2:14" ht="13.5" customHeight="1">
      <c r="B95" s="98"/>
      <c r="C95" s="99"/>
      <c r="D95" s="100"/>
      <c r="E95" s="17"/>
      <c r="F95" s="4"/>
      <c r="G95" s="146" t="s">
        <v>30</v>
      </c>
      <c r="H95" s="146"/>
      <c r="I95" s="14"/>
      <c r="J95" s="16"/>
      <c r="K95" s="5">
        <f>SUM(K$45:K$65)</f>
        <v>5183</v>
      </c>
      <c r="L95" s="5">
        <f>SUM(L$45:L$65)</f>
        <v>2133</v>
      </c>
      <c r="M95" s="5">
        <f>SUM(M$45:M$65)</f>
        <v>3290</v>
      </c>
      <c r="N95" s="6">
        <f>SUM(N$45:N$65)</f>
        <v>2833</v>
      </c>
    </row>
    <row r="96" spans="2:14" ht="13.5" customHeight="1">
      <c r="B96" s="98"/>
      <c r="C96" s="99"/>
      <c r="D96" s="100"/>
      <c r="E96" s="17"/>
      <c r="F96" s="4"/>
      <c r="G96" s="146" t="s">
        <v>56</v>
      </c>
      <c r="H96" s="146"/>
      <c r="I96" s="14"/>
      <c r="J96" s="16"/>
      <c r="K96" s="5">
        <f>SUM(K$24:K$24,K$79:K$80)</f>
        <v>3500</v>
      </c>
      <c r="L96" s="5">
        <f>SUM(L24:L24,L$79:L$80)</f>
        <v>5250</v>
      </c>
      <c r="M96" s="5">
        <f>SUM(M24:M24,M$79:M$80)</f>
        <v>4000</v>
      </c>
      <c r="N96" s="6">
        <f>SUM(N24:N24,N$79:N$80)</f>
        <v>4525</v>
      </c>
    </row>
    <row r="97" spans="2:14" ht="13.5" customHeight="1" thickBot="1">
      <c r="B97" s="101"/>
      <c r="C97" s="102"/>
      <c r="D97" s="103"/>
      <c r="E97" s="19"/>
      <c r="F97" s="10"/>
      <c r="G97" s="149" t="s">
        <v>53</v>
      </c>
      <c r="H97" s="149"/>
      <c r="I97" s="20"/>
      <c r="J97" s="21"/>
      <c r="K97" s="11">
        <f>SUM(K$66:K$78,K$81)</f>
        <v>779</v>
      </c>
      <c r="L97" s="11">
        <f>SUM(L$66:L$78,L$81)</f>
        <v>353</v>
      </c>
      <c r="M97" s="11">
        <f>SUM(M$66:M$78,M$81)</f>
        <v>1078</v>
      </c>
      <c r="N97" s="12">
        <f>SUM(N$66:N$78,N$81)</f>
        <v>2110</v>
      </c>
    </row>
    <row r="98" spans="2:14" ht="18" customHeight="1" thickTop="1">
      <c r="B98" s="150" t="s">
        <v>57</v>
      </c>
      <c r="C98" s="151"/>
      <c r="D98" s="152"/>
      <c r="E98" s="106"/>
      <c r="F98" s="104"/>
      <c r="G98" s="153" t="s">
        <v>58</v>
      </c>
      <c r="H98" s="153"/>
      <c r="I98" s="104"/>
      <c r="J98" s="105"/>
      <c r="K98" s="38" t="s">
        <v>59</v>
      </c>
      <c r="L98" s="44"/>
      <c r="M98" s="44"/>
      <c r="N98" s="57"/>
    </row>
    <row r="99" spans="2:14" ht="18" customHeight="1">
      <c r="B99" s="107"/>
      <c r="C99" s="108"/>
      <c r="D99" s="108"/>
      <c r="E99" s="109"/>
      <c r="F99" s="110"/>
      <c r="G99" s="111"/>
      <c r="H99" s="111"/>
      <c r="I99" s="110"/>
      <c r="J99" s="112"/>
      <c r="K99" s="39" t="s">
        <v>60</v>
      </c>
      <c r="L99" s="45"/>
      <c r="M99" s="45"/>
      <c r="N99" s="48"/>
    </row>
    <row r="100" spans="2:14" ht="18" customHeight="1">
      <c r="B100" s="98"/>
      <c r="C100" s="99"/>
      <c r="D100" s="99"/>
      <c r="E100" s="113"/>
      <c r="F100" s="26"/>
      <c r="G100" s="154" t="s">
        <v>61</v>
      </c>
      <c r="H100" s="154"/>
      <c r="I100" s="96"/>
      <c r="J100" s="97"/>
      <c r="K100" s="40" t="s">
        <v>62</v>
      </c>
      <c r="L100" s="46"/>
      <c r="M100" s="49"/>
      <c r="N100" s="46"/>
    </row>
    <row r="101" spans="2:14" ht="18" customHeight="1">
      <c r="B101" s="98"/>
      <c r="C101" s="99"/>
      <c r="D101" s="99"/>
      <c r="E101" s="114"/>
      <c r="F101" s="99"/>
      <c r="G101" s="115"/>
      <c r="H101" s="115"/>
      <c r="I101" s="108"/>
      <c r="J101" s="116"/>
      <c r="K101" s="41" t="s">
        <v>114</v>
      </c>
      <c r="L101" s="47"/>
      <c r="M101" s="50"/>
      <c r="N101" s="47"/>
    </row>
    <row r="102" spans="2:14" ht="18" customHeight="1">
      <c r="B102" s="98"/>
      <c r="C102" s="99"/>
      <c r="D102" s="99"/>
      <c r="E102" s="114"/>
      <c r="F102" s="99"/>
      <c r="G102" s="115"/>
      <c r="H102" s="115"/>
      <c r="I102" s="108"/>
      <c r="J102" s="116"/>
      <c r="K102" s="41" t="s">
        <v>106</v>
      </c>
      <c r="L102" s="45"/>
      <c r="M102" s="50"/>
      <c r="N102" s="47"/>
    </row>
    <row r="103" spans="2:14" ht="18" customHeight="1">
      <c r="B103" s="98"/>
      <c r="C103" s="99"/>
      <c r="D103" s="99"/>
      <c r="E103" s="113"/>
      <c r="F103" s="26"/>
      <c r="G103" s="154" t="s">
        <v>63</v>
      </c>
      <c r="H103" s="154"/>
      <c r="I103" s="96"/>
      <c r="J103" s="97"/>
      <c r="K103" s="40" t="s">
        <v>122</v>
      </c>
      <c r="L103" s="46"/>
      <c r="M103" s="49"/>
      <c r="N103" s="46"/>
    </row>
    <row r="104" spans="2:14" ht="18" customHeight="1">
      <c r="B104" s="98"/>
      <c r="C104" s="99"/>
      <c r="D104" s="99"/>
      <c r="E104" s="114"/>
      <c r="F104" s="99"/>
      <c r="G104" s="115"/>
      <c r="H104" s="115"/>
      <c r="I104" s="108"/>
      <c r="J104" s="116"/>
      <c r="K104" s="41" t="s">
        <v>115</v>
      </c>
      <c r="L104" s="47"/>
      <c r="M104" s="50"/>
      <c r="N104" s="47"/>
    </row>
    <row r="105" spans="2:14" ht="18" customHeight="1">
      <c r="B105" s="98"/>
      <c r="C105" s="99"/>
      <c r="D105" s="99"/>
      <c r="E105" s="114"/>
      <c r="F105" s="99"/>
      <c r="G105" s="115"/>
      <c r="H105" s="115"/>
      <c r="I105" s="108"/>
      <c r="J105" s="116"/>
      <c r="K105" s="41" t="s">
        <v>120</v>
      </c>
      <c r="L105" s="47"/>
      <c r="M105" s="47"/>
      <c r="N105" s="47"/>
    </row>
    <row r="106" spans="2:14" ht="18" customHeight="1">
      <c r="B106" s="98"/>
      <c r="C106" s="99"/>
      <c r="D106" s="99"/>
      <c r="E106" s="87"/>
      <c r="F106" s="88"/>
      <c r="G106" s="111"/>
      <c r="H106" s="111"/>
      <c r="I106" s="110"/>
      <c r="J106" s="112"/>
      <c r="K106" s="41" t="s">
        <v>121</v>
      </c>
      <c r="L106" s="48"/>
      <c r="M106" s="45"/>
      <c r="N106" s="48"/>
    </row>
    <row r="107" spans="2:14" ht="18" customHeight="1">
      <c r="B107" s="147" t="s">
        <v>64</v>
      </c>
      <c r="C107" s="148"/>
      <c r="D107" s="148"/>
      <c r="E107" s="26"/>
      <c r="F107" s="26"/>
      <c r="G107" s="26"/>
      <c r="H107" s="26"/>
      <c r="I107" s="26"/>
      <c r="J107" s="26"/>
      <c r="K107" s="26"/>
      <c r="L107" s="26"/>
      <c r="M107" s="26"/>
      <c r="N107" s="58"/>
    </row>
    <row r="108" spans="2:14" ht="13.5" customHeight="1">
      <c r="B108" s="117"/>
      <c r="C108" s="42" t="s">
        <v>65</v>
      </c>
      <c r="D108" s="118"/>
      <c r="E108" s="42"/>
      <c r="F108" s="42"/>
      <c r="G108" s="42"/>
      <c r="H108" s="42"/>
      <c r="I108" s="42"/>
      <c r="J108" s="42"/>
      <c r="K108" s="42"/>
      <c r="L108" s="42"/>
      <c r="M108" s="42"/>
      <c r="N108" s="59"/>
    </row>
    <row r="109" spans="2:14" ht="13.5" customHeight="1">
      <c r="B109" s="117"/>
      <c r="C109" s="42" t="s">
        <v>66</v>
      </c>
      <c r="D109" s="118"/>
      <c r="E109" s="42"/>
      <c r="F109" s="42"/>
      <c r="G109" s="42"/>
      <c r="H109" s="42"/>
      <c r="I109" s="42"/>
      <c r="J109" s="42"/>
      <c r="K109" s="42"/>
      <c r="L109" s="42"/>
      <c r="M109" s="42"/>
      <c r="N109" s="59"/>
    </row>
    <row r="110" spans="2:14" ht="13.5" customHeight="1">
      <c r="B110" s="117"/>
      <c r="C110" s="42" t="s">
        <v>67</v>
      </c>
      <c r="D110" s="118"/>
      <c r="E110" s="42"/>
      <c r="F110" s="42"/>
      <c r="G110" s="42"/>
      <c r="H110" s="42"/>
      <c r="I110" s="42"/>
      <c r="J110" s="42"/>
      <c r="K110" s="42"/>
      <c r="L110" s="42"/>
      <c r="M110" s="42"/>
      <c r="N110" s="59"/>
    </row>
    <row r="111" spans="2:14" ht="13.5" customHeight="1">
      <c r="B111" s="117"/>
      <c r="C111" s="42" t="s">
        <v>240</v>
      </c>
      <c r="D111" s="118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9"/>
      <c r="C112" s="42" t="s">
        <v>241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9"/>
      <c r="C113" s="42" t="s">
        <v>201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9"/>
      <c r="C114" s="42" t="s">
        <v>112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113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97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246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 customHeight="1">
      <c r="B118" s="119"/>
      <c r="C118" s="42" t="s">
        <v>242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59"/>
    </row>
    <row r="119" spans="2:14" ht="13.5" customHeight="1">
      <c r="B119" s="119"/>
      <c r="C119" s="42" t="s">
        <v>243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3.5" customHeight="1">
      <c r="B120" s="119"/>
      <c r="C120" s="42" t="s">
        <v>244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 customHeight="1">
      <c r="B121" s="119"/>
      <c r="C121" s="42" t="s">
        <v>194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9"/>
      <c r="C122" s="42" t="s">
        <v>245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9"/>
      <c r="C123" s="42" t="s">
        <v>247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9"/>
      <c r="C124" s="42" t="s">
        <v>203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>
      <c r="B125" s="120"/>
      <c r="C125" s="42" t="s">
        <v>569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1"/>
    </row>
    <row r="126" spans="2:14" ht="13.5">
      <c r="B126" s="120"/>
      <c r="C126" s="42" t="s">
        <v>248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1"/>
    </row>
    <row r="127" spans="2:14" ht="13.5" customHeight="1">
      <c r="B127" s="119"/>
      <c r="C127" s="42" t="s">
        <v>149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8" customHeight="1">
      <c r="B128" s="119"/>
      <c r="C128" s="42" t="s">
        <v>68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>
      <c r="B129" s="120"/>
      <c r="C129" s="42" t="s">
        <v>202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1"/>
    </row>
    <row r="130" spans="2:14" ht="13.5">
      <c r="B130" s="120"/>
      <c r="C130" s="42" t="s">
        <v>249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1"/>
    </row>
    <row r="131" spans="2:14" ht="14.25" thickBot="1">
      <c r="B131" s="121"/>
      <c r="C131" s="43" t="s">
        <v>250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79:D79"/>
    <mergeCell ref="D86:G86"/>
    <mergeCell ref="D87:G87"/>
    <mergeCell ref="B88:I88"/>
    <mergeCell ref="B89:D89"/>
    <mergeCell ref="G89:H89"/>
    <mergeCell ref="G90:H90"/>
    <mergeCell ref="G91:H91"/>
    <mergeCell ref="G92:H92"/>
    <mergeCell ref="G93:H93"/>
    <mergeCell ref="G94:H94"/>
    <mergeCell ref="G95:H95"/>
    <mergeCell ref="B107:D107"/>
    <mergeCell ref="G96:H96"/>
    <mergeCell ref="G97:H97"/>
    <mergeCell ref="B98:D98"/>
    <mergeCell ref="G98:H98"/>
    <mergeCell ref="G100:H100"/>
    <mergeCell ref="G103:H10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6"/>
  <sheetViews>
    <sheetView view="pageBreakPreview" zoomScale="75" zoomScaleNormal="75" zoomScaleSheetLayoutView="75" zoomScalePageLayoutView="0" workbookViewId="0" topLeftCell="A1">
      <pane xSplit="10" ySplit="10" topLeftCell="K130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I131" sqref="I131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503</v>
      </c>
      <c r="L5" s="32" t="str">
        <f>K5</f>
        <v>H 30.11.1</v>
      </c>
      <c r="M5" s="32" t="str">
        <f>K5</f>
        <v>H 30.11.1</v>
      </c>
      <c r="N5" s="51" t="str">
        <f>K5</f>
        <v>H 30.11.1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40">
        <v>0.46527777777777773</v>
      </c>
      <c r="L6" s="140">
        <v>0.43333333333333335</v>
      </c>
      <c r="M6" s="140">
        <v>0.4152777777777778</v>
      </c>
      <c r="N6" s="141">
        <v>0.3736111111111111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42">
        <v>2.57</v>
      </c>
      <c r="L7" s="142">
        <v>1.35</v>
      </c>
      <c r="M7" s="142">
        <v>1.4</v>
      </c>
      <c r="N7" s="143">
        <v>1.4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204</v>
      </c>
      <c r="M11" s="22" t="s">
        <v>223</v>
      </c>
      <c r="N11" s="23" t="s">
        <v>223</v>
      </c>
      <c r="P11" s="29" t="s">
        <v>15</v>
      </c>
      <c r="Q11" s="29">
        <f aca="true" t="shared" si="0" ref="Q11:T16">IF(K11="",0,VALUE(MID(K11,2,LEN(K11)-2)))</f>
        <v>0</v>
      </c>
      <c r="R11" s="29">
        <f t="shared" si="0"/>
        <v>50</v>
      </c>
      <c r="S11" s="29">
        <f t="shared" si="0"/>
        <v>25</v>
      </c>
      <c r="T11" s="29">
        <f t="shared" si="0"/>
        <v>25</v>
      </c>
      <c r="U11" s="29">
        <f aca="true" t="shared" si="1" ref="U11:X24">IF(K11="＋",0,IF(K11="(＋)",0,ABS(K11)))</f>
        <v>0</v>
      </c>
      <c r="V11" s="29">
        <f t="shared" si="1"/>
        <v>50</v>
      </c>
      <c r="W11" s="29">
        <f t="shared" si="1"/>
        <v>25</v>
      </c>
      <c r="X11" s="29">
        <f t="shared" si="1"/>
        <v>25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308</v>
      </c>
      <c r="L12" s="22" t="s">
        <v>364</v>
      </c>
      <c r="M12" s="22" t="s">
        <v>389</v>
      </c>
      <c r="N12" s="23" t="s">
        <v>230</v>
      </c>
      <c r="P12" s="29" t="s">
        <v>15</v>
      </c>
      <c r="Q12" s="29">
        <f t="shared" si="0"/>
        <v>175</v>
      </c>
      <c r="R12" s="29">
        <f t="shared" si="0"/>
        <v>400</v>
      </c>
      <c r="S12" s="29">
        <f t="shared" si="0"/>
        <v>750</v>
      </c>
      <c r="T12" s="29">
        <f t="shared" si="0"/>
        <v>475</v>
      </c>
      <c r="U12" s="29">
        <f t="shared" si="1"/>
        <v>175</v>
      </c>
      <c r="V12" s="29">
        <f t="shared" si="1"/>
        <v>400</v>
      </c>
      <c r="W12" s="29">
        <f t="shared" si="1"/>
        <v>750</v>
      </c>
      <c r="X12" s="29">
        <f t="shared" si="1"/>
        <v>475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255</v>
      </c>
      <c r="G13" s="4"/>
      <c r="H13" s="4"/>
      <c r="I13" s="4"/>
      <c r="J13" s="4"/>
      <c r="K13" s="22"/>
      <c r="L13" s="22"/>
      <c r="M13" s="22" t="s">
        <v>223</v>
      </c>
      <c r="N13" s="23"/>
      <c r="P13" s="29" t="s">
        <v>15</v>
      </c>
      <c r="Q13" s="29">
        <f>IF(K13="",0,VALUE(MID(K13,2,LEN(K13)-2)))</f>
        <v>0</v>
      </c>
      <c r="R13" s="29">
        <f t="shared" si="0"/>
        <v>0</v>
      </c>
      <c r="S13" s="29">
        <f t="shared" si="0"/>
        <v>25</v>
      </c>
      <c r="T13" s="29">
        <f t="shared" si="0"/>
        <v>0</v>
      </c>
      <c r="U13" s="29">
        <f t="shared" si="1"/>
        <v>0</v>
      </c>
      <c r="V13" s="29">
        <f t="shared" si="1"/>
        <v>0</v>
      </c>
      <c r="W13" s="29">
        <f t="shared" si="1"/>
        <v>25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/>
      <c r="L14" s="22" t="s">
        <v>223</v>
      </c>
      <c r="M14" s="22" t="s">
        <v>193</v>
      </c>
      <c r="N14" s="23" t="s">
        <v>193</v>
      </c>
      <c r="P14" s="29" t="s">
        <v>15</v>
      </c>
      <c r="Q14" s="29">
        <f>IF(K14="",0,VALUE(MID(K14,2,LEN(K14)-2)))</f>
        <v>0</v>
      </c>
      <c r="R14" s="29">
        <f t="shared" si="0"/>
        <v>25</v>
      </c>
      <c r="S14" s="29" t="e">
        <f t="shared" si="0"/>
        <v>#VALUE!</v>
      </c>
      <c r="T14" s="29" t="e">
        <f t="shared" si="0"/>
        <v>#VALUE!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314</v>
      </c>
      <c r="G15" s="4"/>
      <c r="H15" s="4"/>
      <c r="I15" s="4"/>
      <c r="J15" s="4"/>
      <c r="K15" s="22"/>
      <c r="L15" s="22" t="s">
        <v>193</v>
      </c>
      <c r="M15" s="22" t="s">
        <v>193</v>
      </c>
      <c r="N15" s="23" t="s">
        <v>193</v>
      </c>
      <c r="S15" s="29" t="e">
        <f t="shared" si="0"/>
        <v>#VALUE!</v>
      </c>
      <c r="T15" s="29" t="e">
        <f t="shared" si="0"/>
        <v>#VALUE!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256</v>
      </c>
      <c r="G16" s="4"/>
      <c r="H16" s="4"/>
      <c r="I16" s="4"/>
      <c r="J16" s="4"/>
      <c r="K16" s="22" t="s">
        <v>193</v>
      </c>
      <c r="L16" s="22" t="s">
        <v>204</v>
      </c>
      <c r="M16" s="22" t="s">
        <v>252</v>
      </c>
      <c r="N16" s="23" t="s">
        <v>223</v>
      </c>
      <c r="P16" s="29" t="s">
        <v>15</v>
      </c>
      <c r="Q16" s="29" t="e">
        <f>IF(K16="",0,VALUE(MID(K16,2,LEN(K16)-2)))</f>
        <v>#VALUE!</v>
      </c>
      <c r="R16" s="29">
        <f t="shared" si="0"/>
        <v>50</v>
      </c>
      <c r="S16" s="29">
        <f t="shared" si="0"/>
        <v>75</v>
      </c>
      <c r="T16" s="29">
        <f t="shared" si="0"/>
        <v>25</v>
      </c>
      <c r="U16" s="29">
        <f t="shared" si="1"/>
        <v>0</v>
      </c>
      <c r="V16" s="29">
        <f t="shared" si="1"/>
        <v>50</v>
      </c>
      <c r="W16" s="29">
        <f t="shared" si="1"/>
        <v>75</v>
      </c>
      <c r="X16" s="29">
        <f t="shared" si="1"/>
        <v>25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257</v>
      </c>
      <c r="G17" s="4"/>
      <c r="H17" s="4"/>
      <c r="I17" s="4"/>
      <c r="J17" s="4"/>
      <c r="K17" s="22" t="s">
        <v>223</v>
      </c>
      <c r="L17" s="22" t="s">
        <v>308</v>
      </c>
      <c r="M17" s="22" t="s">
        <v>350</v>
      </c>
      <c r="N17" s="23" t="s">
        <v>512</v>
      </c>
      <c r="P17" s="90" t="s">
        <v>16</v>
      </c>
      <c r="Q17" s="29" t="str">
        <f>K17</f>
        <v>(25)</v>
      </c>
      <c r="R17" s="29" t="str">
        <f>L17</f>
        <v>(175)</v>
      </c>
      <c r="S17" s="29" t="str">
        <f>M17</f>
        <v>(225)</v>
      </c>
      <c r="T17" s="29" t="str">
        <f>N17</f>
        <v>(225)</v>
      </c>
      <c r="U17" s="29">
        <f t="shared" si="1"/>
        <v>25</v>
      </c>
      <c r="V17" s="29">
        <f t="shared" si="1"/>
        <v>175</v>
      </c>
      <c r="W17" s="29">
        <f t="shared" si="1"/>
        <v>225</v>
      </c>
      <c r="X17" s="29">
        <f t="shared" si="1"/>
        <v>225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17</v>
      </c>
      <c r="G18" s="4"/>
      <c r="H18" s="4"/>
      <c r="I18" s="4"/>
      <c r="J18" s="4"/>
      <c r="K18" s="22" t="s">
        <v>504</v>
      </c>
      <c r="L18" s="22" t="s">
        <v>505</v>
      </c>
      <c r="M18" s="22" t="s">
        <v>507</v>
      </c>
      <c r="N18" s="23" t="s">
        <v>509</v>
      </c>
      <c r="P18" s="29" t="s">
        <v>15</v>
      </c>
      <c r="Q18" s="29">
        <f aca="true" t="shared" si="3" ref="Q18:T20">IF(K18="",0,VALUE(MID(K18,2,LEN(K18)-2)))</f>
        <v>35</v>
      </c>
      <c r="R18" s="29">
        <f t="shared" si="3"/>
        <v>25</v>
      </c>
      <c r="S18" s="29">
        <f t="shared" si="3"/>
        <v>15</v>
      </c>
      <c r="T18" s="29">
        <f t="shared" si="3"/>
        <v>95</v>
      </c>
      <c r="U18" s="29">
        <f>IF(K18="＋",0,IF(K18="(＋)",0,ABS(K18)))</f>
        <v>1350</v>
      </c>
      <c r="V18" s="29">
        <f>IF(L18="＋",0,IF(L18="(＋)",0,ABS(L18)))</f>
        <v>4250</v>
      </c>
      <c r="W18" s="29">
        <f>IF(M18="＋",0,IF(M18="(＋)",0,ABS(M18)))</f>
        <v>5150</v>
      </c>
      <c r="X18" s="29">
        <f>IF(N18="＋",0,IF(N18="(＋)",0,ABS(N18)))</f>
        <v>2950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153</v>
      </c>
      <c r="G19" s="4"/>
      <c r="H19" s="4"/>
      <c r="I19" s="4"/>
      <c r="J19" s="4"/>
      <c r="K19" s="22" t="s">
        <v>205</v>
      </c>
      <c r="L19" s="22" t="s">
        <v>205</v>
      </c>
      <c r="M19" s="22" t="s">
        <v>205</v>
      </c>
      <c r="N19" s="23" t="s">
        <v>510</v>
      </c>
      <c r="P19" s="29" t="s">
        <v>15</v>
      </c>
      <c r="Q19" s="29" t="e">
        <f t="shared" si="3"/>
        <v>#VALUE!</v>
      </c>
      <c r="R19" s="29" t="e">
        <f t="shared" si="3"/>
        <v>#VALUE!</v>
      </c>
      <c r="S19" s="29" t="e">
        <f t="shared" si="3"/>
        <v>#VALUE!</v>
      </c>
      <c r="T19" s="29">
        <f t="shared" si="3"/>
        <v>5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250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291</v>
      </c>
      <c r="G20" s="4"/>
      <c r="H20" s="4"/>
      <c r="I20" s="4"/>
      <c r="J20" s="4"/>
      <c r="K20" s="22" t="s">
        <v>207</v>
      </c>
      <c r="L20" s="22" t="s">
        <v>506</v>
      </c>
      <c r="M20" s="22" t="s">
        <v>508</v>
      </c>
      <c r="N20" s="23" t="s">
        <v>511</v>
      </c>
      <c r="P20" s="29" t="s">
        <v>15</v>
      </c>
      <c r="Q20" s="29">
        <f t="shared" si="3"/>
        <v>150</v>
      </c>
      <c r="R20" s="29">
        <f t="shared" si="3"/>
        <v>3250</v>
      </c>
      <c r="S20" s="29">
        <f t="shared" si="3"/>
        <v>5000</v>
      </c>
      <c r="T20" s="29">
        <f t="shared" si="3"/>
        <v>4500</v>
      </c>
      <c r="U20" s="29">
        <f t="shared" si="1"/>
        <v>150</v>
      </c>
      <c r="V20" s="29">
        <f t="shared" si="1"/>
        <v>3250</v>
      </c>
      <c r="W20" s="29">
        <f t="shared" si="1"/>
        <v>5000</v>
      </c>
      <c r="X20" s="29">
        <f t="shared" si="1"/>
        <v>4500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195</v>
      </c>
      <c r="G21" s="4"/>
      <c r="H21" s="4"/>
      <c r="I21" s="4"/>
      <c r="J21" s="4"/>
      <c r="K21" s="22"/>
      <c r="L21" s="22" t="s">
        <v>223</v>
      </c>
      <c r="M21" s="22" t="s">
        <v>208</v>
      </c>
      <c r="N21" s="23" t="s">
        <v>223</v>
      </c>
      <c r="P21" s="90" t="s">
        <v>16</v>
      </c>
      <c r="Q21" s="29">
        <f>K21</f>
        <v>0</v>
      </c>
      <c r="R21" s="29" t="str">
        <f>L21</f>
        <v>(25)</v>
      </c>
      <c r="S21" s="29" t="str">
        <f>M21</f>
        <v>(100)</v>
      </c>
      <c r="T21" s="29" t="str">
        <f>N21</f>
        <v>(25)</v>
      </c>
      <c r="U21" s="29">
        <f t="shared" si="1"/>
        <v>0</v>
      </c>
      <c r="V21" s="29">
        <f t="shared" si="1"/>
        <v>25</v>
      </c>
      <c r="W21" s="29">
        <f t="shared" si="1"/>
        <v>100</v>
      </c>
      <c r="X21" s="29">
        <f t="shared" si="1"/>
        <v>25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158</v>
      </c>
      <c r="G22" s="4"/>
      <c r="H22" s="4"/>
      <c r="I22" s="4"/>
      <c r="J22" s="4"/>
      <c r="K22" s="22"/>
      <c r="L22" s="22"/>
      <c r="M22" s="22"/>
      <c r="N22" s="23" t="s">
        <v>208</v>
      </c>
      <c r="P22" s="29" t="s">
        <v>15</v>
      </c>
      <c r="Q22" s="29">
        <f>IF(K22="",0,VALUE(MID(K22,2,LEN(K22)-2)))</f>
        <v>0</v>
      </c>
      <c r="R22" s="29">
        <f>IF(L24="",0,VALUE(MID(L24,2,LEN(L24)-2)))</f>
        <v>800</v>
      </c>
      <c r="S22" s="29">
        <f>IF(M22="",0,VALUE(MID(M22,2,LEN(M22)-2)))</f>
        <v>0</v>
      </c>
      <c r="T22" s="29">
        <f>IF(N22="",0,VALUE(MID(N22,2,LEN(N22)-2)))</f>
        <v>100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100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162</v>
      </c>
      <c r="G23" s="4"/>
      <c r="H23" s="4"/>
      <c r="I23" s="4"/>
      <c r="J23" s="4"/>
      <c r="K23" s="22" t="s">
        <v>252</v>
      </c>
      <c r="L23" s="22" t="s">
        <v>204</v>
      </c>
      <c r="M23" s="22" t="s">
        <v>223</v>
      </c>
      <c r="N23" s="23" t="s">
        <v>252</v>
      </c>
      <c r="U23" s="29">
        <f t="shared" si="1"/>
        <v>75</v>
      </c>
      <c r="V23" s="29">
        <f t="shared" si="1"/>
        <v>50</v>
      </c>
      <c r="W23" s="29">
        <f t="shared" si="1"/>
        <v>25</v>
      </c>
      <c r="X23" s="29">
        <f t="shared" si="1"/>
        <v>75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157</v>
      </c>
      <c r="G24" s="4"/>
      <c r="H24" s="4"/>
      <c r="I24" s="4"/>
      <c r="J24" s="4"/>
      <c r="K24" s="22" t="s">
        <v>446</v>
      </c>
      <c r="L24" s="22" t="s">
        <v>470</v>
      </c>
      <c r="M24" s="22" t="s">
        <v>206</v>
      </c>
      <c r="N24" s="23" t="s">
        <v>472</v>
      </c>
      <c r="P24" s="29" t="s">
        <v>15</v>
      </c>
      <c r="Q24" s="29">
        <f>IF(K24="",0,VALUE(MID(K24,2,LEN(K24)-2)))</f>
        <v>375</v>
      </c>
      <c r="R24" s="29" t="e">
        <f>IF(#REF!="",0,VALUE(MID(#REF!,2,LEN(#REF!)-2)))</f>
        <v>#REF!</v>
      </c>
      <c r="S24" s="29">
        <f>IF(M24="",0,VALUE(MID(M24,2,LEN(M24)-2)))</f>
        <v>600</v>
      </c>
      <c r="T24" s="29">
        <f>IF(N24="",0,VALUE(MID(N24,2,LEN(N24)-2)))</f>
        <v>575</v>
      </c>
      <c r="U24" s="29">
        <f t="shared" si="1"/>
        <v>375</v>
      </c>
      <c r="V24" s="29">
        <f t="shared" si="1"/>
        <v>800</v>
      </c>
      <c r="W24" s="29">
        <f t="shared" si="1"/>
        <v>600</v>
      </c>
      <c r="X24" s="29">
        <f t="shared" si="1"/>
        <v>575</v>
      </c>
    </row>
    <row r="25" spans="2:24" ht="13.5" customHeight="1">
      <c r="B25" s="1">
        <f t="shared" si="2"/>
        <v>15</v>
      </c>
      <c r="C25" s="2" t="s">
        <v>26</v>
      </c>
      <c r="D25" s="2" t="s">
        <v>27</v>
      </c>
      <c r="E25" s="4"/>
      <c r="F25" s="4" t="s">
        <v>154</v>
      </c>
      <c r="G25" s="4"/>
      <c r="H25" s="4"/>
      <c r="I25" s="4"/>
      <c r="J25" s="4"/>
      <c r="K25" s="28">
        <v>1550</v>
      </c>
      <c r="L25" s="24">
        <v>800</v>
      </c>
      <c r="M25" s="24">
        <v>950</v>
      </c>
      <c r="N25" s="25">
        <v>450</v>
      </c>
      <c r="P25" s="90"/>
      <c r="U25" s="29">
        <f>COUNTA(K11:K24)</f>
        <v>8</v>
      </c>
      <c r="V25" s="29">
        <f>COUNTA(L11:L24)</f>
        <v>12</v>
      </c>
      <c r="W25" s="29">
        <f>COUNTA(M11:M24)</f>
        <v>13</v>
      </c>
      <c r="X25" s="29">
        <f>COUNTA(N11:N24)</f>
        <v>13</v>
      </c>
    </row>
    <row r="26" spans="2:21" ht="13.5" customHeight="1">
      <c r="B26" s="1">
        <f t="shared" si="2"/>
        <v>16</v>
      </c>
      <c r="C26" s="2" t="s">
        <v>28</v>
      </c>
      <c r="D26" s="2" t="s">
        <v>29</v>
      </c>
      <c r="E26" s="4"/>
      <c r="F26" s="4" t="s">
        <v>83</v>
      </c>
      <c r="G26" s="4"/>
      <c r="H26" s="4"/>
      <c r="I26" s="4"/>
      <c r="J26" s="4"/>
      <c r="K26" s="24"/>
      <c r="L26" s="24">
        <v>1</v>
      </c>
      <c r="M26" s="24" t="s">
        <v>205</v>
      </c>
      <c r="N26" s="25" t="s">
        <v>205</v>
      </c>
      <c r="P26" s="90"/>
      <c r="U26" s="29">
        <f>COUNTA(K11:K24)</f>
        <v>8</v>
      </c>
    </row>
    <row r="27" spans="2:16" ht="13.5" customHeight="1">
      <c r="B27" s="1">
        <f t="shared" si="2"/>
        <v>17</v>
      </c>
      <c r="C27" s="7"/>
      <c r="D27" s="7"/>
      <c r="E27" s="4"/>
      <c r="F27" s="4" t="s">
        <v>513</v>
      </c>
      <c r="G27" s="4"/>
      <c r="H27" s="4"/>
      <c r="I27" s="4"/>
      <c r="J27" s="4"/>
      <c r="K27" s="24"/>
      <c r="L27" s="24"/>
      <c r="M27" s="24"/>
      <c r="N27" s="132" t="s">
        <v>205</v>
      </c>
      <c r="P27" s="90"/>
    </row>
    <row r="28" spans="2:16" ht="13.5" customHeight="1">
      <c r="B28" s="1">
        <f t="shared" si="2"/>
        <v>18</v>
      </c>
      <c r="C28" s="7"/>
      <c r="D28" s="7"/>
      <c r="E28" s="4"/>
      <c r="F28" s="4" t="s">
        <v>129</v>
      </c>
      <c r="G28" s="4"/>
      <c r="H28" s="4"/>
      <c r="I28" s="4"/>
      <c r="J28" s="4"/>
      <c r="K28" s="24">
        <v>200</v>
      </c>
      <c r="L28" s="24">
        <v>150</v>
      </c>
      <c r="M28" s="24">
        <v>125</v>
      </c>
      <c r="N28" s="25">
        <v>100</v>
      </c>
      <c r="P28" s="90"/>
    </row>
    <row r="29" spans="2:14" ht="12.75" customHeight="1">
      <c r="B29" s="1">
        <f t="shared" si="2"/>
        <v>19</v>
      </c>
      <c r="C29" s="2" t="s">
        <v>110</v>
      </c>
      <c r="D29" s="2" t="s">
        <v>18</v>
      </c>
      <c r="E29" s="4"/>
      <c r="F29" s="4" t="s">
        <v>123</v>
      </c>
      <c r="G29" s="4"/>
      <c r="H29" s="4"/>
      <c r="I29" s="4"/>
      <c r="J29" s="4"/>
      <c r="K29" s="24">
        <v>125</v>
      </c>
      <c r="L29" s="24">
        <v>50</v>
      </c>
      <c r="M29" s="24">
        <v>25</v>
      </c>
      <c r="N29" s="25" t="s">
        <v>205</v>
      </c>
    </row>
    <row r="30" spans="2:14" ht="13.5" customHeight="1">
      <c r="B30" s="1">
        <f t="shared" si="2"/>
        <v>20</v>
      </c>
      <c r="C30" s="7"/>
      <c r="D30" s="2" t="s">
        <v>19</v>
      </c>
      <c r="E30" s="4"/>
      <c r="F30" s="4" t="s">
        <v>198</v>
      </c>
      <c r="G30" s="4"/>
      <c r="H30" s="4"/>
      <c r="I30" s="4"/>
      <c r="J30" s="4"/>
      <c r="K30" s="24">
        <v>50</v>
      </c>
      <c r="L30" s="24">
        <v>25</v>
      </c>
      <c r="M30" s="24">
        <v>25</v>
      </c>
      <c r="N30" s="25">
        <v>50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133</v>
      </c>
      <c r="G31" s="4"/>
      <c r="H31" s="4"/>
      <c r="I31" s="4"/>
      <c r="J31" s="4"/>
      <c r="K31" s="28">
        <v>50</v>
      </c>
      <c r="L31" s="24">
        <v>75</v>
      </c>
      <c r="M31" s="24">
        <v>100</v>
      </c>
      <c r="N31" s="25">
        <v>400</v>
      </c>
    </row>
    <row r="32" spans="2:15" ht="13.5" customHeight="1">
      <c r="B32" s="1">
        <f t="shared" si="2"/>
        <v>22</v>
      </c>
      <c r="C32" s="7"/>
      <c r="D32" s="7"/>
      <c r="E32" s="4"/>
      <c r="F32" s="4" t="s">
        <v>151</v>
      </c>
      <c r="G32" s="4"/>
      <c r="H32" s="4"/>
      <c r="I32" s="4"/>
      <c r="J32" s="4"/>
      <c r="K32" s="24">
        <v>50</v>
      </c>
      <c r="L32" s="24"/>
      <c r="M32" s="24"/>
      <c r="N32" s="25"/>
      <c r="O32" s="67"/>
    </row>
    <row r="33" spans="2:14" ht="13.5" customHeight="1">
      <c r="B33" s="1">
        <f t="shared" si="2"/>
        <v>23</v>
      </c>
      <c r="C33" s="7"/>
      <c r="D33" s="7"/>
      <c r="E33" s="4"/>
      <c r="F33" s="4" t="s">
        <v>134</v>
      </c>
      <c r="G33" s="4"/>
      <c r="H33" s="4"/>
      <c r="I33" s="4"/>
      <c r="J33" s="4"/>
      <c r="K33" s="24">
        <v>3650</v>
      </c>
      <c r="L33" s="24">
        <v>1250</v>
      </c>
      <c r="M33" s="24">
        <v>750</v>
      </c>
      <c r="N33" s="25">
        <v>150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197</v>
      </c>
      <c r="G34" s="4"/>
      <c r="H34" s="4"/>
      <c r="I34" s="4"/>
      <c r="J34" s="4"/>
      <c r="K34" s="24" t="s">
        <v>205</v>
      </c>
      <c r="L34" s="24"/>
      <c r="M34" s="24"/>
      <c r="N34" s="25"/>
    </row>
    <row r="35" spans="2:14" ht="13.5" customHeight="1">
      <c r="B35" s="1">
        <f t="shared" si="2"/>
        <v>25</v>
      </c>
      <c r="C35" s="7"/>
      <c r="D35" s="7"/>
      <c r="E35" s="4"/>
      <c r="F35" s="4" t="s">
        <v>80</v>
      </c>
      <c r="G35" s="4"/>
      <c r="H35" s="4"/>
      <c r="I35" s="4"/>
      <c r="J35" s="4"/>
      <c r="K35" s="24"/>
      <c r="L35" s="24"/>
      <c r="M35" s="24"/>
      <c r="N35" s="25" t="s">
        <v>205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514</v>
      </c>
      <c r="G36" s="4"/>
      <c r="H36" s="4"/>
      <c r="I36" s="4"/>
      <c r="J36" s="4"/>
      <c r="K36" s="24"/>
      <c r="L36" s="24" t="s">
        <v>205</v>
      </c>
      <c r="M36" s="24" t="s">
        <v>205</v>
      </c>
      <c r="N36" s="25">
        <v>2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216</v>
      </c>
      <c r="G37" s="4"/>
      <c r="H37" s="4"/>
      <c r="I37" s="4"/>
      <c r="J37" s="4"/>
      <c r="K37" s="24"/>
      <c r="L37" s="24"/>
      <c r="M37" s="24" t="s">
        <v>205</v>
      </c>
      <c r="N37" s="25">
        <v>25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20</v>
      </c>
      <c r="G38" s="4"/>
      <c r="H38" s="4"/>
      <c r="I38" s="4"/>
      <c r="J38" s="4"/>
      <c r="K38" s="28">
        <v>175</v>
      </c>
      <c r="L38" s="24">
        <v>850</v>
      </c>
      <c r="M38" s="24">
        <v>550</v>
      </c>
      <c r="N38" s="25">
        <v>625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140</v>
      </c>
      <c r="G39" s="4"/>
      <c r="H39" s="4"/>
      <c r="I39" s="4"/>
      <c r="J39" s="4"/>
      <c r="K39" s="24">
        <v>700</v>
      </c>
      <c r="L39" s="24">
        <v>600</v>
      </c>
      <c r="M39" s="24">
        <v>350</v>
      </c>
      <c r="N39" s="25" t="s">
        <v>205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144</v>
      </c>
      <c r="G40" s="4"/>
      <c r="H40" s="4"/>
      <c r="I40" s="4"/>
      <c r="J40" s="4"/>
      <c r="K40" s="24">
        <v>225</v>
      </c>
      <c r="L40" s="24">
        <v>425</v>
      </c>
      <c r="M40" s="24">
        <v>350</v>
      </c>
      <c r="N40" s="25">
        <v>375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21</v>
      </c>
      <c r="G41" s="4"/>
      <c r="H41" s="4"/>
      <c r="I41" s="4"/>
      <c r="J41" s="4"/>
      <c r="K41" s="24">
        <v>1200</v>
      </c>
      <c r="L41" s="24">
        <v>50</v>
      </c>
      <c r="M41" s="24">
        <v>25</v>
      </c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515</v>
      </c>
      <c r="G42" s="4"/>
      <c r="H42" s="4"/>
      <c r="I42" s="4"/>
      <c r="J42" s="4"/>
      <c r="K42" s="24">
        <v>1</v>
      </c>
      <c r="L42" s="24">
        <v>2</v>
      </c>
      <c r="M42" s="24">
        <v>2</v>
      </c>
      <c r="N42" s="25">
        <v>4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200</v>
      </c>
      <c r="G43" s="4"/>
      <c r="H43" s="4"/>
      <c r="I43" s="4"/>
      <c r="J43" s="4"/>
      <c r="K43" s="24"/>
      <c r="L43" s="24">
        <v>125</v>
      </c>
      <c r="M43" s="24">
        <v>25</v>
      </c>
      <c r="N43" s="25">
        <v>125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233</v>
      </c>
      <c r="G44" s="4"/>
      <c r="H44" s="4"/>
      <c r="I44" s="4"/>
      <c r="J44" s="4"/>
      <c r="K44" s="28"/>
      <c r="L44" s="24">
        <v>25</v>
      </c>
      <c r="M44" s="24"/>
      <c r="N44" s="25">
        <v>25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22</v>
      </c>
      <c r="G45" s="4"/>
      <c r="H45" s="4"/>
      <c r="I45" s="4"/>
      <c r="J45" s="4"/>
      <c r="K45" s="28">
        <v>50</v>
      </c>
      <c r="L45" s="24">
        <v>1000</v>
      </c>
      <c r="M45" s="24">
        <v>250</v>
      </c>
      <c r="N45" s="25">
        <v>200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</v>
      </c>
      <c r="G46" s="4"/>
      <c r="H46" s="4"/>
      <c r="I46" s="4"/>
      <c r="J46" s="4"/>
      <c r="K46" s="24">
        <v>10750</v>
      </c>
      <c r="L46" s="24">
        <v>10000</v>
      </c>
      <c r="M46" s="60">
        <v>5500</v>
      </c>
      <c r="N46" s="66">
        <v>275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24</v>
      </c>
      <c r="G47" s="4"/>
      <c r="H47" s="4"/>
      <c r="I47" s="4"/>
      <c r="J47" s="4"/>
      <c r="K47" s="24">
        <v>75</v>
      </c>
      <c r="L47" s="24">
        <v>200</v>
      </c>
      <c r="M47" s="24">
        <v>225</v>
      </c>
      <c r="N47" s="25" t="s">
        <v>205</v>
      </c>
    </row>
    <row r="48" spans="2:14" ht="13.5" customHeight="1">
      <c r="B48" s="1">
        <f t="shared" si="2"/>
        <v>38</v>
      </c>
      <c r="C48" s="2" t="s">
        <v>95</v>
      </c>
      <c r="D48" s="2" t="s">
        <v>96</v>
      </c>
      <c r="E48" s="4"/>
      <c r="F48" s="4" t="s">
        <v>127</v>
      </c>
      <c r="G48" s="4"/>
      <c r="H48" s="4"/>
      <c r="I48" s="4"/>
      <c r="J48" s="4"/>
      <c r="K48" s="28">
        <v>25</v>
      </c>
      <c r="L48" s="28">
        <v>25</v>
      </c>
      <c r="M48" s="24">
        <v>25</v>
      </c>
      <c r="N48" s="25">
        <v>200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119</v>
      </c>
      <c r="G49" s="4"/>
      <c r="H49" s="4"/>
      <c r="I49" s="4"/>
      <c r="J49" s="4"/>
      <c r="K49" s="24">
        <v>25</v>
      </c>
      <c r="L49" s="24" t="s">
        <v>205</v>
      </c>
      <c r="M49" s="24" t="s">
        <v>205</v>
      </c>
      <c r="N49" s="25" t="s">
        <v>205</v>
      </c>
    </row>
    <row r="50" spans="2:24" ht="13.5" customHeight="1">
      <c r="B50" s="1">
        <f t="shared" si="2"/>
        <v>40</v>
      </c>
      <c r="C50" s="7"/>
      <c r="D50" s="7"/>
      <c r="E50" s="4"/>
      <c r="F50" s="4" t="s">
        <v>189</v>
      </c>
      <c r="G50" s="4"/>
      <c r="H50" s="4"/>
      <c r="I50" s="4"/>
      <c r="J50" s="4"/>
      <c r="K50" s="24"/>
      <c r="L50" s="24"/>
      <c r="M50" s="24"/>
      <c r="N50" s="25">
        <v>25</v>
      </c>
      <c r="U50" s="29">
        <f>COUNTA(K48:K50)</f>
        <v>2</v>
      </c>
      <c r="V50" s="29">
        <f>COUNTA(L48:L50)</f>
        <v>2</v>
      </c>
      <c r="W50" s="29">
        <f>COUNTA(M48:M50)</f>
        <v>2</v>
      </c>
      <c r="X50" s="29">
        <f>COUNTA(N48:N50)</f>
        <v>3</v>
      </c>
    </row>
    <row r="51" spans="2:25" ht="13.5" customHeight="1">
      <c r="B51" s="1">
        <f t="shared" si="2"/>
        <v>41</v>
      </c>
      <c r="C51" s="2" t="s">
        <v>111</v>
      </c>
      <c r="D51" s="2" t="s">
        <v>30</v>
      </c>
      <c r="E51" s="4"/>
      <c r="F51" s="4" t="s">
        <v>168</v>
      </c>
      <c r="G51" s="4"/>
      <c r="H51" s="4"/>
      <c r="I51" s="4"/>
      <c r="J51" s="4"/>
      <c r="K51" s="24"/>
      <c r="L51" s="28">
        <v>775</v>
      </c>
      <c r="M51" s="24">
        <v>300</v>
      </c>
      <c r="N51" s="25">
        <v>200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>
        <v>200</v>
      </c>
      <c r="L52" s="24">
        <v>400</v>
      </c>
      <c r="M52" s="24">
        <v>500</v>
      </c>
      <c r="N52" s="134" t="s">
        <v>205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516</v>
      </c>
      <c r="G53" s="4"/>
      <c r="H53" s="4"/>
      <c r="I53" s="4"/>
      <c r="J53" s="4"/>
      <c r="K53" s="24"/>
      <c r="L53" s="24"/>
      <c r="M53" s="24"/>
      <c r="N53" s="25">
        <v>50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32</v>
      </c>
      <c r="G54" s="4"/>
      <c r="H54" s="4"/>
      <c r="I54" s="4"/>
      <c r="J54" s="4"/>
      <c r="K54" s="24"/>
      <c r="L54" s="24"/>
      <c r="M54" s="24"/>
      <c r="N54" s="25">
        <v>25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108</v>
      </c>
      <c r="G55" s="4"/>
      <c r="H55" s="4"/>
      <c r="I55" s="4"/>
      <c r="J55" s="4"/>
      <c r="K55" s="24"/>
      <c r="L55" s="24"/>
      <c r="M55" s="24"/>
      <c r="N55" s="25">
        <v>50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517</v>
      </c>
      <c r="G56" s="4"/>
      <c r="H56" s="4"/>
      <c r="I56" s="4"/>
      <c r="J56" s="4"/>
      <c r="K56" s="24"/>
      <c r="L56" s="24"/>
      <c r="M56" s="24"/>
      <c r="N56" s="25">
        <v>25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191</v>
      </c>
      <c r="G57" s="4"/>
      <c r="H57" s="4"/>
      <c r="I57" s="4"/>
      <c r="J57" s="4"/>
      <c r="K57" s="24" t="s">
        <v>205</v>
      </c>
      <c r="L57" s="24">
        <v>400</v>
      </c>
      <c r="M57" s="24">
        <v>600</v>
      </c>
      <c r="N57" s="25" t="s">
        <v>205</v>
      </c>
      <c r="Y57" s="64"/>
    </row>
    <row r="58" spans="2:25" ht="13.5" customHeight="1">
      <c r="B58" s="1">
        <f t="shared" si="2"/>
        <v>48</v>
      </c>
      <c r="C58" s="7"/>
      <c r="D58" s="7"/>
      <c r="E58" s="4"/>
      <c r="F58" s="4" t="s">
        <v>177</v>
      </c>
      <c r="G58" s="4"/>
      <c r="H58" s="4"/>
      <c r="I58" s="4"/>
      <c r="J58" s="4"/>
      <c r="K58" s="24"/>
      <c r="L58" s="24">
        <v>25</v>
      </c>
      <c r="M58" s="24" t="s">
        <v>205</v>
      </c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84</v>
      </c>
      <c r="G59" s="4"/>
      <c r="H59" s="4"/>
      <c r="I59" s="4"/>
      <c r="J59" s="4"/>
      <c r="K59" s="24"/>
      <c r="L59" s="24"/>
      <c r="M59" s="24"/>
      <c r="N59" s="25" t="s">
        <v>205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494</v>
      </c>
      <c r="G60" s="4"/>
      <c r="H60" s="4"/>
      <c r="I60" s="4"/>
      <c r="J60" s="4"/>
      <c r="K60" s="28"/>
      <c r="L60" s="28"/>
      <c r="M60" s="24"/>
      <c r="N60" s="25">
        <v>200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199</v>
      </c>
      <c r="G61" s="4"/>
      <c r="H61" s="4"/>
      <c r="I61" s="4"/>
      <c r="J61" s="4"/>
      <c r="K61" s="28" t="s">
        <v>205</v>
      </c>
      <c r="L61" s="28"/>
      <c r="M61" s="24" t="s">
        <v>205</v>
      </c>
      <c r="N61" s="25">
        <v>100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331</v>
      </c>
      <c r="G62" s="4"/>
      <c r="H62" s="4"/>
      <c r="I62" s="4"/>
      <c r="J62" s="4"/>
      <c r="K62" s="24">
        <v>550</v>
      </c>
      <c r="L62" s="24">
        <v>150</v>
      </c>
      <c r="M62" s="24">
        <v>100</v>
      </c>
      <c r="N62" s="25"/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145</v>
      </c>
      <c r="G63" s="4"/>
      <c r="H63" s="4"/>
      <c r="I63" s="4"/>
      <c r="J63" s="4"/>
      <c r="K63" s="24">
        <v>100</v>
      </c>
      <c r="L63" s="24">
        <v>1400</v>
      </c>
      <c r="M63" s="24">
        <v>1500</v>
      </c>
      <c r="N63" s="25">
        <v>1500</v>
      </c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518</v>
      </c>
      <c r="G64" s="4"/>
      <c r="H64" s="4"/>
      <c r="I64" s="4"/>
      <c r="J64" s="4"/>
      <c r="K64" s="24" t="s">
        <v>205</v>
      </c>
      <c r="L64" s="24"/>
      <c r="M64" s="24">
        <v>75</v>
      </c>
      <c r="N64" s="25"/>
      <c r="Y64" s="65"/>
    </row>
    <row r="65" spans="2:25" ht="13.5" customHeight="1">
      <c r="B65" s="1">
        <f t="shared" si="2"/>
        <v>55</v>
      </c>
      <c r="C65" s="7"/>
      <c r="D65" s="7"/>
      <c r="E65" s="4"/>
      <c r="F65" s="4" t="s">
        <v>519</v>
      </c>
      <c r="G65" s="4"/>
      <c r="H65" s="4"/>
      <c r="I65" s="4"/>
      <c r="J65" s="4"/>
      <c r="K65" s="24" t="s">
        <v>205</v>
      </c>
      <c r="L65" s="24"/>
      <c r="M65" s="24"/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220</v>
      </c>
      <c r="G66" s="4"/>
      <c r="H66" s="4"/>
      <c r="I66" s="4"/>
      <c r="J66" s="4"/>
      <c r="K66" s="24">
        <v>200</v>
      </c>
      <c r="L66" s="90">
        <v>400</v>
      </c>
      <c r="M66" s="24">
        <v>525</v>
      </c>
      <c r="N66" s="25">
        <v>75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169</v>
      </c>
      <c r="G67" s="4"/>
      <c r="H67" s="4"/>
      <c r="I67" s="4"/>
      <c r="J67" s="4"/>
      <c r="K67" s="24" t="s">
        <v>205</v>
      </c>
      <c r="L67" s="24" t="s">
        <v>205</v>
      </c>
      <c r="M67" s="24" t="s">
        <v>205</v>
      </c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358</v>
      </c>
      <c r="G68" s="4"/>
      <c r="H68" s="4"/>
      <c r="I68" s="4"/>
      <c r="J68" s="4"/>
      <c r="K68" s="24"/>
      <c r="L68" s="24"/>
      <c r="M68" s="24"/>
      <c r="N68" s="25" t="s">
        <v>205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146</v>
      </c>
      <c r="G69" s="4"/>
      <c r="H69" s="4"/>
      <c r="I69" s="4"/>
      <c r="J69" s="4"/>
      <c r="K69" s="24">
        <v>750</v>
      </c>
      <c r="L69" s="24">
        <v>2050</v>
      </c>
      <c r="M69" s="24">
        <v>800</v>
      </c>
      <c r="N69" s="25" t="s">
        <v>205</v>
      </c>
      <c r="Y69" s="65"/>
    </row>
    <row r="70" spans="2:25" ht="13.5" customHeight="1">
      <c r="B70" s="1">
        <f t="shared" si="2"/>
        <v>60</v>
      </c>
      <c r="C70" s="7"/>
      <c r="D70" s="7"/>
      <c r="E70" s="4"/>
      <c r="F70" s="4" t="s">
        <v>147</v>
      </c>
      <c r="G70" s="4"/>
      <c r="H70" s="4"/>
      <c r="I70" s="4"/>
      <c r="J70" s="4"/>
      <c r="K70" s="24">
        <v>400</v>
      </c>
      <c r="L70" s="24">
        <v>200</v>
      </c>
      <c r="M70" s="24">
        <v>275</v>
      </c>
      <c r="N70" s="25">
        <v>100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170</v>
      </c>
      <c r="G71" s="4"/>
      <c r="H71" s="4"/>
      <c r="I71" s="4"/>
      <c r="J71" s="4"/>
      <c r="K71" s="24">
        <v>200</v>
      </c>
      <c r="L71" s="24"/>
      <c r="M71" s="24">
        <v>150</v>
      </c>
      <c r="N71" s="25">
        <v>100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33</v>
      </c>
      <c r="G72" s="4"/>
      <c r="H72" s="4"/>
      <c r="I72" s="4"/>
      <c r="J72" s="4"/>
      <c r="K72" s="24">
        <v>8</v>
      </c>
      <c r="L72" s="24">
        <v>8</v>
      </c>
      <c r="M72" s="24"/>
      <c r="N72" s="25">
        <v>8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35</v>
      </c>
      <c r="G73" s="4"/>
      <c r="H73" s="4"/>
      <c r="I73" s="4"/>
      <c r="J73" s="4"/>
      <c r="K73" s="28">
        <v>72</v>
      </c>
      <c r="L73" s="24">
        <v>56</v>
      </c>
      <c r="M73" s="24">
        <v>56</v>
      </c>
      <c r="N73" s="25">
        <v>24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36</v>
      </c>
      <c r="G74" s="4"/>
      <c r="H74" s="4"/>
      <c r="I74" s="4"/>
      <c r="J74" s="4"/>
      <c r="K74" s="24">
        <v>8</v>
      </c>
      <c r="L74" s="24">
        <v>24</v>
      </c>
      <c r="M74" s="24">
        <v>56</v>
      </c>
      <c r="N74" s="25">
        <v>56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37</v>
      </c>
      <c r="G75" s="4"/>
      <c r="H75" s="4"/>
      <c r="I75" s="4"/>
      <c r="J75" s="4"/>
      <c r="K75" s="28">
        <v>32</v>
      </c>
      <c r="L75" s="28" t="s">
        <v>205</v>
      </c>
      <c r="M75" s="24" t="s">
        <v>205</v>
      </c>
      <c r="N75" s="25">
        <v>24</v>
      </c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159</v>
      </c>
      <c r="G76" s="4"/>
      <c r="H76" s="4"/>
      <c r="I76" s="4"/>
      <c r="J76" s="4"/>
      <c r="K76" s="24">
        <v>25</v>
      </c>
      <c r="L76" s="24">
        <v>25</v>
      </c>
      <c r="M76" s="24">
        <v>75</v>
      </c>
      <c r="N76" s="25" t="s">
        <v>205</v>
      </c>
      <c r="Y76" s="62"/>
    </row>
    <row r="77" spans="2:25" ht="13.5" customHeight="1">
      <c r="B77" s="1">
        <f aca="true" t="shared" si="4" ref="B77:B95">B76+1</f>
        <v>67</v>
      </c>
      <c r="C77" s="7"/>
      <c r="D77" s="7"/>
      <c r="E77" s="4"/>
      <c r="F77" s="4" t="s">
        <v>104</v>
      </c>
      <c r="G77" s="4"/>
      <c r="H77" s="4"/>
      <c r="I77" s="4"/>
      <c r="J77" s="4"/>
      <c r="K77" s="28">
        <v>200</v>
      </c>
      <c r="L77" s="24">
        <v>700</v>
      </c>
      <c r="M77" s="24">
        <v>300</v>
      </c>
      <c r="N77" s="25">
        <v>50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105</v>
      </c>
      <c r="G78" s="4"/>
      <c r="H78" s="4"/>
      <c r="I78" s="4"/>
      <c r="J78" s="4"/>
      <c r="K78" s="24">
        <v>200</v>
      </c>
      <c r="L78" s="24">
        <v>100</v>
      </c>
      <c r="M78" s="24"/>
      <c r="N78" s="25" t="s">
        <v>205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132</v>
      </c>
      <c r="G79" s="4"/>
      <c r="H79" s="4"/>
      <c r="I79" s="4"/>
      <c r="J79" s="4"/>
      <c r="K79" s="24" t="s">
        <v>205</v>
      </c>
      <c r="L79" s="24" t="s">
        <v>205</v>
      </c>
      <c r="M79" s="24"/>
      <c r="N79" s="25"/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148</v>
      </c>
      <c r="G80" s="4"/>
      <c r="H80" s="4"/>
      <c r="I80" s="4"/>
      <c r="J80" s="4"/>
      <c r="K80" s="24">
        <v>1450</v>
      </c>
      <c r="L80" s="24">
        <v>1600</v>
      </c>
      <c r="M80" s="24">
        <v>1550</v>
      </c>
      <c r="N80" s="25">
        <v>950</v>
      </c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183</v>
      </c>
      <c r="G81" s="4"/>
      <c r="H81" s="4"/>
      <c r="I81" s="4"/>
      <c r="J81" s="4"/>
      <c r="K81" s="28">
        <v>150</v>
      </c>
      <c r="L81" s="24">
        <v>150</v>
      </c>
      <c r="M81" s="24">
        <v>350</v>
      </c>
      <c r="N81" s="25">
        <v>150</v>
      </c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155</v>
      </c>
      <c r="G82" s="4"/>
      <c r="H82" s="4"/>
      <c r="I82" s="4"/>
      <c r="J82" s="4"/>
      <c r="K82" s="24"/>
      <c r="L82" s="24" t="s">
        <v>205</v>
      </c>
      <c r="M82" s="24">
        <v>1</v>
      </c>
      <c r="N82" s="25" t="s">
        <v>205</v>
      </c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156</v>
      </c>
      <c r="G83" s="4"/>
      <c r="H83" s="4"/>
      <c r="I83" s="4"/>
      <c r="J83" s="4"/>
      <c r="K83" s="24">
        <v>75</v>
      </c>
      <c r="L83" s="24">
        <v>100</v>
      </c>
      <c r="M83" s="24" t="s">
        <v>205</v>
      </c>
      <c r="N83" s="25">
        <v>150</v>
      </c>
      <c r="Y83" s="62"/>
    </row>
    <row r="84" spans="2:25" ht="13.5" customHeight="1">
      <c r="B84" s="1">
        <f t="shared" si="4"/>
        <v>74</v>
      </c>
      <c r="C84" s="7"/>
      <c r="D84" s="7"/>
      <c r="E84" s="4"/>
      <c r="F84" s="4" t="s">
        <v>520</v>
      </c>
      <c r="G84" s="4"/>
      <c r="H84" s="4"/>
      <c r="I84" s="4"/>
      <c r="J84" s="4"/>
      <c r="K84" s="24">
        <v>200</v>
      </c>
      <c r="L84" s="24"/>
      <c r="M84" s="24"/>
      <c r="N84" s="25">
        <v>200</v>
      </c>
      <c r="Y84" s="62"/>
    </row>
    <row r="85" spans="2:25" ht="13.5" customHeight="1">
      <c r="B85" s="1">
        <f t="shared" si="4"/>
        <v>75</v>
      </c>
      <c r="C85" s="7"/>
      <c r="D85" s="7"/>
      <c r="E85" s="4"/>
      <c r="F85" s="4" t="s">
        <v>160</v>
      </c>
      <c r="G85" s="4"/>
      <c r="H85" s="4"/>
      <c r="I85" s="4"/>
      <c r="J85" s="4"/>
      <c r="K85" s="28"/>
      <c r="L85" s="24">
        <v>25</v>
      </c>
      <c r="M85" s="24">
        <v>50</v>
      </c>
      <c r="N85" s="25">
        <v>25</v>
      </c>
      <c r="Y85" s="62"/>
    </row>
    <row r="86" spans="2:25" ht="13.5" customHeight="1">
      <c r="B86" s="1">
        <f t="shared" si="4"/>
        <v>76</v>
      </c>
      <c r="C86" s="7"/>
      <c r="D86" s="7"/>
      <c r="E86" s="4"/>
      <c r="F86" s="4" t="s">
        <v>39</v>
      </c>
      <c r="G86" s="4"/>
      <c r="H86" s="4"/>
      <c r="I86" s="4"/>
      <c r="J86" s="4"/>
      <c r="K86" s="24">
        <v>2500</v>
      </c>
      <c r="L86" s="24">
        <v>1250</v>
      </c>
      <c r="M86" s="24">
        <v>2400</v>
      </c>
      <c r="N86" s="25">
        <v>1400</v>
      </c>
      <c r="Y86" s="62"/>
    </row>
    <row r="87" spans="2:14" ht="13.5" customHeight="1">
      <c r="B87" s="1">
        <f t="shared" si="4"/>
        <v>77</v>
      </c>
      <c r="C87" s="2" t="s">
        <v>86</v>
      </c>
      <c r="D87" s="2" t="s">
        <v>87</v>
      </c>
      <c r="E87" s="4"/>
      <c r="F87" s="4" t="s">
        <v>163</v>
      </c>
      <c r="G87" s="4"/>
      <c r="H87" s="4"/>
      <c r="I87" s="4"/>
      <c r="J87" s="4"/>
      <c r="K87" s="24"/>
      <c r="L87" s="24" t="s">
        <v>205</v>
      </c>
      <c r="M87" s="24"/>
      <c r="N87" s="25"/>
    </row>
    <row r="88" spans="2:14" ht="13.5" customHeight="1">
      <c r="B88" s="1">
        <f t="shared" si="4"/>
        <v>78</v>
      </c>
      <c r="C88" s="2" t="s">
        <v>40</v>
      </c>
      <c r="D88" s="2" t="s">
        <v>41</v>
      </c>
      <c r="E88" s="4"/>
      <c r="F88" s="4" t="s">
        <v>521</v>
      </c>
      <c r="G88" s="4"/>
      <c r="H88" s="4"/>
      <c r="I88" s="4"/>
      <c r="J88" s="4"/>
      <c r="K88" s="24"/>
      <c r="L88" s="24"/>
      <c r="M88" s="24">
        <v>2</v>
      </c>
      <c r="N88" s="25">
        <v>1</v>
      </c>
    </row>
    <row r="89" spans="2:14" ht="13.5" customHeight="1">
      <c r="B89" s="1">
        <f t="shared" si="4"/>
        <v>79</v>
      </c>
      <c r="C89" s="7"/>
      <c r="D89" s="7"/>
      <c r="E89" s="4"/>
      <c r="F89" s="4" t="s">
        <v>98</v>
      </c>
      <c r="G89" s="4"/>
      <c r="H89" s="4"/>
      <c r="I89" s="4"/>
      <c r="J89" s="4"/>
      <c r="K89" s="24" t="s">
        <v>205</v>
      </c>
      <c r="L89" s="24"/>
      <c r="M89" s="24" t="s">
        <v>205</v>
      </c>
      <c r="N89" s="25">
        <v>1</v>
      </c>
    </row>
    <row r="90" spans="2:14" ht="13.5" customHeight="1">
      <c r="B90" s="1">
        <f t="shared" si="4"/>
        <v>80</v>
      </c>
      <c r="C90" s="7"/>
      <c r="D90" s="7"/>
      <c r="E90" s="4"/>
      <c r="F90" s="4" t="s">
        <v>184</v>
      </c>
      <c r="G90" s="4"/>
      <c r="H90" s="4"/>
      <c r="I90" s="4"/>
      <c r="J90" s="4"/>
      <c r="K90" s="24"/>
      <c r="L90" s="24">
        <v>1</v>
      </c>
      <c r="M90" s="24">
        <v>2</v>
      </c>
      <c r="N90" s="25">
        <v>1</v>
      </c>
    </row>
    <row r="91" spans="2:14" ht="13.5" customHeight="1">
      <c r="B91" s="1">
        <f t="shared" si="4"/>
        <v>81</v>
      </c>
      <c r="C91" s="7"/>
      <c r="D91" s="7"/>
      <c r="E91" s="4"/>
      <c r="F91" s="4" t="s">
        <v>185</v>
      </c>
      <c r="G91" s="4"/>
      <c r="H91" s="4"/>
      <c r="I91" s="4"/>
      <c r="J91" s="4"/>
      <c r="K91" s="24">
        <v>2</v>
      </c>
      <c r="L91" s="28">
        <v>1</v>
      </c>
      <c r="M91" s="24">
        <v>3</v>
      </c>
      <c r="N91" s="25" t="s">
        <v>205</v>
      </c>
    </row>
    <row r="92" spans="2:14" ht="13.5" customHeight="1">
      <c r="B92" s="1">
        <f t="shared" si="4"/>
        <v>82</v>
      </c>
      <c r="C92" s="7"/>
      <c r="D92" s="7"/>
      <c r="E92" s="4"/>
      <c r="F92" s="4" t="s">
        <v>186</v>
      </c>
      <c r="G92" s="4"/>
      <c r="H92" s="4"/>
      <c r="I92" s="4"/>
      <c r="J92" s="4"/>
      <c r="K92" s="24">
        <v>1</v>
      </c>
      <c r="L92" s="24">
        <v>2</v>
      </c>
      <c r="M92" s="24">
        <v>5</v>
      </c>
      <c r="N92" s="25">
        <v>2</v>
      </c>
    </row>
    <row r="93" spans="2:14" ht="13.5" customHeight="1">
      <c r="B93" s="1">
        <f t="shared" si="4"/>
        <v>83</v>
      </c>
      <c r="C93" s="7"/>
      <c r="D93" s="7"/>
      <c r="E93" s="4"/>
      <c r="F93" s="4" t="s">
        <v>124</v>
      </c>
      <c r="G93" s="4"/>
      <c r="H93" s="4"/>
      <c r="I93" s="4"/>
      <c r="J93" s="4"/>
      <c r="K93" s="24"/>
      <c r="L93" s="24"/>
      <c r="M93" s="24" t="s">
        <v>205</v>
      </c>
      <c r="N93" s="25"/>
    </row>
    <row r="94" spans="2:14" ht="13.5" customHeight="1">
      <c r="B94" s="1">
        <f t="shared" si="4"/>
        <v>84</v>
      </c>
      <c r="C94" s="7"/>
      <c r="D94" s="7"/>
      <c r="E94" s="4"/>
      <c r="F94" s="4" t="s">
        <v>522</v>
      </c>
      <c r="G94" s="4"/>
      <c r="H94" s="4"/>
      <c r="I94" s="4"/>
      <c r="J94" s="4"/>
      <c r="K94" s="24"/>
      <c r="L94" s="24"/>
      <c r="M94" s="24" t="s">
        <v>205</v>
      </c>
      <c r="N94" s="25" t="s">
        <v>205</v>
      </c>
    </row>
    <row r="95" spans="2:14" ht="13.5" customHeight="1" thickBot="1">
      <c r="B95" s="1">
        <f t="shared" si="4"/>
        <v>85</v>
      </c>
      <c r="C95" s="7"/>
      <c r="D95" s="7"/>
      <c r="E95" s="4"/>
      <c r="F95" s="4" t="s">
        <v>88</v>
      </c>
      <c r="G95" s="4"/>
      <c r="H95" s="4"/>
      <c r="I95" s="4"/>
      <c r="J95" s="4"/>
      <c r="K95" s="24">
        <v>2</v>
      </c>
      <c r="L95" s="24">
        <v>2</v>
      </c>
      <c r="M95" s="24">
        <v>4</v>
      </c>
      <c r="N95" s="25">
        <v>1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COUNTA(K11:K113)</f>
        <v>66</v>
      </c>
      <c r="V96" s="29">
        <f>COUNTA(L11:L113)</f>
        <v>72</v>
      </c>
      <c r="W96" s="29">
        <f>COUNTA(M11:M113)</f>
        <v>78</v>
      </c>
      <c r="X96" s="29">
        <f>COUNTA(N11:N113)</f>
        <v>83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SUM(U11:U24,K25:K113)</f>
        <v>36869</v>
      </c>
      <c r="V100" s="29">
        <f>SUM(V11:V24,L25:L113)</f>
        <v>40679</v>
      </c>
      <c r="W100" s="29">
        <f>SUM(W11:W24,M25:M113)</f>
        <v>40628</v>
      </c>
      <c r="X100" s="29">
        <f>SUM(X11:X24,N25:N113)</f>
        <v>26181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30.11.1</v>
      </c>
      <c r="L101" s="36" t="str">
        <f>L5</f>
        <v>H 30.11.1</v>
      </c>
      <c r="M101" s="36" t="str">
        <f>M5</f>
        <v>H 30.11.1</v>
      </c>
      <c r="N101" s="55" t="str">
        <f>N5</f>
        <v>H 30.11.1</v>
      </c>
    </row>
    <row r="102" spans="2:14" ht="18" customHeight="1" thickTop="1">
      <c r="B102" s="136" t="s">
        <v>10</v>
      </c>
      <c r="C102" s="137" t="s">
        <v>11</v>
      </c>
      <c r="D102" s="137" t="s">
        <v>12</v>
      </c>
      <c r="E102" s="138"/>
      <c r="F102" s="139"/>
      <c r="G102" s="155" t="s">
        <v>13</v>
      </c>
      <c r="H102" s="155"/>
      <c r="I102" s="139"/>
      <c r="J102" s="95"/>
      <c r="K102" s="37"/>
      <c r="L102" s="37"/>
      <c r="M102" s="37"/>
      <c r="N102" s="131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42</v>
      </c>
      <c r="G103" s="4"/>
      <c r="H103" s="4"/>
      <c r="I103" s="4"/>
      <c r="J103" s="4"/>
      <c r="K103" s="24">
        <v>1</v>
      </c>
      <c r="L103" s="24">
        <v>2</v>
      </c>
      <c r="M103" s="24">
        <v>2</v>
      </c>
      <c r="N103" s="25">
        <v>1</v>
      </c>
    </row>
    <row r="104" spans="2:14" ht="13.5" customHeight="1">
      <c r="B104" s="1">
        <f aca="true" t="shared" si="5" ref="B104:B113">B103+1</f>
        <v>87</v>
      </c>
      <c r="C104" s="2" t="s">
        <v>301</v>
      </c>
      <c r="D104" s="2" t="s">
        <v>89</v>
      </c>
      <c r="E104" s="4"/>
      <c r="F104" s="4" t="s">
        <v>264</v>
      </c>
      <c r="G104" s="4"/>
      <c r="H104" s="4"/>
      <c r="I104" s="4"/>
      <c r="J104" s="4"/>
      <c r="K104" s="24"/>
      <c r="L104" s="24"/>
      <c r="M104" s="24" t="s">
        <v>205</v>
      </c>
      <c r="N104" s="25"/>
    </row>
    <row r="105" spans="2:14" ht="13.5" customHeight="1">
      <c r="B105" s="1">
        <f t="shared" si="5"/>
        <v>88</v>
      </c>
      <c r="C105" s="7"/>
      <c r="D105" s="2" t="s">
        <v>90</v>
      </c>
      <c r="E105" s="4"/>
      <c r="F105" s="4" t="s">
        <v>128</v>
      </c>
      <c r="G105" s="4"/>
      <c r="H105" s="4"/>
      <c r="I105" s="4"/>
      <c r="J105" s="4"/>
      <c r="K105" s="24">
        <v>9</v>
      </c>
      <c r="L105" s="24">
        <v>2</v>
      </c>
      <c r="M105" s="24">
        <v>18</v>
      </c>
      <c r="N105" s="25"/>
    </row>
    <row r="106" spans="2:14" ht="13.5" customHeight="1">
      <c r="B106" s="1">
        <f t="shared" si="5"/>
        <v>89</v>
      </c>
      <c r="C106" s="7"/>
      <c r="D106" s="2" t="s">
        <v>44</v>
      </c>
      <c r="E106" s="4"/>
      <c r="F106" s="4" t="s">
        <v>167</v>
      </c>
      <c r="G106" s="4"/>
      <c r="H106" s="4"/>
      <c r="I106" s="4"/>
      <c r="J106" s="4"/>
      <c r="K106" s="24">
        <v>8</v>
      </c>
      <c r="L106" s="24">
        <v>3</v>
      </c>
      <c r="M106" s="24">
        <v>2</v>
      </c>
      <c r="N106" s="25">
        <v>6</v>
      </c>
    </row>
    <row r="107" spans="2:14" ht="13.5" customHeight="1">
      <c r="B107" s="1">
        <f t="shared" si="5"/>
        <v>90</v>
      </c>
      <c r="C107" s="7"/>
      <c r="D107" s="8"/>
      <c r="E107" s="4"/>
      <c r="F107" s="4" t="s">
        <v>45</v>
      </c>
      <c r="G107" s="4"/>
      <c r="H107" s="4"/>
      <c r="I107" s="4"/>
      <c r="J107" s="4"/>
      <c r="K107" s="24" t="s">
        <v>205</v>
      </c>
      <c r="L107" s="24">
        <v>75</v>
      </c>
      <c r="M107" s="24">
        <v>75</v>
      </c>
      <c r="N107" s="25">
        <v>75</v>
      </c>
    </row>
    <row r="108" spans="2:14" ht="13.5" customHeight="1">
      <c r="B108" s="1">
        <f t="shared" si="5"/>
        <v>91</v>
      </c>
      <c r="C108" s="8"/>
      <c r="D108" s="9" t="s">
        <v>46</v>
      </c>
      <c r="E108" s="4"/>
      <c r="F108" s="4" t="s">
        <v>47</v>
      </c>
      <c r="G108" s="4"/>
      <c r="H108" s="4"/>
      <c r="I108" s="4"/>
      <c r="J108" s="4"/>
      <c r="K108" s="24">
        <v>150</v>
      </c>
      <c r="L108" s="24">
        <v>25</v>
      </c>
      <c r="M108" s="24">
        <v>75</v>
      </c>
      <c r="N108" s="25">
        <v>100</v>
      </c>
    </row>
    <row r="109" spans="2:14" ht="13.5" customHeight="1">
      <c r="B109" s="1">
        <f t="shared" si="5"/>
        <v>92</v>
      </c>
      <c r="C109" s="2" t="s">
        <v>0</v>
      </c>
      <c r="D109" s="2" t="s">
        <v>91</v>
      </c>
      <c r="E109" s="4"/>
      <c r="F109" s="4" t="s">
        <v>1</v>
      </c>
      <c r="G109" s="4"/>
      <c r="H109" s="4"/>
      <c r="I109" s="4"/>
      <c r="J109" s="4"/>
      <c r="K109" s="24"/>
      <c r="L109" s="24"/>
      <c r="M109" s="24" t="s">
        <v>205</v>
      </c>
      <c r="N109" s="25"/>
    </row>
    <row r="110" spans="2:24" ht="13.5" customHeight="1">
      <c r="B110" s="1">
        <f t="shared" si="5"/>
        <v>93</v>
      </c>
      <c r="C110" s="7"/>
      <c r="D110" s="9" t="s">
        <v>48</v>
      </c>
      <c r="E110" s="4"/>
      <c r="F110" s="4" t="s">
        <v>49</v>
      </c>
      <c r="G110" s="4"/>
      <c r="H110" s="4"/>
      <c r="I110" s="4"/>
      <c r="J110" s="4"/>
      <c r="K110" s="24">
        <v>75</v>
      </c>
      <c r="L110" s="24" t="s">
        <v>205</v>
      </c>
      <c r="M110" s="24">
        <v>25</v>
      </c>
      <c r="N110" s="25">
        <v>25</v>
      </c>
      <c r="U110" s="29">
        <f>COUNTA(K87:K110)</f>
        <v>12</v>
      </c>
      <c r="V110" s="29">
        <f>COUNTA(L87:L110)</f>
        <v>13</v>
      </c>
      <c r="W110" s="29">
        <f>COUNTA(M87:M110)</f>
        <v>18</v>
      </c>
      <c r="X110" s="29">
        <f>COUNTA(N87:N110)</f>
        <v>14</v>
      </c>
    </row>
    <row r="111" spans="2:14" ht="13.5" customHeight="1">
      <c r="B111" s="1">
        <f t="shared" si="5"/>
        <v>94</v>
      </c>
      <c r="C111" s="156" t="s">
        <v>50</v>
      </c>
      <c r="D111" s="157"/>
      <c r="E111" s="4"/>
      <c r="F111" s="4" t="s">
        <v>51</v>
      </c>
      <c r="G111" s="4"/>
      <c r="H111" s="4"/>
      <c r="I111" s="4"/>
      <c r="J111" s="4"/>
      <c r="K111" s="24">
        <v>4000</v>
      </c>
      <c r="L111" s="24">
        <v>4000</v>
      </c>
      <c r="M111" s="24">
        <v>3750</v>
      </c>
      <c r="N111" s="25">
        <v>4250</v>
      </c>
    </row>
    <row r="112" spans="2:14" ht="13.5" customHeight="1">
      <c r="B112" s="1">
        <f t="shared" si="5"/>
        <v>95</v>
      </c>
      <c r="C112" s="3"/>
      <c r="D112" s="92"/>
      <c r="E112" s="4"/>
      <c r="F112" s="4" t="s">
        <v>52</v>
      </c>
      <c r="G112" s="4"/>
      <c r="H112" s="4"/>
      <c r="I112" s="4"/>
      <c r="J112" s="4"/>
      <c r="K112" s="24">
        <v>2000</v>
      </c>
      <c r="L112" s="24">
        <v>1250</v>
      </c>
      <c r="M112" s="24">
        <v>4000</v>
      </c>
      <c r="N112" s="25">
        <v>3000</v>
      </c>
    </row>
    <row r="113" spans="2:14" ht="13.5" customHeight="1" thickBot="1">
      <c r="B113" s="1">
        <f t="shared" si="5"/>
        <v>96</v>
      </c>
      <c r="C113" s="3"/>
      <c r="D113" s="92"/>
      <c r="E113" s="4"/>
      <c r="F113" s="4" t="s">
        <v>92</v>
      </c>
      <c r="G113" s="4"/>
      <c r="H113" s="4"/>
      <c r="I113" s="4"/>
      <c r="J113" s="4"/>
      <c r="K113" s="24">
        <v>2250</v>
      </c>
      <c r="L113" s="24">
        <v>750</v>
      </c>
      <c r="M113" s="24">
        <v>1750</v>
      </c>
      <c r="N113" s="25">
        <v>1000</v>
      </c>
    </row>
    <row r="114" spans="2:14" ht="19.5" customHeight="1" thickTop="1">
      <c r="B114" s="159" t="s">
        <v>54</v>
      </c>
      <c r="C114" s="160"/>
      <c r="D114" s="160"/>
      <c r="E114" s="160"/>
      <c r="F114" s="160"/>
      <c r="G114" s="160"/>
      <c r="H114" s="160"/>
      <c r="I114" s="160"/>
      <c r="J114" s="95"/>
      <c r="K114" s="37">
        <f>SUM(K115:K123)</f>
        <v>36869</v>
      </c>
      <c r="L114" s="37">
        <f>SUM(L115:L123)</f>
        <v>40679</v>
      </c>
      <c r="M114" s="37">
        <f>SUM(M115:M123)</f>
        <v>40628</v>
      </c>
      <c r="N114" s="56">
        <f>SUM(N115:N123)</f>
        <v>26181</v>
      </c>
    </row>
    <row r="115" spans="2:14" ht="13.5" customHeight="1">
      <c r="B115" s="147" t="s">
        <v>55</v>
      </c>
      <c r="C115" s="148"/>
      <c r="D115" s="161"/>
      <c r="E115" s="13"/>
      <c r="F115" s="14"/>
      <c r="G115" s="146" t="s">
        <v>14</v>
      </c>
      <c r="H115" s="146"/>
      <c r="I115" s="14"/>
      <c r="J115" s="16"/>
      <c r="K115" s="5">
        <f>SUM(U$11:U$24)</f>
        <v>2150</v>
      </c>
      <c r="L115" s="5">
        <f>SUM(V11:V24)</f>
        <v>9075</v>
      </c>
      <c r="M115" s="5">
        <f>SUM(W$11:W$24)</f>
        <v>11975</v>
      </c>
      <c r="N115" s="6">
        <f>SUM(X$11:X$24)</f>
        <v>9225</v>
      </c>
    </row>
    <row r="116" spans="2:14" ht="13.5" customHeight="1">
      <c r="B116" s="98"/>
      <c r="C116" s="99"/>
      <c r="D116" s="100"/>
      <c r="E116" s="17"/>
      <c r="F116" s="4"/>
      <c r="G116" s="146" t="s">
        <v>27</v>
      </c>
      <c r="H116" s="146"/>
      <c r="I116" s="15"/>
      <c r="J116" s="18"/>
      <c r="K116" s="5">
        <f>SUM(K$25)</f>
        <v>1550</v>
      </c>
      <c r="L116" s="5">
        <f>SUM(L$25)</f>
        <v>800</v>
      </c>
      <c r="M116" s="5">
        <f>SUM(M$25)</f>
        <v>950</v>
      </c>
      <c r="N116" s="6">
        <f>SUM(N$25)</f>
        <v>450</v>
      </c>
    </row>
    <row r="117" spans="2:14" ht="13.5" customHeight="1">
      <c r="B117" s="98"/>
      <c r="C117" s="99"/>
      <c r="D117" s="100"/>
      <c r="E117" s="17"/>
      <c r="F117" s="4"/>
      <c r="G117" s="146" t="s">
        <v>29</v>
      </c>
      <c r="H117" s="146"/>
      <c r="I117" s="14"/>
      <c r="J117" s="16"/>
      <c r="K117" s="5">
        <f>SUM(K$26:K$28)</f>
        <v>200</v>
      </c>
      <c r="L117" s="5">
        <f>SUM(L$26:L$28)</f>
        <v>151</v>
      </c>
      <c r="M117" s="5">
        <f>SUM(M$26:M$28)</f>
        <v>125</v>
      </c>
      <c r="N117" s="6">
        <f>SUM(N$26:N$28)</f>
        <v>100</v>
      </c>
    </row>
    <row r="118" spans="2:14" ht="13.5" customHeight="1">
      <c r="B118" s="98"/>
      <c r="C118" s="99"/>
      <c r="D118" s="100"/>
      <c r="E118" s="17"/>
      <c r="F118" s="4"/>
      <c r="G118" s="146" t="s">
        <v>101</v>
      </c>
      <c r="H118" s="146"/>
      <c r="I118" s="14"/>
      <c r="J118" s="16"/>
      <c r="K118" s="5">
        <f>SUM(K$29:K$29)</f>
        <v>125</v>
      </c>
      <c r="L118" s="5">
        <f>SUM(L$29:L$29)</f>
        <v>50</v>
      </c>
      <c r="M118" s="5">
        <f>SUM(M$29:M$29)</f>
        <v>25</v>
      </c>
      <c r="N118" s="6">
        <f>SUM(N$29:N$29)</f>
        <v>0</v>
      </c>
    </row>
    <row r="119" spans="2:14" ht="13.5" customHeight="1">
      <c r="B119" s="98"/>
      <c r="C119" s="99"/>
      <c r="D119" s="100"/>
      <c r="E119" s="17"/>
      <c r="F119" s="4"/>
      <c r="G119" s="146" t="s">
        <v>102</v>
      </c>
      <c r="H119" s="146"/>
      <c r="I119" s="14"/>
      <c r="J119" s="16"/>
      <c r="K119" s="5">
        <f>SUM(K$30:K$47)</f>
        <v>16976</v>
      </c>
      <c r="L119" s="5">
        <f>SUM(L$30:L$47)</f>
        <v>14627</v>
      </c>
      <c r="M119" s="5">
        <f>SUM(M$30:M$47)</f>
        <v>8152</v>
      </c>
      <c r="N119" s="6">
        <f>SUM(N$30:N$47)</f>
        <v>2256</v>
      </c>
    </row>
    <row r="120" spans="2:14" ht="13.5" customHeight="1">
      <c r="B120" s="98"/>
      <c r="C120" s="99"/>
      <c r="D120" s="100"/>
      <c r="E120" s="17"/>
      <c r="F120" s="4"/>
      <c r="G120" s="146" t="s">
        <v>96</v>
      </c>
      <c r="H120" s="146"/>
      <c r="I120" s="14"/>
      <c r="J120" s="16"/>
      <c r="K120" s="5">
        <f>SUM(K$48:K$50)</f>
        <v>50</v>
      </c>
      <c r="L120" s="5">
        <f>SUM(L$48:L$50)</f>
        <v>25</v>
      </c>
      <c r="M120" s="5">
        <f>SUM(M$48:M$50)</f>
        <v>25</v>
      </c>
      <c r="N120" s="6">
        <f>SUM(N$48:N$50)</f>
        <v>225</v>
      </c>
    </row>
    <row r="121" spans="2:14" ht="13.5" customHeight="1">
      <c r="B121" s="98"/>
      <c r="C121" s="99"/>
      <c r="D121" s="100"/>
      <c r="E121" s="17"/>
      <c r="F121" s="4"/>
      <c r="G121" s="146" t="s">
        <v>30</v>
      </c>
      <c r="H121" s="146"/>
      <c r="I121" s="14"/>
      <c r="J121" s="16"/>
      <c r="K121" s="5">
        <f>SUM(K$51:K$86)</f>
        <v>7320</v>
      </c>
      <c r="L121" s="5">
        <f>SUM(L$51:L$86)</f>
        <v>9838</v>
      </c>
      <c r="M121" s="5">
        <f>SUM(M$51:M$86)</f>
        <v>9663</v>
      </c>
      <c r="N121" s="6">
        <f>SUM(N$51:N$86)</f>
        <v>5462</v>
      </c>
    </row>
    <row r="122" spans="2:14" ht="13.5" customHeight="1">
      <c r="B122" s="98"/>
      <c r="C122" s="99"/>
      <c r="D122" s="100"/>
      <c r="E122" s="17"/>
      <c r="F122" s="4"/>
      <c r="G122" s="146" t="s">
        <v>56</v>
      </c>
      <c r="H122" s="146"/>
      <c r="I122" s="14"/>
      <c r="J122" s="16"/>
      <c r="K122" s="5">
        <f>SUM(K$111:K$112)</f>
        <v>6000</v>
      </c>
      <c r="L122" s="5">
        <f>SUM(L$111:L$112)</f>
        <v>5250</v>
      </c>
      <c r="M122" s="5">
        <f>SUM(M$111:M$112)</f>
        <v>7750</v>
      </c>
      <c r="N122" s="5">
        <f>SUM(N$111:N$112)</f>
        <v>7250</v>
      </c>
    </row>
    <row r="123" spans="2:14" ht="13.5" customHeight="1" thickBot="1">
      <c r="B123" s="101"/>
      <c r="C123" s="102"/>
      <c r="D123" s="103"/>
      <c r="E123" s="19"/>
      <c r="F123" s="10"/>
      <c r="G123" s="149" t="s">
        <v>53</v>
      </c>
      <c r="H123" s="149"/>
      <c r="I123" s="20"/>
      <c r="J123" s="21"/>
      <c r="K123" s="11">
        <f>SUM(K$87:K$110,K$113)</f>
        <v>2498</v>
      </c>
      <c r="L123" s="11">
        <f>SUM(L$87:L$110,L$113)</f>
        <v>863</v>
      </c>
      <c r="M123" s="11">
        <f>SUM(M$87:M$110,M$113)</f>
        <v>1963</v>
      </c>
      <c r="N123" s="12">
        <f>SUM(N$87:N$110,N$113)</f>
        <v>1213</v>
      </c>
    </row>
    <row r="124" spans="2:14" ht="18" customHeight="1" thickTop="1">
      <c r="B124" s="150" t="s">
        <v>57</v>
      </c>
      <c r="C124" s="151"/>
      <c r="D124" s="152"/>
      <c r="E124" s="106"/>
      <c r="F124" s="104"/>
      <c r="G124" s="153" t="s">
        <v>58</v>
      </c>
      <c r="H124" s="153"/>
      <c r="I124" s="104"/>
      <c r="J124" s="105"/>
      <c r="K124" s="38" t="s">
        <v>59</v>
      </c>
      <c r="L124" s="44"/>
      <c r="M124" s="44"/>
      <c r="N124" s="57"/>
    </row>
    <row r="125" spans="2:14" ht="18" customHeight="1">
      <c r="B125" s="107"/>
      <c r="C125" s="108"/>
      <c r="D125" s="108"/>
      <c r="E125" s="109"/>
      <c r="F125" s="110"/>
      <c r="G125" s="111"/>
      <c r="H125" s="111"/>
      <c r="I125" s="110"/>
      <c r="J125" s="112"/>
      <c r="K125" s="39" t="s">
        <v>60</v>
      </c>
      <c r="L125" s="45"/>
      <c r="M125" s="45"/>
      <c r="N125" s="48"/>
    </row>
    <row r="126" spans="2:14" ht="18" customHeight="1">
      <c r="B126" s="98"/>
      <c r="C126" s="99"/>
      <c r="D126" s="99"/>
      <c r="E126" s="113"/>
      <c r="F126" s="26"/>
      <c r="G126" s="154" t="s">
        <v>61</v>
      </c>
      <c r="H126" s="154"/>
      <c r="I126" s="96"/>
      <c r="J126" s="97"/>
      <c r="K126" s="40" t="s">
        <v>62</v>
      </c>
      <c r="L126" s="46"/>
      <c r="M126" s="49"/>
      <c r="N126" s="46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114</v>
      </c>
      <c r="L127" s="47"/>
      <c r="M127" s="50"/>
      <c r="N127" s="47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106</v>
      </c>
      <c r="L128" s="45"/>
      <c r="M128" s="50"/>
      <c r="N128" s="47"/>
    </row>
    <row r="129" spans="2:14" ht="18" customHeight="1">
      <c r="B129" s="98"/>
      <c r="C129" s="99"/>
      <c r="D129" s="99"/>
      <c r="E129" s="113"/>
      <c r="F129" s="26"/>
      <c r="G129" s="154" t="s">
        <v>63</v>
      </c>
      <c r="H129" s="154"/>
      <c r="I129" s="96"/>
      <c r="J129" s="97"/>
      <c r="K129" s="40" t="s">
        <v>122</v>
      </c>
      <c r="L129" s="46"/>
      <c r="M129" s="49"/>
      <c r="N129" s="46"/>
    </row>
    <row r="130" spans="2:14" ht="18" customHeight="1">
      <c r="B130" s="98"/>
      <c r="C130" s="99"/>
      <c r="D130" s="99"/>
      <c r="E130" s="114"/>
      <c r="F130" s="99"/>
      <c r="G130" s="115"/>
      <c r="H130" s="115"/>
      <c r="I130" s="108"/>
      <c r="J130" s="116"/>
      <c r="K130" s="41" t="s">
        <v>115</v>
      </c>
      <c r="L130" s="47"/>
      <c r="M130" s="50"/>
      <c r="N130" s="47"/>
    </row>
    <row r="131" spans="2:14" ht="18" customHeight="1">
      <c r="B131" s="98"/>
      <c r="C131" s="99"/>
      <c r="D131" s="99"/>
      <c r="E131" s="114"/>
      <c r="F131" s="99"/>
      <c r="G131" s="115"/>
      <c r="H131" s="115"/>
      <c r="I131" s="108"/>
      <c r="J131" s="116"/>
      <c r="K131" s="41" t="s">
        <v>120</v>
      </c>
      <c r="L131" s="47"/>
      <c r="M131" s="47"/>
      <c r="N131" s="47"/>
    </row>
    <row r="132" spans="2:14" ht="18" customHeight="1">
      <c r="B132" s="98"/>
      <c r="C132" s="99"/>
      <c r="D132" s="99"/>
      <c r="E132" s="87"/>
      <c r="F132" s="88"/>
      <c r="G132" s="111"/>
      <c r="H132" s="111"/>
      <c r="I132" s="110"/>
      <c r="J132" s="112"/>
      <c r="K132" s="41" t="s">
        <v>121</v>
      </c>
      <c r="L132" s="48"/>
      <c r="M132" s="45"/>
      <c r="N132" s="48"/>
    </row>
    <row r="133" spans="2:14" ht="18" customHeight="1">
      <c r="B133" s="147" t="s">
        <v>64</v>
      </c>
      <c r="C133" s="148"/>
      <c r="D133" s="148"/>
      <c r="E133" s="26"/>
      <c r="F133" s="26"/>
      <c r="G133" s="26"/>
      <c r="H133" s="26"/>
      <c r="I133" s="26"/>
      <c r="J133" s="26"/>
      <c r="K133" s="26"/>
      <c r="L133" s="26"/>
      <c r="M133" s="26"/>
      <c r="N133" s="58"/>
    </row>
    <row r="134" spans="2:14" ht="13.5" customHeight="1">
      <c r="B134" s="117"/>
      <c r="C134" s="42" t="s">
        <v>65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66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7"/>
      <c r="C136" s="42" t="s">
        <v>67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7"/>
      <c r="C137" s="42" t="s">
        <v>240</v>
      </c>
      <c r="D137" s="118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241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201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112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113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97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246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242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243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244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194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245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247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203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149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8" customHeight="1">
      <c r="B152" s="119"/>
      <c r="C152" s="42" t="s">
        <v>68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>
      <c r="B153" s="120"/>
      <c r="C153" s="42" t="s">
        <v>248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3.5">
      <c r="B154" s="120"/>
      <c r="C154" s="42" t="s">
        <v>202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</row>
    <row r="155" spans="2:14" ht="13.5">
      <c r="B155" s="120"/>
      <c r="C155" s="42" t="s">
        <v>249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</row>
    <row r="156" spans="2:14" ht="14.25" thickBot="1">
      <c r="B156" s="121"/>
      <c r="C156" s="43" t="s">
        <v>250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</row>
  </sheetData>
  <sheetProtection/>
  <mergeCells count="27">
    <mergeCell ref="B133:D133"/>
    <mergeCell ref="G122:H122"/>
    <mergeCell ref="G123:H123"/>
    <mergeCell ref="B124:D124"/>
    <mergeCell ref="G124:H124"/>
    <mergeCell ref="G126:H126"/>
    <mergeCell ref="G129:H129"/>
    <mergeCell ref="G116:H116"/>
    <mergeCell ref="G117:H117"/>
    <mergeCell ref="G118:H118"/>
    <mergeCell ref="G119:H119"/>
    <mergeCell ref="G120:H120"/>
    <mergeCell ref="G121:H121"/>
    <mergeCell ref="G10:H10"/>
    <mergeCell ref="C111:D111"/>
    <mergeCell ref="D100:G100"/>
    <mergeCell ref="D101:G101"/>
    <mergeCell ref="B114:I114"/>
    <mergeCell ref="B115:D115"/>
    <mergeCell ref="G115:H115"/>
    <mergeCell ref="G102:H102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7"/>
  <sheetViews>
    <sheetView view="pageBreakPreview" zoomScale="75" zoomScaleNormal="75" zoomScaleSheetLayoutView="75" zoomScalePageLayoutView="0" workbookViewId="0" topLeftCell="A1">
      <pane xSplit="10" ySplit="10" topLeftCell="K125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I132" sqref="I132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484</v>
      </c>
      <c r="L5" s="32" t="str">
        <f>K5</f>
        <v>H 30.10.22</v>
      </c>
      <c r="M5" s="32" t="str">
        <f>K5</f>
        <v>H 30.10.22</v>
      </c>
      <c r="N5" s="51" t="str">
        <f>K5</f>
        <v>H 30.10.22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0.44097222222222227</v>
      </c>
      <c r="L6" s="122">
        <v>0.4201388888888889</v>
      </c>
      <c r="M6" s="122">
        <v>0.40069444444444446</v>
      </c>
      <c r="N6" s="123">
        <v>0.3756944444444445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</v>
      </c>
      <c r="L7" s="124">
        <v>1.4</v>
      </c>
      <c r="M7" s="124">
        <v>1.42</v>
      </c>
      <c r="N7" s="125">
        <v>1.38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 t="s">
        <v>193</v>
      </c>
      <c r="L11" s="22" t="s">
        <v>224</v>
      </c>
      <c r="M11" s="22" t="s">
        <v>224</v>
      </c>
      <c r="N11" s="23" t="s">
        <v>223</v>
      </c>
      <c r="P11" s="29" t="s">
        <v>15</v>
      </c>
      <c r="Q11" s="29" t="e">
        <f aca="true" t="shared" si="0" ref="Q11:T17">IF(K11="",0,VALUE(MID(K11,2,LEN(K11)-2)))</f>
        <v>#VALUE!</v>
      </c>
      <c r="R11" s="29" t="e">
        <f t="shared" si="0"/>
        <v>#VALUE!</v>
      </c>
      <c r="S11" s="29" t="e">
        <f t="shared" si="0"/>
        <v>#VALUE!</v>
      </c>
      <c r="T11" s="29">
        <f t="shared" si="0"/>
        <v>25</v>
      </c>
      <c r="U11" s="29">
        <f aca="true" t="shared" si="1" ref="U11:X26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25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252</v>
      </c>
      <c r="L12" s="22" t="s">
        <v>371</v>
      </c>
      <c r="M12" s="22" t="s">
        <v>446</v>
      </c>
      <c r="N12" s="23" t="s">
        <v>445</v>
      </c>
      <c r="P12" s="29" t="s">
        <v>15</v>
      </c>
      <c r="Q12" s="29">
        <f t="shared" si="0"/>
        <v>75</v>
      </c>
      <c r="R12" s="29">
        <f t="shared" si="0"/>
        <v>850</v>
      </c>
      <c r="S12" s="29">
        <f t="shared" si="0"/>
        <v>375</v>
      </c>
      <c r="T12" s="29">
        <f t="shared" si="0"/>
        <v>2000</v>
      </c>
      <c r="U12" s="29">
        <f t="shared" si="1"/>
        <v>75</v>
      </c>
      <c r="V12" s="29">
        <f t="shared" si="1"/>
        <v>850</v>
      </c>
      <c r="W12" s="29">
        <f t="shared" si="1"/>
        <v>375</v>
      </c>
      <c r="X12" s="29">
        <f t="shared" si="1"/>
        <v>2000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/>
      <c r="M13" s="22"/>
      <c r="N13" s="23" t="s">
        <v>223</v>
      </c>
      <c r="P13" s="29" t="s">
        <v>15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25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25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255</v>
      </c>
      <c r="G14" s="4"/>
      <c r="H14" s="4"/>
      <c r="I14" s="4"/>
      <c r="J14" s="4"/>
      <c r="K14" s="22"/>
      <c r="L14" s="22"/>
      <c r="M14" s="22"/>
      <c r="N14" s="23" t="s">
        <v>193</v>
      </c>
      <c r="P14" s="29" t="s">
        <v>15</v>
      </c>
      <c r="Q14" s="29">
        <f>IF(K14="",0,VALUE(MID(K14,2,LEN(K14)-2)))</f>
        <v>0</v>
      </c>
      <c r="R14" s="29">
        <f t="shared" si="0"/>
        <v>0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232</v>
      </c>
      <c r="G15" s="4"/>
      <c r="H15" s="4"/>
      <c r="I15" s="4"/>
      <c r="J15" s="4"/>
      <c r="K15" s="22"/>
      <c r="L15" s="22"/>
      <c r="M15" s="22" t="s">
        <v>193</v>
      </c>
      <c r="N15" s="23" t="s">
        <v>193</v>
      </c>
      <c r="P15" s="29" t="s">
        <v>15</v>
      </c>
      <c r="Q15" s="29">
        <f>IF(K15="",0,VALUE(MID(K15,2,LEN(K15)-2)))</f>
        <v>0</v>
      </c>
      <c r="R15" s="29">
        <f t="shared" si="0"/>
        <v>0</v>
      </c>
      <c r="S15" s="29" t="e">
        <f t="shared" si="0"/>
        <v>#VALUE!</v>
      </c>
      <c r="T15" s="29" t="e">
        <f t="shared" si="0"/>
        <v>#VALUE!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314</v>
      </c>
      <c r="G16" s="4"/>
      <c r="H16" s="4"/>
      <c r="I16" s="4"/>
      <c r="J16" s="4"/>
      <c r="K16" s="22"/>
      <c r="L16" s="22" t="s">
        <v>224</v>
      </c>
      <c r="M16" s="22"/>
      <c r="N16" s="23" t="s">
        <v>193</v>
      </c>
      <c r="T16" s="29" t="e">
        <f t="shared" si="0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256</v>
      </c>
      <c r="G17" s="4"/>
      <c r="H17" s="4"/>
      <c r="I17" s="4"/>
      <c r="J17" s="4"/>
      <c r="K17" s="22" t="s">
        <v>223</v>
      </c>
      <c r="L17" s="22" t="s">
        <v>224</v>
      </c>
      <c r="M17" s="22" t="s">
        <v>223</v>
      </c>
      <c r="N17" s="23" t="s">
        <v>193</v>
      </c>
      <c r="P17" s="29" t="s">
        <v>15</v>
      </c>
      <c r="Q17" s="29">
        <f>IF(K17="",0,VALUE(MID(K17,2,LEN(K17)-2)))</f>
        <v>25</v>
      </c>
      <c r="R17" s="29" t="e">
        <f t="shared" si="0"/>
        <v>#VALUE!</v>
      </c>
      <c r="S17" s="29">
        <f t="shared" si="0"/>
        <v>25</v>
      </c>
      <c r="T17" s="29" t="e">
        <f t="shared" si="0"/>
        <v>#VALUE!</v>
      </c>
      <c r="U17" s="29">
        <f t="shared" si="1"/>
        <v>25</v>
      </c>
      <c r="V17" s="29">
        <f t="shared" si="1"/>
        <v>0</v>
      </c>
      <c r="W17" s="29">
        <f t="shared" si="1"/>
        <v>25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 t="s">
        <v>252</v>
      </c>
      <c r="L18" s="22" t="s">
        <v>207</v>
      </c>
      <c r="M18" s="22" t="s">
        <v>308</v>
      </c>
      <c r="N18" s="23" t="s">
        <v>207</v>
      </c>
      <c r="P18" s="90" t="s">
        <v>16</v>
      </c>
      <c r="Q18" s="29" t="str">
        <f>K18</f>
        <v>(75)</v>
      </c>
      <c r="R18" s="29" t="str">
        <f>L18</f>
        <v>(150)</v>
      </c>
      <c r="S18" s="29" t="str">
        <f>M18</f>
        <v>(175)</v>
      </c>
      <c r="T18" s="29" t="str">
        <f>N18</f>
        <v>(150)</v>
      </c>
      <c r="U18" s="29">
        <f t="shared" si="1"/>
        <v>75</v>
      </c>
      <c r="V18" s="29">
        <f t="shared" si="1"/>
        <v>150</v>
      </c>
      <c r="W18" s="29">
        <f t="shared" si="1"/>
        <v>175</v>
      </c>
      <c r="X18" s="29">
        <f t="shared" si="1"/>
        <v>150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485</v>
      </c>
      <c r="L19" s="22" t="s">
        <v>486</v>
      </c>
      <c r="M19" s="22" t="s">
        <v>490</v>
      </c>
      <c r="N19" s="23" t="s">
        <v>493</v>
      </c>
      <c r="P19" s="29" t="s">
        <v>15</v>
      </c>
      <c r="Q19" s="29">
        <f aca="true" t="shared" si="3" ref="Q19:T21">IF(K19="",0,VALUE(MID(K19,2,LEN(K19)-2)))</f>
        <v>70</v>
      </c>
      <c r="R19" s="29">
        <f t="shared" si="3"/>
        <v>10</v>
      </c>
      <c r="S19" s="29">
        <f t="shared" si="3"/>
        <v>10</v>
      </c>
      <c r="T19" s="29">
        <f t="shared" si="3"/>
        <v>85</v>
      </c>
      <c r="U19" s="29">
        <f>IF(K19="＋",0,IF(K19="(＋)",0,ABS(K19)))</f>
        <v>4700</v>
      </c>
      <c r="V19" s="29">
        <f>IF(L19="＋",0,IF(L19="(＋)",0,ABS(L19)))</f>
        <v>8100</v>
      </c>
      <c r="W19" s="29">
        <f>IF(M19="＋",0,IF(M19="(＋)",0,ABS(M19)))</f>
        <v>10100</v>
      </c>
      <c r="X19" s="29">
        <f>IF(N19="＋",0,IF(N19="(＋)",0,ABS(N19)))</f>
        <v>2850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205</v>
      </c>
      <c r="L20" s="22" t="s">
        <v>487</v>
      </c>
      <c r="M20" s="22" t="s">
        <v>205</v>
      </c>
      <c r="N20" s="23" t="s">
        <v>205</v>
      </c>
      <c r="P20" s="29" t="s">
        <v>15</v>
      </c>
      <c r="Q20" s="29" t="e">
        <f t="shared" si="3"/>
        <v>#VALUE!</v>
      </c>
      <c r="R20" s="29">
        <f t="shared" si="3"/>
        <v>2</v>
      </c>
      <c r="S20" s="29" t="e">
        <f t="shared" si="3"/>
        <v>#VALUE!</v>
      </c>
      <c r="T20" s="29" t="e">
        <f t="shared" si="3"/>
        <v>#VALUE!</v>
      </c>
      <c r="U20" s="29">
        <f t="shared" si="1"/>
        <v>0</v>
      </c>
      <c r="V20" s="29">
        <f t="shared" si="1"/>
        <v>625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291</v>
      </c>
      <c r="G21" s="4"/>
      <c r="H21" s="4"/>
      <c r="I21" s="4"/>
      <c r="J21" s="4"/>
      <c r="K21" s="22" t="s">
        <v>227</v>
      </c>
      <c r="L21" s="22" t="s">
        <v>488</v>
      </c>
      <c r="M21" s="22" t="s">
        <v>491</v>
      </c>
      <c r="N21" s="23" t="s">
        <v>420</v>
      </c>
      <c r="P21" s="29" t="s">
        <v>15</v>
      </c>
      <c r="Q21" s="29">
        <f t="shared" si="3"/>
        <v>325</v>
      </c>
      <c r="R21" s="29">
        <f t="shared" si="3"/>
        <v>1550</v>
      </c>
      <c r="S21" s="29">
        <f t="shared" si="3"/>
        <v>2625</v>
      </c>
      <c r="T21" s="29">
        <f t="shared" si="3"/>
        <v>3750</v>
      </c>
      <c r="U21" s="29">
        <f t="shared" si="1"/>
        <v>325</v>
      </c>
      <c r="V21" s="29">
        <f t="shared" si="1"/>
        <v>1550</v>
      </c>
      <c r="W21" s="29">
        <f t="shared" si="1"/>
        <v>2625</v>
      </c>
      <c r="X21" s="29">
        <f t="shared" si="1"/>
        <v>3750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180</v>
      </c>
      <c r="G22" s="4"/>
      <c r="H22" s="4"/>
      <c r="I22" s="4"/>
      <c r="J22" s="4"/>
      <c r="K22" s="22" t="s">
        <v>224</v>
      </c>
      <c r="L22" s="22"/>
      <c r="M22" s="22"/>
      <c r="N22" s="23"/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195</v>
      </c>
      <c r="G23" s="4"/>
      <c r="H23" s="4"/>
      <c r="I23" s="4"/>
      <c r="J23" s="4"/>
      <c r="K23" s="22" t="s">
        <v>224</v>
      </c>
      <c r="L23" s="22" t="s">
        <v>204</v>
      </c>
      <c r="M23" s="22" t="s">
        <v>193</v>
      </c>
      <c r="N23" s="23" t="s">
        <v>204</v>
      </c>
      <c r="P23" s="90" t="s">
        <v>16</v>
      </c>
      <c r="Q23" s="29" t="str">
        <f>K23</f>
        <v>(＋)</v>
      </c>
      <c r="R23" s="29" t="str">
        <f>L23</f>
        <v>(50)</v>
      </c>
      <c r="S23" s="29" t="str">
        <f>M23</f>
        <v>(＋)</v>
      </c>
      <c r="T23" s="29" t="str">
        <f>N23</f>
        <v>(50)</v>
      </c>
      <c r="U23" s="29">
        <f t="shared" si="1"/>
        <v>0</v>
      </c>
      <c r="V23" s="29">
        <f t="shared" si="1"/>
        <v>50</v>
      </c>
      <c r="W23" s="29">
        <f t="shared" si="1"/>
        <v>0</v>
      </c>
      <c r="X23" s="29">
        <f t="shared" si="1"/>
        <v>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158</v>
      </c>
      <c r="G24" s="4"/>
      <c r="H24" s="4"/>
      <c r="I24" s="4"/>
      <c r="J24" s="4"/>
      <c r="K24" s="22" t="s">
        <v>224</v>
      </c>
      <c r="L24" s="22" t="s">
        <v>223</v>
      </c>
      <c r="M24" s="22"/>
      <c r="N24" s="23" t="s">
        <v>193</v>
      </c>
      <c r="P24" s="29" t="s">
        <v>15</v>
      </c>
      <c r="Q24" s="29" t="e">
        <f>IF(K24="",0,VALUE(MID(K24,2,LEN(K24)-2)))</f>
        <v>#VALUE!</v>
      </c>
      <c r="R24" s="29">
        <f>IF(L26="",0,VALUE(MID(L26,2,LEN(L26)-2)))</f>
        <v>2250</v>
      </c>
      <c r="S24" s="29">
        <f>IF(M24="",0,VALUE(MID(M24,2,LEN(M24)-2)))</f>
        <v>0</v>
      </c>
      <c r="T24" s="29" t="e">
        <f>IF(N24="",0,VALUE(MID(N24,2,LEN(N24)-2)))</f>
        <v>#VALUE!</v>
      </c>
      <c r="U24" s="29">
        <f t="shared" si="1"/>
        <v>0</v>
      </c>
      <c r="V24" s="29">
        <f t="shared" si="1"/>
        <v>25</v>
      </c>
      <c r="W24" s="29">
        <f t="shared" si="1"/>
        <v>0</v>
      </c>
      <c r="X24" s="29">
        <f t="shared" si="1"/>
        <v>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162</v>
      </c>
      <c r="G25" s="4"/>
      <c r="H25" s="4"/>
      <c r="I25" s="4"/>
      <c r="J25" s="4"/>
      <c r="K25" s="22" t="s">
        <v>268</v>
      </c>
      <c r="L25" s="22" t="s">
        <v>208</v>
      </c>
      <c r="M25" s="22" t="s">
        <v>208</v>
      </c>
      <c r="N25" s="23" t="s">
        <v>208</v>
      </c>
      <c r="U25" s="29">
        <f t="shared" si="1"/>
        <v>250</v>
      </c>
      <c r="V25" s="29">
        <f t="shared" si="1"/>
        <v>100</v>
      </c>
      <c r="W25" s="29">
        <f t="shared" si="1"/>
        <v>100</v>
      </c>
      <c r="X25" s="29">
        <f t="shared" si="1"/>
        <v>100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157</v>
      </c>
      <c r="G26" s="4"/>
      <c r="H26" s="4"/>
      <c r="I26" s="4"/>
      <c r="J26" s="4"/>
      <c r="K26" s="22" t="s">
        <v>230</v>
      </c>
      <c r="L26" s="22" t="s">
        <v>489</v>
      </c>
      <c r="M26" s="22" t="s">
        <v>492</v>
      </c>
      <c r="N26" s="23" t="s">
        <v>446</v>
      </c>
      <c r="P26" s="29" t="s">
        <v>15</v>
      </c>
      <c r="Q26" s="29">
        <f>IF(K26="",0,VALUE(MID(K26,2,LEN(K26)-2)))</f>
        <v>475</v>
      </c>
      <c r="R26" s="29" t="e">
        <f>IF(#REF!="",0,VALUE(MID(#REF!,2,LEN(#REF!)-2)))</f>
        <v>#REF!</v>
      </c>
      <c r="S26" s="29">
        <f>IF(M26="",0,VALUE(MID(M26,2,LEN(M26)-2)))</f>
        <v>1400</v>
      </c>
      <c r="T26" s="29">
        <f>IF(N26="",0,VALUE(MID(N26,2,LEN(N26)-2)))</f>
        <v>375</v>
      </c>
      <c r="U26" s="29">
        <f t="shared" si="1"/>
        <v>475</v>
      </c>
      <c r="V26" s="29">
        <f t="shared" si="1"/>
        <v>2250</v>
      </c>
      <c r="W26" s="29">
        <f t="shared" si="1"/>
        <v>1400</v>
      </c>
      <c r="X26" s="29">
        <f t="shared" si="1"/>
        <v>375</v>
      </c>
    </row>
    <row r="27" spans="2:24" ht="13.5" customHeight="1">
      <c r="B27" s="1">
        <f t="shared" si="2"/>
        <v>17</v>
      </c>
      <c r="C27" s="2" t="s">
        <v>26</v>
      </c>
      <c r="D27" s="2" t="s">
        <v>27</v>
      </c>
      <c r="E27" s="4"/>
      <c r="F27" s="4" t="s">
        <v>154</v>
      </c>
      <c r="G27" s="4"/>
      <c r="H27" s="4"/>
      <c r="I27" s="4"/>
      <c r="J27" s="4"/>
      <c r="K27" s="28">
        <v>2500</v>
      </c>
      <c r="L27" s="24">
        <v>2125</v>
      </c>
      <c r="M27" s="24">
        <v>300</v>
      </c>
      <c r="N27" s="25">
        <v>275</v>
      </c>
      <c r="P27" s="90"/>
      <c r="U27" s="29">
        <f>COUNTA(K11:K26)</f>
        <v>12</v>
      </c>
      <c r="V27" s="29">
        <f>COUNTA(L11:L26)</f>
        <v>12</v>
      </c>
      <c r="W27" s="29">
        <f>COUNTA(M11:M26)</f>
        <v>11</v>
      </c>
      <c r="X27" s="29">
        <f>COUNTA(N11:N26)</f>
        <v>15</v>
      </c>
    </row>
    <row r="28" spans="2:21" ht="13.5" customHeight="1">
      <c r="B28" s="1">
        <f t="shared" si="2"/>
        <v>18</v>
      </c>
      <c r="C28" s="2" t="s">
        <v>28</v>
      </c>
      <c r="D28" s="2" t="s">
        <v>29</v>
      </c>
      <c r="E28" s="4"/>
      <c r="F28" s="4" t="s">
        <v>83</v>
      </c>
      <c r="G28" s="4"/>
      <c r="H28" s="4"/>
      <c r="I28" s="4"/>
      <c r="J28" s="4"/>
      <c r="K28" s="24"/>
      <c r="L28" s="24">
        <v>1</v>
      </c>
      <c r="M28" s="24">
        <v>1</v>
      </c>
      <c r="N28" s="25"/>
      <c r="P28" s="90"/>
      <c r="U28" s="29">
        <f>COUNTA(K11:K26)</f>
        <v>12</v>
      </c>
    </row>
    <row r="29" spans="2:16" ht="13.5" customHeight="1">
      <c r="B29" s="1">
        <f t="shared" si="2"/>
        <v>19</v>
      </c>
      <c r="C29" s="7"/>
      <c r="D29" s="7"/>
      <c r="E29" s="4"/>
      <c r="F29" s="4" t="s">
        <v>496</v>
      </c>
      <c r="G29" s="4"/>
      <c r="H29" s="4"/>
      <c r="I29" s="4"/>
      <c r="J29" s="4"/>
      <c r="K29" s="24"/>
      <c r="L29" s="24"/>
      <c r="M29" s="24"/>
      <c r="N29" s="132" t="s">
        <v>205</v>
      </c>
      <c r="P29" s="90"/>
    </row>
    <row r="30" spans="2:16" ht="13.5" customHeight="1">
      <c r="B30" s="1">
        <f t="shared" si="2"/>
        <v>20</v>
      </c>
      <c r="C30" s="7"/>
      <c r="D30" s="7"/>
      <c r="E30" s="4"/>
      <c r="F30" s="4" t="s">
        <v>129</v>
      </c>
      <c r="G30" s="4"/>
      <c r="H30" s="4"/>
      <c r="I30" s="4"/>
      <c r="J30" s="4"/>
      <c r="K30" s="24"/>
      <c r="L30" s="24">
        <v>150</v>
      </c>
      <c r="M30" s="24">
        <v>225</v>
      </c>
      <c r="N30" s="25" t="s">
        <v>205</v>
      </c>
      <c r="P30" s="90"/>
    </row>
    <row r="31" spans="2:14" ht="12.75" customHeight="1">
      <c r="B31" s="1">
        <f t="shared" si="2"/>
        <v>21</v>
      </c>
      <c r="C31" s="2" t="s">
        <v>110</v>
      </c>
      <c r="D31" s="2" t="s">
        <v>18</v>
      </c>
      <c r="E31" s="4"/>
      <c r="F31" s="4" t="s">
        <v>123</v>
      </c>
      <c r="G31" s="4"/>
      <c r="H31" s="4"/>
      <c r="I31" s="4"/>
      <c r="J31" s="4"/>
      <c r="K31" s="24" t="s">
        <v>205</v>
      </c>
      <c r="L31" s="24">
        <v>50</v>
      </c>
      <c r="M31" s="24" t="s">
        <v>205</v>
      </c>
      <c r="N31" s="25" t="s">
        <v>205</v>
      </c>
    </row>
    <row r="32" spans="2:24" ht="13.5" customHeight="1">
      <c r="B32" s="1">
        <f t="shared" si="2"/>
        <v>22</v>
      </c>
      <c r="C32" s="7"/>
      <c r="D32" s="9" t="s">
        <v>78</v>
      </c>
      <c r="E32" s="4"/>
      <c r="F32" s="4" t="s">
        <v>100</v>
      </c>
      <c r="G32" s="4"/>
      <c r="H32" s="4"/>
      <c r="I32" s="4"/>
      <c r="J32" s="4"/>
      <c r="K32" s="24"/>
      <c r="L32" s="24"/>
      <c r="M32" s="24"/>
      <c r="N32" s="25">
        <v>1</v>
      </c>
      <c r="U32" s="29">
        <f>COUNTA(K32)</f>
        <v>0</v>
      </c>
      <c r="V32" s="29">
        <f>COUNTA(L32)</f>
        <v>0</v>
      </c>
      <c r="W32" s="29">
        <f>COUNTA(M32)</f>
        <v>0</v>
      </c>
      <c r="X32" s="29">
        <f>COUNTA(N32)</f>
        <v>1</v>
      </c>
    </row>
    <row r="33" spans="2:14" ht="13.5" customHeight="1">
      <c r="B33" s="1">
        <f t="shared" si="2"/>
        <v>23</v>
      </c>
      <c r="C33" s="7"/>
      <c r="D33" s="2" t="s">
        <v>19</v>
      </c>
      <c r="E33" s="4"/>
      <c r="F33" s="4" t="s">
        <v>198</v>
      </c>
      <c r="G33" s="4"/>
      <c r="H33" s="4"/>
      <c r="I33" s="4"/>
      <c r="J33" s="4"/>
      <c r="K33" s="24">
        <v>25</v>
      </c>
      <c r="L33" s="24">
        <v>50</v>
      </c>
      <c r="M33" s="24"/>
      <c r="N33" s="25">
        <v>50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133</v>
      </c>
      <c r="G34" s="4"/>
      <c r="H34" s="4"/>
      <c r="I34" s="4"/>
      <c r="J34" s="4"/>
      <c r="K34" s="28">
        <v>400</v>
      </c>
      <c r="L34" s="24">
        <v>50</v>
      </c>
      <c r="M34" s="24">
        <v>100</v>
      </c>
      <c r="N34" s="25">
        <v>675</v>
      </c>
    </row>
    <row r="35" spans="2:15" ht="13.5" customHeight="1">
      <c r="B35" s="1">
        <f t="shared" si="2"/>
        <v>25</v>
      </c>
      <c r="C35" s="7"/>
      <c r="D35" s="7"/>
      <c r="E35" s="4"/>
      <c r="F35" s="4" t="s">
        <v>151</v>
      </c>
      <c r="G35" s="4"/>
      <c r="H35" s="4"/>
      <c r="I35" s="4"/>
      <c r="J35" s="4"/>
      <c r="K35" s="24">
        <v>175</v>
      </c>
      <c r="L35" s="24">
        <v>25</v>
      </c>
      <c r="M35" s="24">
        <v>150</v>
      </c>
      <c r="N35" s="25" t="s">
        <v>205</v>
      </c>
      <c r="O35" s="67"/>
    </row>
    <row r="36" spans="2:14" ht="13.5" customHeight="1">
      <c r="B36" s="1">
        <f t="shared" si="2"/>
        <v>26</v>
      </c>
      <c r="C36" s="7"/>
      <c r="D36" s="7"/>
      <c r="E36" s="4"/>
      <c r="F36" s="4" t="s">
        <v>134</v>
      </c>
      <c r="G36" s="4"/>
      <c r="H36" s="4"/>
      <c r="I36" s="4"/>
      <c r="J36" s="4"/>
      <c r="K36" s="24">
        <v>1200</v>
      </c>
      <c r="L36" s="24">
        <v>2750</v>
      </c>
      <c r="M36" s="24">
        <v>800</v>
      </c>
      <c r="N36" s="25">
        <v>200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80</v>
      </c>
      <c r="G37" s="4"/>
      <c r="H37" s="4"/>
      <c r="I37" s="4"/>
      <c r="J37" s="4"/>
      <c r="K37" s="24"/>
      <c r="L37" s="24"/>
      <c r="M37" s="24"/>
      <c r="N37" s="25">
        <v>1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497</v>
      </c>
      <c r="G38" s="4"/>
      <c r="H38" s="4"/>
      <c r="I38" s="4"/>
      <c r="J38" s="4"/>
      <c r="K38" s="24"/>
      <c r="L38" s="24" t="s">
        <v>205</v>
      </c>
      <c r="M38" s="24"/>
      <c r="N38" s="25" t="s">
        <v>205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498</v>
      </c>
      <c r="G39" s="4"/>
      <c r="H39" s="4"/>
      <c r="I39" s="4"/>
      <c r="J39" s="4"/>
      <c r="K39" s="24"/>
      <c r="L39" s="24"/>
      <c r="M39" s="24"/>
      <c r="N39" s="25">
        <v>25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20</v>
      </c>
      <c r="G40" s="4"/>
      <c r="H40" s="4"/>
      <c r="I40" s="4"/>
      <c r="J40" s="4"/>
      <c r="K40" s="28">
        <v>400</v>
      </c>
      <c r="L40" s="24">
        <v>950</v>
      </c>
      <c r="M40" s="24">
        <v>1000</v>
      </c>
      <c r="N40" s="25">
        <v>1100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140</v>
      </c>
      <c r="G41" s="4"/>
      <c r="H41" s="4"/>
      <c r="I41" s="4"/>
      <c r="J41" s="4"/>
      <c r="K41" s="24">
        <v>300</v>
      </c>
      <c r="L41" s="24">
        <v>600</v>
      </c>
      <c r="M41" s="24">
        <v>400</v>
      </c>
      <c r="N41" s="25">
        <v>100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144</v>
      </c>
      <c r="G42" s="4"/>
      <c r="H42" s="4"/>
      <c r="I42" s="4"/>
      <c r="J42" s="4"/>
      <c r="K42" s="24">
        <v>4500</v>
      </c>
      <c r="L42" s="24">
        <v>325</v>
      </c>
      <c r="M42" s="24">
        <v>525</v>
      </c>
      <c r="N42" s="25">
        <v>175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21</v>
      </c>
      <c r="G43" s="4"/>
      <c r="H43" s="4"/>
      <c r="I43" s="4"/>
      <c r="J43" s="4"/>
      <c r="K43" s="24">
        <v>400</v>
      </c>
      <c r="L43" s="24">
        <v>225</v>
      </c>
      <c r="M43" s="24">
        <v>100</v>
      </c>
      <c r="N43" s="25">
        <v>100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499</v>
      </c>
      <c r="G44" s="4"/>
      <c r="H44" s="4"/>
      <c r="I44" s="4"/>
      <c r="J44" s="4"/>
      <c r="K44" s="24"/>
      <c r="L44" s="24">
        <v>2</v>
      </c>
      <c r="M44" s="24">
        <v>6</v>
      </c>
      <c r="N44" s="25">
        <v>3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200</v>
      </c>
      <c r="G45" s="4"/>
      <c r="H45" s="4"/>
      <c r="I45" s="4"/>
      <c r="J45" s="4"/>
      <c r="K45" s="24" t="s">
        <v>205</v>
      </c>
      <c r="L45" s="24"/>
      <c r="M45" s="24">
        <v>25</v>
      </c>
      <c r="N45" s="25">
        <v>75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233</v>
      </c>
      <c r="G46" s="4"/>
      <c r="H46" s="4"/>
      <c r="I46" s="4"/>
      <c r="J46" s="4"/>
      <c r="K46" s="28"/>
      <c r="L46" s="24"/>
      <c r="M46" s="24"/>
      <c r="N46" s="25">
        <v>75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22</v>
      </c>
      <c r="G47" s="4"/>
      <c r="H47" s="4"/>
      <c r="I47" s="4"/>
      <c r="J47" s="4"/>
      <c r="K47" s="28">
        <v>625</v>
      </c>
      <c r="L47" s="24" t="s">
        <v>205</v>
      </c>
      <c r="M47" s="24"/>
      <c r="N47" s="25"/>
    </row>
    <row r="48" spans="2:14" ht="13.5" customHeight="1">
      <c r="B48" s="1">
        <f t="shared" si="2"/>
        <v>38</v>
      </c>
      <c r="C48" s="7"/>
      <c r="D48" s="7"/>
      <c r="E48" s="4"/>
      <c r="F48" s="4" t="s">
        <v>23</v>
      </c>
      <c r="G48" s="4"/>
      <c r="H48" s="4"/>
      <c r="I48" s="4"/>
      <c r="J48" s="4"/>
      <c r="K48" s="24">
        <v>10500</v>
      </c>
      <c r="L48" s="24">
        <v>6250</v>
      </c>
      <c r="M48" s="60">
        <v>11500</v>
      </c>
      <c r="N48" s="66">
        <v>175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24</v>
      </c>
      <c r="G49" s="4"/>
      <c r="H49" s="4"/>
      <c r="I49" s="4"/>
      <c r="J49" s="4"/>
      <c r="K49" s="24">
        <v>150</v>
      </c>
      <c r="L49" s="24">
        <v>325</v>
      </c>
      <c r="M49" s="24">
        <v>275</v>
      </c>
      <c r="N49" s="25">
        <v>50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25</v>
      </c>
      <c r="G50" s="4"/>
      <c r="H50" s="4"/>
      <c r="I50" s="4"/>
      <c r="J50" s="4"/>
      <c r="K50" s="24"/>
      <c r="L50" s="24"/>
      <c r="M50" s="24"/>
      <c r="N50" s="25" t="s">
        <v>205</v>
      </c>
    </row>
    <row r="51" spans="2:14" ht="13.5" customHeight="1">
      <c r="B51" s="1">
        <f t="shared" si="2"/>
        <v>41</v>
      </c>
      <c r="C51" s="2" t="s">
        <v>95</v>
      </c>
      <c r="D51" s="2" t="s">
        <v>96</v>
      </c>
      <c r="E51" s="4"/>
      <c r="F51" s="4" t="s">
        <v>127</v>
      </c>
      <c r="G51" s="4"/>
      <c r="H51" s="4"/>
      <c r="I51" s="4"/>
      <c r="J51" s="4"/>
      <c r="K51" s="28" t="s">
        <v>205</v>
      </c>
      <c r="L51" s="28" t="s">
        <v>205</v>
      </c>
      <c r="M51" s="24">
        <v>25</v>
      </c>
      <c r="N51" s="25">
        <v>75</v>
      </c>
    </row>
    <row r="52" spans="2:14" ht="13.5" customHeight="1">
      <c r="B52" s="1">
        <f t="shared" si="2"/>
        <v>42</v>
      </c>
      <c r="C52" s="7"/>
      <c r="D52" s="7"/>
      <c r="E52" s="4"/>
      <c r="F52" s="4" t="s">
        <v>119</v>
      </c>
      <c r="G52" s="4"/>
      <c r="H52" s="4"/>
      <c r="I52" s="4"/>
      <c r="J52" s="4"/>
      <c r="K52" s="24"/>
      <c r="L52" s="24" t="s">
        <v>205</v>
      </c>
      <c r="M52" s="24">
        <v>25</v>
      </c>
      <c r="N52" s="25">
        <v>25</v>
      </c>
    </row>
    <row r="53" spans="2:14" ht="13.5" customHeight="1">
      <c r="B53" s="1">
        <f t="shared" si="2"/>
        <v>43</v>
      </c>
      <c r="C53" s="2" t="s">
        <v>111</v>
      </c>
      <c r="D53" s="2" t="s">
        <v>30</v>
      </c>
      <c r="E53" s="4"/>
      <c r="F53" s="4" t="s">
        <v>141</v>
      </c>
      <c r="G53" s="4"/>
      <c r="H53" s="4"/>
      <c r="I53" s="4"/>
      <c r="J53" s="4"/>
      <c r="K53" s="24"/>
      <c r="L53" s="24"/>
      <c r="M53" s="24" t="s">
        <v>205</v>
      </c>
      <c r="N53" s="25"/>
    </row>
    <row r="54" spans="2:25" ht="13.5" customHeight="1">
      <c r="B54" s="1">
        <f t="shared" si="2"/>
        <v>44</v>
      </c>
      <c r="C54" s="91"/>
      <c r="D54" s="91"/>
      <c r="E54" s="4"/>
      <c r="F54" s="4" t="s">
        <v>168</v>
      </c>
      <c r="G54" s="4"/>
      <c r="H54" s="4"/>
      <c r="I54" s="4"/>
      <c r="J54" s="4"/>
      <c r="K54" s="24"/>
      <c r="L54" s="28" t="s">
        <v>205</v>
      </c>
      <c r="M54" s="24" t="s">
        <v>205</v>
      </c>
      <c r="N54" s="25" t="s">
        <v>205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234</v>
      </c>
      <c r="G55" s="4"/>
      <c r="H55" s="4"/>
      <c r="I55" s="4"/>
      <c r="J55" s="4"/>
      <c r="K55" s="24"/>
      <c r="L55" s="24" t="s">
        <v>205</v>
      </c>
      <c r="M55" s="24">
        <v>100</v>
      </c>
      <c r="N55" s="134">
        <v>350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31</v>
      </c>
      <c r="G56" s="4"/>
      <c r="H56" s="4"/>
      <c r="I56" s="4"/>
      <c r="J56" s="4"/>
      <c r="K56" s="24" t="s">
        <v>205</v>
      </c>
      <c r="L56" s="24"/>
      <c r="M56" s="24"/>
      <c r="N56" s="25"/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32</v>
      </c>
      <c r="G57" s="4"/>
      <c r="H57" s="4"/>
      <c r="I57" s="4"/>
      <c r="J57" s="4"/>
      <c r="K57" s="24"/>
      <c r="L57" s="24">
        <v>25</v>
      </c>
      <c r="M57" s="24"/>
      <c r="N57" s="25">
        <v>25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108</v>
      </c>
      <c r="G58" s="4"/>
      <c r="H58" s="4"/>
      <c r="I58" s="4"/>
      <c r="J58" s="4"/>
      <c r="K58" s="24"/>
      <c r="L58" s="24">
        <v>25</v>
      </c>
      <c r="M58" s="24" t="s">
        <v>205</v>
      </c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500</v>
      </c>
      <c r="G59" s="4"/>
      <c r="H59" s="4"/>
      <c r="I59" s="4"/>
      <c r="J59" s="4"/>
      <c r="K59" s="24">
        <v>25</v>
      </c>
      <c r="L59" s="24">
        <v>50</v>
      </c>
      <c r="M59" s="24">
        <v>25</v>
      </c>
      <c r="N59" s="25">
        <v>25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191</v>
      </c>
      <c r="G60" s="4"/>
      <c r="H60" s="4"/>
      <c r="I60" s="4"/>
      <c r="J60" s="4"/>
      <c r="K60" s="24" t="s">
        <v>205</v>
      </c>
      <c r="L60" s="24" t="s">
        <v>205</v>
      </c>
      <c r="M60" s="24">
        <v>200</v>
      </c>
      <c r="N60" s="25" t="s">
        <v>205</v>
      </c>
      <c r="Y60" s="64"/>
    </row>
    <row r="61" spans="2:25" ht="13.5" customHeight="1">
      <c r="B61" s="1">
        <f t="shared" si="2"/>
        <v>51</v>
      </c>
      <c r="C61" s="7"/>
      <c r="D61" s="7"/>
      <c r="E61" s="4"/>
      <c r="F61" s="4" t="s">
        <v>177</v>
      </c>
      <c r="G61" s="4"/>
      <c r="H61" s="4"/>
      <c r="I61" s="4"/>
      <c r="J61" s="4"/>
      <c r="K61" s="24" t="s">
        <v>205</v>
      </c>
      <c r="L61" s="24" t="s">
        <v>205</v>
      </c>
      <c r="M61" s="24" t="s">
        <v>205</v>
      </c>
      <c r="N61" s="25" t="s">
        <v>205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84</v>
      </c>
      <c r="G62" s="4"/>
      <c r="H62" s="4"/>
      <c r="I62" s="4"/>
      <c r="J62" s="4"/>
      <c r="K62" s="24"/>
      <c r="L62" s="24"/>
      <c r="M62" s="24">
        <v>200</v>
      </c>
      <c r="N62" s="25" t="s">
        <v>205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494</v>
      </c>
      <c r="G63" s="4"/>
      <c r="H63" s="4"/>
      <c r="I63" s="4"/>
      <c r="J63" s="4"/>
      <c r="K63" s="28"/>
      <c r="L63" s="28"/>
      <c r="M63" s="24"/>
      <c r="N63" s="25">
        <v>100</v>
      </c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199</v>
      </c>
      <c r="G64" s="4"/>
      <c r="H64" s="4"/>
      <c r="I64" s="4"/>
      <c r="J64" s="4"/>
      <c r="K64" s="28">
        <v>100</v>
      </c>
      <c r="L64" s="28"/>
      <c r="M64" s="24">
        <v>800</v>
      </c>
      <c r="N64" s="25">
        <v>300</v>
      </c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331</v>
      </c>
      <c r="G65" s="4"/>
      <c r="H65" s="4"/>
      <c r="I65" s="4"/>
      <c r="J65" s="4"/>
      <c r="K65" s="24"/>
      <c r="L65" s="24" t="s">
        <v>205</v>
      </c>
      <c r="M65" s="24" t="s">
        <v>205</v>
      </c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145</v>
      </c>
      <c r="G66" s="4"/>
      <c r="H66" s="4"/>
      <c r="I66" s="4"/>
      <c r="J66" s="4"/>
      <c r="K66" s="24">
        <v>200</v>
      </c>
      <c r="L66" s="24">
        <v>200</v>
      </c>
      <c r="M66" s="24">
        <v>400</v>
      </c>
      <c r="N66" s="25">
        <v>2700</v>
      </c>
      <c r="Y66" s="63"/>
    </row>
    <row r="67" spans="2:25" ht="13.5" customHeight="1">
      <c r="B67" s="1">
        <f t="shared" si="2"/>
        <v>57</v>
      </c>
      <c r="C67" s="7"/>
      <c r="D67" s="7"/>
      <c r="E67" s="4"/>
      <c r="F67" s="4" t="s">
        <v>219</v>
      </c>
      <c r="G67" s="4"/>
      <c r="H67" s="4"/>
      <c r="I67" s="4"/>
      <c r="J67" s="4"/>
      <c r="K67" s="24"/>
      <c r="L67" s="24">
        <v>50</v>
      </c>
      <c r="M67" s="24"/>
      <c r="N67" s="25"/>
      <c r="Y67" s="65"/>
    </row>
    <row r="68" spans="2:25" ht="13.5" customHeight="1">
      <c r="B68" s="1">
        <f t="shared" si="2"/>
        <v>58</v>
      </c>
      <c r="C68" s="7"/>
      <c r="D68" s="7"/>
      <c r="E68" s="4"/>
      <c r="F68" s="4" t="s">
        <v>278</v>
      </c>
      <c r="G68" s="4"/>
      <c r="H68" s="4"/>
      <c r="I68" s="4"/>
      <c r="J68" s="4"/>
      <c r="K68" s="24">
        <v>32</v>
      </c>
      <c r="L68" s="24">
        <v>48</v>
      </c>
      <c r="M68" s="24"/>
      <c r="N68" s="25"/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220</v>
      </c>
      <c r="G69" s="4"/>
      <c r="H69" s="4"/>
      <c r="I69" s="4"/>
      <c r="J69" s="4"/>
      <c r="K69" s="24">
        <v>75</v>
      </c>
      <c r="L69" s="90">
        <v>100</v>
      </c>
      <c r="M69" s="24">
        <v>325</v>
      </c>
      <c r="N69" s="25">
        <v>300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169</v>
      </c>
      <c r="G70" s="4"/>
      <c r="H70" s="4"/>
      <c r="I70" s="4"/>
      <c r="J70" s="4"/>
      <c r="K70" s="24">
        <v>16</v>
      </c>
      <c r="L70" s="24">
        <v>24</v>
      </c>
      <c r="M70" s="24">
        <v>32</v>
      </c>
      <c r="N70" s="25" t="s">
        <v>205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146</v>
      </c>
      <c r="G71" s="4"/>
      <c r="H71" s="4"/>
      <c r="I71" s="4"/>
      <c r="J71" s="4"/>
      <c r="K71" s="24">
        <v>1800</v>
      </c>
      <c r="L71" s="24">
        <v>2400</v>
      </c>
      <c r="M71" s="24">
        <v>2350</v>
      </c>
      <c r="N71" s="25">
        <v>400</v>
      </c>
      <c r="Y71" s="65"/>
    </row>
    <row r="72" spans="2:25" ht="13.5" customHeight="1">
      <c r="B72" s="1">
        <f t="shared" si="2"/>
        <v>62</v>
      </c>
      <c r="C72" s="7"/>
      <c r="D72" s="7"/>
      <c r="E72" s="4"/>
      <c r="F72" s="4" t="s">
        <v>147</v>
      </c>
      <c r="G72" s="4"/>
      <c r="H72" s="4"/>
      <c r="I72" s="4"/>
      <c r="J72" s="4"/>
      <c r="K72" s="24">
        <v>150</v>
      </c>
      <c r="L72" s="24">
        <v>250</v>
      </c>
      <c r="M72" s="24">
        <v>225</v>
      </c>
      <c r="N72" s="25">
        <v>25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170</v>
      </c>
      <c r="G73" s="4"/>
      <c r="H73" s="4"/>
      <c r="I73" s="4"/>
      <c r="J73" s="4"/>
      <c r="K73" s="24" t="s">
        <v>205</v>
      </c>
      <c r="L73" s="24" t="s">
        <v>205</v>
      </c>
      <c r="M73" s="24">
        <v>100</v>
      </c>
      <c r="N73" s="25" t="s">
        <v>205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33</v>
      </c>
      <c r="G74" s="4"/>
      <c r="H74" s="4"/>
      <c r="I74" s="4"/>
      <c r="J74" s="4"/>
      <c r="K74" s="24">
        <v>4</v>
      </c>
      <c r="L74" s="24">
        <v>16</v>
      </c>
      <c r="M74" s="24" t="s">
        <v>205</v>
      </c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35</v>
      </c>
      <c r="G75" s="4"/>
      <c r="H75" s="4"/>
      <c r="I75" s="4"/>
      <c r="J75" s="4"/>
      <c r="K75" s="28">
        <v>48</v>
      </c>
      <c r="L75" s="24">
        <v>168</v>
      </c>
      <c r="M75" s="24">
        <v>104</v>
      </c>
      <c r="N75" s="25">
        <v>48</v>
      </c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36</v>
      </c>
      <c r="G76" s="4"/>
      <c r="H76" s="4"/>
      <c r="I76" s="4"/>
      <c r="J76" s="4"/>
      <c r="K76" s="24">
        <v>16</v>
      </c>
      <c r="L76" s="24">
        <v>16</v>
      </c>
      <c r="M76" s="24">
        <v>32</v>
      </c>
      <c r="N76" s="25">
        <v>16</v>
      </c>
      <c r="Y76" s="62"/>
    </row>
    <row r="77" spans="2:25" ht="13.5" customHeight="1">
      <c r="B77" s="1">
        <f aca="true" t="shared" si="4" ref="B77:B95">B76+1</f>
        <v>67</v>
      </c>
      <c r="C77" s="7"/>
      <c r="D77" s="7"/>
      <c r="E77" s="4"/>
      <c r="F77" s="4" t="s">
        <v>37</v>
      </c>
      <c r="G77" s="4"/>
      <c r="H77" s="4"/>
      <c r="I77" s="4"/>
      <c r="J77" s="4"/>
      <c r="K77" s="28">
        <v>16</v>
      </c>
      <c r="L77" s="28"/>
      <c r="M77" s="24">
        <v>8</v>
      </c>
      <c r="N77" s="25"/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159</v>
      </c>
      <c r="G78" s="4"/>
      <c r="H78" s="4"/>
      <c r="I78" s="4"/>
      <c r="J78" s="4"/>
      <c r="K78" s="24"/>
      <c r="L78" s="24">
        <v>50</v>
      </c>
      <c r="M78" s="24">
        <v>25</v>
      </c>
      <c r="N78" s="25">
        <v>25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495</v>
      </c>
      <c r="G79" s="4"/>
      <c r="H79" s="4"/>
      <c r="I79" s="4"/>
      <c r="J79" s="4"/>
      <c r="K79" s="28" t="s">
        <v>205</v>
      </c>
      <c r="L79" s="24"/>
      <c r="M79" s="24"/>
      <c r="N79" s="25"/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104</v>
      </c>
      <c r="G80" s="4"/>
      <c r="H80" s="4"/>
      <c r="I80" s="4"/>
      <c r="J80" s="4"/>
      <c r="K80" s="28">
        <v>100</v>
      </c>
      <c r="L80" s="24">
        <v>200</v>
      </c>
      <c r="M80" s="24">
        <v>400</v>
      </c>
      <c r="N80" s="25">
        <v>600</v>
      </c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105</v>
      </c>
      <c r="G81" s="4"/>
      <c r="H81" s="4"/>
      <c r="I81" s="4"/>
      <c r="J81" s="4"/>
      <c r="K81" s="24"/>
      <c r="L81" s="24">
        <v>100</v>
      </c>
      <c r="M81" s="24">
        <v>100</v>
      </c>
      <c r="N81" s="25">
        <v>100</v>
      </c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132</v>
      </c>
      <c r="G82" s="4"/>
      <c r="H82" s="4"/>
      <c r="I82" s="4"/>
      <c r="J82" s="4"/>
      <c r="K82" s="24" t="s">
        <v>205</v>
      </c>
      <c r="L82" s="24" t="s">
        <v>205</v>
      </c>
      <c r="M82" s="24"/>
      <c r="N82" s="25">
        <v>100</v>
      </c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148</v>
      </c>
      <c r="G83" s="4"/>
      <c r="H83" s="4"/>
      <c r="I83" s="4"/>
      <c r="J83" s="4"/>
      <c r="K83" s="24">
        <v>1500</v>
      </c>
      <c r="L83" s="24">
        <v>2150</v>
      </c>
      <c r="M83" s="24">
        <v>1200</v>
      </c>
      <c r="N83" s="25">
        <v>600</v>
      </c>
      <c r="Y83" s="62"/>
    </row>
    <row r="84" spans="2:25" ht="13.5" customHeight="1">
      <c r="B84" s="1">
        <f t="shared" si="4"/>
        <v>74</v>
      </c>
      <c r="C84" s="7"/>
      <c r="D84" s="7"/>
      <c r="E84" s="4"/>
      <c r="F84" s="4" t="s">
        <v>183</v>
      </c>
      <c r="G84" s="4"/>
      <c r="H84" s="4"/>
      <c r="I84" s="4"/>
      <c r="J84" s="4"/>
      <c r="K84" s="28">
        <v>75</v>
      </c>
      <c r="L84" s="24">
        <v>100</v>
      </c>
      <c r="M84" s="24">
        <v>150</v>
      </c>
      <c r="N84" s="25">
        <v>25</v>
      </c>
      <c r="Y84" s="62"/>
    </row>
    <row r="85" spans="2:25" ht="13.5" customHeight="1">
      <c r="B85" s="1">
        <f t="shared" si="4"/>
        <v>75</v>
      </c>
      <c r="C85" s="7"/>
      <c r="D85" s="7"/>
      <c r="E85" s="4"/>
      <c r="F85" s="4" t="s">
        <v>155</v>
      </c>
      <c r="G85" s="4"/>
      <c r="H85" s="4"/>
      <c r="I85" s="4"/>
      <c r="J85" s="4"/>
      <c r="K85" s="24" t="s">
        <v>205</v>
      </c>
      <c r="L85" s="24"/>
      <c r="M85" s="24">
        <v>1</v>
      </c>
      <c r="N85" s="25" t="s">
        <v>205</v>
      </c>
      <c r="Y85" s="62"/>
    </row>
    <row r="86" spans="2:25" ht="13.5" customHeight="1">
      <c r="B86" s="1">
        <f t="shared" si="4"/>
        <v>76</v>
      </c>
      <c r="C86" s="7"/>
      <c r="D86" s="7"/>
      <c r="E86" s="4"/>
      <c r="F86" s="4" t="s">
        <v>156</v>
      </c>
      <c r="G86" s="4"/>
      <c r="H86" s="4"/>
      <c r="I86" s="4"/>
      <c r="J86" s="4"/>
      <c r="K86" s="24" t="s">
        <v>205</v>
      </c>
      <c r="L86" s="24" t="s">
        <v>205</v>
      </c>
      <c r="M86" s="24">
        <v>50</v>
      </c>
      <c r="N86" s="25">
        <v>125</v>
      </c>
      <c r="Y86" s="62"/>
    </row>
    <row r="87" spans="2:25" ht="13.5" customHeight="1">
      <c r="B87" s="1">
        <f t="shared" si="4"/>
        <v>77</v>
      </c>
      <c r="C87" s="7"/>
      <c r="D87" s="7"/>
      <c r="E87" s="4"/>
      <c r="F87" s="4" t="s">
        <v>501</v>
      </c>
      <c r="G87" s="4"/>
      <c r="H87" s="4"/>
      <c r="I87" s="4"/>
      <c r="J87" s="4"/>
      <c r="K87" s="28" t="s">
        <v>205</v>
      </c>
      <c r="L87" s="24"/>
      <c r="M87" s="24"/>
      <c r="N87" s="25"/>
      <c r="Y87" s="62"/>
    </row>
    <row r="88" spans="2:25" ht="13.5" customHeight="1">
      <c r="B88" s="1">
        <f t="shared" si="4"/>
        <v>78</v>
      </c>
      <c r="C88" s="7"/>
      <c r="D88" s="7"/>
      <c r="E88" s="4"/>
      <c r="F88" s="4" t="s">
        <v>137</v>
      </c>
      <c r="G88" s="4"/>
      <c r="H88" s="4"/>
      <c r="I88" s="4"/>
      <c r="J88" s="4"/>
      <c r="K88" s="24"/>
      <c r="L88" s="24"/>
      <c r="M88" s="24">
        <v>32</v>
      </c>
      <c r="N88" s="25"/>
      <c r="Y88" s="62"/>
    </row>
    <row r="89" spans="2:25" ht="13.5" customHeight="1">
      <c r="B89" s="1">
        <f t="shared" si="4"/>
        <v>79</v>
      </c>
      <c r="C89" s="7"/>
      <c r="D89" s="7"/>
      <c r="E89" s="4"/>
      <c r="F89" s="4" t="s">
        <v>39</v>
      </c>
      <c r="G89" s="4"/>
      <c r="H89" s="4"/>
      <c r="I89" s="4"/>
      <c r="J89" s="4"/>
      <c r="K89" s="24">
        <v>2250</v>
      </c>
      <c r="L89" s="24">
        <v>2800</v>
      </c>
      <c r="M89" s="24">
        <v>1700</v>
      </c>
      <c r="N89" s="25">
        <v>1550</v>
      </c>
      <c r="Y89" s="62"/>
    </row>
    <row r="90" spans="2:14" ht="13.5" customHeight="1">
      <c r="B90" s="1">
        <f t="shared" si="4"/>
        <v>80</v>
      </c>
      <c r="C90" s="2" t="s">
        <v>40</v>
      </c>
      <c r="D90" s="2" t="s">
        <v>41</v>
      </c>
      <c r="E90" s="4"/>
      <c r="F90" s="4" t="s">
        <v>99</v>
      </c>
      <c r="G90" s="4"/>
      <c r="H90" s="4"/>
      <c r="I90" s="4"/>
      <c r="J90" s="4"/>
      <c r="K90" s="24"/>
      <c r="L90" s="24"/>
      <c r="M90" s="24"/>
      <c r="N90" s="25" t="s">
        <v>205</v>
      </c>
    </row>
    <row r="91" spans="2:14" ht="13.5" customHeight="1">
      <c r="B91" s="1">
        <f t="shared" si="4"/>
        <v>81</v>
      </c>
      <c r="C91" s="7"/>
      <c r="D91" s="7"/>
      <c r="E91" s="4"/>
      <c r="F91" s="4" t="s">
        <v>502</v>
      </c>
      <c r="G91" s="4"/>
      <c r="H91" s="4"/>
      <c r="I91" s="4"/>
      <c r="J91" s="4"/>
      <c r="K91" s="24"/>
      <c r="L91" s="24"/>
      <c r="M91" s="24"/>
      <c r="N91" s="25" t="s">
        <v>205</v>
      </c>
    </row>
    <row r="92" spans="2:14" ht="13.5" customHeight="1">
      <c r="B92" s="1">
        <f t="shared" si="4"/>
        <v>82</v>
      </c>
      <c r="C92" s="7"/>
      <c r="D92" s="7"/>
      <c r="E92" s="4"/>
      <c r="F92" s="4" t="s">
        <v>184</v>
      </c>
      <c r="G92" s="4"/>
      <c r="H92" s="4"/>
      <c r="I92" s="4"/>
      <c r="J92" s="4"/>
      <c r="K92" s="24"/>
      <c r="L92" s="24"/>
      <c r="M92" s="24">
        <v>1</v>
      </c>
      <c r="N92" s="25" t="s">
        <v>205</v>
      </c>
    </row>
    <row r="93" spans="2:14" ht="13.5" customHeight="1">
      <c r="B93" s="1">
        <f t="shared" si="4"/>
        <v>83</v>
      </c>
      <c r="C93" s="7"/>
      <c r="D93" s="7"/>
      <c r="E93" s="4"/>
      <c r="F93" s="4" t="s">
        <v>185</v>
      </c>
      <c r="G93" s="4"/>
      <c r="H93" s="4"/>
      <c r="I93" s="4"/>
      <c r="J93" s="4"/>
      <c r="K93" s="24"/>
      <c r="L93" s="28">
        <v>1</v>
      </c>
      <c r="M93" s="24"/>
      <c r="N93" s="25">
        <v>2</v>
      </c>
    </row>
    <row r="94" spans="2:14" ht="13.5" customHeight="1">
      <c r="B94" s="1">
        <f t="shared" si="4"/>
        <v>84</v>
      </c>
      <c r="C94" s="7"/>
      <c r="D94" s="7"/>
      <c r="E94" s="4"/>
      <c r="F94" s="4" t="s">
        <v>186</v>
      </c>
      <c r="G94" s="4"/>
      <c r="H94" s="4"/>
      <c r="I94" s="4"/>
      <c r="J94" s="4"/>
      <c r="K94" s="24">
        <v>2</v>
      </c>
      <c r="L94" s="24">
        <v>3</v>
      </c>
      <c r="M94" s="24">
        <v>5</v>
      </c>
      <c r="N94" s="25">
        <v>3</v>
      </c>
    </row>
    <row r="95" spans="2:14" ht="13.5" customHeight="1" thickBot="1">
      <c r="B95" s="1">
        <f t="shared" si="4"/>
        <v>85</v>
      </c>
      <c r="C95" s="7"/>
      <c r="D95" s="7"/>
      <c r="E95" s="4"/>
      <c r="F95" s="4" t="s">
        <v>124</v>
      </c>
      <c r="G95" s="4"/>
      <c r="H95" s="4"/>
      <c r="I95" s="4"/>
      <c r="J95" s="4"/>
      <c r="K95" s="24"/>
      <c r="L95" s="24"/>
      <c r="M95" s="24"/>
      <c r="N95" s="25" t="s">
        <v>205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COUNTA(K11:K114)</f>
        <v>66</v>
      </c>
      <c r="V96" s="29">
        <f>COUNTA(L11:L114)</f>
        <v>71</v>
      </c>
      <c r="W96" s="29">
        <f>COUNTA(M11:M114)</f>
        <v>69</v>
      </c>
      <c r="X96" s="29">
        <f>COUNTA(N11:N114)</f>
        <v>83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SUM(U11:U26,K27:K114)</f>
        <v>40541</v>
      </c>
      <c r="V100" s="29">
        <f>SUM(V11:V26,L27:L114)</f>
        <v>39945</v>
      </c>
      <c r="W100" s="29">
        <f>SUM(W11:W26,M27:M114)</f>
        <v>45629</v>
      </c>
      <c r="X100" s="29">
        <f>SUM(X11:X26,N27:N114)</f>
        <v>25259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30.10.22</v>
      </c>
      <c r="L101" s="36" t="str">
        <f>L5</f>
        <v>H 30.10.22</v>
      </c>
      <c r="M101" s="36" t="str">
        <f>M5</f>
        <v>H 30.10.22</v>
      </c>
      <c r="N101" s="55" t="str">
        <f>N5</f>
        <v>H 30.10.22</v>
      </c>
    </row>
    <row r="102" spans="2:14" ht="18" customHeight="1" thickTop="1">
      <c r="B102" s="136" t="s">
        <v>10</v>
      </c>
      <c r="C102" s="137" t="s">
        <v>11</v>
      </c>
      <c r="D102" s="137" t="s">
        <v>12</v>
      </c>
      <c r="E102" s="138"/>
      <c r="F102" s="139"/>
      <c r="G102" s="155" t="s">
        <v>13</v>
      </c>
      <c r="H102" s="155"/>
      <c r="I102" s="139"/>
      <c r="J102" s="95"/>
      <c r="K102" s="37"/>
      <c r="L102" s="37"/>
      <c r="M102" s="37"/>
      <c r="N102" s="131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265</v>
      </c>
      <c r="G103" s="4"/>
      <c r="H103" s="4"/>
      <c r="I103" s="4"/>
      <c r="J103" s="4"/>
      <c r="K103" s="24"/>
      <c r="L103" s="24"/>
      <c r="M103" s="24"/>
      <c r="N103" s="25">
        <v>1</v>
      </c>
    </row>
    <row r="104" spans="2:14" ht="13.5" customHeight="1">
      <c r="B104" s="1">
        <f aca="true" t="shared" si="5" ref="B104:B114">B103+1</f>
        <v>87</v>
      </c>
      <c r="C104" s="7"/>
      <c r="D104" s="7"/>
      <c r="E104" s="4"/>
      <c r="F104" s="4" t="s">
        <v>88</v>
      </c>
      <c r="G104" s="4"/>
      <c r="H104" s="4"/>
      <c r="I104" s="4"/>
      <c r="J104" s="4"/>
      <c r="K104" s="24">
        <v>4</v>
      </c>
      <c r="L104" s="24">
        <v>6</v>
      </c>
      <c r="M104" s="24">
        <v>4</v>
      </c>
      <c r="N104" s="25">
        <v>5</v>
      </c>
    </row>
    <row r="105" spans="2:14" ht="13.5" customHeight="1">
      <c r="B105" s="1">
        <f t="shared" si="5"/>
        <v>88</v>
      </c>
      <c r="C105" s="7"/>
      <c r="D105" s="7"/>
      <c r="E105" s="4"/>
      <c r="F105" s="4" t="s">
        <v>42</v>
      </c>
      <c r="G105" s="4"/>
      <c r="H105" s="4"/>
      <c r="I105" s="4"/>
      <c r="J105" s="4"/>
      <c r="K105" s="24">
        <v>1</v>
      </c>
      <c r="L105" s="24">
        <v>1</v>
      </c>
      <c r="M105" s="24">
        <v>3</v>
      </c>
      <c r="N105" s="25">
        <v>1</v>
      </c>
    </row>
    <row r="106" spans="2:14" ht="13.5" customHeight="1">
      <c r="B106" s="1">
        <f t="shared" si="5"/>
        <v>89</v>
      </c>
      <c r="C106" s="2" t="s">
        <v>301</v>
      </c>
      <c r="D106" s="2" t="s">
        <v>90</v>
      </c>
      <c r="E106" s="4"/>
      <c r="F106" s="4" t="s">
        <v>128</v>
      </c>
      <c r="G106" s="4"/>
      <c r="H106" s="4"/>
      <c r="I106" s="4"/>
      <c r="J106" s="4"/>
      <c r="K106" s="24">
        <v>1</v>
      </c>
      <c r="L106" s="24">
        <v>1</v>
      </c>
      <c r="M106" s="24" t="s">
        <v>205</v>
      </c>
      <c r="N106" s="25" t="s">
        <v>205</v>
      </c>
    </row>
    <row r="107" spans="2:14" ht="13.5" customHeight="1">
      <c r="B107" s="1">
        <f t="shared" si="5"/>
        <v>90</v>
      </c>
      <c r="C107" s="7"/>
      <c r="D107" s="2" t="s">
        <v>44</v>
      </c>
      <c r="E107" s="4"/>
      <c r="F107" s="4" t="s">
        <v>167</v>
      </c>
      <c r="G107" s="4"/>
      <c r="H107" s="4"/>
      <c r="I107" s="4"/>
      <c r="J107" s="4"/>
      <c r="K107" s="24">
        <v>1</v>
      </c>
      <c r="L107" s="24">
        <v>8</v>
      </c>
      <c r="M107" s="24"/>
      <c r="N107" s="25">
        <v>3</v>
      </c>
    </row>
    <row r="108" spans="2:14" ht="13.5" customHeight="1">
      <c r="B108" s="1">
        <f t="shared" si="5"/>
        <v>91</v>
      </c>
      <c r="C108" s="7"/>
      <c r="D108" s="8"/>
      <c r="E108" s="4"/>
      <c r="F108" s="4" t="s">
        <v>45</v>
      </c>
      <c r="G108" s="4"/>
      <c r="H108" s="4"/>
      <c r="I108" s="4"/>
      <c r="J108" s="4"/>
      <c r="K108" s="24" t="s">
        <v>205</v>
      </c>
      <c r="L108" s="24"/>
      <c r="M108" s="24" t="s">
        <v>205</v>
      </c>
      <c r="N108" s="25"/>
    </row>
    <row r="109" spans="2:14" ht="13.5" customHeight="1">
      <c r="B109" s="1">
        <f t="shared" si="5"/>
        <v>92</v>
      </c>
      <c r="C109" s="8"/>
      <c r="D109" s="9" t="s">
        <v>46</v>
      </c>
      <c r="E109" s="4"/>
      <c r="F109" s="4" t="s">
        <v>47</v>
      </c>
      <c r="G109" s="4"/>
      <c r="H109" s="4"/>
      <c r="I109" s="4"/>
      <c r="J109" s="4"/>
      <c r="K109" s="24">
        <v>25</v>
      </c>
      <c r="L109" s="24">
        <v>175</v>
      </c>
      <c r="M109" s="24">
        <v>50</v>
      </c>
      <c r="N109" s="25">
        <v>50</v>
      </c>
    </row>
    <row r="110" spans="2:14" ht="13.5" customHeight="1">
      <c r="B110" s="1">
        <f t="shared" si="5"/>
        <v>93</v>
      </c>
      <c r="C110" s="2" t="s">
        <v>0</v>
      </c>
      <c r="D110" s="2" t="s">
        <v>91</v>
      </c>
      <c r="E110" s="4"/>
      <c r="F110" s="4" t="s">
        <v>1</v>
      </c>
      <c r="G110" s="4"/>
      <c r="H110" s="4"/>
      <c r="I110" s="4"/>
      <c r="J110" s="4"/>
      <c r="K110" s="24" t="s">
        <v>205</v>
      </c>
      <c r="L110" s="24"/>
      <c r="M110" s="24"/>
      <c r="N110" s="25"/>
    </row>
    <row r="111" spans="2:24" ht="13.5" customHeight="1">
      <c r="B111" s="1">
        <f t="shared" si="5"/>
        <v>94</v>
      </c>
      <c r="C111" s="7"/>
      <c r="D111" s="9" t="s">
        <v>48</v>
      </c>
      <c r="E111" s="4"/>
      <c r="F111" s="4" t="s">
        <v>49</v>
      </c>
      <c r="G111" s="4"/>
      <c r="H111" s="4"/>
      <c r="I111" s="4"/>
      <c r="J111" s="4"/>
      <c r="K111" s="24" t="s">
        <v>205</v>
      </c>
      <c r="L111" s="24">
        <v>25</v>
      </c>
      <c r="M111" s="24"/>
      <c r="N111" s="25">
        <v>25</v>
      </c>
      <c r="U111" s="29">
        <f>COUNTA(K90:K111)</f>
        <v>11</v>
      </c>
      <c r="V111" s="29">
        <f>COUNTA(L90:L111)</f>
        <v>10</v>
      </c>
      <c r="W111" s="29">
        <f>COUNTA(M90:M111)</f>
        <v>9</v>
      </c>
      <c r="X111" s="29">
        <f>COUNTA(N90:N111)</f>
        <v>15</v>
      </c>
    </row>
    <row r="112" spans="2:14" ht="13.5" customHeight="1">
      <c r="B112" s="1">
        <f t="shared" si="5"/>
        <v>95</v>
      </c>
      <c r="C112" s="156" t="s">
        <v>50</v>
      </c>
      <c r="D112" s="157"/>
      <c r="E112" s="4"/>
      <c r="F112" s="4" t="s">
        <v>51</v>
      </c>
      <c r="G112" s="4"/>
      <c r="H112" s="4"/>
      <c r="I112" s="4"/>
      <c r="J112" s="4"/>
      <c r="K112" s="24">
        <v>5000</v>
      </c>
      <c r="L112" s="24">
        <v>1750</v>
      </c>
      <c r="M112" s="24">
        <v>5000</v>
      </c>
      <c r="N112" s="25">
        <v>3750</v>
      </c>
    </row>
    <row r="113" spans="2:14" ht="13.5" customHeight="1">
      <c r="B113" s="1">
        <f t="shared" si="5"/>
        <v>96</v>
      </c>
      <c r="C113" s="3"/>
      <c r="D113" s="92"/>
      <c r="E113" s="4"/>
      <c r="F113" s="4" t="s">
        <v>52</v>
      </c>
      <c r="G113" s="4"/>
      <c r="H113" s="4"/>
      <c r="I113" s="4"/>
      <c r="J113" s="4"/>
      <c r="K113" s="24">
        <v>1750</v>
      </c>
      <c r="L113" s="24">
        <v>1250</v>
      </c>
      <c r="M113" s="24">
        <v>1500</v>
      </c>
      <c r="N113" s="25">
        <v>750</v>
      </c>
    </row>
    <row r="114" spans="2:14" ht="13.5" customHeight="1" thickBot="1">
      <c r="B114" s="1">
        <f t="shared" si="5"/>
        <v>97</v>
      </c>
      <c r="C114" s="3"/>
      <c r="D114" s="92"/>
      <c r="E114" s="4"/>
      <c r="F114" s="4" t="s">
        <v>92</v>
      </c>
      <c r="G114" s="4"/>
      <c r="H114" s="4"/>
      <c r="I114" s="4"/>
      <c r="J114" s="4"/>
      <c r="K114" s="24">
        <v>250</v>
      </c>
      <c r="L114" s="24">
        <v>375</v>
      </c>
      <c r="M114" s="24">
        <v>250</v>
      </c>
      <c r="N114" s="25">
        <v>750</v>
      </c>
    </row>
    <row r="115" spans="2:14" ht="19.5" customHeight="1" thickTop="1">
      <c r="B115" s="159" t="s">
        <v>54</v>
      </c>
      <c r="C115" s="160"/>
      <c r="D115" s="160"/>
      <c r="E115" s="160"/>
      <c r="F115" s="160"/>
      <c r="G115" s="160"/>
      <c r="H115" s="160"/>
      <c r="I115" s="160"/>
      <c r="J115" s="95"/>
      <c r="K115" s="37">
        <f>SUM(K116:K124)</f>
        <v>40541</v>
      </c>
      <c r="L115" s="37">
        <f>SUM(L116:L124)</f>
        <v>39945</v>
      </c>
      <c r="M115" s="37">
        <f>SUM(M116:M124)</f>
        <v>45629</v>
      </c>
      <c r="N115" s="56">
        <f>SUM(N116:N124)</f>
        <v>25259</v>
      </c>
    </row>
    <row r="116" spans="2:14" ht="13.5" customHeight="1">
      <c r="B116" s="147" t="s">
        <v>55</v>
      </c>
      <c r="C116" s="148"/>
      <c r="D116" s="161"/>
      <c r="E116" s="13"/>
      <c r="F116" s="14"/>
      <c r="G116" s="146" t="s">
        <v>14</v>
      </c>
      <c r="H116" s="146"/>
      <c r="I116" s="14"/>
      <c r="J116" s="16"/>
      <c r="K116" s="5">
        <f>SUM(U$11:U$26)</f>
        <v>5925</v>
      </c>
      <c r="L116" s="5">
        <f>SUM(V11:V26)</f>
        <v>13700</v>
      </c>
      <c r="M116" s="5">
        <f>SUM(W$11:W$26)</f>
        <v>14800</v>
      </c>
      <c r="N116" s="6">
        <f>SUM(X$11:X$26)</f>
        <v>9325</v>
      </c>
    </row>
    <row r="117" spans="2:14" ht="13.5" customHeight="1">
      <c r="B117" s="98"/>
      <c r="C117" s="99"/>
      <c r="D117" s="100"/>
      <c r="E117" s="17"/>
      <c r="F117" s="4"/>
      <c r="G117" s="146" t="s">
        <v>27</v>
      </c>
      <c r="H117" s="146"/>
      <c r="I117" s="15"/>
      <c r="J117" s="18"/>
      <c r="K117" s="5">
        <f>SUM(K$27)</f>
        <v>2500</v>
      </c>
      <c r="L117" s="5">
        <f>SUM(L$27)</f>
        <v>2125</v>
      </c>
      <c r="M117" s="5">
        <f>SUM(M$27)</f>
        <v>300</v>
      </c>
      <c r="N117" s="6">
        <f>SUM(N$27)</f>
        <v>275</v>
      </c>
    </row>
    <row r="118" spans="2:14" ht="13.5" customHeight="1">
      <c r="B118" s="98"/>
      <c r="C118" s="99"/>
      <c r="D118" s="100"/>
      <c r="E118" s="17"/>
      <c r="F118" s="4"/>
      <c r="G118" s="146" t="s">
        <v>29</v>
      </c>
      <c r="H118" s="146"/>
      <c r="I118" s="14"/>
      <c r="J118" s="16"/>
      <c r="K118" s="5">
        <f>SUM(K$28:K$30)</f>
        <v>0</v>
      </c>
      <c r="L118" s="5">
        <f>SUM(L$28:L$30)</f>
        <v>151</v>
      </c>
      <c r="M118" s="5">
        <f>SUM(M$28:M$30)</f>
        <v>226</v>
      </c>
      <c r="N118" s="6">
        <f>SUM(N$28:N$30)</f>
        <v>0</v>
      </c>
    </row>
    <row r="119" spans="2:14" ht="13.5" customHeight="1">
      <c r="B119" s="98"/>
      <c r="C119" s="99"/>
      <c r="D119" s="100"/>
      <c r="E119" s="17"/>
      <c r="F119" s="4"/>
      <c r="G119" s="146" t="s">
        <v>101</v>
      </c>
      <c r="H119" s="146"/>
      <c r="I119" s="14"/>
      <c r="J119" s="16"/>
      <c r="K119" s="5">
        <f>SUM(K$31:K$31)</f>
        <v>0</v>
      </c>
      <c r="L119" s="5">
        <f>SUM(L$31:L$31)</f>
        <v>50</v>
      </c>
      <c r="M119" s="5">
        <f>SUM(M$31:M$31)</f>
        <v>0</v>
      </c>
      <c r="N119" s="6">
        <f>SUM(N$31:N$31)</f>
        <v>0</v>
      </c>
    </row>
    <row r="120" spans="2:14" ht="13.5" customHeight="1">
      <c r="B120" s="98"/>
      <c r="C120" s="99"/>
      <c r="D120" s="100"/>
      <c r="E120" s="17"/>
      <c r="F120" s="4"/>
      <c r="G120" s="146" t="s">
        <v>102</v>
      </c>
      <c r="H120" s="146"/>
      <c r="I120" s="14"/>
      <c r="J120" s="16"/>
      <c r="K120" s="5">
        <f>SUM(K$33:K$50)</f>
        <v>18675</v>
      </c>
      <c r="L120" s="5">
        <f>SUM(L$33:L$50)</f>
        <v>11552</v>
      </c>
      <c r="M120" s="5">
        <f>SUM(M$33:M$50)</f>
        <v>14881</v>
      </c>
      <c r="N120" s="6">
        <f>SUM(N$33:N$50)</f>
        <v>2804</v>
      </c>
    </row>
    <row r="121" spans="2:14" ht="13.5" customHeight="1">
      <c r="B121" s="98"/>
      <c r="C121" s="99"/>
      <c r="D121" s="100"/>
      <c r="E121" s="17"/>
      <c r="F121" s="4"/>
      <c r="G121" s="146" t="s">
        <v>96</v>
      </c>
      <c r="H121" s="146"/>
      <c r="I121" s="14"/>
      <c r="J121" s="16"/>
      <c r="K121" s="5">
        <f>SUM(K$51:K$52)</f>
        <v>0</v>
      </c>
      <c r="L121" s="5">
        <f>SUM(L$51:L$52)</f>
        <v>0</v>
      </c>
      <c r="M121" s="5">
        <f>SUM(M$51:M$52)</f>
        <v>50</v>
      </c>
      <c r="N121" s="6">
        <f>SUM(N$51:N$52)</f>
        <v>100</v>
      </c>
    </row>
    <row r="122" spans="2:14" ht="13.5" customHeight="1">
      <c r="B122" s="98"/>
      <c r="C122" s="99"/>
      <c r="D122" s="100"/>
      <c r="E122" s="17"/>
      <c r="F122" s="4"/>
      <c r="G122" s="146" t="s">
        <v>30</v>
      </c>
      <c r="H122" s="146"/>
      <c r="I122" s="14"/>
      <c r="J122" s="16"/>
      <c r="K122" s="5">
        <f>SUM(K$53:K$89)</f>
        <v>6407</v>
      </c>
      <c r="L122" s="5">
        <f>SUM(L$53:L$89)</f>
        <v>8772</v>
      </c>
      <c r="M122" s="5">
        <f>SUM(M$53:M$89)</f>
        <v>8559</v>
      </c>
      <c r="N122" s="6">
        <f>SUM(N$53:N$89)</f>
        <v>7414</v>
      </c>
    </row>
    <row r="123" spans="2:14" ht="13.5" customHeight="1">
      <c r="B123" s="98"/>
      <c r="C123" s="99"/>
      <c r="D123" s="100"/>
      <c r="E123" s="17"/>
      <c r="F123" s="4"/>
      <c r="G123" s="146" t="s">
        <v>56</v>
      </c>
      <c r="H123" s="146"/>
      <c r="I123" s="14"/>
      <c r="J123" s="16"/>
      <c r="K123" s="5">
        <f>SUM(K$32:K$32,K$112:K$113)</f>
        <v>6750</v>
      </c>
      <c r="L123" s="5">
        <f>SUM(L32:L32,L$112:L$113)</f>
        <v>3000</v>
      </c>
      <c r="M123" s="5">
        <f>SUM(M$32:M$32,M$112:M$113)</f>
        <v>6500</v>
      </c>
      <c r="N123" s="6">
        <f>SUM(N$32:N$32,N$112:N$113)</f>
        <v>4501</v>
      </c>
    </row>
    <row r="124" spans="2:14" ht="13.5" customHeight="1" thickBot="1">
      <c r="B124" s="101"/>
      <c r="C124" s="102"/>
      <c r="D124" s="103"/>
      <c r="E124" s="19"/>
      <c r="F124" s="10"/>
      <c r="G124" s="149" t="s">
        <v>53</v>
      </c>
      <c r="H124" s="149"/>
      <c r="I124" s="20"/>
      <c r="J124" s="21"/>
      <c r="K124" s="11">
        <f>SUM(K$90:K$111,K$114)</f>
        <v>284</v>
      </c>
      <c r="L124" s="11">
        <f>SUM(L$90:L$111,L$114)</f>
        <v>595</v>
      </c>
      <c r="M124" s="11">
        <f>SUM(M$90:M$111,M$114)</f>
        <v>313</v>
      </c>
      <c r="N124" s="12">
        <f>SUM(N$90:N$111,N$114)</f>
        <v>840</v>
      </c>
    </row>
    <row r="125" spans="2:14" ht="18" customHeight="1" thickTop="1">
      <c r="B125" s="150" t="s">
        <v>57</v>
      </c>
      <c r="C125" s="151"/>
      <c r="D125" s="152"/>
      <c r="E125" s="106"/>
      <c r="F125" s="104"/>
      <c r="G125" s="153" t="s">
        <v>58</v>
      </c>
      <c r="H125" s="153"/>
      <c r="I125" s="104"/>
      <c r="J125" s="105"/>
      <c r="K125" s="38" t="s">
        <v>59</v>
      </c>
      <c r="L125" s="44"/>
      <c r="M125" s="44"/>
      <c r="N125" s="57"/>
    </row>
    <row r="126" spans="2:14" ht="18" customHeight="1">
      <c r="B126" s="107"/>
      <c r="C126" s="108"/>
      <c r="D126" s="108"/>
      <c r="E126" s="109"/>
      <c r="F126" s="110"/>
      <c r="G126" s="111"/>
      <c r="H126" s="111"/>
      <c r="I126" s="110"/>
      <c r="J126" s="112"/>
      <c r="K126" s="39" t="s">
        <v>60</v>
      </c>
      <c r="L126" s="45"/>
      <c r="M126" s="45"/>
      <c r="N126" s="48"/>
    </row>
    <row r="127" spans="2:14" ht="18" customHeight="1">
      <c r="B127" s="98"/>
      <c r="C127" s="99"/>
      <c r="D127" s="99"/>
      <c r="E127" s="113"/>
      <c r="F127" s="26"/>
      <c r="G127" s="154" t="s">
        <v>61</v>
      </c>
      <c r="H127" s="154"/>
      <c r="I127" s="96"/>
      <c r="J127" s="97"/>
      <c r="K127" s="40" t="s">
        <v>62</v>
      </c>
      <c r="L127" s="46"/>
      <c r="M127" s="49"/>
      <c r="N127" s="46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114</v>
      </c>
      <c r="L128" s="47"/>
      <c r="M128" s="50"/>
      <c r="N128" s="47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106</v>
      </c>
      <c r="L129" s="45"/>
      <c r="M129" s="50"/>
      <c r="N129" s="47"/>
    </row>
    <row r="130" spans="2:14" ht="18" customHeight="1">
      <c r="B130" s="98"/>
      <c r="C130" s="99"/>
      <c r="D130" s="99"/>
      <c r="E130" s="113"/>
      <c r="F130" s="26"/>
      <c r="G130" s="154" t="s">
        <v>63</v>
      </c>
      <c r="H130" s="154"/>
      <c r="I130" s="96"/>
      <c r="J130" s="97"/>
      <c r="K130" s="40" t="s">
        <v>122</v>
      </c>
      <c r="L130" s="46"/>
      <c r="M130" s="49"/>
      <c r="N130" s="46"/>
    </row>
    <row r="131" spans="2:14" ht="18" customHeight="1">
      <c r="B131" s="98"/>
      <c r="C131" s="99"/>
      <c r="D131" s="99"/>
      <c r="E131" s="114"/>
      <c r="F131" s="99"/>
      <c r="G131" s="115"/>
      <c r="H131" s="115"/>
      <c r="I131" s="108"/>
      <c r="J131" s="116"/>
      <c r="K131" s="41" t="s">
        <v>115</v>
      </c>
      <c r="L131" s="47"/>
      <c r="M131" s="50"/>
      <c r="N131" s="47"/>
    </row>
    <row r="132" spans="2:14" ht="18" customHeight="1">
      <c r="B132" s="98"/>
      <c r="C132" s="99"/>
      <c r="D132" s="99"/>
      <c r="E132" s="114"/>
      <c r="F132" s="99"/>
      <c r="G132" s="115"/>
      <c r="H132" s="115"/>
      <c r="I132" s="108"/>
      <c r="J132" s="116"/>
      <c r="K132" s="41" t="s">
        <v>120</v>
      </c>
      <c r="L132" s="47"/>
      <c r="M132" s="47"/>
      <c r="N132" s="47"/>
    </row>
    <row r="133" spans="2:14" ht="18" customHeight="1">
      <c r="B133" s="98"/>
      <c r="C133" s="99"/>
      <c r="D133" s="99"/>
      <c r="E133" s="87"/>
      <c r="F133" s="88"/>
      <c r="G133" s="111"/>
      <c r="H133" s="111"/>
      <c r="I133" s="110"/>
      <c r="J133" s="112"/>
      <c r="K133" s="41" t="s">
        <v>121</v>
      </c>
      <c r="L133" s="48"/>
      <c r="M133" s="45"/>
      <c r="N133" s="48"/>
    </row>
    <row r="134" spans="2:14" ht="18" customHeight="1">
      <c r="B134" s="147" t="s">
        <v>64</v>
      </c>
      <c r="C134" s="148"/>
      <c r="D134" s="148"/>
      <c r="E134" s="26"/>
      <c r="F134" s="26"/>
      <c r="G134" s="26"/>
      <c r="H134" s="26"/>
      <c r="I134" s="26"/>
      <c r="J134" s="26"/>
      <c r="K134" s="26"/>
      <c r="L134" s="26"/>
      <c r="M134" s="26"/>
      <c r="N134" s="58"/>
    </row>
    <row r="135" spans="2:14" ht="13.5" customHeight="1">
      <c r="B135" s="117"/>
      <c r="C135" s="42" t="s">
        <v>65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7"/>
      <c r="C136" s="42" t="s">
        <v>66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7"/>
      <c r="C137" s="42" t="s">
        <v>67</v>
      </c>
      <c r="D137" s="118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7"/>
      <c r="C138" s="42" t="s">
        <v>240</v>
      </c>
      <c r="D138" s="118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241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201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112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113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97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246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242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243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194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245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247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203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3.5" customHeight="1">
      <c r="B152" s="119"/>
      <c r="C152" s="42" t="s">
        <v>149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8" customHeight="1">
      <c r="B153" s="119"/>
      <c r="C153" s="42" t="s">
        <v>68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59"/>
    </row>
    <row r="154" spans="2:14" ht="13.5">
      <c r="B154" s="120"/>
      <c r="C154" s="42" t="s">
        <v>248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</row>
    <row r="155" spans="2:14" ht="13.5">
      <c r="B155" s="120"/>
      <c r="C155" s="42" t="s">
        <v>202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</row>
    <row r="156" spans="2:14" ht="13.5">
      <c r="B156" s="120"/>
      <c r="C156" s="42" t="s">
        <v>249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1"/>
    </row>
    <row r="157" spans="2:14" ht="14.25" thickBot="1">
      <c r="B157" s="121"/>
      <c r="C157" s="43" t="s">
        <v>250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/>
    </row>
  </sheetData>
  <sheetProtection/>
  <mergeCells count="27">
    <mergeCell ref="B134:D134"/>
    <mergeCell ref="G102:H102"/>
    <mergeCell ref="G123:H123"/>
    <mergeCell ref="G124:H124"/>
    <mergeCell ref="B125:D125"/>
    <mergeCell ref="G125:H125"/>
    <mergeCell ref="G127:H127"/>
    <mergeCell ref="G130:H130"/>
    <mergeCell ref="G117:H117"/>
    <mergeCell ref="G118:H118"/>
    <mergeCell ref="G119:H119"/>
    <mergeCell ref="G120:H120"/>
    <mergeCell ref="G121:H121"/>
    <mergeCell ref="G122:H122"/>
    <mergeCell ref="G10:H10"/>
    <mergeCell ref="C112:D112"/>
    <mergeCell ref="D100:G100"/>
    <mergeCell ref="D101:G101"/>
    <mergeCell ref="B115:I115"/>
    <mergeCell ref="B116:D116"/>
    <mergeCell ref="G116:H116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6"/>
  <sheetViews>
    <sheetView view="pageBreakPreview" zoomScale="75" zoomScaleNormal="75" zoomScaleSheetLayoutView="75" zoomScalePageLayoutView="0" workbookViewId="0" topLeftCell="A1">
      <pane xSplit="10" ySplit="10" topLeftCell="K124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M136" sqref="M136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465</v>
      </c>
      <c r="L5" s="32" t="str">
        <f>K5</f>
        <v>H 30.10.15</v>
      </c>
      <c r="M5" s="32" t="str">
        <f>K5</f>
        <v>H 30.10.15</v>
      </c>
      <c r="N5" s="51" t="str">
        <f>K5</f>
        <v>H 30.10.15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0.37152777777777773</v>
      </c>
      <c r="L6" s="122">
        <v>0.4236111111111111</v>
      </c>
      <c r="M6" s="122">
        <v>0.4069444444444445</v>
      </c>
      <c r="N6" s="123">
        <v>0.37083333333333335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2.21</v>
      </c>
      <c r="L7" s="124">
        <v>1.4</v>
      </c>
      <c r="M7" s="124">
        <v>1.42</v>
      </c>
      <c r="N7" s="125">
        <v>1.4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 t="s">
        <v>193</v>
      </c>
      <c r="L11" s="22" t="s">
        <v>224</v>
      </c>
      <c r="M11" s="22" t="s">
        <v>223</v>
      </c>
      <c r="N11" s="23" t="s">
        <v>224</v>
      </c>
      <c r="P11" s="29" t="s">
        <v>15</v>
      </c>
      <c r="Q11" s="29" t="e">
        <f aca="true" t="shared" si="0" ref="Q11:T15">IF(K11="",0,VALUE(MID(K11,2,LEN(K11)-2)))</f>
        <v>#VALUE!</v>
      </c>
      <c r="R11" s="29" t="e">
        <f t="shared" si="0"/>
        <v>#VALUE!</v>
      </c>
      <c r="S11" s="29">
        <f t="shared" si="0"/>
        <v>25</v>
      </c>
      <c r="T11" s="29" t="e">
        <f t="shared" si="0"/>
        <v>#VALUE!</v>
      </c>
      <c r="U11" s="29">
        <f aca="true" t="shared" si="1" ref="U11:X24">IF(K11="＋",0,IF(K11="(＋)",0,ABS(K11)))</f>
        <v>0</v>
      </c>
      <c r="V11" s="29">
        <f t="shared" si="1"/>
        <v>0</v>
      </c>
      <c r="W11" s="29">
        <f t="shared" si="1"/>
        <v>25</v>
      </c>
      <c r="X11" s="29">
        <f t="shared" si="1"/>
        <v>0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207</v>
      </c>
      <c r="L12" s="22" t="s">
        <v>253</v>
      </c>
      <c r="M12" s="22" t="s">
        <v>446</v>
      </c>
      <c r="N12" s="23" t="s">
        <v>230</v>
      </c>
      <c r="P12" s="29" t="s">
        <v>15</v>
      </c>
      <c r="Q12" s="29">
        <f t="shared" si="0"/>
        <v>150</v>
      </c>
      <c r="R12" s="29">
        <f t="shared" si="0"/>
        <v>275</v>
      </c>
      <c r="S12" s="29">
        <f t="shared" si="0"/>
        <v>375</v>
      </c>
      <c r="T12" s="29">
        <f t="shared" si="0"/>
        <v>475</v>
      </c>
      <c r="U12" s="29">
        <f t="shared" si="1"/>
        <v>150</v>
      </c>
      <c r="V12" s="29">
        <f t="shared" si="1"/>
        <v>275</v>
      </c>
      <c r="W12" s="29">
        <f t="shared" si="1"/>
        <v>375</v>
      </c>
      <c r="X12" s="29">
        <f t="shared" si="1"/>
        <v>475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473</v>
      </c>
      <c r="G13" s="4"/>
      <c r="H13" s="4"/>
      <c r="I13" s="4"/>
      <c r="J13" s="4"/>
      <c r="K13" s="22" t="s">
        <v>223</v>
      </c>
      <c r="L13" s="22" t="s">
        <v>224</v>
      </c>
      <c r="M13" s="22" t="s">
        <v>224</v>
      </c>
      <c r="N13" s="23" t="s">
        <v>224</v>
      </c>
      <c r="P13" s="29" t="s">
        <v>15</v>
      </c>
      <c r="Q13" s="29">
        <f>IF(K13="",0,VALUE(MID(K13,2,LEN(K13)-2)))</f>
        <v>25</v>
      </c>
      <c r="R13" s="29" t="e">
        <f t="shared" si="0"/>
        <v>#VALUE!</v>
      </c>
      <c r="S13" s="29" t="e">
        <f t="shared" si="0"/>
        <v>#VALUE!</v>
      </c>
      <c r="T13" s="29" t="e">
        <f t="shared" si="0"/>
        <v>#VALUE!</v>
      </c>
      <c r="U13" s="29">
        <f t="shared" si="1"/>
        <v>25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 t="s">
        <v>224</v>
      </c>
      <c r="L14" s="22" t="s">
        <v>223</v>
      </c>
      <c r="M14" s="22" t="s">
        <v>193</v>
      </c>
      <c r="N14" s="23" t="s">
        <v>224</v>
      </c>
      <c r="P14" s="29" t="s">
        <v>15</v>
      </c>
      <c r="Q14" s="29" t="e">
        <f>IF(K14="",0,VALUE(MID(K14,2,LEN(K14)-2)))</f>
        <v>#VALUE!</v>
      </c>
      <c r="R14" s="29">
        <f t="shared" si="0"/>
        <v>25</v>
      </c>
      <c r="S14" s="29" t="e">
        <f t="shared" si="0"/>
        <v>#VALUE!</v>
      </c>
      <c r="T14" s="29" t="e">
        <f t="shared" si="0"/>
        <v>#VALUE!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256</v>
      </c>
      <c r="G15" s="4"/>
      <c r="H15" s="4"/>
      <c r="I15" s="4"/>
      <c r="J15" s="4"/>
      <c r="K15" s="22"/>
      <c r="L15" s="22" t="s">
        <v>223</v>
      </c>
      <c r="M15" s="22" t="s">
        <v>223</v>
      </c>
      <c r="N15" s="23"/>
      <c r="P15" s="29" t="s">
        <v>15</v>
      </c>
      <c r="Q15" s="29">
        <f>IF(K15="",0,VALUE(MID(K15,2,LEN(K15)-2)))</f>
        <v>0</v>
      </c>
      <c r="R15" s="29">
        <f t="shared" si="0"/>
        <v>25</v>
      </c>
      <c r="S15" s="29">
        <f t="shared" si="0"/>
        <v>25</v>
      </c>
      <c r="T15" s="29">
        <f t="shared" si="0"/>
        <v>0</v>
      </c>
      <c r="U15" s="29">
        <f t="shared" si="1"/>
        <v>0</v>
      </c>
      <c r="V15" s="29">
        <f t="shared" si="1"/>
        <v>25</v>
      </c>
      <c r="W15" s="29">
        <f t="shared" si="1"/>
        <v>25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257</v>
      </c>
      <c r="G16" s="4"/>
      <c r="H16" s="4"/>
      <c r="I16" s="4"/>
      <c r="J16" s="4"/>
      <c r="K16" s="22" t="s">
        <v>223</v>
      </c>
      <c r="L16" s="22" t="s">
        <v>228</v>
      </c>
      <c r="M16" s="22" t="s">
        <v>223</v>
      </c>
      <c r="N16" s="23" t="s">
        <v>210</v>
      </c>
      <c r="P16" s="90" t="s">
        <v>16</v>
      </c>
      <c r="Q16" s="29" t="str">
        <f>K16</f>
        <v>(25)</v>
      </c>
      <c r="R16" s="29" t="str">
        <f>L16</f>
        <v>(125)</v>
      </c>
      <c r="S16" s="29" t="str">
        <f>M16</f>
        <v>(25)</v>
      </c>
      <c r="T16" s="29" t="str">
        <f>N16</f>
        <v>(200)</v>
      </c>
      <c r="U16" s="29">
        <f t="shared" si="1"/>
        <v>25</v>
      </c>
      <c r="V16" s="29">
        <f t="shared" si="1"/>
        <v>125</v>
      </c>
      <c r="W16" s="29">
        <f t="shared" si="1"/>
        <v>25</v>
      </c>
      <c r="X16" s="29">
        <f t="shared" si="1"/>
        <v>200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17</v>
      </c>
      <c r="G17" s="4"/>
      <c r="H17" s="4"/>
      <c r="I17" s="4"/>
      <c r="J17" s="4"/>
      <c r="K17" s="22" t="s">
        <v>468</v>
      </c>
      <c r="L17" s="22" t="s">
        <v>466</v>
      </c>
      <c r="M17" s="22" t="s">
        <v>469</v>
      </c>
      <c r="N17" s="23" t="s">
        <v>471</v>
      </c>
      <c r="P17" s="29" t="s">
        <v>15</v>
      </c>
      <c r="Q17" s="29">
        <f aca="true" t="shared" si="3" ref="Q17:T19">IF(K17="",0,VALUE(MID(K17,2,LEN(K17)-2)))</f>
        <v>87</v>
      </c>
      <c r="R17" s="29">
        <f t="shared" si="3"/>
        <v>0</v>
      </c>
      <c r="S17" s="29">
        <f t="shared" si="3"/>
        <v>5</v>
      </c>
      <c r="T17" s="29">
        <f t="shared" si="3"/>
        <v>62</v>
      </c>
      <c r="U17" s="29">
        <f>IF(K17="＋",0,IF(K17="(＋)",0,ABS(K17)))</f>
        <v>7875</v>
      </c>
      <c r="V17" s="29">
        <f>IF(L17="＋",0,IF(L17="(＋)",0,ABS(L17)))</f>
        <v>3000</v>
      </c>
      <c r="W17" s="29">
        <f>IF(M17="＋",0,IF(M17="(＋)",0,ABS(M17)))</f>
        <v>6050</v>
      </c>
      <c r="X17" s="29">
        <f>IF(N17="＋",0,IF(N17="(＋)",0,ABS(N17)))</f>
        <v>7625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153</v>
      </c>
      <c r="G18" s="4"/>
      <c r="H18" s="4"/>
      <c r="I18" s="4"/>
      <c r="J18" s="4"/>
      <c r="K18" s="22" t="s">
        <v>205</v>
      </c>
      <c r="L18" s="22" t="s">
        <v>467</v>
      </c>
      <c r="M18" s="22" t="s">
        <v>205</v>
      </c>
      <c r="N18" s="23" t="s">
        <v>205</v>
      </c>
      <c r="P18" s="29" t="s">
        <v>15</v>
      </c>
      <c r="Q18" s="29" t="e">
        <f t="shared" si="3"/>
        <v>#VALUE!</v>
      </c>
      <c r="R18" s="29">
        <f t="shared" si="3"/>
        <v>0</v>
      </c>
      <c r="S18" s="29" t="e">
        <f t="shared" si="3"/>
        <v>#VALUE!</v>
      </c>
      <c r="T18" s="29" t="e">
        <f t="shared" si="3"/>
        <v>#VALUE!</v>
      </c>
      <c r="U18" s="29">
        <f t="shared" si="1"/>
        <v>0</v>
      </c>
      <c r="V18" s="29">
        <f t="shared" si="1"/>
        <v>600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291</v>
      </c>
      <c r="G19" s="4"/>
      <c r="H19" s="4"/>
      <c r="I19" s="4"/>
      <c r="J19" s="4"/>
      <c r="K19" s="22" t="s">
        <v>350</v>
      </c>
      <c r="L19" s="22" t="s">
        <v>370</v>
      </c>
      <c r="M19" s="22" t="s">
        <v>368</v>
      </c>
      <c r="N19" s="23" t="s">
        <v>472</v>
      </c>
      <c r="P19" s="29" t="s">
        <v>15</v>
      </c>
      <c r="Q19" s="29">
        <f t="shared" si="3"/>
        <v>225</v>
      </c>
      <c r="R19" s="29">
        <f t="shared" si="3"/>
        <v>550</v>
      </c>
      <c r="S19" s="29">
        <f t="shared" si="3"/>
        <v>1000</v>
      </c>
      <c r="T19" s="29">
        <f t="shared" si="3"/>
        <v>575</v>
      </c>
      <c r="U19" s="29">
        <f t="shared" si="1"/>
        <v>225</v>
      </c>
      <c r="V19" s="29">
        <f t="shared" si="1"/>
        <v>550</v>
      </c>
      <c r="W19" s="29">
        <f t="shared" si="1"/>
        <v>1000</v>
      </c>
      <c r="X19" s="29">
        <f t="shared" si="1"/>
        <v>575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195</v>
      </c>
      <c r="G20" s="4"/>
      <c r="H20" s="4"/>
      <c r="I20" s="4"/>
      <c r="J20" s="4"/>
      <c r="K20" s="22"/>
      <c r="L20" s="22" t="s">
        <v>223</v>
      </c>
      <c r="M20" s="22" t="s">
        <v>224</v>
      </c>
      <c r="N20" s="23" t="s">
        <v>223</v>
      </c>
      <c r="P20" s="90" t="s">
        <v>16</v>
      </c>
      <c r="Q20" s="29">
        <f>K20</f>
        <v>0</v>
      </c>
      <c r="R20" s="29" t="str">
        <f>L20</f>
        <v>(25)</v>
      </c>
      <c r="S20" s="29" t="str">
        <f>M20</f>
        <v>(＋)</v>
      </c>
      <c r="T20" s="29" t="str">
        <f>N20</f>
        <v>(25)</v>
      </c>
      <c r="U20" s="29">
        <f t="shared" si="1"/>
        <v>0</v>
      </c>
      <c r="V20" s="29">
        <f t="shared" si="1"/>
        <v>25</v>
      </c>
      <c r="W20" s="29">
        <f t="shared" si="1"/>
        <v>0</v>
      </c>
      <c r="X20" s="29">
        <f t="shared" si="1"/>
        <v>25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158</v>
      </c>
      <c r="G21" s="4"/>
      <c r="H21" s="4"/>
      <c r="I21" s="4"/>
      <c r="J21" s="4"/>
      <c r="K21" s="22"/>
      <c r="L21" s="22" t="s">
        <v>224</v>
      </c>
      <c r="M21" s="22"/>
      <c r="N21" s="23" t="s">
        <v>223</v>
      </c>
      <c r="P21" s="29" t="s">
        <v>15</v>
      </c>
      <c r="Q21" s="29">
        <f>IF(K21="",0,VALUE(MID(K21,2,LEN(K21)-2)))</f>
        <v>0</v>
      </c>
      <c r="R21" s="29">
        <f>IF(L23="",0,VALUE(MID(L23,2,LEN(L23)-2)))</f>
        <v>450</v>
      </c>
      <c r="S21" s="29">
        <f>IF(M21="",0,VALUE(MID(M21,2,LEN(M21)-2)))</f>
        <v>0</v>
      </c>
      <c r="T21" s="29">
        <f>IF(N21="",0,VALUE(MID(N21,2,LEN(N21)-2)))</f>
        <v>25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25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162</v>
      </c>
      <c r="G22" s="4"/>
      <c r="H22" s="4"/>
      <c r="I22" s="4"/>
      <c r="J22" s="4"/>
      <c r="K22" s="22" t="s">
        <v>223</v>
      </c>
      <c r="L22" s="22" t="s">
        <v>223</v>
      </c>
      <c r="M22" s="22" t="s">
        <v>208</v>
      </c>
      <c r="N22" s="23" t="s">
        <v>208</v>
      </c>
      <c r="U22" s="29">
        <f t="shared" si="1"/>
        <v>25</v>
      </c>
      <c r="V22" s="29">
        <f t="shared" si="1"/>
        <v>25</v>
      </c>
      <c r="W22" s="29">
        <f t="shared" si="1"/>
        <v>100</v>
      </c>
      <c r="X22" s="29">
        <f t="shared" si="1"/>
        <v>100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157</v>
      </c>
      <c r="G23" s="4"/>
      <c r="H23" s="4"/>
      <c r="I23" s="4"/>
      <c r="J23" s="4"/>
      <c r="K23" s="22" t="s">
        <v>207</v>
      </c>
      <c r="L23" s="22" t="s">
        <v>400</v>
      </c>
      <c r="M23" s="22" t="s">
        <v>470</v>
      </c>
      <c r="N23" s="23" t="s">
        <v>400</v>
      </c>
      <c r="P23" s="29" t="s">
        <v>15</v>
      </c>
      <c r="Q23" s="29">
        <f aca="true" t="shared" si="4" ref="Q23:T24">IF(K23="",0,VALUE(MID(K23,2,LEN(K23)-2)))</f>
        <v>150</v>
      </c>
      <c r="R23" s="29" t="e">
        <f>IF(#REF!="",0,VALUE(MID(#REF!,2,LEN(#REF!)-2)))</f>
        <v>#REF!</v>
      </c>
      <c r="S23" s="29">
        <f t="shared" si="4"/>
        <v>800</v>
      </c>
      <c r="T23" s="29">
        <f t="shared" si="4"/>
        <v>450</v>
      </c>
      <c r="U23" s="29">
        <f t="shared" si="1"/>
        <v>150</v>
      </c>
      <c r="V23" s="29">
        <f t="shared" si="1"/>
        <v>450</v>
      </c>
      <c r="W23" s="29">
        <f t="shared" si="1"/>
        <v>800</v>
      </c>
      <c r="X23" s="29">
        <f t="shared" si="1"/>
        <v>450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93</v>
      </c>
      <c r="G24" s="4"/>
      <c r="H24" s="4"/>
      <c r="I24" s="4"/>
      <c r="J24" s="4"/>
      <c r="K24" s="22" t="s">
        <v>204</v>
      </c>
      <c r="L24" s="22"/>
      <c r="M24" s="22"/>
      <c r="N24" s="23" t="s">
        <v>224</v>
      </c>
      <c r="P24" s="29" t="s">
        <v>15</v>
      </c>
      <c r="Q24" s="29">
        <f t="shared" si="4"/>
        <v>50</v>
      </c>
      <c r="R24" s="29">
        <f t="shared" si="4"/>
        <v>0</v>
      </c>
      <c r="S24" s="29">
        <f t="shared" si="4"/>
        <v>0</v>
      </c>
      <c r="T24" s="29" t="e">
        <f t="shared" si="4"/>
        <v>#VALUE!</v>
      </c>
      <c r="U24" s="29">
        <f t="shared" si="1"/>
        <v>50</v>
      </c>
      <c r="V24" s="29">
        <f t="shared" si="1"/>
        <v>0</v>
      </c>
      <c r="W24" s="29">
        <f t="shared" si="1"/>
        <v>0</v>
      </c>
      <c r="X24" s="29">
        <f t="shared" si="1"/>
        <v>0</v>
      </c>
    </row>
    <row r="25" spans="2:24" ht="13.5" customHeight="1">
      <c r="B25" s="1">
        <f t="shared" si="2"/>
        <v>15</v>
      </c>
      <c r="C25" s="2" t="s">
        <v>26</v>
      </c>
      <c r="D25" s="2" t="s">
        <v>27</v>
      </c>
      <c r="E25" s="4"/>
      <c r="F25" s="4" t="s">
        <v>154</v>
      </c>
      <c r="G25" s="4"/>
      <c r="H25" s="4"/>
      <c r="I25" s="4"/>
      <c r="J25" s="4"/>
      <c r="K25" s="28">
        <v>3500</v>
      </c>
      <c r="L25" s="24">
        <v>600</v>
      </c>
      <c r="M25" s="24">
        <v>500</v>
      </c>
      <c r="N25" s="25">
        <v>425</v>
      </c>
      <c r="P25" s="90"/>
      <c r="U25" s="29">
        <f>COUNTA(K11:K24)</f>
        <v>11</v>
      </c>
      <c r="V25" s="29">
        <f>COUNTA(L11:L24)</f>
        <v>13</v>
      </c>
      <c r="W25" s="29">
        <f>COUNTA(M11:M24)</f>
        <v>12</v>
      </c>
      <c r="X25" s="29">
        <f>COUNTA(N11:N24)</f>
        <v>13</v>
      </c>
    </row>
    <row r="26" spans="2:21" ht="13.5" customHeight="1">
      <c r="B26" s="1">
        <f t="shared" si="2"/>
        <v>16</v>
      </c>
      <c r="C26" s="2" t="s">
        <v>28</v>
      </c>
      <c r="D26" s="2" t="s">
        <v>29</v>
      </c>
      <c r="E26" s="4"/>
      <c r="F26" s="4" t="s">
        <v>83</v>
      </c>
      <c r="G26" s="4"/>
      <c r="H26" s="4"/>
      <c r="I26" s="4"/>
      <c r="J26" s="4"/>
      <c r="K26" s="24"/>
      <c r="L26" s="24" t="s">
        <v>205</v>
      </c>
      <c r="M26" s="24"/>
      <c r="N26" s="25"/>
      <c r="P26" s="90"/>
      <c r="U26" s="29">
        <f>COUNTA(K11:K24)</f>
        <v>11</v>
      </c>
    </row>
    <row r="27" spans="2:16" ht="13.5" customHeight="1">
      <c r="B27" s="1">
        <f t="shared" si="2"/>
        <v>17</v>
      </c>
      <c r="C27" s="7"/>
      <c r="D27" s="7"/>
      <c r="E27" s="4"/>
      <c r="F27" s="4" t="s">
        <v>292</v>
      </c>
      <c r="G27" s="4"/>
      <c r="H27" s="4"/>
      <c r="I27" s="4"/>
      <c r="J27" s="4"/>
      <c r="K27" s="24"/>
      <c r="L27" s="24" t="s">
        <v>205</v>
      </c>
      <c r="M27" s="24"/>
      <c r="N27" s="132" t="s">
        <v>205</v>
      </c>
      <c r="P27" s="90"/>
    </row>
    <row r="28" spans="2:16" ht="13.5" customHeight="1">
      <c r="B28" s="1">
        <f t="shared" si="2"/>
        <v>18</v>
      </c>
      <c r="C28" s="7"/>
      <c r="D28" s="7"/>
      <c r="E28" s="4"/>
      <c r="F28" s="4" t="s">
        <v>129</v>
      </c>
      <c r="G28" s="4"/>
      <c r="H28" s="4"/>
      <c r="I28" s="4"/>
      <c r="J28" s="4"/>
      <c r="K28" s="24">
        <v>675</v>
      </c>
      <c r="L28" s="24">
        <v>150</v>
      </c>
      <c r="M28" s="24">
        <v>25</v>
      </c>
      <c r="N28" s="25">
        <v>25</v>
      </c>
      <c r="P28" s="90"/>
    </row>
    <row r="29" spans="2:14" ht="12.75" customHeight="1">
      <c r="B29" s="1">
        <f t="shared" si="2"/>
        <v>19</v>
      </c>
      <c r="C29" s="2" t="s">
        <v>110</v>
      </c>
      <c r="D29" s="2" t="s">
        <v>18</v>
      </c>
      <c r="E29" s="4"/>
      <c r="F29" s="4" t="s">
        <v>123</v>
      </c>
      <c r="G29" s="4"/>
      <c r="H29" s="4"/>
      <c r="I29" s="4"/>
      <c r="J29" s="4"/>
      <c r="K29" s="24" t="s">
        <v>205</v>
      </c>
      <c r="L29" s="24"/>
      <c r="M29" s="24" t="s">
        <v>205</v>
      </c>
      <c r="N29" s="25" t="s">
        <v>205</v>
      </c>
    </row>
    <row r="30" spans="2:24" ht="13.5" customHeight="1">
      <c r="B30" s="1">
        <f t="shared" si="2"/>
        <v>20</v>
      </c>
      <c r="C30" s="7"/>
      <c r="D30" s="2" t="s">
        <v>94</v>
      </c>
      <c r="E30" s="4"/>
      <c r="F30" s="4" t="s">
        <v>474</v>
      </c>
      <c r="G30" s="4"/>
      <c r="H30" s="4"/>
      <c r="I30" s="4"/>
      <c r="J30" s="4"/>
      <c r="K30" s="24"/>
      <c r="L30" s="24">
        <v>25</v>
      </c>
      <c r="M30" s="24"/>
      <c r="N30" s="25">
        <v>25</v>
      </c>
      <c r="U30" s="29">
        <f>COUNTA(K30:K30)</f>
        <v>0</v>
      </c>
      <c r="V30" s="29">
        <f>COUNTA(L30:L30)</f>
        <v>1</v>
      </c>
      <c r="W30" s="29">
        <f>COUNTA(M30:M30)</f>
        <v>0</v>
      </c>
      <c r="X30" s="29">
        <f>COUNTA(N30:N30)</f>
        <v>1</v>
      </c>
    </row>
    <row r="31" spans="2:24" ht="13.5" customHeight="1">
      <c r="B31" s="1">
        <f t="shared" si="2"/>
        <v>21</v>
      </c>
      <c r="C31" s="7"/>
      <c r="D31" s="9" t="s">
        <v>78</v>
      </c>
      <c r="E31" s="4"/>
      <c r="F31" s="4" t="s">
        <v>100</v>
      </c>
      <c r="G31" s="4"/>
      <c r="H31" s="4"/>
      <c r="I31" s="4"/>
      <c r="J31" s="4"/>
      <c r="K31" s="24"/>
      <c r="L31" s="24"/>
      <c r="M31" s="24"/>
      <c r="N31" s="25">
        <v>3</v>
      </c>
      <c r="U31" s="29">
        <f>COUNTA(K31)</f>
        <v>0</v>
      </c>
      <c r="V31" s="29">
        <f>COUNTA(L31)</f>
        <v>0</v>
      </c>
      <c r="W31" s="29">
        <f>COUNTA(M31)</f>
        <v>0</v>
      </c>
      <c r="X31" s="29">
        <f>COUNTA(N31)</f>
        <v>1</v>
      </c>
    </row>
    <row r="32" spans="2:14" ht="13.5" customHeight="1">
      <c r="B32" s="1">
        <f t="shared" si="2"/>
        <v>22</v>
      </c>
      <c r="C32" s="7"/>
      <c r="D32" s="2" t="s">
        <v>19</v>
      </c>
      <c r="E32" s="4"/>
      <c r="F32" s="4" t="s">
        <v>198</v>
      </c>
      <c r="G32" s="4"/>
      <c r="H32" s="4"/>
      <c r="I32" s="4"/>
      <c r="J32" s="4"/>
      <c r="K32" s="24"/>
      <c r="L32" s="24"/>
      <c r="M32" s="24"/>
      <c r="N32" s="25">
        <v>25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133</v>
      </c>
      <c r="G33" s="4"/>
      <c r="H33" s="4"/>
      <c r="I33" s="4"/>
      <c r="J33" s="4"/>
      <c r="K33" s="28">
        <v>250</v>
      </c>
      <c r="L33" s="24">
        <v>875</v>
      </c>
      <c r="M33" s="24" t="s">
        <v>205</v>
      </c>
      <c r="N33" s="25">
        <v>1075</v>
      </c>
    </row>
    <row r="34" spans="2:15" ht="13.5" customHeight="1">
      <c r="B34" s="1">
        <f t="shared" si="2"/>
        <v>24</v>
      </c>
      <c r="C34" s="7"/>
      <c r="D34" s="7"/>
      <c r="E34" s="4"/>
      <c r="F34" s="4" t="s">
        <v>151</v>
      </c>
      <c r="G34" s="4"/>
      <c r="H34" s="4"/>
      <c r="I34" s="4"/>
      <c r="J34" s="4"/>
      <c r="K34" s="24"/>
      <c r="L34" s="24"/>
      <c r="M34" s="24">
        <v>50</v>
      </c>
      <c r="N34" s="25">
        <v>100</v>
      </c>
      <c r="O34" s="67"/>
    </row>
    <row r="35" spans="2:14" ht="13.5" customHeight="1">
      <c r="B35" s="1">
        <f t="shared" si="2"/>
        <v>25</v>
      </c>
      <c r="C35" s="7"/>
      <c r="D35" s="7"/>
      <c r="E35" s="4"/>
      <c r="F35" s="4" t="s">
        <v>134</v>
      </c>
      <c r="G35" s="4"/>
      <c r="H35" s="4"/>
      <c r="I35" s="4"/>
      <c r="J35" s="4"/>
      <c r="K35" s="24">
        <v>750</v>
      </c>
      <c r="L35" s="24">
        <v>1975</v>
      </c>
      <c r="M35" s="24">
        <v>2000</v>
      </c>
      <c r="N35" s="25">
        <v>1150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479</v>
      </c>
      <c r="G36" s="4"/>
      <c r="H36" s="4"/>
      <c r="I36" s="4"/>
      <c r="J36" s="4"/>
      <c r="K36" s="24" t="s">
        <v>205</v>
      </c>
      <c r="L36" s="24"/>
      <c r="M36" s="24"/>
      <c r="N36" s="25">
        <v>1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82</v>
      </c>
      <c r="G37" s="4"/>
      <c r="H37" s="4"/>
      <c r="I37" s="4"/>
      <c r="J37" s="4"/>
      <c r="K37" s="24"/>
      <c r="L37" s="24"/>
      <c r="M37" s="24" t="s">
        <v>205</v>
      </c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480</v>
      </c>
      <c r="G38" s="4"/>
      <c r="H38" s="4"/>
      <c r="I38" s="4"/>
      <c r="J38" s="4"/>
      <c r="K38" s="24"/>
      <c r="L38" s="24">
        <v>25</v>
      </c>
      <c r="M38" s="24"/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20</v>
      </c>
      <c r="G39" s="4"/>
      <c r="H39" s="4"/>
      <c r="I39" s="4"/>
      <c r="J39" s="4"/>
      <c r="K39" s="28">
        <v>325</v>
      </c>
      <c r="L39" s="24">
        <v>850</v>
      </c>
      <c r="M39" s="24">
        <v>425</v>
      </c>
      <c r="N39" s="25">
        <v>1750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140</v>
      </c>
      <c r="G40" s="4"/>
      <c r="H40" s="4"/>
      <c r="I40" s="4"/>
      <c r="J40" s="4"/>
      <c r="K40" s="24">
        <v>200</v>
      </c>
      <c r="L40" s="24">
        <v>200</v>
      </c>
      <c r="M40" s="24">
        <v>800</v>
      </c>
      <c r="N40" s="25">
        <v>200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144</v>
      </c>
      <c r="G41" s="4"/>
      <c r="H41" s="4"/>
      <c r="I41" s="4"/>
      <c r="J41" s="4"/>
      <c r="K41" s="24">
        <v>450</v>
      </c>
      <c r="L41" s="24">
        <v>500</v>
      </c>
      <c r="M41" s="24">
        <v>375</v>
      </c>
      <c r="N41" s="25">
        <v>425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21</v>
      </c>
      <c r="G42" s="4"/>
      <c r="H42" s="4"/>
      <c r="I42" s="4"/>
      <c r="J42" s="4"/>
      <c r="K42" s="24">
        <v>175</v>
      </c>
      <c r="L42" s="24">
        <v>225</v>
      </c>
      <c r="M42" s="24"/>
      <c r="N42" s="25">
        <v>175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138</v>
      </c>
      <c r="G43" s="4"/>
      <c r="H43" s="4"/>
      <c r="I43" s="4"/>
      <c r="J43" s="4"/>
      <c r="K43" s="24"/>
      <c r="L43" s="24" t="s">
        <v>205</v>
      </c>
      <c r="M43" s="24"/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475</v>
      </c>
      <c r="G44" s="4"/>
      <c r="H44" s="4"/>
      <c r="I44" s="4"/>
      <c r="J44" s="4"/>
      <c r="K44" s="24" t="s">
        <v>205</v>
      </c>
      <c r="L44" s="24">
        <v>1</v>
      </c>
      <c r="M44" s="24">
        <v>1</v>
      </c>
      <c r="N44" s="25">
        <v>4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200</v>
      </c>
      <c r="G45" s="4"/>
      <c r="H45" s="4"/>
      <c r="I45" s="4"/>
      <c r="J45" s="4"/>
      <c r="K45" s="24">
        <v>25</v>
      </c>
      <c r="L45" s="24">
        <v>25</v>
      </c>
      <c r="M45" s="24">
        <v>50</v>
      </c>
      <c r="N45" s="25">
        <v>25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233</v>
      </c>
      <c r="G46" s="4"/>
      <c r="H46" s="4"/>
      <c r="I46" s="4"/>
      <c r="J46" s="4"/>
      <c r="K46" s="28"/>
      <c r="L46" s="24">
        <v>50</v>
      </c>
      <c r="M46" s="24"/>
      <c r="N46" s="25">
        <v>75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22</v>
      </c>
      <c r="G47" s="4"/>
      <c r="H47" s="4"/>
      <c r="I47" s="4"/>
      <c r="J47" s="4"/>
      <c r="K47" s="28"/>
      <c r="L47" s="24"/>
      <c r="M47" s="24"/>
      <c r="N47" s="25">
        <v>250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23</v>
      </c>
      <c r="G48" s="4"/>
      <c r="H48" s="4"/>
      <c r="I48" s="4"/>
      <c r="J48" s="4"/>
      <c r="K48" s="24">
        <v>5250</v>
      </c>
      <c r="L48" s="24">
        <v>4375</v>
      </c>
      <c r="M48" s="60">
        <v>6250</v>
      </c>
      <c r="N48" s="66">
        <v>4000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24</v>
      </c>
      <c r="G49" s="4"/>
      <c r="H49" s="4"/>
      <c r="I49" s="4"/>
      <c r="J49" s="4"/>
      <c r="K49" s="24">
        <v>50</v>
      </c>
      <c r="L49" s="24">
        <v>350</v>
      </c>
      <c r="M49" s="24">
        <v>225</v>
      </c>
      <c r="N49" s="25">
        <v>125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25</v>
      </c>
      <c r="G50" s="4"/>
      <c r="H50" s="4"/>
      <c r="I50" s="4"/>
      <c r="J50" s="4"/>
      <c r="K50" s="24"/>
      <c r="L50" s="24"/>
      <c r="M50" s="24"/>
      <c r="N50" s="25">
        <v>25</v>
      </c>
    </row>
    <row r="51" spans="2:14" ht="13.5" customHeight="1">
      <c r="B51" s="1">
        <f t="shared" si="2"/>
        <v>41</v>
      </c>
      <c r="C51" s="2" t="s">
        <v>95</v>
      </c>
      <c r="D51" s="2" t="s">
        <v>96</v>
      </c>
      <c r="E51" s="4"/>
      <c r="F51" s="4" t="s">
        <v>127</v>
      </c>
      <c r="G51" s="4"/>
      <c r="H51" s="4"/>
      <c r="I51" s="4"/>
      <c r="J51" s="4"/>
      <c r="K51" s="28">
        <v>200</v>
      </c>
      <c r="L51" s="28" t="s">
        <v>205</v>
      </c>
      <c r="M51" s="24" t="s">
        <v>205</v>
      </c>
      <c r="N51" s="25">
        <v>75</v>
      </c>
    </row>
    <row r="52" spans="2:14" ht="13.5" customHeight="1">
      <c r="B52" s="1">
        <f t="shared" si="2"/>
        <v>42</v>
      </c>
      <c r="C52" s="7"/>
      <c r="D52" s="7"/>
      <c r="E52" s="4"/>
      <c r="F52" s="4" t="s">
        <v>119</v>
      </c>
      <c r="G52" s="4"/>
      <c r="H52" s="4"/>
      <c r="I52" s="4"/>
      <c r="J52" s="4"/>
      <c r="K52" s="24"/>
      <c r="L52" s="24" t="s">
        <v>205</v>
      </c>
      <c r="M52" s="24"/>
      <c r="N52" s="25">
        <v>50</v>
      </c>
    </row>
    <row r="53" spans="2:24" ht="13.5" customHeight="1">
      <c r="B53" s="1">
        <f t="shared" si="2"/>
        <v>43</v>
      </c>
      <c r="C53" s="7"/>
      <c r="D53" s="7"/>
      <c r="E53" s="4"/>
      <c r="F53" s="4" t="s">
        <v>189</v>
      </c>
      <c r="G53" s="4"/>
      <c r="H53" s="4"/>
      <c r="I53" s="4"/>
      <c r="J53" s="4"/>
      <c r="K53" s="24">
        <v>25</v>
      </c>
      <c r="L53" s="24"/>
      <c r="M53" s="24"/>
      <c r="N53" s="25"/>
      <c r="U53" s="29">
        <f>COUNTA(K51:K53)</f>
        <v>2</v>
      </c>
      <c r="V53" s="29">
        <f>COUNTA(L51:L53)</f>
        <v>2</v>
      </c>
      <c r="W53" s="29">
        <f>COUNTA(M51:M53)</f>
        <v>1</v>
      </c>
      <c r="X53" s="29">
        <f>COUNTA(N51:N53)</f>
        <v>2</v>
      </c>
    </row>
    <row r="54" spans="2:25" ht="13.5" customHeight="1">
      <c r="B54" s="1">
        <f t="shared" si="2"/>
        <v>44</v>
      </c>
      <c r="C54" s="2" t="s">
        <v>111</v>
      </c>
      <c r="D54" s="2" t="s">
        <v>30</v>
      </c>
      <c r="E54" s="4"/>
      <c r="F54" s="4" t="s">
        <v>168</v>
      </c>
      <c r="G54" s="4"/>
      <c r="H54" s="4"/>
      <c r="I54" s="4"/>
      <c r="J54" s="4"/>
      <c r="K54" s="24" t="s">
        <v>205</v>
      </c>
      <c r="L54" s="28">
        <v>200</v>
      </c>
      <c r="M54" s="24" t="s">
        <v>205</v>
      </c>
      <c r="N54" s="25" t="s">
        <v>205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234</v>
      </c>
      <c r="G55" s="4"/>
      <c r="H55" s="4"/>
      <c r="I55" s="4"/>
      <c r="J55" s="4"/>
      <c r="K55" s="24">
        <v>650</v>
      </c>
      <c r="L55" s="24"/>
      <c r="M55" s="24" t="s">
        <v>205</v>
      </c>
      <c r="N55" s="134">
        <v>100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260</v>
      </c>
      <c r="G56" s="4"/>
      <c r="H56" s="4"/>
      <c r="I56" s="4"/>
      <c r="J56" s="4"/>
      <c r="K56" s="24"/>
      <c r="L56" s="24"/>
      <c r="M56" s="24"/>
      <c r="N56" s="25">
        <v>25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31</v>
      </c>
      <c r="G57" s="4"/>
      <c r="H57" s="4"/>
      <c r="I57" s="4"/>
      <c r="J57" s="4"/>
      <c r="K57" s="24" t="s">
        <v>205</v>
      </c>
      <c r="L57" s="24" t="s">
        <v>205</v>
      </c>
      <c r="M57" s="24"/>
      <c r="N57" s="25">
        <v>25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32</v>
      </c>
      <c r="G58" s="4"/>
      <c r="H58" s="4"/>
      <c r="I58" s="4"/>
      <c r="J58" s="4"/>
      <c r="K58" s="24"/>
      <c r="L58" s="24">
        <v>25</v>
      </c>
      <c r="M58" s="24" t="s">
        <v>205</v>
      </c>
      <c r="N58" s="25"/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108</v>
      </c>
      <c r="G59" s="4"/>
      <c r="H59" s="4"/>
      <c r="I59" s="4"/>
      <c r="J59" s="4"/>
      <c r="K59" s="24"/>
      <c r="L59" s="24"/>
      <c r="M59" s="24"/>
      <c r="N59" s="25">
        <v>25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381</v>
      </c>
      <c r="G60" s="4"/>
      <c r="H60" s="4"/>
      <c r="I60" s="4"/>
      <c r="J60" s="4"/>
      <c r="K60" s="24">
        <v>25</v>
      </c>
      <c r="L60" s="24"/>
      <c r="M60" s="24"/>
      <c r="N60" s="25"/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191</v>
      </c>
      <c r="G61" s="4"/>
      <c r="H61" s="4"/>
      <c r="I61" s="4"/>
      <c r="J61" s="4"/>
      <c r="K61" s="24"/>
      <c r="L61" s="24" t="s">
        <v>205</v>
      </c>
      <c r="M61" s="24" t="s">
        <v>205</v>
      </c>
      <c r="N61" s="25" t="s">
        <v>205</v>
      </c>
      <c r="Y61" s="64"/>
    </row>
    <row r="62" spans="2:25" ht="13.5" customHeight="1">
      <c r="B62" s="1">
        <f t="shared" si="2"/>
        <v>52</v>
      </c>
      <c r="C62" s="7"/>
      <c r="D62" s="7"/>
      <c r="E62" s="4"/>
      <c r="F62" s="4" t="s">
        <v>481</v>
      </c>
      <c r="G62" s="4"/>
      <c r="H62" s="4"/>
      <c r="I62" s="4"/>
      <c r="J62" s="4"/>
      <c r="K62" s="24"/>
      <c r="L62" s="24">
        <v>25</v>
      </c>
      <c r="M62" s="24"/>
      <c r="N62" s="25"/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85</v>
      </c>
      <c r="G63" s="4"/>
      <c r="H63" s="4"/>
      <c r="I63" s="4"/>
      <c r="J63" s="4"/>
      <c r="K63" s="28"/>
      <c r="L63" s="28"/>
      <c r="M63" s="24"/>
      <c r="N63" s="25">
        <v>100</v>
      </c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181</v>
      </c>
      <c r="G64" s="4"/>
      <c r="H64" s="4"/>
      <c r="I64" s="4"/>
      <c r="J64" s="4"/>
      <c r="K64" s="28"/>
      <c r="L64" s="28"/>
      <c r="M64" s="24"/>
      <c r="N64" s="25"/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482</v>
      </c>
      <c r="G65" s="4"/>
      <c r="H65" s="4"/>
      <c r="I65" s="4"/>
      <c r="J65" s="4"/>
      <c r="K65" s="28"/>
      <c r="L65" s="28"/>
      <c r="M65" s="24">
        <v>100</v>
      </c>
      <c r="N65" s="25"/>
      <c r="Y65" s="63"/>
    </row>
    <row r="66" spans="2:25" ht="13.5" customHeight="1">
      <c r="B66" s="1">
        <f t="shared" si="2"/>
        <v>56</v>
      </c>
      <c r="C66" s="7"/>
      <c r="D66" s="7"/>
      <c r="E66" s="4"/>
      <c r="F66" s="4" t="s">
        <v>199</v>
      </c>
      <c r="G66" s="4"/>
      <c r="H66" s="4"/>
      <c r="I66" s="4"/>
      <c r="J66" s="4"/>
      <c r="K66" s="28">
        <v>200</v>
      </c>
      <c r="L66" s="28"/>
      <c r="M66" s="24"/>
      <c r="N66" s="25">
        <v>400</v>
      </c>
      <c r="Y66" s="63"/>
    </row>
    <row r="67" spans="2:25" ht="13.5" customHeight="1">
      <c r="B67" s="1">
        <f t="shared" si="2"/>
        <v>57</v>
      </c>
      <c r="C67" s="7"/>
      <c r="D67" s="7"/>
      <c r="E67" s="4"/>
      <c r="F67" s="4" t="s">
        <v>477</v>
      </c>
      <c r="G67" s="4"/>
      <c r="H67" s="4"/>
      <c r="I67" s="4"/>
      <c r="J67" s="4"/>
      <c r="K67" s="24"/>
      <c r="L67" s="24"/>
      <c r="M67" s="24"/>
      <c r="N67" s="25">
        <v>100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145</v>
      </c>
      <c r="G68" s="4"/>
      <c r="H68" s="4"/>
      <c r="I68" s="4"/>
      <c r="J68" s="4"/>
      <c r="K68" s="24">
        <v>300</v>
      </c>
      <c r="L68" s="24" t="s">
        <v>205</v>
      </c>
      <c r="M68" s="24" t="s">
        <v>205</v>
      </c>
      <c r="N68" s="25">
        <v>2000</v>
      </c>
      <c r="Y68" s="63"/>
    </row>
    <row r="69" spans="2:25" ht="13.5" customHeight="1">
      <c r="B69" s="1">
        <f t="shared" si="2"/>
        <v>59</v>
      </c>
      <c r="C69" s="7"/>
      <c r="D69" s="7"/>
      <c r="E69" s="4"/>
      <c r="F69" s="4" t="s">
        <v>476</v>
      </c>
      <c r="G69" s="4"/>
      <c r="H69" s="4"/>
      <c r="I69" s="4"/>
      <c r="J69" s="4"/>
      <c r="K69" s="24" t="s">
        <v>205</v>
      </c>
      <c r="L69" s="24">
        <v>50</v>
      </c>
      <c r="M69" s="24"/>
      <c r="N69" s="25"/>
      <c r="Y69" s="65"/>
    </row>
    <row r="70" spans="2:25" ht="13.5" customHeight="1">
      <c r="B70" s="1">
        <f t="shared" si="2"/>
        <v>60</v>
      </c>
      <c r="C70" s="7"/>
      <c r="D70" s="7"/>
      <c r="E70" s="4"/>
      <c r="F70" s="4" t="s">
        <v>278</v>
      </c>
      <c r="G70" s="4"/>
      <c r="H70" s="4"/>
      <c r="I70" s="4"/>
      <c r="J70" s="4"/>
      <c r="K70" s="24">
        <v>16</v>
      </c>
      <c r="L70" s="24" t="s">
        <v>205</v>
      </c>
      <c r="M70" s="24" t="s">
        <v>205</v>
      </c>
      <c r="N70" s="25" t="s">
        <v>205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220</v>
      </c>
      <c r="G71" s="4"/>
      <c r="H71" s="4"/>
      <c r="I71" s="4"/>
      <c r="J71" s="4"/>
      <c r="K71" s="24">
        <v>125</v>
      </c>
      <c r="L71" s="90">
        <v>75</v>
      </c>
      <c r="M71" s="24">
        <v>275</v>
      </c>
      <c r="N71" s="25">
        <v>50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478</v>
      </c>
      <c r="G72" s="4"/>
      <c r="H72" s="4"/>
      <c r="I72" s="4"/>
      <c r="J72" s="4"/>
      <c r="K72" s="24"/>
      <c r="L72" s="24"/>
      <c r="M72" s="24">
        <v>16</v>
      </c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146</v>
      </c>
      <c r="G73" s="4"/>
      <c r="H73" s="4"/>
      <c r="I73" s="4"/>
      <c r="J73" s="4"/>
      <c r="K73" s="24" t="s">
        <v>205</v>
      </c>
      <c r="L73" s="24">
        <v>500</v>
      </c>
      <c r="M73" s="24">
        <v>1050</v>
      </c>
      <c r="N73" s="25">
        <v>500</v>
      </c>
      <c r="Y73" s="65"/>
    </row>
    <row r="74" spans="2:25" ht="13.5" customHeight="1">
      <c r="B74" s="1">
        <f t="shared" si="2"/>
        <v>64</v>
      </c>
      <c r="C74" s="7"/>
      <c r="D74" s="7"/>
      <c r="E74" s="4"/>
      <c r="F74" s="4" t="s">
        <v>147</v>
      </c>
      <c r="G74" s="4"/>
      <c r="H74" s="4"/>
      <c r="I74" s="4"/>
      <c r="J74" s="4"/>
      <c r="K74" s="24">
        <v>200</v>
      </c>
      <c r="L74" s="24">
        <v>575</v>
      </c>
      <c r="M74" s="24">
        <v>475</v>
      </c>
      <c r="N74" s="25">
        <v>175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170</v>
      </c>
      <c r="G75" s="4"/>
      <c r="H75" s="4"/>
      <c r="I75" s="4"/>
      <c r="J75" s="4"/>
      <c r="K75" s="24" t="s">
        <v>205</v>
      </c>
      <c r="L75" s="24">
        <v>75</v>
      </c>
      <c r="M75" s="24">
        <v>200</v>
      </c>
      <c r="N75" s="25" t="s">
        <v>205</v>
      </c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33</v>
      </c>
      <c r="G76" s="4"/>
      <c r="H76" s="4"/>
      <c r="I76" s="4"/>
      <c r="J76" s="4"/>
      <c r="K76" s="24">
        <v>240</v>
      </c>
      <c r="L76" s="24" t="s">
        <v>205</v>
      </c>
      <c r="M76" s="24" t="s">
        <v>205</v>
      </c>
      <c r="N76" s="25"/>
      <c r="Y76" s="62"/>
    </row>
    <row r="77" spans="2:25" ht="13.5" customHeight="1">
      <c r="B77" s="1">
        <f aca="true" t="shared" si="5" ref="B77:B95">B76+1</f>
        <v>67</v>
      </c>
      <c r="C77" s="7"/>
      <c r="D77" s="7"/>
      <c r="E77" s="4"/>
      <c r="F77" s="4" t="s">
        <v>34</v>
      </c>
      <c r="G77" s="4"/>
      <c r="H77" s="4"/>
      <c r="I77" s="4"/>
      <c r="J77" s="4"/>
      <c r="K77" s="28"/>
      <c r="L77" s="24"/>
      <c r="M77" s="24"/>
      <c r="N77" s="25" t="s">
        <v>205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35</v>
      </c>
      <c r="G78" s="4"/>
      <c r="H78" s="4"/>
      <c r="I78" s="4"/>
      <c r="J78" s="4"/>
      <c r="K78" s="28">
        <v>32</v>
      </c>
      <c r="L78" s="24">
        <v>72</v>
      </c>
      <c r="M78" s="24" t="s">
        <v>205</v>
      </c>
      <c r="N78" s="25" t="s">
        <v>205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36</v>
      </c>
      <c r="G79" s="4"/>
      <c r="H79" s="4"/>
      <c r="I79" s="4"/>
      <c r="J79" s="4"/>
      <c r="K79" s="24">
        <v>72</v>
      </c>
      <c r="L79" s="24">
        <v>8</v>
      </c>
      <c r="M79" s="24">
        <v>48</v>
      </c>
      <c r="N79" s="25">
        <v>24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37</v>
      </c>
      <c r="G80" s="4"/>
      <c r="H80" s="4"/>
      <c r="I80" s="4"/>
      <c r="J80" s="4"/>
      <c r="K80" s="28" t="s">
        <v>205</v>
      </c>
      <c r="L80" s="28" t="s">
        <v>205</v>
      </c>
      <c r="M80" s="24"/>
      <c r="N80" s="25">
        <v>8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159</v>
      </c>
      <c r="G81" s="4"/>
      <c r="H81" s="4"/>
      <c r="I81" s="4"/>
      <c r="J81" s="4"/>
      <c r="K81" s="24">
        <v>25</v>
      </c>
      <c r="L81" s="24">
        <v>25</v>
      </c>
      <c r="M81" s="24">
        <v>75</v>
      </c>
      <c r="N81" s="25" t="s">
        <v>205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104</v>
      </c>
      <c r="G82" s="4"/>
      <c r="H82" s="4"/>
      <c r="I82" s="4"/>
      <c r="J82" s="4"/>
      <c r="K82" s="28">
        <v>100</v>
      </c>
      <c r="L82" s="24">
        <v>100</v>
      </c>
      <c r="M82" s="24">
        <v>300</v>
      </c>
      <c r="N82" s="25">
        <v>100</v>
      </c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105</v>
      </c>
      <c r="G83" s="4"/>
      <c r="H83" s="4"/>
      <c r="I83" s="4"/>
      <c r="J83" s="4"/>
      <c r="K83" s="24" t="s">
        <v>205</v>
      </c>
      <c r="L83" s="24">
        <v>100</v>
      </c>
      <c r="M83" s="24" t="s">
        <v>205</v>
      </c>
      <c r="N83" s="25">
        <v>50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132</v>
      </c>
      <c r="G84" s="4"/>
      <c r="H84" s="4"/>
      <c r="I84" s="4"/>
      <c r="J84" s="4"/>
      <c r="K84" s="24" t="s">
        <v>205</v>
      </c>
      <c r="L84" s="24" t="s">
        <v>205</v>
      </c>
      <c r="M84" s="24" t="s">
        <v>205</v>
      </c>
      <c r="N84" s="25" t="s">
        <v>205</v>
      </c>
      <c r="Y84" s="62"/>
    </row>
    <row r="85" spans="2:25" ht="13.5" customHeight="1">
      <c r="B85" s="1">
        <f t="shared" si="5"/>
        <v>75</v>
      </c>
      <c r="C85" s="7"/>
      <c r="D85" s="7"/>
      <c r="E85" s="4"/>
      <c r="F85" s="4" t="s">
        <v>148</v>
      </c>
      <c r="G85" s="4"/>
      <c r="H85" s="4"/>
      <c r="I85" s="4"/>
      <c r="J85" s="4"/>
      <c r="K85" s="24">
        <v>950</v>
      </c>
      <c r="L85" s="24">
        <v>750</v>
      </c>
      <c r="M85" s="24">
        <v>1000</v>
      </c>
      <c r="N85" s="25">
        <v>1200</v>
      </c>
      <c r="Y85" s="62"/>
    </row>
    <row r="86" spans="2:25" ht="13.5" customHeight="1">
      <c r="B86" s="1">
        <f t="shared" si="5"/>
        <v>76</v>
      </c>
      <c r="C86" s="7"/>
      <c r="D86" s="7"/>
      <c r="E86" s="4"/>
      <c r="F86" s="4" t="s">
        <v>183</v>
      </c>
      <c r="G86" s="4"/>
      <c r="H86" s="4"/>
      <c r="I86" s="4"/>
      <c r="J86" s="4"/>
      <c r="K86" s="28">
        <v>125</v>
      </c>
      <c r="L86" s="24">
        <v>100</v>
      </c>
      <c r="M86" s="24">
        <v>175</v>
      </c>
      <c r="N86" s="25">
        <v>125</v>
      </c>
      <c r="Y86" s="62"/>
    </row>
    <row r="87" spans="2:25" ht="13.5" customHeight="1">
      <c r="B87" s="1">
        <f t="shared" si="5"/>
        <v>77</v>
      </c>
      <c r="C87" s="7"/>
      <c r="D87" s="7"/>
      <c r="E87" s="4"/>
      <c r="F87" s="4" t="s">
        <v>155</v>
      </c>
      <c r="G87" s="4"/>
      <c r="H87" s="4"/>
      <c r="I87" s="4"/>
      <c r="J87" s="4"/>
      <c r="K87" s="24">
        <v>2</v>
      </c>
      <c r="L87" s="24" t="s">
        <v>205</v>
      </c>
      <c r="M87" s="24" t="s">
        <v>205</v>
      </c>
      <c r="N87" s="25">
        <v>1</v>
      </c>
      <c r="Y87" s="62"/>
    </row>
    <row r="88" spans="2:25" ht="13.5" customHeight="1">
      <c r="B88" s="1">
        <f t="shared" si="5"/>
        <v>78</v>
      </c>
      <c r="C88" s="7"/>
      <c r="D88" s="7"/>
      <c r="E88" s="4"/>
      <c r="F88" s="4" t="s">
        <v>156</v>
      </c>
      <c r="G88" s="4"/>
      <c r="H88" s="4"/>
      <c r="I88" s="4"/>
      <c r="J88" s="4"/>
      <c r="K88" s="24">
        <v>50</v>
      </c>
      <c r="L88" s="24">
        <v>50</v>
      </c>
      <c r="M88" s="24">
        <v>50</v>
      </c>
      <c r="N88" s="25">
        <v>75</v>
      </c>
      <c r="Y88" s="62"/>
    </row>
    <row r="89" spans="2:25" ht="13.5" customHeight="1">
      <c r="B89" s="1">
        <f t="shared" si="5"/>
        <v>79</v>
      </c>
      <c r="C89" s="7"/>
      <c r="D89" s="7"/>
      <c r="E89" s="4"/>
      <c r="F89" s="4" t="s">
        <v>160</v>
      </c>
      <c r="G89" s="4"/>
      <c r="H89" s="4"/>
      <c r="I89" s="4"/>
      <c r="J89" s="4"/>
      <c r="K89" s="28">
        <v>25</v>
      </c>
      <c r="L89" s="24" t="s">
        <v>205</v>
      </c>
      <c r="M89" s="24">
        <v>50</v>
      </c>
      <c r="N89" s="25"/>
      <c r="Y89" s="62"/>
    </row>
    <row r="90" spans="2:25" ht="13.5" customHeight="1">
      <c r="B90" s="1">
        <f t="shared" si="5"/>
        <v>80</v>
      </c>
      <c r="C90" s="7"/>
      <c r="D90" s="7"/>
      <c r="E90" s="4"/>
      <c r="F90" s="4" t="s">
        <v>137</v>
      </c>
      <c r="G90" s="4"/>
      <c r="H90" s="4"/>
      <c r="I90" s="4"/>
      <c r="J90" s="4"/>
      <c r="K90" s="24">
        <v>64</v>
      </c>
      <c r="L90" s="24"/>
      <c r="M90" s="24"/>
      <c r="N90" s="25">
        <v>32</v>
      </c>
      <c r="Y90" s="62"/>
    </row>
    <row r="91" spans="2:25" ht="13.5" customHeight="1">
      <c r="B91" s="1">
        <f t="shared" si="5"/>
        <v>81</v>
      </c>
      <c r="C91" s="7"/>
      <c r="D91" s="7"/>
      <c r="E91" s="4"/>
      <c r="F91" s="4" t="s">
        <v>39</v>
      </c>
      <c r="G91" s="4"/>
      <c r="H91" s="4"/>
      <c r="I91" s="4"/>
      <c r="J91" s="4"/>
      <c r="K91" s="24">
        <v>1550</v>
      </c>
      <c r="L91" s="24">
        <v>1550</v>
      </c>
      <c r="M91" s="24">
        <v>575</v>
      </c>
      <c r="N91" s="25">
        <v>825</v>
      </c>
      <c r="Y91" s="62"/>
    </row>
    <row r="92" spans="2:14" ht="13.5" customHeight="1">
      <c r="B92" s="1">
        <f t="shared" si="5"/>
        <v>82</v>
      </c>
      <c r="C92" s="2" t="s">
        <v>40</v>
      </c>
      <c r="D92" s="2" t="s">
        <v>41</v>
      </c>
      <c r="E92" s="4"/>
      <c r="F92" s="4" t="s">
        <v>483</v>
      </c>
      <c r="G92" s="4"/>
      <c r="H92" s="4"/>
      <c r="I92" s="4"/>
      <c r="J92" s="4"/>
      <c r="K92" s="24"/>
      <c r="L92" s="24"/>
      <c r="M92" s="24">
        <v>1</v>
      </c>
      <c r="N92" s="25"/>
    </row>
    <row r="93" spans="2:14" ht="13.5" customHeight="1">
      <c r="B93" s="1">
        <f t="shared" si="5"/>
        <v>83</v>
      </c>
      <c r="C93" s="7"/>
      <c r="D93" s="7"/>
      <c r="E93" s="4"/>
      <c r="F93" s="4" t="s">
        <v>336</v>
      </c>
      <c r="G93" s="4"/>
      <c r="H93" s="4"/>
      <c r="I93" s="4"/>
      <c r="J93" s="4"/>
      <c r="K93" s="24"/>
      <c r="L93" s="24"/>
      <c r="M93" s="24" t="s">
        <v>205</v>
      </c>
      <c r="N93" s="25" t="s">
        <v>205</v>
      </c>
    </row>
    <row r="94" spans="2:14" ht="13.5" customHeight="1">
      <c r="B94" s="1">
        <f t="shared" si="5"/>
        <v>84</v>
      </c>
      <c r="C94" s="7"/>
      <c r="D94" s="7"/>
      <c r="E94" s="4"/>
      <c r="F94" s="4" t="s">
        <v>184</v>
      </c>
      <c r="G94" s="4"/>
      <c r="H94" s="4"/>
      <c r="I94" s="4"/>
      <c r="J94" s="4"/>
      <c r="K94" s="24"/>
      <c r="L94" s="24"/>
      <c r="M94" s="24">
        <v>2</v>
      </c>
      <c r="N94" s="25" t="s">
        <v>205</v>
      </c>
    </row>
    <row r="95" spans="2:14" ht="13.5" customHeight="1" thickBot="1">
      <c r="B95" s="1">
        <f t="shared" si="5"/>
        <v>85</v>
      </c>
      <c r="C95" s="7"/>
      <c r="D95" s="7"/>
      <c r="E95" s="4"/>
      <c r="F95" s="4" t="s">
        <v>185</v>
      </c>
      <c r="G95" s="4"/>
      <c r="H95" s="4"/>
      <c r="I95" s="4"/>
      <c r="J95" s="4"/>
      <c r="K95" s="24" t="s">
        <v>205</v>
      </c>
      <c r="L95" s="28">
        <v>1</v>
      </c>
      <c r="M95" s="24">
        <v>2</v>
      </c>
      <c r="N95" s="25">
        <v>3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COUNTA(K11:K113)</f>
        <v>65</v>
      </c>
      <c r="V96" s="29">
        <f>COUNTA(L11:L113)</f>
        <v>72</v>
      </c>
      <c r="W96" s="29">
        <f>COUNTA(M11:M113)</f>
        <v>67</v>
      </c>
      <c r="X96" s="29">
        <f>COUNTA(N11:N113)</f>
        <v>80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SUM(U11:U24,K25:K113)</f>
        <v>28556</v>
      </c>
      <c r="V100" s="29">
        <f>SUM(V11:V24,L25:L113)</f>
        <v>23713</v>
      </c>
      <c r="W100" s="29">
        <f>SUM(W11:W24,M25:M113)</f>
        <v>26752</v>
      </c>
      <c r="X100" s="29">
        <f>SUM(X11:X24,N25:N113)</f>
        <v>30334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30.10.15</v>
      </c>
      <c r="L101" s="36" t="str">
        <f>L5</f>
        <v>H 30.10.15</v>
      </c>
      <c r="M101" s="36" t="str">
        <f>M5</f>
        <v>H 30.10.15</v>
      </c>
      <c r="N101" s="55" t="str">
        <f>N5</f>
        <v>H 30.10.15</v>
      </c>
    </row>
    <row r="102" spans="2:14" ht="18" customHeight="1" thickTop="1">
      <c r="B102" s="136" t="s">
        <v>10</v>
      </c>
      <c r="C102" s="137" t="s">
        <v>11</v>
      </c>
      <c r="D102" s="137" t="s">
        <v>12</v>
      </c>
      <c r="E102" s="138"/>
      <c r="F102" s="139"/>
      <c r="G102" s="155" t="s">
        <v>13</v>
      </c>
      <c r="H102" s="155"/>
      <c r="I102" s="139"/>
      <c r="J102" s="95"/>
      <c r="K102" s="37"/>
      <c r="L102" s="37"/>
      <c r="M102" s="37"/>
      <c r="N102" s="131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186</v>
      </c>
      <c r="G103" s="4"/>
      <c r="H103" s="4"/>
      <c r="I103" s="4"/>
      <c r="J103" s="4"/>
      <c r="K103" s="24">
        <v>2</v>
      </c>
      <c r="L103" s="24">
        <v>2</v>
      </c>
      <c r="M103" s="24"/>
      <c r="N103" s="25">
        <v>5</v>
      </c>
    </row>
    <row r="104" spans="2:14" ht="13.5" customHeight="1">
      <c r="B104" s="1">
        <f aca="true" t="shared" si="6" ref="B104:B113">B103+1</f>
        <v>87</v>
      </c>
      <c r="C104" s="7"/>
      <c r="D104" s="7"/>
      <c r="E104" s="4"/>
      <c r="F104" s="4" t="s">
        <v>88</v>
      </c>
      <c r="G104" s="4"/>
      <c r="H104" s="4"/>
      <c r="I104" s="4"/>
      <c r="J104" s="4"/>
      <c r="K104" s="24">
        <v>3</v>
      </c>
      <c r="L104" s="24">
        <v>2</v>
      </c>
      <c r="M104" s="24">
        <v>2</v>
      </c>
      <c r="N104" s="25">
        <v>1</v>
      </c>
    </row>
    <row r="105" spans="2:14" ht="13.5" customHeight="1">
      <c r="B105" s="1">
        <f t="shared" si="6"/>
        <v>88</v>
      </c>
      <c r="C105" s="7"/>
      <c r="D105" s="7"/>
      <c r="E105" s="4"/>
      <c r="F105" s="4" t="s">
        <v>42</v>
      </c>
      <c r="G105" s="4"/>
      <c r="H105" s="4"/>
      <c r="I105" s="4"/>
      <c r="J105" s="4"/>
      <c r="K105" s="24"/>
      <c r="L105" s="24">
        <v>1</v>
      </c>
      <c r="M105" s="24">
        <v>5</v>
      </c>
      <c r="N105" s="25">
        <v>1</v>
      </c>
    </row>
    <row r="106" spans="2:14" ht="13.5" customHeight="1">
      <c r="B106" s="1">
        <f t="shared" si="6"/>
        <v>89</v>
      </c>
      <c r="C106" s="2" t="s">
        <v>301</v>
      </c>
      <c r="D106" s="2" t="s">
        <v>90</v>
      </c>
      <c r="E106" s="4"/>
      <c r="F106" s="4" t="s">
        <v>128</v>
      </c>
      <c r="G106" s="4"/>
      <c r="H106" s="4"/>
      <c r="I106" s="4"/>
      <c r="J106" s="4"/>
      <c r="K106" s="24" t="s">
        <v>205</v>
      </c>
      <c r="L106" s="24" t="s">
        <v>205</v>
      </c>
      <c r="M106" s="24" t="s">
        <v>205</v>
      </c>
      <c r="N106" s="25"/>
    </row>
    <row r="107" spans="2:14" ht="13.5" customHeight="1">
      <c r="B107" s="1">
        <f t="shared" si="6"/>
        <v>90</v>
      </c>
      <c r="C107" s="7"/>
      <c r="D107" s="2" t="s">
        <v>44</v>
      </c>
      <c r="E107" s="4"/>
      <c r="F107" s="4" t="s">
        <v>167</v>
      </c>
      <c r="G107" s="4"/>
      <c r="H107" s="4"/>
      <c r="I107" s="4"/>
      <c r="J107" s="4"/>
      <c r="K107" s="24"/>
      <c r="L107" s="24">
        <v>1</v>
      </c>
      <c r="M107" s="24"/>
      <c r="N107" s="25">
        <v>1</v>
      </c>
    </row>
    <row r="108" spans="2:14" ht="13.5" customHeight="1">
      <c r="B108" s="1">
        <f t="shared" si="6"/>
        <v>91</v>
      </c>
      <c r="C108" s="7"/>
      <c r="D108" s="8"/>
      <c r="E108" s="4"/>
      <c r="F108" s="4" t="s">
        <v>45</v>
      </c>
      <c r="G108" s="4"/>
      <c r="H108" s="4"/>
      <c r="I108" s="4"/>
      <c r="J108" s="4"/>
      <c r="K108" s="24" t="s">
        <v>205</v>
      </c>
      <c r="L108" s="24">
        <v>25</v>
      </c>
      <c r="M108" s="24" t="s">
        <v>205</v>
      </c>
      <c r="N108" s="25"/>
    </row>
    <row r="109" spans="2:14" ht="13.5" customHeight="1">
      <c r="B109" s="1">
        <f t="shared" si="6"/>
        <v>92</v>
      </c>
      <c r="C109" s="8"/>
      <c r="D109" s="9" t="s">
        <v>46</v>
      </c>
      <c r="E109" s="4"/>
      <c r="F109" s="4" t="s">
        <v>47</v>
      </c>
      <c r="G109" s="4"/>
      <c r="H109" s="4"/>
      <c r="I109" s="4"/>
      <c r="J109" s="4"/>
      <c r="K109" s="24">
        <v>25</v>
      </c>
      <c r="L109" s="24">
        <v>75</v>
      </c>
      <c r="M109" s="24">
        <v>50</v>
      </c>
      <c r="N109" s="25">
        <v>150</v>
      </c>
    </row>
    <row r="110" spans="2:24" ht="13.5" customHeight="1">
      <c r="B110" s="1">
        <f t="shared" si="6"/>
        <v>93</v>
      </c>
      <c r="C110" s="2" t="s">
        <v>0</v>
      </c>
      <c r="D110" s="9" t="s">
        <v>48</v>
      </c>
      <c r="E110" s="4"/>
      <c r="F110" s="4" t="s">
        <v>49</v>
      </c>
      <c r="G110" s="4"/>
      <c r="H110" s="4"/>
      <c r="I110" s="4"/>
      <c r="J110" s="4"/>
      <c r="K110" s="24"/>
      <c r="L110" s="24"/>
      <c r="M110" s="24" t="s">
        <v>205</v>
      </c>
      <c r="N110" s="25" t="s">
        <v>205</v>
      </c>
      <c r="U110" s="29">
        <f>COUNTA(K92:K110)</f>
        <v>8</v>
      </c>
      <c r="V110" s="29">
        <f>COUNTA(L92:L110)</f>
        <v>10</v>
      </c>
      <c r="W110" s="29">
        <f>COUNTA(M92:M110)</f>
        <v>12</v>
      </c>
      <c r="X110" s="29">
        <f>COUNTA(N92:N110)</f>
        <v>11</v>
      </c>
    </row>
    <row r="111" spans="2:14" ht="13.5" customHeight="1">
      <c r="B111" s="1">
        <f t="shared" si="6"/>
        <v>94</v>
      </c>
      <c r="C111" s="156" t="s">
        <v>50</v>
      </c>
      <c r="D111" s="157"/>
      <c r="E111" s="4"/>
      <c r="F111" s="4" t="s">
        <v>51</v>
      </c>
      <c r="G111" s="4"/>
      <c r="H111" s="4"/>
      <c r="I111" s="4"/>
      <c r="J111" s="4"/>
      <c r="K111" s="24">
        <v>1875</v>
      </c>
      <c r="L111" s="24">
        <v>2875</v>
      </c>
      <c r="M111" s="24">
        <v>1450</v>
      </c>
      <c r="N111" s="25">
        <v>3250</v>
      </c>
    </row>
    <row r="112" spans="2:14" ht="13.5" customHeight="1">
      <c r="B112" s="1">
        <f t="shared" si="6"/>
        <v>95</v>
      </c>
      <c r="C112" s="3"/>
      <c r="D112" s="92"/>
      <c r="E112" s="4"/>
      <c r="F112" s="4" t="s">
        <v>52</v>
      </c>
      <c r="G112" s="4"/>
      <c r="H112" s="4"/>
      <c r="I112" s="4"/>
      <c r="J112" s="4"/>
      <c r="K112" s="24">
        <v>1125</v>
      </c>
      <c r="L112" s="24">
        <v>875</v>
      </c>
      <c r="M112" s="24">
        <v>900</v>
      </c>
      <c r="N112" s="25">
        <v>1250</v>
      </c>
    </row>
    <row r="113" spans="2:14" ht="13.5" customHeight="1" thickBot="1">
      <c r="B113" s="1">
        <f t="shared" si="6"/>
        <v>96</v>
      </c>
      <c r="C113" s="3"/>
      <c r="D113" s="92"/>
      <c r="E113" s="4"/>
      <c r="F113" s="4" t="s">
        <v>92</v>
      </c>
      <c r="G113" s="4"/>
      <c r="H113" s="4"/>
      <c r="I113" s="4"/>
      <c r="J113" s="4"/>
      <c r="K113" s="24">
        <v>375</v>
      </c>
      <c r="L113" s="24">
        <v>250</v>
      </c>
      <c r="M113" s="24">
        <v>850</v>
      </c>
      <c r="N113" s="25">
        <v>250</v>
      </c>
    </row>
    <row r="114" spans="2:14" ht="19.5" customHeight="1" thickTop="1">
      <c r="B114" s="159" t="s">
        <v>54</v>
      </c>
      <c r="C114" s="160"/>
      <c r="D114" s="160"/>
      <c r="E114" s="160"/>
      <c r="F114" s="160"/>
      <c r="G114" s="160"/>
      <c r="H114" s="160"/>
      <c r="I114" s="160"/>
      <c r="J114" s="95"/>
      <c r="K114" s="37">
        <f>SUM(K115:K123)</f>
        <v>28556</v>
      </c>
      <c r="L114" s="37">
        <f>SUM(L115:L123)</f>
        <v>23713</v>
      </c>
      <c r="M114" s="37">
        <f>SUM(M115:M123)</f>
        <v>26752</v>
      </c>
      <c r="N114" s="56">
        <f>SUM(N115:N123)</f>
        <v>30334</v>
      </c>
    </row>
    <row r="115" spans="2:14" ht="13.5" customHeight="1">
      <c r="B115" s="147" t="s">
        <v>55</v>
      </c>
      <c r="C115" s="148"/>
      <c r="D115" s="161"/>
      <c r="E115" s="13"/>
      <c r="F115" s="14"/>
      <c r="G115" s="146" t="s">
        <v>14</v>
      </c>
      <c r="H115" s="146"/>
      <c r="I115" s="14"/>
      <c r="J115" s="16"/>
      <c r="K115" s="5">
        <f>SUM(U$11:U$24)</f>
        <v>8525</v>
      </c>
      <c r="L115" s="5">
        <f>SUM(V11:V24)</f>
        <v>5100</v>
      </c>
      <c r="M115" s="5">
        <f>SUM(W$11:W$24)</f>
        <v>8400</v>
      </c>
      <c r="N115" s="6">
        <f>SUM(X$11:X$24)</f>
        <v>9475</v>
      </c>
    </row>
    <row r="116" spans="2:14" ht="13.5" customHeight="1">
      <c r="B116" s="98"/>
      <c r="C116" s="99"/>
      <c r="D116" s="100"/>
      <c r="E116" s="17"/>
      <c r="F116" s="4"/>
      <c r="G116" s="146" t="s">
        <v>27</v>
      </c>
      <c r="H116" s="146"/>
      <c r="I116" s="15"/>
      <c r="J116" s="18"/>
      <c r="K116" s="5">
        <f>SUM(K$25)</f>
        <v>3500</v>
      </c>
      <c r="L116" s="5">
        <f>SUM(L$25)</f>
        <v>600</v>
      </c>
      <c r="M116" s="5">
        <f>SUM(M$25)</f>
        <v>500</v>
      </c>
      <c r="N116" s="6">
        <f>SUM(N$25)</f>
        <v>425</v>
      </c>
    </row>
    <row r="117" spans="2:14" ht="13.5" customHeight="1">
      <c r="B117" s="98"/>
      <c r="C117" s="99"/>
      <c r="D117" s="100"/>
      <c r="E117" s="17"/>
      <c r="F117" s="4"/>
      <c r="G117" s="146" t="s">
        <v>29</v>
      </c>
      <c r="H117" s="146"/>
      <c r="I117" s="14"/>
      <c r="J117" s="16"/>
      <c r="K117" s="5">
        <f>SUM(K$26:K$28)</f>
        <v>675</v>
      </c>
      <c r="L117" s="5">
        <f>SUM(L$26:L$28)</f>
        <v>150</v>
      </c>
      <c r="M117" s="5">
        <f>SUM(M$26:M$28)</f>
        <v>25</v>
      </c>
      <c r="N117" s="6">
        <f>SUM(N$26:N$28)</f>
        <v>25</v>
      </c>
    </row>
    <row r="118" spans="2:14" ht="13.5" customHeight="1">
      <c r="B118" s="98"/>
      <c r="C118" s="99"/>
      <c r="D118" s="100"/>
      <c r="E118" s="17"/>
      <c r="F118" s="4"/>
      <c r="G118" s="146" t="s">
        <v>101</v>
      </c>
      <c r="H118" s="146"/>
      <c r="I118" s="14"/>
      <c r="J118" s="16"/>
      <c r="K118" s="5">
        <f>SUM(K$29:K$29)</f>
        <v>0</v>
      </c>
      <c r="L118" s="5">
        <f>SUM(L$29:L$29)</f>
        <v>0</v>
      </c>
      <c r="M118" s="5">
        <f>SUM(M$29:M$29)</f>
        <v>0</v>
      </c>
      <c r="N118" s="6">
        <f>SUM(N$29:N$29)</f>
        <v>0</v>
      </c>
    </row>
    <row r="119" spans="2:14" ht="13.5" customHeight="1">
      <c r="B119" s="98"/>
      <c r="C119" s="99"/>
      <c r="D119" s="100"/>
      <c r="E119" s="17"/>
      <c r="F119" s="4"/>
      <c r="G119" s="146" t="s">
        <v>102</v>
      </c>
      <c r="H119" s="146"/>
      <c r="I119" s="14"/>
      <c r="J119" s="16"/>
      <c r="K119" s="5">
        <f>SUM(K$32:K$50)</f>
        <v>7475</v>
      </c>
      <c r="L119" s="5">
        <f>SUM(L$32:L$50)</f>
        <v>9451</v>
      </c>
      <c r="M119" s="5">
        <f>SUM(M$32:M$50)</f>
        <v>10176</v>
      </c>
      <c r="N119" s="6">
        <f>SUM(N$32:N$50)</f>
        <v>9405</v>
      </c>
    </row>
    <row r="120" spans="2:14" ht="13.5" customHeight="1">
      <c r="B120" s="98"/>
      <c r="C120" s="99"/>
      <c r="D120" s="100"/>
      <c r="E120" s="17"/>
      <c r="F120" s="4"/>
      <c r="G120" s="146" t="s">
        <v>96</v>
      </c>
      <c r="H120" s="146"/>
      <c r="I120" s="14"/>
      <c r="J120" s="16"/>
      <c r="K120" s="5">
        <f>SUM(K$51:K$53)</f>
        <v>225</v>
      </c>
      <c r="L120" s="5">
        <f>SUM(L$51:L$53)</f>
        <v>0</v>
      </c>
      <c r="M120" s="5">
        <f>SUM(M$51:M$53)</f>
        <v>0</v>
      </c>
      <c r="N120" s="6">
        <f>SUM(N$51:N$53)</f>
        <v>125</v>
      </c>
    </row>
    <row r="121" spans="2:14" ht="13.5" customHeight="1">
      <c r="B121" s="98"/>
      <c r="C121" s="99"/>
      <c r="D121" s="100"/>
      <c r="E121" s="17"/>
      <c r="F121" s="4"/>
      <c r="G121" s="146" t="s">
        <v>30</v>
      </c>
      <c r="H121" s="146"/>
      <c r="I121" s="14"/>
      <c r="J121" s="16"/>
      <c r="K121" s="5">
        <f>SUM(K$54:K$91)</f>
        <v>4751</v>
      </c>
      <c r="L121" s="5">
        <f>SUM(L$54:L$91)</f>
        <v>4280</v>
      </c>
      <c r="M121" s="5">
        <f>SUM(M$54:M$91)</f>
        <v>4389</v>
      </c>
      <c r="N121" s="6">
        <f>SUM(N$54:N$91)</f>
        <v>5940</v>
      </c>
    </row>
    <row r="122" spans="2:14" ht="13.5" customHeight="1">
      <c r="B122" s="98"/>
      <c r="C122" s="99"/>
      <c r="D122" s="100"/>
      <c r="E122" s="17"/>
      <c r="F122" s="4"/>
      <c r="G122" s="146" t="s">
        <v>56</v>
      </c>
      <c r="H122" s="146"/>
      <c r="I122" s="14"/>
      <c r="J122" s="16"/>
      <c r="K122" s="5">
        <f>SUM(K$30:K$31,K$111:K$112)</f>
        <v>3000</v>
      </c>
      <c r="L122" s="5">
        <f>SUM(L30:L31,L$111:L$112)</f>
        <v>3775</v>
      </c>
      <c r="M122" s="5">
        <f>SUM(M$31:M$31,M$111:M$112)</f>
        <v>2350</v>
      </c>
      <c r="N122" s="6">
        <f>SUM(N$30:N$31,N$111:N$112)</f>
        <v>4528</v>
      </c>
    </row>
    <row r="123" spans="2:14" ht="13.5" customHeight="1" thickBot="1">
      <c r="B123" s="101"/>
      <c r="C123" s="102"/>
      <c r="D123" s="103"/>
      <c r="E123" s="19"/>
      <c r="F123" s="10"/>
      <c r="G123" s="149" t="s">
        <v>53</v>
      </c>
      <c r="H123" s="149"/>
      <c r="I123" s="20"/>
      <c r="J123" s="21"/>
      <c r="K123" s="11">
        <f>SUM(K$92:K$110,K$113)</f>
        <v>405</v>
      </c>
      <c r="L123" s="11">
        <f>SUM(L$92:L$110,L$113)</f>
        <v>357</v>
      </c>
      <c r="M123" s="11">
        <f>SUM(M$92:M$110,M$113)</f>
        <v>912</v>
      </c>
      <c r="N123" s="12">
        <f>SUM(N$92:N$110,N$113)</f>
        <v>411</v>
      </c>
    </row>
    <row r="124" spans="2:14" ht="18" customHeight="1" thickTop="1">
      <c r="B124" s="150" t="s">
        <v>57</v>
      </c>
      <c r="C124" s="151"/>
      <c r="D124" s="152"/>
      <c r="E124" s="106"/>
      <c r="F124" s="104"/>
      <c r="G124" s="153" t="s">
        <v>58</v>
      </c>
      <c r="H124" s="153"/>
      <c r="I124" s="104"/>
      <c r="J124" s="105"/>
      <c r="K124" s="38" t="s">
        <v>59</v>
      </c>
      <c r="L124" s="44"/>
      <c r="M124" s="44"/>
      <c r="N124" s="57"/>
    </row>
    <row r="125" spans="2:14" ht="18" customHeight="1">
      <c r="B125" s="107"/>
      <c r="C125" s="108"/>
      <c r="D125" s="108"/>
      <c r="E125" s="109"/>
      <c r="F125" s="110"/>
      <c r="G125" s="111"/>
      <c r="H125" s="111"/>
      <c r="I125" s="110"/>
      <c r="J125" s="112"/>
      <c r="K125" s="39" t="s">
        <v>60</v>
      </c>
      <c r="L125" s="45"/>
      <c r="M125" s="45"/>
      <c r="N125" s="48"/>
    </row>
    <row r="126" spans="2:14" ht="18" customHeight="1">
      <c r="B126" s="98"/>
      <c r="C126" s="99"/>
      <c r="D126" s="99"/>
      <c r="E126" s="113"/>
      <c r="F126" s="26"/>
      <c r="G126" s="154" t="s">
        <v>61</v>
      </c>
      <c r="H126" s="154"/>
      <c r="I126" s="96"/>
      <c r="J126" s="97"/>
      <c r="K126" s="40" t="s">
        <v>62</v>
      </c>
      <c r="L126" s="46"/>
      <c r="M126" s="49"/>
      <c r="N126" s="46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114</v>
      </c>
      <c r="L127" s="47"/>
      <c r="M127" s="50"/>
      <c r="N127" s="47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106</v>
      </c>
      <c r="L128" s="45"/>
      <c r="M128" s="50"/>
      <c r="N128" s="47"/>
    </row>
    <row r="129" spans="2:14" ht="18" customHeight="1">
      <c r="B129" s="98"/>
      <c r="C129" s="99"/>
      <c r="D129" s="99"/>
      <c r="E129" s="113"/>
      <c r="F129" s="26"/>
      <c r="G129" s="154" t="s">
        <v>63</v>
      </c>
      <c r="H129" s="154"/>
      <c r="I129" s="96"/>
      <c r="J129" s="97"/>
      <c r="K129" s="40" t="s">
        <v>122</v>
      </c>
      <c r="L129" s="46"/>
      <c r="M129" s="49"/>
      <c r="N129" s="46"/>
    </row>
    <row r="130" spans="2:14" ht="18" customHeight="1">
      <c r="B130" s="98"/>
      <c r="C130" s="99"/>
      <c r="D130" s="99"/>
      <c r="E130" s="114"/>
      <c r="F130" s="99"/>
      <c r="G130" s="115"/>
      <c r="H130" s="115"/>
      <c r="I130" s="108"/>
      <c r="J130" s="116"/>
      <c r="K130" s="41" t="s">
        <v>115</v>
      </c>
      <c r="L130" s="47"/>
      <c r="M130" s="50"/>
      <c r="N130" s="47"/>
    </row>
    <row r="131" spans="2:14" ht="18" customHeight="1">
      <c r="B131" s="98"/>
      <c r="C131" s="99"/>
      <c r="D131" s="99"/>
      <c r="E131" s="114"/>
      <c r="F131" s="99"/>
      <c r="G131" s="115"/>
      <c r="H131" s="115"/>
      <c r="I131" s="108"/>
      <c r="J131" s="116"/>
      <c r="K131" s="41" t="s">
        <v>120</v>
      </c>
      <c r="L131" s="47"/>
      <c r="M131" s="47"/>
      <c r="N131" s="47"/>
    </row>
    <row r="132" spans="2:14" ht="18" customHeight="1">
      <c r="B132" s="98"/>
      <c r="C132" s="99"/>
      <c r="D132" s="99"/>
      <c r="E132" s="87"/>
      <c r="F132" s="88"/>
      <c r="G132" s="111"/>
      <c r="H132" s="111"/>
      <c r="I132" s="110"/>
      <c r="J132" s="112"/>
      <c r="K132" s="41" t="s">
        <v>121</v>
      </c>
      <c r="L132" s="48"/>
      <c r="M132" s="45"/>
      <c r="N132" s="48"/>
    </row>
    <row r="133" spans="2:14" ht="18" customHeight="1">
      <c r="B133" s="147" t="s">
        <v>64</v>
      </c>
      <c r="C133" s="148"/>
      <c r="D133" s="148"/>
      <c r="E133" s="26"/>
      <c r="F133" s="26"/>
      <c r="G133" s="26"/>
      <c r="H133" s="26"/>
      <c r="I133" s="26"/>
      <c r="J133" s="26"/>
      <c r="K133" s="26"/>
      <c r="L133" s="26"/>
      <c r="M133" s="26"/>
      <c r="N133" s="58"/>
    </row>
    <row r="134" spans="2:14" ht="13.5" customHeight="1">
      <c r="B134" s="117"/>
      <c r="C134" s="42" t="s">
        <v>65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66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7"/>
      <c r="C136" s="42" t="s">
        <v>67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7"/>
      <c r="C137" s="42" t="s">
        <v>240</v>
      </c>
      <c r="D137" s="118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241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201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112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113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97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246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242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243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244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194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245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247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203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149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8" customHeight="1">
      <c r="B152" s="119"/>
      <c r="C152" s="42" t="s">
        <v>68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>
      <c r="B153" s="120"/>
      <c r="C153" s="42" t="s">
        <v>248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3.5">
      <c r="B154" s="120"/>
      <c r="C154" s="42" t="s">
        <v>202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</row>
    <row r="155" spans="2:14" ht="13.5">
      <c r="B155" s="120"/>
      <c r="C155" s="42" t="s">
        <v>249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</row>
    <row r="156" spans="2:14" ht="14.25" thickBot="1">
      <c r="B156" s="121"/>
      <c r="C156" s="43" t="s">
        <v>250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</row>
  </sheetData>
  <sheetProtection/>
  <mergeCells count="27">
    <mergeCell ref="B133:D133"/>
    <mergeCell ref="G102:H102"/>
    <mergeCell ref="G122:H122"/>
    <mergeCell ref="G123:H123"/>
    <mergeCell ref="B124:D124"/>
    <mergeCell ref="G124:H124"/>
    <mergeCell ref="G126:H126"/>
    <mergeCell ref="G129:H129"/>
    <mergeCell ref="G116:H116"/>
    <mergeCell ref="G117:H117"/>
    <mergeCell ref="G118:H118"/>
    <mergeCell ref="G119:H119"/>
    <mergeCell ref="G120:H120"/>
    <mergeCell ref="G121:H121"/>
    <mergeCell ref="G10:H10"/>
    <mergeCell ref="C111:D111"/>
    <mergeCell ref="D100:G100"/>
    <mergeCell ref="D101:G101"/>
    <mergeCell ref="B114:I114"/>
    <mergeCell ref="B115:D115"/>
    <mergeCell ref="G115:H115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62"/>
  <sheetViews>
    <sheetView view="pageBreakPreview" zoomScale="75" zoomScaleNormal="75" zoomScaleSheetLayoutView="75" zoomScalePageLayoutView="0" workbookViewId="0" topLeftCell="A1">
      <pane xSplit="10" ySplit="10" topLeftCell="K137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L153" sqref="L153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437</v>
      </c>
      <c r="L5" s="32" t="str">
        <f>K5</f>
        <v>H 30.9.13</v>
      </c>
      <c r="M5" s="32" t="str">
        <f>K5</f>
        <v>H 30.9.13</v>
      </c>
      <c r="N5" s="51" t="str">
        <f>K5</f>
        <v>H 30.9.13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0.4131944444444444</v>
      </c>
      <c r="L6" s="122">
        <v>0.3951388888888889</v>
      </c>
      <c r="M6" s="122">
        <v>0.3819444444444444</v>
      </c>
      <c r="N6" s="123">
        <v>0.3611111111111111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2.07</v>
      </c>
      <c r="L7" s="124">
        <v>1.4</v>
      </c>
      <c r="M7" s="124">
        <v>1.42</v>
      </c>
      <c r="N7" s="125">
        <v>1.41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 t="s">
        <v>224</v>
      </c>
      <c r="L11" s="22" t="s">
        <v>223</v>
      </c>
      <c r="M11" s="22" t="s">
        <v>224</v>
      </c>
      <c r="N11" s="23" t="s">
        <v>207</v>
      </c>
      <c r="P11" s="29" t="s">
        <v>15</v>
      </c>
      <c r="Q11" s="29" t="e">
        <f aca="true" t="shared" si="0" ref="Q11:T17">IF(K11="",0,VALUE(MID(K11,2,LEN(K11)-2)))</f>
        <v>#VALUE!</v>
      </c>
      <c r="R11" s="29">
        <f t="shared" si="0"/>
        <v>25</v>
      </c>
      <c r="S11" s="29" t="e">
        <f t="shared" si="0"/>
        <v>#VALUE!</v>
      </c>
      <c r="T11" s="29">
        <f t="shared" si="0"/>
        <v>150</v>
      </c>
      <c r="U11" s="29">
        <f aca="true" t="shared" si="1" ref="U11:X28">IF(K11="＋",0,IF(K11="(＋)",0,ABS(K11)))</f>
        <v>0</v>
      </c>
      <c r="V11" s="29">
        <f t="shared" si="1"/>
        <v>25</v>
      </c>
      <c r="W11" s="29">
        <f t="shared" si="1"/>
        <v>0</v>
      </c>
      <c r="X11" s="29">
        <f t="shared" si="1"/>
        <v>150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210</v>
      </c>
      <c r="L12" s="22" t="s">
        <v>345</v>
      </c>
      <c r="M12" s="22" t="s">
        <v>394</v>
      </c>
      <c r="N12" s="23" t="s">
        <v>446</v>
      </c>
      <c r="P12" s="29" t="s">
        <v>15</v>
      </c>
      <c r="Q12" s="29">
        <f t="shared" si="0"/>
        <v>200</v>
      </c>
      <c r="R12" s="29">
        <f t="shared" si="0"/>
        <v>300</v>
      </c>
      <c r="S12" s="29">
        <f t="shared" si="0"/>
        <v>500</v>
      </c>
      <c r="T12" s="29">
        <f t="shared" si="0"/>
        <v>375</v>
      </c>
      <c r="U12" s="29">
        <f t="shared" si="1"/>
        <v>200</v>
      </c>
      <c r="V12" s="29">
        <f t="shared" si="1"/>
        <v>300</v>
      </c>
      <c r="W12" s="29">
        <f t="shared" si="1"/>
        <v>500</v>
      </c>
      <c r="X12" s="29">
        <f t="shared" si="1"/>
        <v>375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453</v>
      </c>
      <c r="G13" s="4"/>
      <c r="H13" s="4"/>
      <c r="I13" s="4"/>
      <c r="J13" s="4"/>
      <c r="K13" s="22" t="s">
        <v>223</v>
      </c>
      <c r="L13" s="22"/>
      <c r="M13" s="22" t="s">
        <v>223</v>
      </c>
      <c r="N13" s="23" t="s">
        <v>223</v>
      </c>
      <c r="P13" s="29" t="s">
        <v>15</v>
      </c>
      <c r="Q13" s="29">
        <f t="shared" si="0"/>
        <v>25</v>
      </c>
      <c r="R13" s="29">
        <f t="shared" si="0"/>
        <v>0</v>
      </c>
      <c r="S13" s="29">
        <f t="shared" si="0"/>
        <v>25</v>
      </c>
      <c r="T13" s="29">
        <f t="shared" si="0"/>
        <v>25</v>
      </c>
      <c r="U13" s="29">
        <f t="shared" si="1"/>
        <v>25</v>
      </c>
      <c r="V13" s="29">
        <f t="shared" si="1"/>
        <v>0</v>
      </c>
      <c r="W13" s="29">
        <f t="shared" si="1"/>
        <v>25</v>
      </c>
      <c r="X13" s="29">
        <f t="shared" si="1"/>
        <v>25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454</v>
      </c>
      <c r="G14" s="4"/>
      <c r="H14" s="4"/>
      <c r="I14" s="4"/>
      <c r="J14" s="4"/>
      <c r="K14" s="22" t="s">
        <v>224</v>
      </c>
      <c r="L14" s="22" t="s">
        <v>223</v>
      </c>
      <c r="M14" s="22"/>
      <c r="N14" s="23" t="s">
        <v>223</v>
      </c>
      <c r="P14" s="29" t="s">
        <v>15</v>
      </c>
      <c r="Q14" s="29" t="e">
        <f>IF(K14="",0,VALUE(MID(K14,2,LEN(K14)-2)))</f>
        <v>#VALUE!</v>
      </c>
      <c r="R14" s="29">
        <f t="shared" si="0"/>
        <v>25</v>
      </c>
      <c r="S14" s="29">
        <f t="shared" si="0"/>
        <v>0</v>
      </c>
      <c r="T14" s="29">
        <f t="shared" si="0"/>
        <v>25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25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232</v>
      </c>
      <c r="G15" s="4"/>
      <c r="H15" s="4"/>
      <c r="I15" s="4"/>
      <c r="J15" s="4"/>
      <c r="K15" s="22"/>
      <c r="L15" s="22"/>
      <c r="M15" s="22" t="s">
        <v>193</v>
      </c>
      <c r="N15" s="23" t="s">
        <v>207</v>
      </c>
      <c r="P15" s="29" t="s">
        <v>15</v>
      </c>
      <c r="Q15" s="29">
        <f>IF(K15="",0,VALUE(MID(K15,2,LEN(K15)-2)))</f>
        <v>0</v>
      </c>
      <c r="R15" s="29">
        <f t="shared" si="0"/>
        <v>0</v>
      </c>
      <c r="S15" s="29" t="e">
        <f t="shared" si="0"/>
        <v>#VALUE!</v>
      </c>
      <c r="T15" s="29">
        <f t="shared" si="0"/>
        <v>150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150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314</v>
      </c>
      <c r="G16" s="4"/>
      <c r="H16" s="4"/>
      <c r="I16" s="4"/>
      <c r="J16" s="4"/>
      <c r="K16" s="22"/>
      <c r="L16" s="22" t="s">
        <v>224</v>
      </c>
      <c r="M16" s="22" t="s">
        <v>224</v>
      </c>
      <c r="N16" s="23" t="s">
        <v>224</v>
      </c>
      <c r="T16" s="29" t="e">
        <f t="shared" si="0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455</v>
      </c>
      <c r="G17" s="4"/>
      <c r="H17" s="4"/>
      <c r="I17" s="4"/>
      <c r="J17" s="4"/>
      <c r="K17" s="22"/>
      <c r="L17" s="22" t="s">
        <v>224</v>
      </c>
      <c r="M17" s="22"/>
      <c r="N17" s="23"/>
      <c r="P17" s="29" t="s">
        <v>15</v>
      </c>
      <c r="Q17" s="29">
        <f>IF(K17="",0,VALUE(MID(K17,2,LEN(K17)-2)))</f>
        <v>0</v>
      </c>
      <c r="R17" s="29" t="e">
        <f t="shared" si="0"/>
        <v>#VALUE!</v>
      </c>
      <c r="S17" s="29">
        <f t="shared" si="0"/>
        <v>0</v>
      </c>
      <c r="T17" s="29">
        <f t="shared" si="0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 t="s">
        <v>228</v>
      </c>
      <c r="L18" s="22" t="s">
        <v>228</v>
      </c>
      <c r="M18" s="22" t="s">
        <v>268</v>
      </c>
      <c r="N18" s="23" t="s">
        <v>210</v>
      </c>
      <c r="P18" s="90" t="s">
        <v>16</v>
      </c>
      <c r="Q18" s="29" t="str">
        <f>K18</f>
        <v>(125)</v>
      </c>
      <c r="R18" s="29" t="str">
        <f>L18</f>
        <v>(125)</v>
      </c>
      <c r="S18" s="29" t="str">
        <f>M18</f>
        <v>(250)</v>
      </c>
      <c r="T18" s="29" t="str">
        <f>N18</f>
        <v>(200)</v>
      </c>
      <c r="U18" s="29">
        <f t="shared" si="1"/>
        <v>125</v>
      </c>
      <c r="V18" s="29">
        <f t="shared" si="1"/>
        <v>125</v>
      </c>
      <c r="W18" s="29">
        <f t="shared" si="1"/>
        <v>250</v>
      </c>
      <c r="X18" s="29">
        <f t="shared" si="1"/>
        <v>200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438</v>
      </c>
      <c r="L19" s="22" t="s">
        <v>439</v>
      </c>
      <c r="M19" s="22" t="s">
        <v>442</v>
      </c>
      <c r="N19" s="23" t="s">
        <v>447</v>
      </c>
      <c r="P19" s="29" t="s">
        <v>15</v>
      </c>
      <c r="Q19" s="29">
        <f>IF(K19="",0,VALUE(MID(K19,2,LEN(K19)-2)))</f>
        <v>0</v>
      </c>
      <c r="R19" s="29">
        <f>IF(L19="",0,VALUE(MID(L19,2,LEN(L19)-2)))</f>
        <v>100</v>
      </c>
      <c r="S19" s="29">
        <f>IF(M19="",0,VALUE(MID(M19,2,LEN(M19)-2)))</f>
        <v>50</v>
      </c>
      <c r="T19" s="29">
        <f>IF(N19="",0,VALUE(MID(N19,2,LEN(N19)-2)))</f>
        <v>12</v>
      </c>
      <c r="U19" s="29">
        <f>IF(K19="＋",0,IF(K19="(＋)",0,ABS(K19)))</f>
        <v>8000</v>
      </c>
      <c r="V19" s="29">
        <f>IF(L19="＋",0,IF(L19="(＋)",0,ABS(L19)))</f>
        <v>11000</v>
      </c>
      <c r="W19" s="29">
        <f>IF(M19="＋",0,IF(M19="(＋)",0,ABS(M19)))</f>
        <v>6500</v>
      </c>
      <c r="X19" s="29">
        <f>IF(N19="＋",0,IF(N19="(＋)",0,ABS(N19)))</f>
        <v>3125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152</v>
      </c>
      <c r="G20" s="4"/>
      <c r="H20" s="4"/>
      <c r="I20" s="4"/>
      <c r="J20" s="4"/>
      <c r="K20" s="22" t="s">
        <v>205</v>
      </c>
      <c r="L20" s="22"/>
      <c r="M20" s="22"/>
      <c r="N20" s="23"/>
      <c r="P20" s="29" t="s">
        <v>15</v>
      </c>
      <c r="Q20" s="29" t="e">
        <f aca="true" t="shared" si="3" ref="Q20:T21">IF(K20="",0,VALUE(MID(K20,2,LEN(K20)-2)))</f>
        <v>#VALUE!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153</v>
      </c>
      <c r="G21" s="4"/>
      <c r="H21" s="4"/>
      <c r="I21" s="4"/>
      <c r="J21" s="4"/>
      <c r="K21" s="22" t="s">
        <v>205</v>
      </c>
      <c r="L21" s="22" t="s">
        <v>440</v>
      </c>
      <c r="M21" s="22" t="s">
        <v>443</v>
      </c>
      <c r="N21" s="23" t="s">
        <v>448</v>
      </c>
      <c r="P21" s="29" t="s">
        <v>15</v>
      </c>
      <c r="Q21" s="29" t="e">
        <f t="shared" si="3"/>
        <v>#VALUE!</v>
      </c>
      <c r="R21" s="29">
        <f t="shared" si="3"/>
        <v>37</v>
      </c>
      <c r="S21" s="29">
        <f t="shared" si="3"/>
        <v>7</v>
      </c>
      <c r="T21" s="29">
        <f t="shared" si="3"/>
        <v>55</v>
      </c>
      <c r="U21" s="29">
        <f t="shared" si="1"/>
        <v>0</v>
      </c>
      <c r="V21" s="29">
        <f t="shared" si="1"/>
        <v>1375</v>
      </c>
      <c r="W21" s="29">
        <f t="shared" si="1"/>
        <v>575</v>
      </c>
      <c r="X21" s="29">
        <f t="shared" si="1"/>
        <v>1550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139</v>
      </c>
      <c r="G22" s="4"/>
      <c r="H22" s="4"/>
      <c r="I22" s="4"/>
      <c r="J22" s="4"/>
      <c r="K22" s="22"/>
      <c r="L22" s="22" t="s">
        <v>268</v>
      </c>
      <c r="M22" s="22" t="s">
        <v>223</v>
      </c>
      <c r="N22" s="23" t="s">
        <v>224</v>
      </c>
      <c r="P22" s="90" t="s">
        <v>16</v>
      </c>
      <c r="Q22" s="29">
        <f>K22</f>
        <v>0</v>
      </c>
      <c r="R22" s="29" t="str">
        <f>L22</f>
        <v>(250)</v>
      </c>
      <c r="S22" s="29" t="str">
        <f>M22</f>
        <v>(25)</v>
      </c>
      <c r="T22" s="29" t="str">
        <f>N22</f>
        <v>(＋)</v>
      </c>
      <c r="U22" s="29">
        <f t="shared" si="1"/>
        <v>0</v>
      </c>
      <c r="V22" s="29">
        <f t="shared" si="1"/>
        <v>250</v>
      </c>
      <c r="W22" s="29">
        <f t="shared" si="1"/>
        <v>25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291</v>
      </c>
      <c r="G23" s="4"/>
      <c r="H23" s="4"/>
      <c r="I23" s="4"/>
      <c r="J23" s="4"/>
      <c r="K23" s="22" t="s">
        <v>370</v>
      </c>
      <c r="L23" s="22" t="s">
        <v>441</v>
      </c>
      <c r="M23" s="22" t="s">
        <v>444</v>
      </c>
      <c r="N23" s="23" t="s">
        <v>449</v>
      </c>
      <c r="P23" s="29" t="s">
        <v>15</v>
      </c>
      <c r="Q23" s="29">
        <f>IF(K23="",0,VALUE(MID(K23,2,LEN(K23)-2)))</f>
        <v>550</v>
      </c>
      <c r="R23" s="29">
        <f>IF(L23="",0,VALUE(MID(L23,2,LEN(L23)-2)))</f>
        <v>7500</v>
      </c>
      <c r="S23" s="29">
        <f>IF(M23="",0,VALUE(MID(M23,2,LEN(M23)-2)))</f>
        <v>6750</v>
      </c>
      <c r="T23" s="29">
        <f>IF(N23="",0,VALUE(MID(N23,2,LEN(N23)-2)))</f>
        <v>15750</v>
      </c>
      <c r="U23" s="29">
        <f t="shared" si="1"/>
        <v>550</v>
      </c>
      <c r="V23" s="29">
        <f t="shared" si="1"/>
        <v>7500</v>
      </c>
      <c r="W23" s="29">
        <f t="shared" si="1"/>
        <v>6750</v>
      </c>
      <c r="X23" s="29">
        <f t="shared" si="1"/>
        <v>15750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195</v>
      </c>
      <c r="G24" s="4"/>
      <c r="H24" s="4"/>
      <c r="I24" s="4"/>
      <c r="J24" s="4"/>
      <c r="K24" s="22" t="s">
        <v>204</v>
      </c>
      <c r="L24" s="22" t="s">
        <v>208</v>
      </c>
      <c r="M24" s="22" t="s">
        <v>228</v>
      </c>
      <c r="N24" s="23" t="s">
        <v>450</v>
      </c>
      <c r="P24" s="90" t="s">
        <v>16</v>
      </c>
      <c r="Q24" s="29" t="str">
        <f>K24</f>
        <v>(50)</v>
      </c>
      <c r="R24" s="29" t="str">
        <f>L24</f>
        <v>(100)</v>
      </c>
      <c r="S24" s="29" t="str">
        <f>M24</f>
        <v>(125)</v>
      </c>
      <c r="T24" s="29" t="str">
        <f>N24</f>
        <v>(525)</v>
      </c>
      <c r="U24" s="29">
        <f t="shared" si="1"/>
        <v>50</v>
      </c>
      <c r="V24" s="29">
        <f t="shared" si="1"/>
        <v>100</v>
      </c>
      <c r="W24" s="29">
        <f t="shared" si="1"/>
        <v>125</v>
      </c>
      <c r="X24" s="29">
        <f t="shared" si="1"/>
        <v>525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158</v>
      </c>
      <c r="G25" s="4"/>
      <c r="H25" s="4"/>
      <c r="I25" s="4"/>
      <c r="J25" s="4"/>
      <c r="K25" s="22"/>
      <c r="L25" s="22" t="s">
        <v>208</v>
      </c>
      <c r="M25" s="22" t="s">
        <v>308</v>
      </c>
      <c r="N25" s="23" t="s">
        <v>451</v>
      </c>
      <c r="P25" s="29" t="s">
        <v>15</v>
      </c>
      <c r="Q25" s="29">
        <f>IF(K25="",0,VALUE(MID(K25,2,LEN(K25)-2)))</f>
        <v>0</v>
      </c>
      <c r="R25" s="29">
        <f>IF(L27="",0,VALUE(MID(L27,2,LEN(L27)-2)))</f>
        <v>1050</v>
      </c>
      <c r="S25" s="29">
        <f>IF(M25="",0,VALUE(MID(M25,2,LEN(M25)-2)))</f>
        <v>175</v>
      </c>
      <c r="T25" s="29">
        <f>IF(N25="",0,VALUE(MID(N25,2,LEN(N25)-2)))</f>
        <v>15250</v>
      </c>
      <c r="U25" s="29">
        <f t="shared" si="1"/>
        <v>0</v>
      </c>
      <c r="V25" s="29">
        <f t="shared" si="1"/>
        <v>100</v>
      </c>
      <c r="W25" s="29">
        <f t="shared" si="1"/>
        <v>175</v>
      </c>
      <c r="X25" s="29">
        <f t="shared" si="1"/>
        <v>15250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162</v>
      </c>
      <c r="G26" s="4"/>
      <c r="H26" s="4"/>
      <c r="I26" s="4"/>
      <c r="J26" s="4"/>
      <c r="K26" s="22" t="s">
        <v>224</v>
      </c>
      <c r="L26" s="22" t="s">
        <v>210</v>
      </c>
      <c r="M26" s="22" t="s">
        <v>204</v>
      </c>
      <c r="N26" s="23" t="s">
        <v>208</v>
      </c>
      <c r="U26" s="29">
        <f t="shared" si="1"/>
        <v>0</v>
      </c>
      <c r="V26" s="29">
        <f t="shared" si="1"/>
        <v>200</v>
      </c>
      <c r="W26" s="29">
        <f t="shared" si="1"/>
        <v>50</v>
      </c>
      <c r="X26" s="29">
        <f t="shared" si="1"/>
        <v>100</v>
      </c>
    </row>
    <row r="27" spans="2:24" ht="13.5" customHeight="1">
      <c r="B27" s="1">
        <f t="shared" si="2"/>
        <v>17</v>
      </c>
      <c r="C27" s="3"/>
      <c r="D27" s="7"/>
      <c r="E27" s="4"/>
      <c r="F27" s="4" t="s">
        <v>157</v>
      </c>
      <c r="G27" s="4"/>
      <c r="H27" s="4"/>
      <c r="I27" s="4"/>
      <c r="J27" s="4"/>
      <c r="K27" s="22" t="s">
        <v>394</v>
      </c>
      <c r="L27" s="22" t="s">
        <v>376</v>
      </c>
      <c r="M27" s="22" t="s">
        <v>445</v>
      </c>
      <c r="N27" s="23" t="s">
        <v>444</v>
      </c>
      <c r="P27" s="29" t="s">
        <v>15</v>
      </c>
      <c r="Q27" s="29">
        <f aca="true" t="shared" si="4" ref="Q27:T28">IF(K27="",0,VALUE(MID(K27,2,LEN(K27)-2)))</f>
        <v>500</v>
      </c>
      <c r="R27" s="29" t="e">
        <f>IF(#REF!="",0,VALUE(MID(#REF!,2,LEN(#REF!)-2)))</f>
        <v>#REF!</v>
      </c>
      <c r="S27" s="29">
        <f t="shared" si="4"/>
        <v>2000</v>
      </c>
      <c r="T27" s="29">
        <f t="shared" si="4"/>
        <v>6750</v>
      </c>
      <c r="U27" s="29">
        <f t="shared" si="1"/>
        <v>500</v>
      </c>
      <c r="V27" s="29">
        <f t="shared" si="1"/>
        <v>1050</v>
      </c>
      <c r="W27" s="29">
        <f t="shared" si="1"/>
        <v>2000</v>
      </c>
      <c r="X27" s="29">
        <f t="shared" si="1"/>
        <v>6750</v>
      </c>
    </row>
    <row r="28" spans="2:24" ht="13.5" customHeight="1">
      <c r="B28" s="1">
        <f t="shared" si="2"/>
        <v>18</v>
      </c>
      <c r="C28" s="3"/>
      <c r="D28" s="7"/>
      <c r="E28" s="4"/>
      <c r="F28" s="4" t="s">
        <v>93</v>
      </c>
      <c r="G28" s="4"/>
      <c r="H28" s="4"/>
      <c r="I28" s="4"/>
      <c r="J28" s="4"/>
      <c r="K28" s="22" t="s">
        <v>208</v>
      </c>
      <c r="L28" s="22" t="s">
        <v>223</v>
      </c>
      <c r="M28" s="22"/>
      <c r="N28" s="23"/>
      <c r="P28" s="29" t="s">
        <v>15</v>
      </c>
      <c r="Q28" s="29">
        <f t="shared" si="4"/>
        <v>100</v>
      </c>
      <c r="R28" s="29">
        <f t="shared" si="4"/>
        <v>25</v>
      </c>
      <c r="S28" s="29">
        <f t="shared" si="4"/>
        <v>0</v>
      </c>
      <c r="T28" s="29">
        <f t="shared" si="4"/>
        <v>0</v>
      </c>
      <c r="U28" s="29">
        <f t="shared" si="1"/>
        <v>100</v>
      </c>
      <c r="V28" s="29">
        <f t="shared" si="1"/>
        <v>25</v>
      </c>
      <c r="W28" s="29">
        <f t="shared" si="1"/>
        <v>0</v>
      </c>
      <c r="X28" s="29">
        <f t="shared" si="1"/>
        <v>0</v>
      </c>
    </row>
    <row r="29" spans="2:24" ht="13.5" customHeight="1">
      <c r="B29" s="1">
        <f t="shared" si="2"/>
        <v>19</v>
      </c>
      <c r="C29" s="2" t="s">
        <v>26</v>
      </c>
      <c r="D29" s="2" t="s">
        <v>27</v>
      </c>
      <c r="E29" s="4"/>
      <c r="F29" s="4" t="s">
        <v>154</v>
      </c>
      <c r="G29" s="4"/>
      <c r="H29" s="4"/>
      <c r="I29" s="4"/>
      <c r="J29" s="4"/>
      <c r="K29" s="28">
        <v>2500</v>
      </c>
      <c r="L29" s="24">
        <v>350</v>
      </c>
      <c r="M29" s="24">
        <v>550</v>
      </c>
      <c r="N29" s="25">
        <v>950</v>
      </c>
      <c r="P29" s="90"/>
      <c r="U29" s="29">
        <f>COUNTA(K11:K28)</f>
        <v>13</v>
      </c>
      <c r="V29" s="29">
        <f>COUNTA(L11:L28)</f>
        <v>15</v>
      </c>
      <c r="W29" s="29">
        <f>COUNTA(M11:M28)</f>
        <v>14</v>
      </c>
      <c r="X29" s="29">
        <f>COUNTA(N11:N28)</f>
        <v>15</v>
      </c>
    </row>
    <row r="30" spans="2:16" ht="13.5" customHeight="1">
      <c r="B30" s="1">
        <f t="shared" si="2"/>
        <v>20</v>
      </c>
      <c r="C30" s="2" t="s">
        <v>28</v>
      </c>
      <c r="D30" s="2" t="s">
        <v>29</v>
      </c>
      <c r="E30" s="4"/>
      <c r="F30" s="4" t="s">
        <v>292</v>
      </c>
      <c r="G30" s="4"/>
      <c r="H30" s="4"/>
      <c r="I30" s="4"/>
      <c r="J30" s="4"/>
      <c r="K30" s="24"/>
      <c r="L30" s="24" t="s">
        <v>205</v>
      </c>
      <c r="M30" s="24"/>
      <c r="N30" s="132" t="s">
        <v>205</v>
      </c>
      <c r="P30" s="90"/>
    </row>
    <row r="31" spans="2:16" ht="13.5" customHeight="1">
      <c r="B31" s="1">
        <f t="shared" si="2"/>
        <v>21</v>
      </c>
      <c r="C31" s="7"/>
      <c r="D31" s="7"/>
      <c r="E31" s="4"/>
      <c r="F31" s="4" t="s">
        <v>129</v>
      </c>
      <c r="G31" s="4"/>
      <c r="H31" s="4"/>
      <c r="I31" s="4"/>
      <c r="J31" s="4"/>
      <c r="K31" s="24"/>
      <c r="L31" s="24">
        <v>50</v>
      </c>
      <c r="M31" s="24">
        <v>100</v>
      </c>
      <c r="N31" s="25">
        <v>25</v>
      </c>
      <c r="P31" s="90"/>
    </row>
    <row r="32" spans="2:14" ht="12.75" customHeight="1">
      <c r="B32" s="1">
        <f t="shared" si="2"/>
        <v>22</v>
      </c>
      <c r="C32" s="2" t="s">
        <v>110</v>
      </c>
      <c r="D32" s="2" t="s">
        <v>18</v>
      </c>
      <c r="E32" s="4"/>
      <c r="F32" s="4" t="s">
        <v>123</v>
      </c>
      <c r="G32" s="4"/>
      <c r="H32" s="4"/>
      <c r="I32" s="4"/>
      <c r="J32" s="4"/>
      <c r="K32" s="24" t="s">
        <v>205</v>
      </c>
      <c r="L32" s="24" t="s">
        <v>205</v>
      </c>
      <c r="M32" s="24" t="s">
        <v>205</v>
      </c>
      <c r="N32" s="25"/>
    </row>
    <row r="33" spans="2:24" ht="13.5" customHeight="1">
      <c r="B33" s="1">
        <f t="shared" si="2"/>
        <v>23</v>
      </c>
      <c r="C33" s="7"/>
      <c r="D33" s="9" t="s">
        <v>78</v>
      </c>
      <c r="E33" s="4"/>
      <c r="F33" s="4" t="s">
        <v>100</v>
      </c>
      <c r="G33" s="4"/>
      <c r="H33" s="4"/>
      <c r="I33" s="4"/>
      <c r="J33" s="4"/>
      <c r="K33" s="24"/>
      <c r="L33" s="24"/>
      <c r="M33" s="24"/>
      <c r="N33" s="25">
        <v>1</v>
      </c>
      <c r="U33" s="29">
        <f>COUNTA(K33)</f>
        <v>0</v>
      </c>
      <c r="V33" s="29">
        <f>COUNTA(L33)</f>
        <v>0</v>
      </c>
      <c r="W33" s="29">
        <f>COUNTA(M33)</f>
        <v>0</v>
      </c>
      <c r="X33" s="29">
        <f>COUNTA(N33)</f>
        <v>1</v>
      </c>
    </row>
    <row r="34" spans="2:14" ht="13.5" customHeight="1">
      <c r="B34" s="1">
        <f t="shared" si="2"/>
        <v>24</v>
      </c>
      <c r="C34" s="7"/>
      <c r="D34" s="2" t="s">
        <v>19</v>
      </c>
      <c r="E34" s="4"/>
      <c r="F34" s="4" t="s">
        <v>198</v>
      </c>
      <c r="G34" s="4"/>
      <c r="H34" s="4"/>
      <c r="I34" s="4"/>
      <c r="J34" s="4"/>
      <c r="K34" s="24"/>
      <c r="L34" s="24" t="s">
        <v>205</v>
      </c>
      <c r="M34" s="24">
        <v>100</v>
      </c>
      <c r="N34" s="25"/>
    </row>
    <row r="35" spans="2:14" ht="13.5" customHeight="1">
      <c r="B35" s="1">
        <f t="shared" si="2"/>
        <v>25</v>
      </c>
      <c r="C35" s="7"/>
      <c r="D35" s="7"/>
      <c r="E35" s="4"/>
      <c r="F35" s="4" t="s">
        <v>133</v>
      </c>
      <c r="G35" s="4"/>
      <c r="H35" s="4"/>
      <c r="I35" s="4"/>
      <c r="J35" s="4"/>
      <c r="K35" s="28">
        <v>300</v>
      </c>
      <c r="L35" s="24">
        <v>925</v>
      </c>
      <c r="M35" s="24">
        <v>1725</v>
      </c>
      <c r="N35" s="25">
        <v>550</v>
      </c>
    </row>
    <row r="36" spans="2:15" ht="13.5" customHeight="1">
      <c r="B36" s="1">
        <f t="shared" si="2"/>
        <v>26</v>
      </c>
      <c r="C36" s="7"/>
      <c r="D36" s="7"/>
      <c r="E36" s="4"/>
      <c r="F36" s="4" t="s">
        <v>151</v>
      </c>
      <c r="G36" s="4"/>
      <c r="H36" s="4"/>
      <c r="I36" s="4"/>
      <c r="J36" s="4"/>
      <c r="K36" s="24"/>
      <c r="L36" s="24">
        <v>350</v>
      </c>
      <c r="M36" s="24">
        <v>50</v>
      </c>
      <c r="N36" s="25">
        <v>25</v>
      </c>
      <c r="O36" s="67"/>
    </row>
    <row r="37" spans="2:14" ht="13.5" customHeight="1">
      <c r="B37" s="1">
        <f t="shared" si="2"/>
        <v>27</v>
      </c>
      <c r="C37" s="7"/>
      <c r="D37" s="7"/>
      <c r="E37" s="4"/>
      <c r="F37" s="4" t="s">
        <v>134</v>
      </c>
      <c r="G37" s="4"/>
      <c r="H37" s="4"/>
      <c r="I37" s="4"/>
      <c r="J37" s="4"/>
      <c r="K37" s="24">
        <v>650</v>
      </c>
      <c r="L37" s="24">
        <v>1775</v>
      </c>
      <c r="M37" s="24">
        <v>1400</v>
      </c>
      <c r="N37" s="25">
        <v>300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197</v>
      </c>
      <c r="G38" s="4"/>
      <c r="H38" s="4"/>
      <c r="I38" s="4"/>
      <c r="J38" s="4"/>
      <c r="K38" s="24"/>
      <c r="L38" s="24"/>
      <c r="M38" s="24">
        <v>24</v>
      </c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81</v>
      </c>
      <c r="G39" s="4"/>
      <c r="H39" s="4"/>
      <c r="I39" s="4"/>
      <c r="J39" s="4"/>
      <c r="K39" s="24">
        <v>50</v>
      </c>
      <c r="L39" s="24"/>
      <c r="M39" s="24"/>
      <c r="N39" s="25"/>
    </row>
    <row r="40" spans="2:14" ht="13.5" customHeight="1">
      <c r="B40" s="1">
        <f t="shared" si="2"/>
        <v>30</v>
      </c>
      <c r="C40" s="7"/>
      <c r="D40" s="7"/>
      <c r="E40" s="4"/>
      <c r="F40" s="4" t="s">
        <v>275</v>
      </c>
      <c r="G40" s="4"/>
      <c r="H40" s="4"/>
      <c r="I40" s="4"/>
      <c r="J40" s="4"/>
      <c r="K40" s="24"/>
      <c r="L40" s="24"/>
      <c r="M40" s="24"/>
      <c r="N40" s="25">
        <v>1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457</v>
      </c>
      <c r="G41" s="4"/>
      <c r="H41" s="4"/>
      <c r="I41" s="4"/>
      <c r="J41" s="4"/>
      <c r="K41" s="24"/>
      <c r="L41" s="24"/>
      <c r="M41" s="24">
        <v>25</v>
      </c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20</v>
      </c>
      <c r="G42" s="4"/>
      <c r="H42" s="4"/>
      <c r="I42" s="4"/>
      <c r="J42" s="4"/>
      <c r="K42" s="28">
        <v>100</v>
      </c>
      <c r="L42" s="24">
        <v>1250</v>
      </c>
      <c r="M42" s="24">
        <v>2000</v>
      </c>
      <c r="N42" s="25">
        <v>2450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140</v>
      </c>
      <c r="G43" s="4"/>
      <c r="H43" s="4"/>
      <c r="I43" s="4"/>
      <c r="J43" s="4"/>
      <c r="K43" s="24">
        <v>150</v>
      </c>
      <c r="L43" s="24" t="s">
        <v>205</v>
      </c>
      <c r="M43" s="24">
        <v>600</v>
      </c>
      <c r="N43" s="25">
        <v>250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144</v>
      </c>
      <c r="G44" s="4"/>
      <c r="H44" s="4"/>
      <c r="I44" s="4"/>
      <c r="J44" s="4"/>
      <c r="K44" s="24">
        <v>200</v>
      </c>
      <c r="L44" s="24">
        <v>275</v>
      </c>
      <c r="M44" s="24">
        <v>900</v>
      </c>
      <c r="N44" s="25">
        <v>900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21</v>
      </c>
      <c r="G45" s="4"/>
      <c r="H45" s="4"/>
      <c r="I45" s="4"/>
      <c r="J45" s="4"/>
      <c r="K45" s="24">
        <v>25</v>
      </c>
      <c r="L45" s="24">
        <v>225</v>
      </c>
      <c r="M45" s="24">
        <v>125</v>
      </c>
      <c r="N45" s="25"/>
    </row>
    <row r="46" spans="2:14" ht="13.5" customHeight="1">
      <c r="B46" s="1">
        <f t="shared" si="2"/>
        <v>36</v>
      </c>
      <c r="C46" s="7"/>
      <c r="D46" s="7"/>
      <c r="E46" s="4"/>
      <c r="F46" s="4" t="s">
        <v>456</v>
      </c>
      <c r="G46" s="4"/>
      <c r="H46" s="4"/>
      <c r="I46" s="4"/>
      <c r="J46" s="4"/>
      <c r="K46" s="24" t="s">
        <v>205</v>
      </c>
      <c r="L46" s="24">
        <v>3</v>
      </c>
      <c r="M46" s="24">
        <v>12</v>
      </c>
      <c r="N46" s="25">
        <v>2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200</v>
      </c>
      <c r="G47" s="4"/>
      <c r="H47" s="4"/>
      <c r="I47" s="4"/>
      <c r="J47" s="4"/>
      <c r="K47" s="24">
        <v>75</v>
      </c>
      <c r="L47" s="24">
        <v>25</v>
      </c>
      <c r="M47" s="24">
        <v>25</v>
      </c>
      <c r="N47" s="25">
        <v>200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233</v>
      </c>
      <c r="G48" s="4"/>
      <c r="H48" s="4"/>
      <c r="I48" s="4"/>
      <c r="J48" s="4"/>
      <c r="K48" s="28"/>
      <c r="L48" s="24"/>
      <c r="M48" s="24">
        <v>25</v>
      </c>
      <c r="N48" s="25">
        <v>50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22</v>
      </c>
      <c r="G49" s="4"/>
      <c r="H49" s="4"/>
      <c r="I49" s="4"/>
      <c r="J49" s="4"/>
      <c r="K49" s="28">
        <v>250</v>
      </c>
      <c r="L49" s="24">
        <v>375</v>
      </c>
      <c r="M49" s="24">
        <v>125</v>
      </c>
      <c r="N49" s="25">
        <v>50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23</v>
      </c>
      <c r="G50" s="4"/>
      <c r="H50" s="4"/>
      <c r="I50" s="4"/>
      <c r="J50" s="4"/>
      <c r="K50" s="24">
        <v>1950</v>
      </c>
      <c r="L50" s="24">
        <v>2750</v>
      </c>
      <c r="M50" s="60">
        <v>825</v>
      </c>
      <c r="N50" s="66">
        <v>125</v>
      </c>
    </row>
    <row r="51" spans="2:14" ht="13.5" customHeight="1">
      <c r="B51" s="1">
        <f t="shared" si="2"/>
        <v>41</v>
      </c>
      <c r="C51" s="7"/>
      <c r="D51" s="7"/>
      <c r="E51" s="4"/>
      <c r="F51" s="4" t="s">
        <v>24</v>
      </c>
      <c r="G51" s="4"/>
      <c r="H51" s="4"/>
      <c r="I51" s="4"/>
      <c r="J51" s="4"/>
      <c r="K51" s="24">
        <v>300</v>
      </c>
      <c r="L51" s="24">
        <v>450</v>
      </c>
      <c r="M51" s="24">
        <v>275</v>
      </c>
      <c r="N51" s="25" t="s">
        <v>205</v>
      </c>
    </row>
    <row r="52" spans="2:14" ht="13.5" customHeight="1">
      <c r="B52" s="1">
        <f t="shared" si="2"/>
        <v>42</v>
      </c>
      <c r="C52" s="2" t="s">
        <v>95</v>
      </c>
      <c r="D52" s="2" t="s">
        <v>96</v>
      </c>
      <c r="E52" s="4"/>
      <c r="F52" s="4" t="s">
        <v>127</v>
      </c>
      <c r="G52" s="4"/>
      <c r="H52" s="4"/>
      <c r="I52" s="4"/>
      <c r="J52" s="4"/>
      <c r="K52" s="28" t="s">
        <v>205</v>
      </c>
      <c r="L52" s="28">
        <v>50</v>
      </c>
      <c r="M52" s="24">
        <v>25</v>
      </c>
      <c r="N52" s="25">
        <v>50</v>
      </c>
    </row>
    <row r="53" spans="2:14" ht="13.5" customHeight="1">
      <c r="B53" s="1">
        <f t="shared" si="2"/>
        <v>43</v>
      </c>
      <c r="C53" s="7"/>
      <c r="D53" s="7"/>
      <c r="E53" s="4"/>
      <c r="F53" s="4" t="s">
        <v>119</v>
      </c>
      <c r="G53" s="4"/>
      <c r="H53" s="4"/>
      <c r="I53" s="4"/>
      <c r="J53" s="4"/>
      <c r="K53" s="24"/>
      <c r="L53" s="24">
        <v>50</v>
      </c>
      <c r="M53" s="24">
        <v>125</v>
      </c>
      <c r="N53" s="25" t="s">
        <v>205</v>
      </c>
    </row>
    <row r="54" spans="2:14" ht="13.5" customHeight="1">
      <c r="B54" s="1">
        <f t="shared" si="2"/>
        <v>44</v>
      </c>
      <c r="C54" s="2" t="s">
        <v>111</v>
      </c>
      <c r="D54" s="2" t="s">
        <v>30</v>
      </c>
      <c r="E54" s="4"/>
      <c r="F54" s="4" t="s">
        <v>141</v>
      </c>
      <c r="G54" s="4"/>
      <c r="H54" s="4"/>
      <c r="I54" s="4"/>
      <c r="J54" s="4"/>
      <c r="K54" s="24" t="s">
        <v>205</v>
      </c>
      <c r="L54" s="24"/>
      <c r="M54" s="24"/>
      <c r="N54" s="25"/>
    </row>
    <row r="55" spans="2:25" ht="13.5" customHeight="1">
      <c r="B55" s="1">
        <f t="shared" si="2"/>
        <v>45</v>
      </c>
      <c r="C55" s="91"/>
      <c r="D55" s="91"/>
      <c r="E55" s="4"/>
      <c r="F55" s="4" t="s">
        <v>168</v>
      </c>
      <c r="G55" s="4"/>
      <c r="H55" s="4"/>
      <c r="I55" s="4"/>
      <c r="J55" s="4"/>
      <c r="K55" s="24">
        <v>200</v>
      </c>
      <c r="L55" s="28" t="s">
        <v>205</v>
      </c>
      <c r="M55" s="24">
        <v>200</v>
      </c>
      <c r="N55" s="25">
        <v>750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234</v>
      </c>
      <c r="G56" s="4"/>
      <c r="H56" s="4"/>
      <c r="I56" s="4"/>
      <c r="J56" s="4"/>
      <c r="K56" s="24" t="s">
        <v>205</v>
      </c>
      <c r="L56" s="24">
        <v>300</v>
      </c>
      <c r="M56" s="24" t="s">
        <v>205</v>
      </c>
      <c r="N56" s="134"/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458</v>
      </c>
      <c r="G57" s="4"/>
      <c r="H57" s="4"/>
      <c r="I57" s="4"/>
      <c r="J57" s="4"/>
      <c r="K57" s="24">
        <v>25</v>
      </c>
      <c r="L57" s="24">
        <v>25</v>
      </c>
      <c r="M57" s="24" t="s">
        <v>205</v>
      </c>
      <c r="N57" s="25"/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31</v>
      </c>
      <c r="G58" s="4"/>
      <c r="H58" s="4"/>
      <c r="I58" s="4"/>
      <c r="J58" s="4"/>
      <c r="K58" s="24" t="s">
        <v>205</v>
      </c>
      <c r="L58" s="24"/>
      <c r="M58" s="24" t="s">
        <v>205</v>
      </c>
      <c r="N58" s="25"/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108</v>
      </c>
      <c r="G59" s="4"/>
      <c r="H59" s="4"/>
      <c r="I59" s="4"/>
      <c r="J59" s="4"/>
      <c r="K59" s="24"/>
      <c r="L59" s="24"/>
      <c r="M59" s="24">
        <v>25</v>
      </c>
      <c r="N59" s="25">
        <v>50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459</v>
      </c>
      <c r="G60" s="4"/>
      <c r="H60" s="4"/>
      <c r="I60" s="4"/>
      <c r="J60" s="4"/>
      <c r="K60" s="24">
        <v>25</v>
      </c>
      <c r="L60" s="24">
        <v>50</v>
      </c>
      <c r="M60" s="24">
        <v>75</v>
      </c>
      <c r="N60" s="25"/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172</v>
      </c>
      <c r="G61" s="4"/>
      <c r="H61" s="4"/>
      <c r="I61" s="4"/>
      <c r="J61" s="4"/>
      <c r="K61" s="24"/>
      <c r="L61" s="24" t="s">
        <v>205</v>
      </c>
      <c r="M61" s="24" t="s">
        <v>205</v>
      </c>
      <c r="N61" s="25">
        <v>100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191</v>
      </c>
      <c r="G62" s="4"/>
      <c r="H62" s="4"/>
      <c r="I62" s="4"/>
      <c r="J62" s="4"/>
      <c r="K62" s="24">
        <v>200</v>
      </c>
      <c r="L62" s="24">
        <v>200</v>
      </c>
      <c r="M62" s="24">
        <v>400</v>
      </c>
      <c r="N62" s="25"/>
      <c r="Y62" s="64"/>
    </row>
    <row r="63" spans="2:25" ht="13.5" customHeight="1">
      <c r="B63" s="1">
        <f t="shared" si="2"/>
        <v>53</v>
      </c>
      <c r="C63" s="7"/>
      <c r="D63" s="7"/>
      <c r="E63" s="4"/>
      <c r="F63" s="4" t="s">
        <v>460</v>
      </c>
      <c r="G63" s="4"/>
      <c r="H63" s="4"/>
      <c r="I63" s="4"/>
      <c r="J63" s="4"/>
      <c r="K63" s="24"/>
      <c r="L63" s="24" t="s">
        <v>205</v>
      </c>
      <c r="M63" s="24"/>
      <c r="N63" s="25"/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85</v>
      </c>
      <c r="G64" s="4"/>
      <c r="H64" s="4"/>
      <c r="I64" s="4"/>
      <c r="J64" s="4"/>
      <c r="K64" s="28"/>
      <c r="L64" s="28">
        <v>100</v>
      </c>
      <c r="M64" s="24"/>
      <c r="N64" s="25"/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192</v>
      </c>
      <c r="G65" s="4"/>
      <c r="H65" s="4"/>
      <c r="I65" s="4"/>
      <c r="J65" s="4"/>
      <c r="K65" s="28" t="s">
        <v>205</v>
      </c>
      <c r="L65" s="28"/>
      <c r="M65" s="24">
        <v>100</v>
      </c>
      <c r="N65" s="25"/>
      <c r="Y65" s="63"/>
    </row>
    <row r="66" spans="2:25" ht="13.5" customHeight="1">
      <c r="B66" s="1">
        <f t="shared" si="2"/>
        <v>56</v>
      </c>
      <c r="C66" s="7"/>
      <c r="D66" s="7"/>
      <c r="E66" s="4"/>
      <c r="F66" s="4" t="s">
        <v>199</v>
      </c>
      <c r="G66" s="4"/>
      <c r="H66" s="4"/>
      <c r="I66" s="4"/>
      <c r="J66" s="4"/>
      <c r="K66" s="28"/>
      <c r="L66" s="28">
        <v>200</v>
      </c>
      <c r="M66" s="24" t="s">
        <v>205</v>
      </c>
      <c r="N66" s="25"/>
      <c r="Y66" s="63"/>
    </row>
    <row r="67" spans="2:25" ht="13.5" customHeight="1">
      <c r="B67" s="1">
        <f t="shared" si="2"/>
        <v>57</v>
      </c>
      <c r="C67" s="7"/>
      <c r="D67" s="7"/>
      <c r="E67" s="4"/>
      <c r="F67" s="4" t="s">
        <v>331</v>
      </c>
      <c r="G67" s="4"/>
      <c r="H67" s="4"/>
      <c r="I67" s="4"/>
      <c r="J67" s="4"/>
      <c r="K67" s="24"/>
      <c r="L67" s="24"/>
      <c r="M67" s="24">
        <v>100</v>
      </c>
      <c r="N67" s="25" t="s">
        <v>205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145</v>
      </c>
      <c r="G68" s="4"/>
      <c r="H68" s="4"/>
      <c r="I68" s="4"/>
      <c r="J68" s="4"/>
      <c r="K68" s="24">
        <v>1400</v>
      </c>
      <c r="L68" s="24" t="s">
        <v>205</v>
      </c>
      <c r="M68" s="24">
        <v>1100</v>
      </c>
      <c r="N68" s="25">
        <v>900</v>
      </c>
      <c r="Y68" s="63"/>
    </row>
    <row r="69" spans="2:25" ht="13.5" customHeight="1">
      <c r="B69" s="1">
        <f t="shared" si="2"/>
        <v>59</v>
      </c>
      <c r="C69" s="7"/>
      <c r="D69" s="7"/>
      <c r="E69" s="4"/>
      <c r="F69" s="4" t="s">
        <v>461</v>
      </c>
      <c r="G69" s="4"/>
      <c r="H69" s="4"/>
      <c r="I69" s="4"/>
      <c r="J69" s="4"/>
      <c r="K69" s="24" t="s">
        <v>205</v>
      </c>
      <c r="L69" s="24"/>
      <c r="M69" s="24">
        <v>150</v>
      </c>
      <c r="N69" s="25"/>
      <c r="Y69" s="65"/>
    </row>
    <row r="70" spans="2:25" ht="13.5" customHeight="1">
      <c r="B70" s="1">
        <f t="shared" si="2"/>
        <v>60</v>
      </c>
      <c r="C70" s="7"/>
      <c r="D70" s="7"/>
      <c r="E70" s="4"/>
      <c r="F70" s="4" t="s">
        <v>278</v>
      </c>
      <c r="G70" s="4"/>
      <c r="H70" s="4"/>
      <c r="I70" s="4"/>
      <c r="J70" s="4"/>
      <c r="K70" s="24">
        <v>96</v>
      </c>
      <c r="L70" s="24">
        <v>16</v>
      </c>
      <c r="M70" s="24" t="s">
        <v>205</v>
      </c>
      <c r="N70" s="25" t="s">
        <v>205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220</v>
      </c>
      <c r="G71" s="4"/>
      <c r="H71" s="4"/>
      <c r="I71" s="4"/>
      <c r="J71" s="4"/>
      <c r="K71" s="24">
        <v>50</v>
      </c>
      <c r="L71" s="90">
        <v>125</v>
      </c>
      <c r="M71" s="24">
        <v>200</v>
      </c>
      <c r="N71" s="25">
        <v>325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173</v>
      </c>
      <c r="G72" s="4"/>
      <c r="H72" s="4"/>
      <c r="I72" s="4"/>
      <c r="J72" s="4"/>
      <c r="K72" s="24"/>
      <c r="L72" s="24"/>
      <c r="M72" s="24"/>
      <c r="N72" s="25" t="s">
        <v>205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146</v>
      </c>
      <c r="G73" s="4"/>
      <c r="H73" s="4"/>
      <c r="I73" s="4"/>
      <c r="J73" s="4"/>
      <c r="K73" s="24">
        <v>600</v>
      </c>
      <c r="L73" s="24">
        <v>300</v>
      </c>
      <c r="M73" s="24">
        <v>600</v>
      </c>
      <c r="N73" s="25" t="s">
        <v>205</v>
      </c>
      <c r="Y73" s="65"/>
    </row>
    <row r="74" spans="2:25" ht="13.5" customHeight="1">
      <c r="B74" s="1">
        <f t="shared" si="2"/>
        <v>64</v>
      </c>
      <c r="C74" s="7"/>
      <c r="D74" s="7"/>
      <c r="E74" s="4"/>
      <c r="F74" s="4" t="s">
        <v>147</v>
      </c>
      <c r="G74" s="4"/>
      <c r="H74" s="4"/>
      <c r="I74" s="4"/>
      <c r="J74" s="4"/>
      <c r="K74" s="24">
        <v>25</v>
      </c>
      <c r="L74" s="24">
        <v>175</v>
      </c>
      <c r="M74" s="24">
        <v>300</v>
      </c>
      <c r="N74" s="25">
        <v>75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385</v>
      </c>
      <c r="G75" s="4"/>
      <c r="H75" s="4"/>
      <c r="I75" s="4"/>
      <c r="J75" s="4"/>
      <c r="K75" s="24"/>
      <c r="L75" s="24" t="s">
        <v>205</v>
      </c>
      <c r="M75" s="24">
        <v>300</v>
      </c>
      <c r="N75" s="25">
        <v>550</v>
      </c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170</v>
      </c>
      <c r="G76" s="4"/>
      <c r="H76" s="4"/>
      <c r="I76" s="4"/>
      <c r="J76" s="4"/>
      <c r="K76" s="24" t="s">
        <v>205</v>
      </c>
      <c r="L76" s="24" t="s">
        <v>205</v>
      </c>
      <c r="M76" s="24">
        <v>150</v>
      </c>
      <c r="N76" s="25">
        <v>125</v>
      </c>
      <c r="Y76" s="62"/>
    </row>
    <row r="77" spans="2:25" ht="13.5" customHeight="1">
      <c r="B77" s="1">
        <f aca="true" t="shared" si="5" ref="B77:B95">B76+1</f>
        <v>67</v>
      </c>
      <c r="C77" s="7"/>
      <c r="D77" s="7"/>
      <c r="E77" s="4"/>
      <c r="F77" s="4" t="s">
        <v>33</v>
      </c>
      <c r="G77" s="4"/>
      <c r="H77" s="4"/>
      <c r="I77" s="4"/>
      <c r="J77" s="4"/>
      <c r="K77" s="24" t="s">
        <v>205</v>
      </c>
      <c r="L77" s="24" t="s">
        <v>205</v>
      </c>
      <c r="M77" s="24" t="s">
        <v>205</v>
      </c>
      <c r="N77" s="25" t="s">
        <v>205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35</v>
      </c>
      <c r="G78" s="4"/>
      <c r="H78" s="4"/>
      <c r="I78" s="4"/>
      <c r="J78" s="4"/>
      <c r="K78" s="28">
        <v>56</v>
      </c>
      <c r="L78" s="24">
        <v>112</v>
      </c>
      <c r="M78" s="24">
        <v>56</v>
      </c>
      <c r="N78" s="25">
        <v>20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36</v>
      </c>
      <c r="G79" s="4"/>
      <c r="H79" s="4"/>
      <c r="I79" s="4"/>
      <c r="J79" s="4"/>
      <c r="K79" s="24" t="s">
        <v>205</v>
      </c>
      <c r="L79" s="24">
        <v>40</v>
      </c>
      <c r="M79" s="24">
        <v>16</v>
      </c>
      <c r="N79" s="25">
        <v>56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37</v>
      </c>
      <c r="G80" s="4"/>
      <c r="H80" s="4"/>
      <c r="I80" s="4"/>
      <c r="J80" s="4"/>
      <c r="K80" s="28"/>
      <c r="L80" s="28" t="s">
        <v>205</v>
      </c>
      <c r="M80" s="24" t="s">
        <v>205</v>
      </c>
      <c r="N80" s="25" t="s">
        <v>205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359</v>
      </c>
      <c r="G81" s="4"/>
      <c r="H81" s="4"/>
      <c r="I81" s="4"/>
      <c r="J81" s="4"/>
      <c r="K81" s="24" t="s">
        <v>205</v>
      </c>
      <c r="L81" s="24"/>
      <c r="M81" s="24"/>
      <c r="N81" s="25"/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159</v>
      </c>
      <c r="G82" s="4"/>
      <c r="H82" s="4"/>
      <c r="I82" s="4"/>
      <c r="J82" s="4"/>
      <c r="K82" s="24" t="s">
        <v>403</v>
      </c>
      <c r="L82" s="24" t="s">
        <v>205</v>
      </c>
      <c r="M82" s="24">
        <v>25</v>
      </c>
      <c r="N82" s="25">
        <v>25</v>
      </c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104</v>
      </c>
      <c r="G83" s="4"/>
      <c r="H83" s="4"/>
      <c r="I83" s="4"/>
      <c r="J83" s="4"/>
      <c r="K83" s="28">
        <v>200</v>
      </c>
      <c r="L83" s="24">
        <v>200</v>
      </c>
      <c r="M83" s="24" t="s">
        <v>205</v>
      </c>
      <c r="N83" s="25">
        <v>100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105</v>
      </c>
      <c r="G84" s="4"/>
      <c r="H84" s="4"/>
      <c r="I84" s="4"/>
      <c r="J84" s="4"/>
      <c r="K84" s="24">
        <v>200</v>
      </c>
      <c r="L84" s="24">
        <v>100</v>
      </c>
      <c r="M84" s="24">
        <v>250</v>
      </c>
      <c r="N84" s="25">
        <v>100</v>
      </c>
      <c r="Y84" s="62"/>
    </row>
    <row r="85" spans="2:25" ht="13.5" customHeight="1">
      <c r="B85" s="1">
        <f t="shared" si="5"/>
        <v>75</v>
      </c>
      <c r="C85" s="7"/>
      <c r="D85" s="7"/>
      <c r="E85" s="4"/>
      <c r="F85" s="4" t="s">
        <v>132</v>
      </c>
      <c r="G85" s="4"/>
      <c r="H85" s="4"/>
      <c r="I85" s="4"/>
      <c r="J85" s="4"/>
      <c r="K85" s="24"/>
      <c r="L85" s="24"/>
      <c r="M85" s="24"/>
      <c r="N85" s="25">
        <v>100</v>
      </c>
      <c r="Y85" s="62"/>
    </row>
    <row r="86" spans="2:25" ht="13.5" customHeight="1">
      <c r="B86" s="1">
        <f t="shared" si="5"/>
        <v>76</v>
      </c>
      <c r="C86" s="7"/>
      <c r="D86" s="7"/>
      <c r="E86" s="4"/>
      <c r="F86" s="4" t="s">
        <v>148</v>
      </c>
      <c r="G86" s="4"/>
      <c r="H86" s="4"/>
      <c r="I86" s="4"/>
      <c r="J86" s="4"/>
      <c r="K86" s="24">
        <v>1000</v>
      </c>
      <c r="L86" s="24">
        <v>1400</v>
      </c>
      <c r="M86" s="24">
        <v>1150</v>
      </c>
      <c r="N86" s="25">
        <v>500</v>
      </c>
      <c r="Y86" s="62"/>
    </row>
    <row r="87" spans="2:25" ht="13.5" customHeight="1">
      <c r="B87" s="1">
        <f t="shared" si="5"/>
        <v>77</v>
      </c>
      <c r="C87" s="7"/>
      <c r="D87" s="7"/>
      <c r="E87" s="4"/>
      <c r="F87" s="4" t="s">
        <v>183</v>
      </c>
      <c r="G87" s="4"/>
      <c r="H87" s="4"/>
      <c r="I87" s="4"/>
      <c r="J87" s="4"/>
      <c r="K87" s="28">
        <v>25</v>
      </c>
      <c r="L87" s="24">
        <v>125</v>
      </c>
      <c r="M87" s="24">
        <v>125</v>
      </c>
      <c r="N87" s="25">
        <v>200</v>
      </c>
      <c r="Y87" s="62"/>
    </row>
    <row r="88" spans="2:25" ht="13.5" customHeight="1">
      <c r="B88" s="1">
        <f t="shared" si="5"/>
        <v>78</v>
      </c>
      <c r="C88" s="7"/>
      <c r="D88" s="7"/>
      <c r="E88" s="4"/>
      <c r="F88" s="4" t="s">
        <v>155</v>
      </c>
      <c r="G88" s="4"/>
      <c r="H88" s="4"/>
      <c r="I88" s="4"/>
      <c r="J88" s="4"/>
      <c r="K88" s="24">
        <v>2</v>
      </c>
      <c r="L88" s="24">
        <v>1</v>
      </c>
      <c r="M88" s="24">
        <v>1</v>
      </c>
      <c r="N88" s="25">
        <v>1</v>
      </c>
      <c r="Y88" s="62"/>
    </row>
    <row r="89" spans="2:25" ht="13.5" customHeight="1">
      <c r="B89" s="1">
        <f t="shared" si="5"/>
        <v>79</v>
      </c>
      <c r="C89" s="7"/>
      <c r="D89" s="7"/>
      <c r="E89" s="4"/>
      <c r="F89" s="4" t="s">
        <v>156</v>
      </c>
      <c r="G89" s="4"/>
      <c r="H89" s="4"/>
      <c r="I89" s="4"/>
      <c r="J89" s="4"/>
      <c r="K89" s="24">
        <v>25</v>
      </c>
      <c r="L89" s="24">
        <v>75</v>
      </c>
      <c r="M89" s="24">
        <v>100</v>
      </c>
      <c r="N89" s="25">
        <v>75</v>
      </c>
      <c r="Y89" s="62"/>
    </row>
    <row r="90" spans="2:25" ht="13.5" customHeight="1">
      <c r="B90" s="1">
        <f t="shared" si="5"/>
        <v>80</v>
      </c>
      <c r="C90" s="7"/>
      <c r="D90" s="7"/>
      <c r="E90" s="4"/>
      <c r="F90" s="4" t="s">
        <v>38</v>
      </c>
      <c r="G90" s="4"/>
      <c r="H90" s="4"/>
      <c r="I90" s="4"/>
      <c r="J90" s="4"/>
      <c r="K90" s="24"/>
      <c r="L90" s="24"/>
      <c r="M90" s="24"/>
      <c r="N90" s="25">
        <v>100</v>
      </c>
      <c r="Y90" s="62"/>
    </row>
    <row r="91" spans="2:25" ht="13.5" customHeight="1">
      <c r="B91" s="1">
        <f t="shared" si="5"/>
        <v>81</v>
      </c>
      <c r="C91" s="7"/>
      <c r="D91" s="7"/>
      <c r="E91" s="4"/>
      <c r="F91" s="4" t="s">
        <v>462</v>
      </c>
      <c r="G91" s="4"/>
      <c r="H91" s="4"/>
      <c r="I91" s="4"/>
      <c r="J91" s="4"/>
      <c r="K91" s="24"/>
      <c r="L91" s="24" t="s">
        <v>205</v>
      </c>
      <c r="M91" s="24" t="s">
        <v>205</v>
      </c>
      <c r="N91" s="25">
        <v>100</v>
      </c>
      <c r="Y91" s="62"/>
    </row>
    <row r="92" spans="2:25" ht="13.5" customHeight="1">
      <c r="B92" s="1">
        <f t="shared" si="5"/>
        <v>82</v>
      </c>
      <c r="C92" s="7"/>
      <c r="D92" s="7"/>
      <c r="E92" s="4"/>
      <c r="F92" s="4" t="s">
        <v>463</v>
      </c>
      <c r="G92" s="4"/>
      <c r="H92" s="4"/>
      <c r="I92" s="4"/>
      <c r="J92" s="4"/>
      <c r="K92" s="28"/>
      <c r="L92" s="24">
        <v>25</v>
      </c>
      <c r="M92" s="24"/>
      <c r="N92" s="25"/>
      <c r="Y92" s="62"/>
    </row>
    <row r="93" spans="2:25" ht="13.5" customHeight="1">
      <c r="B93" s="1">
        <f t="shared" si="5"/>
        <v>83</v>
      </c>
      <c r="C93" s="7"/>
      <c r="D93" s="7"/>
      <c r="E93" s="4"/>
      <c r="F93" s="4" t="s">
        <v>137</v>
      </c>
      <c r="G93" s="4"/>
      <c r="H93" s="4"/>
      <c r="I93" s="4"/>
      <c r="J93" s="4"/>
      <c r="K93" s="24">
        <v>32</v>
      </c>
      <c r="L93" s="24"/>
      <c r="M93" s="24"/>
      <c r="N93" s="25"/>
      <c r="Y93" s="62"/>
    </row>
    <row r="94" spans="2:25" ht="13.5" customHeight="1">
      <c r="B94" s="1">
        <f t="shared" si="5"/>
        <v>84</v>
      </c>
      <c r="C94" s="7"/>
      <c r="D94" s="7"/>
      <c r="E94" s="4"/>
      <c r="F94" s="4" t="s">
        <v>39</v>
      </c>
      <c r="G94" s="4"/>
      <c r="H94" s="4"/>
      <c r="I94" s="4"/>
      <c r="J94" s="4"/>
      <c r="K94" s="24">
        <v>850</v>
      </c>
      <c r="L94" s="24">
        <v>1450</v>
      </c>
      <c r="M94" s="24">
        <v>2150</v>
      </c>
      <c r="N94" s="25">
        <v>1650</v>
      </c>
      <c r="Y94" s="62"/>
    </row>
    <row r="95" spans="2:14" ht="13.5" customHeight="1" thickBot="1">
      <c r="B95" s="1">
        <f t="shared" si="5"/>
        <v>85</v>
      </c>
      <c r="C95" s="2" t="s">
        <v>86</v>
      </c>
      <c r="D95" s="2" t="s">
        <v>87</v>
      </c>
      <c r="E95" s="4"/>
      <c r="F95" s="4" t="s">
        <v>163</v>
      </c>
      <c r="G95" s="4"/>
      <c r="H95" s="4"/>
      <c r="I95" s="4"/>
      <c r="J95" s="4"/>
      <c r="K95" s="24"/>
      <c r="L95" s="24" t="s">
        <v>452</v>
      </c>
      <c r="M95" s="24"/>
      <c r="N95" s="25">
        <v>1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COUNTA(K11:K119)</f>
        <v>66</v>
      </c>
      <c r="V96" s="29">
        <f>COUNTA(L11:L119)</f>
        <v>83</v>
      </c>
      <c r="W96" s="29">
        <f>COUNTA(M11:M119)</f>
        <v>82</v>
      </c>
      <c r="X96" s="29">
        <f>COUNTA(N11:N119)</f>
        <v>80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SUM(U11:U28,K29:K119)</f>
        <v>22611</v>
      </c>
      <c r="V100" s="29">
        <f>SUM(V11:V28,L29:L119)</f>
        <v>40785</v>
      </c>
      <c r="W100" s="29">
        <f>SUM(W11:W28,M29:M119)</f>
        <v>36368</v>
      </c>
      <c r="X100" s="29">
        <f>SUM(X11:X28,N29:N119)</f>
        <v>58544</v>
      </c>
    </row>
    <row r="101" spans="2:14" ht="18" customHeight="1" thickBot="1">
      <c r="B101" s="81"/>
      <c r="C101" s="10"/>
      <c r="D101" s="149" t="s">
        <v>3</v>
      </c>
      <c r="E101" s="149"/>
      <c r="F101" s="149"/>
      <c r="G101" s="149"/>
      <c r="H101" s="10"/>
      <c r="I101" s="10"/>
      <c r="J101" s="83"/>
      <c r="K101" s="34" t="str">
        <f>K5</f>
        <v>H 30.9.13</v>
      </c>
      <c r="L101" s="34" t="str">
        <f>L5</f>
        <v>H 30.9.13</v>
      </c>
      <c r="M101" s="34" t="str">
        <f>M5</f>
        <v>H 30.9.13</v>
      </c>
      <c r="N101" s="53" t="str">
        <f>N5</f>
        <v>H 30.9.13</v>
      </c>
    </row>
    <row r="102" spans="2:14" ht="18" customHeight="1" thickTop="1">
      <c r="B102" s="85" t="s">
        <v>10</v>
      </c>
      <c r="C102" s="86" t="s">
        <v>11</v>
      </c>
      <c r="D102" s="86" t="s">
        <v>12</v>
      </c>
      <c r="E102" s="87"/>
      <c r="F102" s="88"/>
      <c r="G102" s="163" t="s">
        <v>13</v>
      </c>
      <c r="H102" s="163"/>
      <c r="I102" s="88"/>
      <c r="J102" s="89"/>
      <c r="K102" s="35"/>
      <c r="L102" s="35"/>
      <c r="M102" s="35"/>
      <c r="N102" s="30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184</v>
      </c>
      <c r="G103" s="4"/>
      <c r="H103" s="4"/>
      <c r="I103" s="4"/>
      <c r="J103" s="4"/>
      <c r="K103" s="24"/>
      <c r="L103" s="24">
        <v>1</v>
      </c>
      <c r="M103" s="24" t="s">
        <v>205</v>
      </c>
      <c r="N103" s="25">
        <v>1</v>
      </c>
    </row>
    <row r="104" spans="2:14" ht="13.5" customHeight="1">
      <c r="B104" s="1">
        <f aca="true" t="shared" si="6" ref="B104:B119">B103+1</f>
        <v>87</v>
      </c>
      <c r="C104" s="7"/>
      <c r="D104" s="7"/>
      <c r="E104" s="4"/>
      <c r="F104" s="4" t="s">
        <v>185</v>
      </c>
      <c r="G104" s="4"/>
      <c r="H104" s="4"/>
      <c r="I104" s="4"/>
      <c r="J104" s="4"/>
      <c r="K104" s="24"/>
      <c r="L104" s="28">
        <v>2</v>
      </c>
      <c r="M104" s="24" t="s">
        <v>205</v>
      </c>
      <c r="N104" s="25">
        <v>1</v>
      </c>
    </row>
    <row r="105" spans="2:14" ht="13.5" customHeight="1">
      <c r="B105" s="1">
        <f t="shared" si="6"/>
        <v>88</v>
      </c>
      <c r="C105" s="7"/>
      <c r="D105" s="7"/>
      <c r="E105" s="4"/>
      <c r="F105" s="4" t="s">
        <v>186</v>
      </c>
      <c r="G105" s="4"/>
      <c r="H105" s="4"/>
      <c r="I105" s="4"/>
      <c r="J105" s="4"/>
      <c r="K105" s="24" t="s">
        <v>205</v>
      </c>
      <c r="L105" s="24" t="s">
        <v>205</v>
      </c>
      <c r="M105" s="24">
        <v>2</v>
      </c>
      <c r="N105" s="25">
        <v>1</v>
      </c>
    </row>
    <row r="106" spans="2:14" ht="13.5" customHeight="1">
      <c r="B106" s="1">
        <f t="shared" si="6"/>
        <v>89</v>
      </c>
      <c r="C106" s="7"/>
      <c r="D106" s="7"/>
      <c r="E106" s="4"/>
      <c r="F106" s="4" t="s">
        <v>124</v>
      </c>
      <c r="G106" s="4"/>
      <c r="H106" s="4"/>
      <c r="I106" s="4"/>
      <c r="J106" s="4"/>
      <c r="K106" s="24"/>
      <c r="L106" s="24" t="s">
        <v>205</v>
      </c>
      <c r="M106" s="24"/>
      <c r="N106" s="25">
        <v>1</v>
      </c>
    </row>
    <row r="107" spans="2:14" ht="13.5" customHeight="1">
      <c r="B107" s="1">
        <f t="shared" si="6"/>
        <v>90</v>
      </c>
      <c r="C107" s="7"/>
      <c r="D107" s="7"/>
      <c r="E107" s="4"/>
      <c r="F107" s="4" t="s">
        <v>88</v>
      </c>
      <c r="G107" s="4"/>
      <c r="H107" s="4"/>
      <c r="I107" s="4"/>
      <c r="J107" s="4"/>
      <c r="K107" s="24" t="s">
        <v>205</v>
      </c>
      <c r="L107" s="24">
        <v>3</v>
      </c>
      <c r="M107" s="24">
        <v>2</v>
      </c>
      <c r="N107" s="25">
        <v>2</v>
      </c>
    </row>
    <row r="108" spans="2:14" ht="13.5" customHeight="1">
      <c r="B108" s="1">
        <f t="shared" si="6"/>
        <v>91</v>
      </c>
      <c r="C108" s="7"/>
      <c r="D108" s="7"/>
      <c r="E108" s="4"/>
      <c r="F108" s="4" t="s">
        <v>42</v>
      </c>
      <c r="G108" s="4"/>
      <c r="H108" s="4"/>
      <c r="I108" s="4"/>
      <c r="J108" s="4"/>
      <c r="K108" s="24"/>
      <c r="L108" s="24">
        <v>3</v>
      </c>
      <c r="M108" s="24">
        <v>3</v>
      </c>
      <c r="N108" s="25">
        <v>2</v>
      </c>
    </row>
    <row r="109" spans="2:14" ht="13.5" customHeight="1">
      <c r="B109" s="1">
        <f t="shared" si="6"/>
        <v>92</v>
      </c>
      <c r="C109" s="2" t="s">
        <v>301</v>
      </c>
      <c r="D109" s="2" t="s">
        <v>89</v>
      </c>
      <c r="E109" s="4"/>
      <c r="F109" s="4" t="s">
        <v>464</v>
      </c>
      <c r="G109" s="4"/>
      <c r="H109" s="4"/>
      <c r="I109" s="4"/>
      <c r="J109" s="4"/>
      <c r="K109" s="24"/>
      <c r="L109" s="24" t="s">
        <v>205</v>
      </c>
      <c r="M109" s="24" t="s">
        <v>205</v>
      </c>
      <c r="N109" s="25" t="s">
        <v>205</v>
      </c>
    </row>
    <row r="110" spans="2:14" ht="13.5" customHeight="1">
      <c r="B110" s="1">
        <f t="shared" si="6"/>
        <v>93</v>
      </c>
      <c r="C110" s="7"/>
      <c r="D110" s="2" t="s">
        <v>90</v>
      </c>
      <c r="E110" s="4"/>
      <c r="F110" s="4" t="s">
        <v>128</v>
      </c>
      <c r="G110" s="4"/>
      <c r="H110" s="4"/>
      <c r="I110" s="4"/>
      <c r="J110" s="4"/>
      <c r="K110" s="24"/>
      <c r="L110" s="24">
        <v>2</v>
      </c>
      <c r="M110" s="24">
        <v>1</v>
      </c>
      <c r="N110" s="25"/>
    </row>
    <row r="111" spans="2:14" ht="13.5" customHeight="1">
      <c r="B111" s="1">
        <f t="shared" si="6"/>
        <v>94</v>
      </c>
      <c r="C111" s="7"/>
      <c r="D111" s="2" t="s">
        <v>44</v>
      </c>
      <c r="E111" s="4"/>
      <c r="F111" s="4" t="s">
        <v>167</v>
      </c>
      <c r="G111" s="4"/>
      <c r="H111" s="4"/>
      <c r="I111" s="4"/>
      <c r="J111" s="4"/>
      <c r="K111" s="24" t="s">
        <v>205</v>
      </c>
      <c r="L111" s="24"/>
      <c r="M111" s="24"/>
      <c r="N111" s="25">
        <v>2</v>
      </c>
    </row>
    <row r="112" spans="2:14" ht="13.5" customHeight="1">
      <c r="B112" s="1">
        <f t="shared" si="6"/>
        <v>95</v>
      </c>
      <c r="C112" s="7"/>
      <c r="D112" s="7"/>
      <c r="E112" s="4"/>
      <c r="F112" s="4" t="s">
        <v>171</v>
      </c>
      <c r="G112" s="4"/>
      <c r="H112" s="4"/>
      <c r="I112" s="4"/>
      <c r="J112" s="4"/>
      <c r="K112" s="24"/>
      <c r="L112" s="24">
        <v>2</v>
      </c>
      <c r="M112" s="24">
        <v>1</v>
      </c>
      <c r="N112" s="25">
        <v>2</v>
      </c>
    </row>
    <row r="113" spans="2:14" ht="13.5" customHeight="1">
      <c r="B113" s="1">
        <f t="shared" si="6"/>
        <v>96</v>
      </c>
      <c r="C113" s="7"/>
      <c r="D113" s="8"/>
      <c r="E113" s="4"/>
      <c r="F113" s="4" t="s">
        <v>45</v>
      </c>
      <c r="G113" s="4"/>
      <c r="H113" s="4"/>
      <c r="I113" s="4"/>
      <c r="J113" s="4"/>
      <c r="K113" s="24" t="s">
        <v>205</v>
      </c>
      <c r="L113" s="24" t="s">
        <v>205</v>
      </c>
      <c r="M113" s="24">
        <v>25</v>
      </c>
      <c r="N113" s="25">
        <v>25</v>
      </c>
    </row>
    <row r="114" spans="2:14" ht="13.5" customHeight="1">
      <c r="B114" s="1">
        <f t="shared" si="6"/>
        <v>97</v>
      </c>
      <c r="C114" s="8"/>
      <c r="D114" s="9" t="s">
        <v>46</v>
      </c>
      <c r="E114" s="4"/>
      <c r="F114" s="4" t="s">
        <v>47</v>
      </c>
      <c r="G114" s="4"/>
      <c r="H114" s="4"/>
      <c r="I114" s="4"/>
      <c r="J114" s="4"/>
      <c r="K114" s="24">
        <v>50</v>
      </c>
      <c r="L114" s="24">
        <v>25</v>
      </c>
      <c r="M114" s="24">
        <v>125</v>
      </c>
      <c r="N114" s="25">
        <v>50</v>
      </c>
    </row>
    <row r="115" spans="2:14" ht="13.5" customHeight="1">
      <c r="B115" s="1">
        <f t="shared" si="6"/>
        <v>98</v>
      </c>
      <c r="C115" s="2" t="s">
        <v>0</v>
      </c>
      <c r="D115" s="2" t="s">
        <v>91</v>
      </c>
      <c r="E115" s="4"/>
      <c r="F115" s="4" t="s">
        <v>1</v>
      </c>
      <c r="G115" s="4"/>
      <c r="H115" s="4"/>
      <c r="I115" s="4"/>
      <c r="J115" s="4"/>
      <c r="K115" s="24"/>
      <c r="L115" s="24" t="s">
        <v>205</v>
      </c>
      <c r="M115" s="24"/>
      <c r="N115" s="25" t="s">
        <v>205</v>
      </c>
    </row>
    <row r="116" spans="2:24" ht="13.5" customHeight="1">
      <c r="B116" s="1">
        <f t="shared" si="6"/>
        <v>99</v>
      </c>
      <c r="C116" s="7"/>
      <c r="D116" s="9" t="s">
        <v>48</v>
      </c>
      <c r="E116" s="4"/>
      <c r="F116" s="4" t="s">
        <v>49</v>
      </c>
      <c r="G116" s="4"/>
      <c r="H116" s="4"/>
      <c r="I116" s="4"/>
      <c r="J116" s="4"/>
      <c r="K116" s="24"/>
      <c r="L116" s="24" t="s">
        <v>205</v>
      </c>
      <c r="M116" s="24"/>
      <c r="N116" s="25">
        <v>25</v>
      </c>
      <c r="U116" s="29">
        <f>COUNTA(K95:K116)</f>
        <v>7</v>
      </c>
      <c r="V116" s="29">
        <f>COUNTA(L95:L116)</f>
        <v>16</v>
      </c>
      <c r="W116" s="29">
        <f>COUNTA(M95:M116)</f>
        <v>12</v>
      </c>
      <c r="X116" s="29">
        <f>COUNTA(N95:N116)</f>
        <v>16</v>
      </c>
    </row>
    <row r="117" spans="2:14" ht="13.5" customHeight="1">
      <c r="B117" s="1">
        <f t="shared" si="6"/>
        <v>100</v>
      </c>
      <c r="C117" s="156" t="s">
        <v>50</v>
      </c>
      <c r="D117" s="157"/>
      <c r="E117" s="4"/>
      <c r="F117" s="4" t="s">
        <v>51</v>
      </c>
      <c r="G117" s="4"/>
      <c r="H117" s="4"/>
      <c r="I117" s="4"/>
      <c r="J117" s="4"/>
      <c r="K117" s="24">
        <v>750</v>
      </c>
      <c r="L117" s="24">
        <v>3000</v>
      </c>
      <c r="M117" s="24">
        <v>1250</v>
      </c>
      <c r="N117" s="25">
        <v>1250</v>
      </c>
    </row>
    <row r="118" spans="2:14" ht="13.5" customHeight="1">
      <c r="B118" s="1">
        <f t="shared" si="6"/>
        <v>101</v>
      </c>
      <c r="C118" s="3"/>
      <c r="D118" s="92"/>
      <c r="E118" s="4"/>
      <c r="F118" s="4" t="s">
        <v>52</v>
      </c>
      <c r="G118" s="4"/>
      <c r="H118" s="4"/>
      <c r="I118" s="4"/>
      <c r="J118" s="4"/>
      <c r="K118" s="24">
        <v>450</v>
      </c>
      <c r="L118" s="24">
        <v>1250</v>
      </c>
      <c r="M118" s="24">
        <v>750</v>
      </c>
      <c r="N118" s="25">
        <v>1125</v>
      </c>
    </row>
    <row r="119" spans="2:14" ht="13.5" customHeight="1" thickBot="1">
      <c r="B119" s="1">
        <f t="shared" si="6"/>
        <v>102</v>
      </c>
      <c r="C119" s="3"/>
      <c r="D119" s="92"/>
      <c r="E119" s="4"/>
      <c r="F119" s="4" t="s">
        <v>92</v>
      </c>
      <c r="G119" s="4"/>
      <c r="H119" s="4"/>
      <c r="I119" s="4"/>
      <c r="J119" s="4"/>
      <c r="K119" s="24">
        <v>250</v>
      </c>
      <c r="L119" s="24">
        <v>500</v>
      </c>
      <c r="M119" s="24">
        <v>625</v>
      </c>
      <c r="N119" s="25">
        <v>250</v>
      </c>
    </row>
    <row r="120" spans="2:14" ht="19.5" customHeight="1" thickTop="1">
      <c r="B120" s="159" t="s">
        <v>54</v>
      </c>
      <c r="C120" s="160"/>
      <c r="D120" s="160"/>
      <c r="E120" s="160"/>
      <c r="F120" s="160"/>
      <c r="G120" s="160"/>
      <c r="H120" s="160"/>
      <c r="I120" s="160"/>
      <c r="J120" s="95"/>
      <c r="K120" s="37">
        <f>SUM(K121:K129)</f>
        <v>22611</v>
      </c>
      <c r="L120" s="37">
        <f>SUM(L121:L129)</f>
        <v>40785</v>
      </c>
      <c r="M120" s="37">
        <f>SUM(M121:M129)</f>
        <v>36368</v>
      </c>
      <c r="N120" s="56">
        <f>SUM(N121:N129)</f>
        <v>58544</v>
      </c>
    </row>
    <row r="121" spans="2:14" ht="13.5" customHeight="1">
      <c r="B121" s="147" t="s">
        <v>55</v>
      </c>
      <c r="C121" s="148"/>
      <c r="D121" s="161"/>
      <c r="E121" s="13"/>
      <c r="F121" s="14"/>
      <c r="G121" s="146" t="s">
        <v>14</v>
      </c>
      <c r="H121" s="146"/>
      <c r="I121" s="14"/>
      <c r="J121" s="16"/>
      <c r="K121" s="5">
        <f>SUM(U$11:U$28)</f>
        <v>9550</v>
      </c>
      <c r="L121" s="5">
        <f>SUM(V11:V28)</f>
        <v>22075</v>
      </c>
      <c r="M121" s="5">
        <f>SUM(W$11:W$28)</f>
        <v>16975</v>
      </c>
      <c r="N121" s="6">
        <f>SUM(X$11:X$28)</f>
        <v>43975</v>
      </c>
    </row>
    <row r="122" spans="2:14" ht="13.5" customHeight="1">
      <c r="B122" s="98"/>
      <c r="C122" s="99"/>
      <c r="D122" s="100"/>
      <c r="E122" s="17"/>
      <c r="F122" s="4"/>
      <c r="G122" s="146" t="s">
        <v>27</v>
      </c>
      <c r="H122" s="146"/>
      <c r="I122" s="15"/>
      <c r="J122" s="18"/>
      <c r="K122" s="5">
        <f>SUM(K$29)</f>
        <v>2500</v>
      </c>
      <c r="L122" s="5">
        <f>SUM(L$29)</f>
        <v>350</v>
      </c>
      <c r="M122" s="5">
        <f>SUM(M$29)</f>
        <v>550</v>
      </c>
      <c r="N122" s="6">
        <f>SUM(N$29)</f>
        <v>950</v>
      </c>
    </row>
    <row r="123" spans="2:14" ht="13.5" customHeight="1">
      <c r="B123" s="98"/>
      <c r="C123" s="99"/>
      <c r="D123" s="100"/>
      <c r="E123" s="17"/>
      <c r="F123" s="4"/>
      <c r="G123" s="146" t="s">
        <v>29</v>
      </c>
      <c r="H123" s="146"/>
      <c r="I123" s="14"/>
      <c r="J123" s="16"/>
      <c r="K123" s="5">
        <f>SUM(K$30:K$31)</f>
        <v>0</v>
      </c>
      <c r="L123" s="5">
        <f>SUM(L$30:L$31)</f>
        <v>50</v>
      </c>
      <c r="M123" s="5">
        <f>SUM(M$30:M$31)</f>
        <v>100</v>
      </c>
      <c r="N123" s="6">
        <f>SUM(N$30:N$31)</f>
        <v>25</v>
      </c>
    </row>
    <row r="124" spans="2:14" ht="13.5" customHeight="1">
      <c r="B124" s="98"/>
      <c r="C124" s="99"/>
      <c r="D124" s="100"/>
      <c r="E124" s="17"/>
      <c r="F124" s="4"/>
      <c r="G124" s="146" t="s">
        <v>101</v>
      </c>
      <c r="H124" s="146"/>
      <c r="I124" s="14"/>
      <c r="J124" s="16"/>
      <c r="K124" s="5">
        <f>SUM(K$32:K$32)</f>
        <v>0</v>
      </c>
      <c r="L124" s="5">
        <f>SUM(L$32:L$32)</f>
        <v>0</v>
      </c>
      <c r="M124" s="5">
        <f>SUM(M$32:M$32)</f>
        <v>0</v>
      </c>
      <c r="N124" s="6">
        <f>SUM(N$32:N$32)</f>
        <v>0</v>
      </c>
    </row>
    <row r="125" spans="2:14" ht="13.5" customHeight="1">
      <c r="B125" s="98"/>
      <c r="C125" s="99"/>
      <c r="D125" s="100"/>
      <c r="E125" s="17"/>
      <c r="F125" s="4"/>
      <c r="G125" s="146" t="s">
        <v>102</v>
      </c>
      <c r="H125" s="146"/>
      <c r="I125" s="14"/>
      <c r="J125" s="16"/>
      <c r="K125" s="5">
        <f>SUM(K$34:K$51)</f>
        <v>4050</v>
      </c>
      <c r="L125" s="5">
        <f>SUM(L$34:L$51)</f>
        <v>8403</v>
      </c>
      <c r="M125" s="5">
        <f>SUM(M$34:M$51)</f>
        <v>8236</v>
      </c>
      <c r="N125" s="6">
        <f>SUM(N$34:N$51)</f>
        <v>4903</v>
      </c>
    </row>
    <row r="126" spans="2:14" ht="13.5" customHeight="1">
      <c r="B126" s="98"/>
      <c r="C126" s="99"/>
      <c r="D126" s="100"/>
      <c r="E126" s="17"/>
      <c r="F126" s="4"/>
      <c r="G126" s="146" t="s">
        <v>96</v>
      </c>
      <c r="H126" s="146"/>
      <c r="I126" s="14"/>
      <c r="J126" s="16"/>
      <c r="K126" s="5">
        <f>SUM(K$52:K$53)</f>
        <v>0</v>
      </c>
      <c r="L126" s="5">
        <f>SUM(L$52:L$53)</f>
        <v>100</v>
      </c>
      <c r="M126" s="5">
        <f>SUM(M$52:M$53)</f>
        <v>150</v>
      </c>
      <c r="N126" s="6">
        <f>SUM(N$52:N$53)</f>
        <v>50</v>
      </c>
    </row>
    <row r="127" spans="2:14" ht="13.5" customHeight="1">
      <c r="B127" s="98"/>
      <c r="C127" s="99"/>
      <c r="D127" s="100"/>
      <c r="E127" s="17"/>
      <c r="F127" s="4"/>
      <c r="G127" s="146" t="s">
        <v>30</v>
      </c>
      <c r="H127" s="146"/>
      <c r="I127" s="14"/>
      <c r="J127" s="16"/>
      <c r="K127" s="5">
        <f>SUM(K$54:K$94)</f>
        <v>5011</v>
      </c>
      <c r="L127" s="5">
        <f>SUM(L$54:L$94)</f>
        <v>5019</v>
      </c>
      <c r="M127" s="5">
        <f>SUM(M$54:M$94)</f>
        <v>7573</v>
      </c>
      <c r="N127" s="6">
        <f>SUM(N$54:N$94)</f>
        <v>5902</v>
      </c>
    </row>
    <row r="128" spans="2:14" ht="13.5" customHeight="1">
      <c r="B128" s="98"/>
      <c r="C128" s="99"/>
      <c r="D128" s="100"/>
      <c r="E128" s="17"/>
      <c r="F128" s="4"/>
      <c r="G128" s="146" t="s">
        <v>56</v>
      </c>
      <c r="H128" s="146"/>
      <c r="I128" s="14"/>
      <c r="J128" s="16"/>
      <c r="K128" s="5">
        <f>SUM(K$33:K$33,K$117:K$118)</f>
        <v>1200</v>
      </c>
      <c r="L128" s="5">
        <f>SUM(L$33:L$33,L$117:L$118)</f>
        <v>4250</v>
      </c>
      <c r="M128" s="5">
        <f>SUM(M$33:M$33,M$117:M$118)</f>
        <v>2000</v>
      </c>
      <c r="N128" s="6">
        <f>SUM(N$33:N$33,N$117:N$118)</f>
        <v>2376</v>
      </c>
    </row>
    <row r="129" spans="2:14" ht="13.5" customHeight="1" thickBot="1">
      <c r="B129" s="101"/>
      <c r="C129" s="102"/>
      <c r="D129" s="103"/>
      <c r="E129" s="19"/>
      <c r="F129" s="10"/>
      <c r="G129" s="149" t="s">
        <v>53</v>
      </c>
      <c r="H129" s="149"/>
      <c r="I129" s="20"/>
      <c r="J129" s="21"/>
      <c r="K129" s="11">
        <f>SUM(K$95:K$116,K$119)</f>
        <v>300</v>
      </c>
      <c r="L129" s="11">
        <f>SUM(L$95:L$116,L$119)</f>
        <v>538</v>
      </c>
      <c r="M129" s="11">
        <f>SUM(M$95:M$116,M$119)</f>
        <v>784</v>
      </c>
      <c r="N129" s="12">
        <f>SUM(N$95:N$116,N$119)</f>
        <v>363</v>
      </c>
    </row>
    <row r="130" spans="2:14" ht="18" customHeight="1" thickTop="1">
      <c r="B130" s="150" t="s">
        <v>57</v>
      </c>
      <c r="C130" s="151"/>
      <c r="D130" s="152"/>
      <c r="E130" s="106"/>
      <c r="F130" s="104"/>
      <c r="G130" s="153" t="s">
        <v>58</v>
      </c>
      <c r="H130" s="153"/>
      <c r="I130" s="104"/>
      <c r="J130" s="105"/>
      <c r="K130" s="38" t="s">
        <v>59</v>
      </c>
      <c r="L130" s="44"/>
      <c r="M130" s="44"/>
      <c r="N130" s="57"/>
    </row>
    <row r="131" spans="2:14" ht="18" customHeight="1">
      <c r="B131" s="107"/>
      <c r="C131" s="108"/>
      <c r="D131" s="108"/>
      <c r="E131" s="109"/>
      <c r="F131" s="110"/>
      <c r="G131" s="111"/>
      <c r="H131" s="111"/>
      <c r="I131" s="110"/>
      <c r="J131" s="112"/>
      <c r="K131" s="39" t="s">
        <v>60</v>
      </c>
      <c r="L131" s="45"/>
      <c r="M131" s="45"/>
      <c r="N131" s="48"/>
    </row>
    <row r="132" spans="2:14" ht="18" customHeight="1">
      <c r="B132" s="98"/>
      <c r="C132" s="99"/>
      <c r="D132" s="99"/>
      <c r="E132" s="113"/>
      <c r="F132" s="26"/>
      <c r="G132" s="154" t="s">
        <v>61</v>
      </c>
      <c r="H132" s="154"/>
      <c r="I132" s="96"/>
      <c r="J132" s="97"/>
      <c r="K132" s="40" t="s">
        <v>62</v>
      </c>
      <c r="L132" s="46"/>
      <c r="M132" s="49"/>
      <c r="N132" s="46"/>
    </row>
    <row r="133" spans="2:14" ht="18" customHeight="1">
      <c r="B133" s="98"/>
      <c r="C133" s="99"/>
      <c r="D133" s="99"/>
      <c r="E133" s="114"/>
      <c r="F133" s="99"/>
      <c r="G133" s="115"/>
      <c r="H133" s="115"/>
      <c r="I133" s="108"/>
      <c r="J133" s="116"/>
      <c r="K133" s="41" t="s">
        <v>114</v>
      </c>
      <c r="L133" s="47"/>
      <c r="M133" s="50"/>
      <c r="N133" s="47"/>
    </row>
    <row r="134" spans="2:14" ht="18" customHeight="1">
      <c r="B134" s="98"/>
      <c r="C134" s="99"/>
      <c r="D134" s="99"/>
      <c r="E134" s="114"/>
      <c r="F134" s="99"/>
      <c r="G134" s="115"/>
      <c r="H134" s="115"/>
      <c r="I134" s="108"/>
      <c r="J134" s="116"/>
      <c r="K134" s="41" t="s">
        <v>106</v>
      </c>
      <c r="L134" s="45"/>
      <c r="M134" s="50"/>
      <c r="N134" s="47"/>
    </row>
    <row r="135" spans="2:14" ht="18" customHeight="1">
      <c r="B135" s="98"/>
      <c r="C135" s="99"/>
      <c r="D135" s="99"/>
      <c r="E135" s="113"/>
      <c r="F135" s="26"/>
      <c r="G135" s="154" t="s">
        <v>63</v>
      </c>
      <c r="H135" s="154"/>
      <c r="I135" s="96"/>
      <c r="J135" s="97"/>
      <c r="K135" s="40" t="s">
        <v>122</v>
      </c>
      <c r="L135" s="46"/>
      <c r="M135" s="49"/>
      <c r="N135" s="46"/>
    </row>
    <row r="136" spans="2:14" ht="18" customHeight="1">
      <c r="B136" s="98"/>
      <c r="C136" s="99"/>
      <c r="D136" s="99"/>
      <c r="E136" s="114"/>
      <c r="F136" s="99"/>
      <c r="G136" s="115"/>
      <c r="H136" s="115"/>
      <c r="I136" s="108"/>
      <c r="J136" s="116"/>
      <c r="K136" s="41" t="s">
        <v>115</v>
      </c>
      <c r="L136" s="47"/>
      <c r="M136" s="50"/>
      <c r="N136" s="47"/>
    </row>
    <row r="137" spans="2:14" ht="18" customHeight="1">
      <c r="B137" s="98"/>
      <c r="C137" s="99"/>
      <c r="D137" s="99"/>
      <c r="E137" s="114"/>
      <c r="F137" s="99"/>
      <c r="G137" s="115"/>
      <c r="H137" s="115"/>
      <c r="I137" s="108"/>
      <c r="J137" s="116"/>
      <c r="K137" s="41" t="s">
        <v>120</v>
      </c>
      <c r="L137" s="47"/>
      <c r="M137" s="47"/>
      <c r="N137" s="47"/>
    </row>
    <row r="138" spans="2:14" ht="18" customHeight="1">
      <c r="B138" s="98"/>
      <c r="C138" s="99"/>
      <c r="D138" s="99"/>
      <c r="E138" s="87"/>
      <c r="F138" s="88"/>
      <c r="G138" s="111"/>
      <c r="H138" s="111"/>
      <c r="I138" s="110"/>
      <c r="J138" s="112"/>
      <c r="K138" s="41" t="s">
        <v>121</v>
      </c>
      <c r="L138" s="48"/>
      <c r="M138" s="45"/>
      <c r="N138" s="48"/>
    </row>
    <row r="139" spans="2:14" ht="18" customHeight="1">
      <c r="B139" s="147" t="s">
        <v>64</v>
      </c>
      <c r="C139" s="148"/>
      <c r="D139" s="148"/>
      <c r="E139" s="26"/>
      <c r="F139" s="26"/>
      <c r="G139" s="26"/>
      <c r="H139" s="26"/>
      <c r="I139" s="26"/>
      <c r="J139" s="26"/>
      <c r="K139" s="26"/>
      <c r="L139" s="26"/>
      <c r="M139" s="26"/>
      <c r="N139" s="58"/>
    </row>
    <row r="140" spans="2:14" ht="13.5" customHeight="1">
      <c r="B140" s="117"/>
      <c r="C140" s="42" t="s">
        <v>65</v>
      </c>
      <c r="D140" s="118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7"/>
      <c r="C141" s="42" t="s">
        <v>66</v>
      </c>
      <c r="D141" s="118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7"/>
      <c r="C142" s="42" t="s">
        <v>67</v>
      </c>
      <c r="D142" s="118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7"/>
      <c r="C143" s="42" t="s">
        <v>240</v>
      </c>
      <c r="D143" s="118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241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201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112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113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97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246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242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243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3.5" customHeight="1">
      <c r="B152" s="119"/>
      <c r="C152" s="42" t="s">
        <v>244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 customHeight="1">
      <c r="B153" s="119"/>
      <c r="C153" s="42" t="s">
        <v>194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59"/>
    </row>
    <row r="154" spans="2:14" ht="13.5" customHeight="1">
      <c r="B154" s="119"/>
      <c r="C154" s="42" t="s">
        <v>245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59"/>
    </row>
    <row r="155" spans="2:14" ht="13.5" customHeight="1">
      <c r="B155" s="119"/>
      <c r="C155" s="42" t="s">
        <v>247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59"/>
    </row>
    <row r="156" spans="2:14" ht="13.5" customHeight="1">
      <c r="B156" s="119"/>
      <c r="C156" s="42" t="s">
        <v>203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59"/>
    </row>
    <row r="157" spans="2:14" ht="13.5" customHeight="1">
      <c r="B157" s="119"/>
      <c r="C157" s="42" t="s">
        <v>149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59"/>
    </row>
    <row r="158" spans="2:14" ht="18" customHeight="1">
      <c r="B158" s="119"/>
      <c r="C158" s="42" t="s">
        <v>68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59"/>
    </row>
    <row r="159" spans="2:14" ht="13.5">
      <c r="B159" s="120"/>
      <c r="C159" s="42" t="s">
        <v>248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1"/>
    </row>
    <row r="160" spans="2:14" ht="13.5">
      <c r="B160" s="120"/>
      <c r="C160" s="42" t="s">
        <v>202</v>
      </c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1"/>
    </row>
    <row r="161" spans="2:14" ht="13.5">
      <c r="B161" s="120"/>
      <c r="C161" s="42" t="s">
        <v>249</v>
      </c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1"/>
    </row>
    <row r="162" spans="2:14" ht="14.25" thickBot="1">
      <c r="B162" s="121"/>
      <c r="C162" s="43" t="s">
        <v>250</v>
      </c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9"/>
    </row>
  </sheetData>
  <sheetProtection/>
  <mergeCells count="27">
    <mergeCell ref="D4:G4"/>
    <mergeCell ref="D5:G5"/>
    <mergeCell ref="D6:G6"/>
    <mergeCell ref="D7:F7"/>
    <mergeCell ref="D8:F8"/>
    <mergeCell ref="D9:F9"/>
    <mergeCell ref="C117:D117"/>
    <mergeCell ref="D100:G100"/>
    <mergeCell ref="D101:G101"/>
    <mergeCell ref="B120:I120"/>
    <mergeCell ref="B121:D121"/>
    <mergeCell ref="G121:H121"/>
    <mergeCell ref="G123:H123"/>
    <mergeCell ref="G124:H124"/>
    <mergeCell ref="G125:H125"/>
    <mergeCell ref="G126:H126"/>
    <mergeCell ref="G127:H127"/>
    <mergeCell ref="G10:H10"/>
    <mergeCell ref="B139:D139"/>
    <mergeCell ref="G102:H102"/>
    <mergeCell ref="G128:H128"/>
    <mergeCell ref="G129:H129"/>
    <mergeCell ref="B130:D130"/>
    <mergeCell ref="G130:H130"/>
    <mergeCell ref="G132:H132"/>
    <mergeCell ref="G135:H135"/>
    <mergeCell ref="G122:H12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6"/>
  <sheetViews>
    <sheetView view="pageBreakPreview" zoomScale="78" zoomScaleNormal="75" zoomScaleSheetLayoutView="78" zoomScalePageLayoutView="0" workbookViewId="0" topLeftCell="A1">
      <pane xSplit="10" ySplit="10" topLeftCell="K122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H132" sqref="H132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418</v>
      </c>
      <c r="L5" s="32" t="str">
        <f>K5</f>
        <v>H 30.9.7</v>
      </c>
      <c r="M5" s="32" t="str">
        <f>K5</f>
        <v>H 30.9.7</v>
      </c>
      <c r="N5" s="51" t="str">
        <f>K5</f>
        <v>H 30.9.7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0.4131944444444444</v>
      </c>
      <c r="L6" s="122">
        <v>0.3888888888888889</v>
      </c>
      <c r="M6" s="122">
        <v>0.375</v>
      </c>
      <c r="N6" s="123">
        <v>0.34375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1.67</v>
      </c>
      <c r="L7" s="124">
        <v>1.42</v>
      </c>
      <c r="M7" s="124">
        <v>1.45</v>
      </c>
      <c r="N7" s="125">
        <v>1.4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193</v>
      </c>
      <c r="M11" s="22" t="s">
        <v>208</v>
      </c>
      <c r="N11" s="23" t="s">
        <v>208</v>
      </c>
      <c r="P11" s="29" t="s">
        <v>15</v>
      </c>
      <c r="Q11" s="29">
        <f aca="true" t="shared" si="0" ref="Q11:T15">IF(K11="",0,VALUE(MID(K11,2,LEN(K11)-2)))</f>
        <v>0</v>
      </c>
      <c r="R11" s="29" t="e">
        <f t="shared" si="0"/>
        <v>#VALUE!</v>
      </c>
      <c r="S11" s="29">
        <f t="shared" si="0"/>
        <v>100</v>
      </c>
      <c r="T11" s="29">
        <f t="shared" si="0"/>
        <v>100</v>
      </c>
      <c r="U11" s="29">
        <f aca="true" t="shared" si="1" ref="U11:X25">IF(K11="＋",0,IF(K11="(＋)",0,ABS(K11)))</f>
        <v>0</v>
      </c>
      <c r="V11" s="29">
        <f t="shared" si="1"/>
        <v>0</v>
      </c>
      <c r="W11" s="29">
        <f t="shared" si="1"/>
        <v>100</v>
      </c>
      <c r="X11" s="29">
        <f t="shared" si="1"/>
        <v>100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370</v>
      </c>
      <c r="L12" s="22" t="s">
        <v>207</v>
      </c>
      <c r="M12" s="22" t="s">
        <v>225</v>
      </c>
      <c r="N12" s="23" t="s">
        <v>225</v>
      </c>
      <c r="P12" s="29" t="s">
        <v>15</v>
      </c>
      <c r="Q12" s="29">
        <f t="shared" si="0"/>
        <v>550</v>
      </c>
      <c r="R12" s="29">
        <f t="shared" si="0"/>
        <v>150</v>
      </c>
      <c r="S12" s="29">
        <f t="shared" si="0"/>
        <v>350</v>
      </c>
      <c r="T12" s="29">
        <f t="shared" si="0"/>
        <v>350</v>
      </c>
      <c r="U12" s="29">
        <f t="shared" si="1"/>
        <v>550</v>
      </c>
      <c r="V12" s="29">
        <f t="shared" si="1"/>
        <v>150</v>
      </c>
      <c r="W12" s="29">
        <f t="shared" si="1"/>
        <v>350</v>
      </c>
      <c r="X12" s="29">
        <f t="shared" si="1"/>
        <v>350</v>
      </c>
    </row>
    <row r="13" spans="2:24" ht="13.5" customHeight="1">
      <c r="B13" s="1">
        <f aca="true" t="shared" si="2" ref="B13:B75">B12+1</f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 t="s">
        <v>204</v>
      </c>
      <c r="M13" s="22"/>
      <c r="N13" s="23"/>
      <c r="P13" s="29" t="s">
        <v>15</v>
      </c>
      <c r="Q13" s="29">
        <f t="shared" si="0"/>
        <v>0</v>
      </c>
      <c r="R13" s="29">
        <f t="shared" si="0"/>
        <v>50</v>
      </c>
      <c r="S13" s="29">
        <f t="shared" si="0"/>
        <v>0</v>
      </c>
      <c r="T13" s="29">
        <f t="shared" si="0"/>
        <v>0</v>
      </c>
      <c r="U13" s="29">
        <f t="shared" si="1"/>
        <v>0</v>
      </c>
      <c r="V13" s="29">
        <f t="shared" si="1"/>
        <v>50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/>
      <c r="L14" s="22"/>
      <c r="M14" s="22" t="s">
        <v>193</v>
      </c>
      <c r="N14" s="23" t="s">
        <v>204</v>
      </c>
      <c r="P14" s="29" t="s">
        <v>15</v>
      </c>
      <c r="Q14" s="29">
        <f>IF(K14="",0,VALUE(MID(K14,2,LEN(K14)-2)))</f>
        <v>0</v>
      </c>
      <c r="R14" s="29">
        <f t="shared" si="0"/>
        <v>0</v>
      </c>
      <c r="S14" s="29" t="e">
        <f t="shared" si="0"/>
        <v>#VALUE!</v>
      </c>
      <c r="T14" s="29">
        <f t="shared" si="0"/>
        <v>50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50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256</v>
      </c>
      <c r="G15" s="4"/>
      <c r="H15" s="4"/>
      <c r="I15" s="4"/>
      <c r="J15" s="4"/>
      <c r="K15" s="22"/>
      <c r="L15" s="22" t="s">
        <v>204</v>
      </c>
      <c r="M15" s="22"/>
      <c r="N15" s="23" t="s">
        <v>224</v>
      </c>
      <c r="P15" s="29" t="s">
        <v>15</v>
      </c>
      <c r="Q15" s="29">
        <f>IF(K15="",0,VALUE(MID(K15,2,LEN(K15)-2)))</f>
        <v>0</v>
      </c>
      <c r="R15" s="29">
        <f t="shared" si="0"/>
        <v>50</v>
      </c>
      <c r="S15" s="29">
        <f t="shared" si="0"/>
        <v>0</v>
      </c>
      <c r="T15" s="29" t="e">
        <f t="shared" si="0"/>
        <v>#VALUE!</v>
      </c>
      <c r="U15" s="29">
        <f t="shared" si="1"/>
        <v>0</v>
      </c>
      <c r="V15" s="29">
        <f t="shared" si="1"/>
        <v>50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257</v>
      </c>
      <c r="G16" s="4"/>
      <c r="H16" s="4"/>
      <c r="I16" s="4"/>
      <c r="J16" s="4"/>
      <c r="K16" s="22" t="s">
        <v>345</v>
      </c>
      <c r="L16" s="22" t="s">
        <v>204</v>
      </c>
      <c r="M16" s="22" t="s">
        <v>204</v>
      </c>
      <c r="N16" s="23" t="s">
        <v>370</v>
      </c>
      <c r="P16" s="90" t="s">
        <v>16</v>
      </c>
      <c r="Q16" s="29" t="str">
        <f>K16</f>
        <v>(300)</v>
      </c>
      <c r="R16" s="29" t="str">
        <f>L16</f>
        <v>(50)</v>
      </c>
      <c r="S16" s="29" t="str">
        <f>M16</f>
        <v>(50)</v>
      </c>
      <c r="T16" s="29" t="str">
        <f>N16</f>
        <v>(550)</v>
      </c>
      <c r="U16" s="29">
        <f t="shared" si="1"/>
        <v>300</v>
      </c>
      <c r="V16" s="29">
        <f t="shared" si="1"/>
        <v>50</v>
      </c>
      <c r="W16" s="29">
        <f t="shared" si="1"/>
        <v>50</v>
      </c>
      <c r="X16" s="29">
        <f t="shared" si="1"/>
        <v>550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17</v>
      </c>
      <c r="G17" s="4"/>
      <c r="H17" s="4"/>
      <c r="I17" s="4"/>
      <c r="J17" s="4"/>
      <c r="K17" s="22" t="s">
        <v>419</v>
      </c>
      <c r="L17" s="22" t="s">
        <v>421</v>
      </c>
      <c r="M17" s="22" t="s">
        <v>423</v>
      </c>
      <c r="N17" s="23" t="s">
        <v>426</v>
      </c>
      <c r="P17" s="29" t="s">
        <v>15</v>
      </c>
      <c r="Q17" s="29">
        <f>IF(K17="",0,VALUE(MID(K17,2,LEN(K17)-2)))</f>
        <v>75</v>
      </c>
      <c r="R17" s="29">
        <f>IF(L17="",0,VALUE(MID(L17,2,LEN(L17)-2)))</f>
        <v>875</v>
      </c>
      <c r="S17" s="29">
        <f>IF(M17="",0,VALUE(MID(M17,2,LEN(M17)-2)))</f>
        <v>60</v>
      </c>
      <c r="T17" s="29">
        <f>IF(N17="",0,VALUE(MID(N17,2,LEN(N17)-2)))</f>
        <v>90</v>
      </c>
      <c r="U17" s="29">
        <f>IF(K17="＋",0,IF(K17="(＋)",0,ABS(K17)))</f>
        <v>8750</v>
      </c>
      <c r="V17" s="29">
        <f>IF(L17="＋",0,IF(L17="(＋)",0,ABS(L17)))</f>
        <v>18750</v>
      </c>
      <c r="W17" s="29">
        <f>IF(M17="＋",0,IF(M17="(＋)",0,ABS(M17)))</f>
        <v>6600</v>
      </c>
      <c r="X17" s="29">
        <f>IF(N17="＋",0,IF(N17="(＋)",0,ABS(N17)))</f>
        <v>1900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152</v>
      </c>
      <c r="G18" s="4"/>
      <c r="H18" s="4"/>
      <c r="I18" s="4"/>
      <c r="J18" s="4"/>
      <c r="K18" s="22"/>
      <c r="L18" s="22"/>
      <c r="M18" s="22" t="s">
        <v>205</v>
      </c>
      <c r="N18" s="23"/>
      <c r="P18" s="29" t="s">
        <v>15</v>
      </c>
      <c r="Q18" s="29">
        <f aca="true" t="shared" si="3" ref="Q18:T19">IF(K18="",0,VALUE(MID(K18,2,LEN(K18)-2)))</f>
        <v>0</v>
      </c>
      <c r="R18" s="29">
        <f t="shared" si="3"/>
        <v>0</v>
      </c>
      <c r="S18" s="29" t="e">
        <f t="shared" si="3"/>
        <v>#VALUE!</v>
      </c>
      <c r="T18" s="29">
        <f t="shared" si="3"/>
        <v>0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153</v>
      </c>
      <c r="G19" s="4"/>
      <c r="H19" s="4"/>
      <c r="I19" s="4"/>
      <c r="J19" s="4"/>
      <c r="K19" s="22" t="s">
        <v>205</v>
      </c>
      <c r="L19" s="22" t="s">
        <v>205</v>
      </c>
      <c r="M19" s="22" t="s">
        <v>205</v>
      </c>
      <c r="N19" s="23" t="s">
        <v>349</v>
      </c>
      <c r="P19" s="29" t="s">
        <v>15</v>
      </c>
      <c r="Q19" s="29" t="e">
        <f t="shared" si="3"/>
        <v>#VALUE!</v>
      </c>
      <c r="R19" s="29" t="e">
        <f t="shared" si="3"/>
        <v>#VALUE!</v>
      </c>
      <c r="S19" s="29" t="e">
        <f t="shared" si="3"/>
        <v>#VALUE!</v>
      </c>
      <c r="T19" s="29">
        <f t="shared" si="3"/>
        <v>0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700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291</v>
      </c>
      <c r="G20" s="4"/>
      <c r="H20" s="4"/>
      <c r="I20" s="4"/>
      <c r="J20" s="4"/>
      <c r="K20" s="22" t="s">
        <v>420</v>
      </c>
      <c r="L20" s="22" t="s">
        <v>422</v>
      </c>
      <c r="M20" s="22" t="s">
        <v>424</v>
      </c>
      <c r="N20" s="23" t="s">
        <v>427</v>
      </c>
      <c r="P20" s="29" t="s">
        <v>15</v>
      </c>
      <c r="Q20" s="29">
        <f>IF(K20="",0,VALUE(MID(K20,2,LEN(K20)-2)))</f>
        <v>3750</v>
      </c>
      <c r="R20" s="29">
        <f>IF(L20="",0,VALUE(MID(L20,2,LEN(L20)-2)))</f>
        <v>8500</v>
      </c>
      <c r="S20" s="29">
        <f>IF(M20="",0,VALUE(MID(M20,2,LEN(M20)-2)))</f>
        <v>5750</v>
      </c>
      <c r="T20" s="29">
        <f>IF(N20="",0,VALUE(MID(N20,2,LEN(N20)-2)))</f>
        <v>14500</v>
      </c>
      <c r="U20" s="29">
        <f t="shared" si="1"/>
        <v>3750</v>
      </c>
      <c r="V20" s="29">
        <f t="shared" si="1"/>
        <v>8500</v>
      </c>
      <c r="W20" s="29">
        <f t="shared" si="1"/>
        <v>5750</v>
      </c>
      <c r="X20" s="29">
        <f t="shared" si="1"/>
        <v>14500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195</v>
      </c>
      <c r="G21" s="4"/>
      <c r="H21" s="4"/>
      <c r="I21" s="4"/>
      <c r="J21" s="4"/>
      <c r="K21" s="22" t="s">
        <v>206</v>
      </c>
      <c r="L21" s="22" t="s">
        <v>224</v>
      </c>
      <c r="M21" s="22" t="s">
        <v>268</v>
      </c>
      <c r="N21" s="23" t="s">
        <v>210</v>
      </c>
      <c r="P21" s="90" t="s">
        <v>16</v>
      </c>
      <c r="Q21" s="29" t="str">
        <f>K21</f>
        <v>(600)</v>
      </c>
      <c r="R21" s="29" t="str">
        <f>L21</f>
        <v>(＋)</v>
      </c>
      <c r="S21" s="29" t="str">
        <f>M21</f>
        <v>(250)</v>
      </c>
      <c r="T21" s="29" t="str">
        <f>N21</f>
        <v>(200)</v>
      </c>
      <c r="U21" s="29">
        <f t="shared" si="1"/>
        <v>600</v>
      </c>
      <c r="V21" s="29">
        <f t="shared" si="1"/>
        <v>0</v>
      </c>
      <c r="W21" s="29">
        <f t="shared" si="1"/>
        <v>250</v>
      </c>
      <c r="X21" s="29">
        <f t="shared" si="1"/>
        <v>200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158</v>
      </c>
      <c r="G22" s="4"/>
      <c r="H22" s="4"/>
      <c r="I22" s="4"/>
      <c r="J22" s="4"/>
      <c r="K22" s="22"/>
      <c r="L22" s="22" t="s">
        <v>268</v>
      </c>
      <c r="M22" s="22" t="s">
        <v>204</v>
      </c>
      <c r="N22" s="23" t="s">
        <v>429</v>
      </c>
      <c r="P22" s="29" t="s">
        <v>15</v>
      </c>
      <c r="Q22" s="29">
        <f>IF(K22="",0,VALUE(MID(K22,2,LEN(K22)-2)))</f>
        <v>0</v>
      </c>
      <c r="R22" s="29">
        <f>IF(L24="",0,VALUE(MID(L24,2,LEN(L24)-2)))</f>
        <v>1900</v>
      </c>
      <c r="S22" s="29">
        <f>IF(M22="",0,VALUE(MID(M22,2,LEN(M22)-2)))</f>
        <v>50</v>
      </c>
      <c r="T22" s="29">
        <f>IF(N22="",0,VALUE(MID(N22,2,LEN(N22)-2)))</f>
        <v>3300</v>
      </c>
      <c r="U22" s="29">
        <f t="shared" si="1"/>
        <v>0</v>
      </c>
      <c r="V22" s="29">
        <f t="shared" si="1"/>
        <v>250</v>
      </c>
      <c r="W22" s="29">
        <f t="shared" si="1"/>
        <v>50</v>
      </c>
      <c r="X22" s="29">
        <f t="shared" si="1"/>
        <v>3300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162</v>
      </c>
      <c r="G23" s="4"/>
      <c r="H23" s="4"/>
      <c r="I23" s="4"/>
      <c r="J23" s="4"/>
      <c r="K23" s="22"/>
      <c r="L23" s="22" t="s">
        <v>204</v>
      </c>
      <c r="M23" s="22" t="s">
        <v>204</v>
      </c>
      <c r="N23" s="23" t="s">
        <v>268</v>
      </c>
      <c r="U23" s="29">
        <f t="shared" si="1"/>
        <v>0</v>
      </c>
      <c r="V23" s="29">
        <f t="shared" si="1"/>
        <v>50</v>
      </c>
      <c r="W23" s="29">
        <f t="shared" si="1"/>
        <v>50</v>
      </c>
      <c r="X23" s="29">
        <f t="shared" si="1"/>
        <v>250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157</v>
      </c>
      <c r="G24" s="4"/>
      <c r="H24" s="4"/>
      <c r="I24" s="4"/>
      <c r="J24" s="4"/>
      <c r="K24" s="22" t="s">
        <v>224</v>
      </c>
      <c r="L24" s="22" t="s">
        <v>375</v>
      </c>
      <c r="M24" s="22" t="s">
        <v>425</v>
      </c>
      <c r="N24" s="23" t="s">
        <v>428</v>
      </c>
      <c r="P24" s="29" t="s">
        <v>15</v>
      </c>
      <c r="Q24" s="29" t="e">
        <f aca="true" t="shared" si="4" ref="Q24:T25">IF(K24="",0,VALUE(MID(K24,2,LEN(K24)-2)))</f>
        <v>#VALUE!</v>
      </c>
      <c r="R24" s="29" t="e">
        <f>IF(#REF!="",0,VALUE(MID(#REF!,2,LEN(#REF!)-2)))</f>
        <v>#REF!</v>
      </c>
      <c r="S24" s="29">
        <f t="shared" si="4"/>
        <v>900</v>
      </c>
      <c r="T24" s="29">
        <f t="shared" si="4"/>
        <v>4000</v>
      </c>
      <c r="U24" s="29">
        <f t="shared" si="1"/>
        <v>0</v>
      </c>
      <c r="V24" s="29">
        <f t="shared" si="1"/>
        <v>1900</v>
      </c>
      <c r="W24" s="29">
        <f t="shared" si="1"/>
        <v>900</v>
      </c>
      <c r="X24" s="29">
        <f t="shared" si="1"/>
        <v>4000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93</v>
      </c>
      <c r="G25" s="4"/>
      <c r="H25" s="4"/>
      <c r="I25" s="4"/>
      <c r="J25" s="4"/>
      <c r="K25" s="22" t="s">
        <v>207</v>
      </c>
      <c r="L25" s="22" t="s">
        <v>207</v>
      </c>
      <c r="M25" s="22" t="s">
        <v>224</v>
      </c>
      <c r="N25" s="23" t="s">
        <v>207</v>
      </c>
      <c r="P25" s="29" t="s">
        <v>15</v>
      </c>
      <c r="Q25" s="29">
        <f t="shared" si="4"/>
        <v>150</v>
      </c>
      <c r="R25" s="29">
        <f t="shared" si="4"/>
        <v>150</v>
      </c>
      <c r="S25" s="29" t="e">
        <f t="shared" si="4"/>
        <v>#VALUE!</v>
      </c>
      <c r="T25" s="29">
        <f t="shared" si="4"/>
        <v>150</v>
      </c>
      <c r="U25" s="29">
        <f t="shared" si="1"/>
        <v>150</v>
      </c>
      <c r="V25" s="29">
        <f t="shared" si="1"/>
        <v>150</v>
      </c>
      <c r="W25" s="29">
        <f t="shared" si="1"/>
        <v>0</v>
      </c>
      <c r="X25" s="29">
        <f t="shared" si="1"/>
        <v>150</v>
      </c>
    </row>
    <row r="26" spans="2:24" ht="13.5" customHeight="1">
      <c r="B26" s="1">
        <f t="shared" si="2"/>
        <v>16</v>
      </c>
      <c r="C26" s="2" t="s">
        <v>26</v>
      </c>
      <c r="D26" s="2" t="s">
        <v>27</v>
      </c>
      <c r="E26" s="4"/>
      <c r="F26" s="4" t="s">
        <v>154</v>
      </c>
      <c r="G26" s="4"/>
      <c r="H26" s="4"/>
      <c r="I26" s="4"/>
      <c r="J26" s="4"/>
      <c r="K26" s="28">
        <v>1600</v>
      </c>
      <c r="L26" s="24">
        <v>600</v>
      </c>
      <c r="M26" s="24">
        <v>750</v>
      </c>
      <c r="N26" s="25">
        <v>850</v>
      </c>
      <c r="P26" s="90"/>
      <c r="U26" s="29">
        <f>COUNTA(K11:K25)</f>
        <v>8</v>
      </c>
      <c r="V26" s="29">
        <f>COUNTA(L11:L25)</f>
        <v>13</v>
      </c>
      <c r="W26" s="29">
        <f>COUNTA(M11:M25)</f>
        <v>13</v>
      </c>
      <c r="X26" s="29">
        <f>COUNTA(N11:N25)</f>
        <v>13</v>
      </c>
    </row>
    <row r="27" spans="2:21" ht="13.5" customHeight="1">
      <c r="B27" s="1">
        <f t="shared" si="2"/>
        <v>17</v>
      </c>
      <c r="C27" s="2" t="s">
        <v>28</v>
      </c>
      <c r="D27" s="2" t="s">
        <v>29</v>
      </c>
      <c r="E27" s="4"/>
      <c r="F27" s="4" t="s">
        <v>83</v>
      </c>
      <c r="G27" s="4"/>
      <c r="H27" s="4"/>
      <c r="I27" s="4"/>
      <c r="J27" s="4"/>
      <c r="K27" s="24" t="s">
        <v>205</v>
      </c>
      <c r="L27" s="24">
        <v>1</v>
      </c>
      <c r="M27" s="24"/>
      <c r="N27" s="25"/>
      <c r="P27" s="90"/>
      <c r="U27" s="29">
        <f>COUNTA(K11:K25)</f>
        <v>8</v>
      </c>
    </row>
    <row r="28" spans="2:16" ht="13.5" customHeight="1">
      <c r="B28" s="1">
        <f t="shared" si="2"/>
        <v>18</v>
      </c>
      <c r="C28" s="7"/>
      <c r="D28" s="7"/>
      <c r="E28" s="4"/>
      <c r="F28" s="4" t="s">
        <v>436</v>
      </c>
      <c r="G28" s="4"/>
      <c r="H28" s="4"/>
      <c r="I28" s="4"/>
      <c r="J28" s="4"/>
      <c r="K28" s="24" t="s">
        <v>205</v>
      </c>
      <c r="L28" s="24"/>
      <c r="M28" s="24"/>
      <c r="N28" s="132"/>
      <c r="P28" s="90"/>
    </row>
    <row r="29" spans="2:16" ht="13.5" customHeight="1">
      <c r="B29" s="1">
        <f t="shared" si="2"/>
        <v>19</v>
      </c>
      <c r="C29" s="7"/>
      <c r="D29" s="7"/>
      <c r="E29" s="4"/>
      <c r="F29" s="4" t="s">
        <v>129</v>
      </c>
      <c r="G29" s="4"/>
      <c r="H29" s="4"/>
      <c r="I29" s="4"/>
      <c r="J29" s="4"/>
      <c r="K29" s="24" t="s">
        <v>205</v>
      </c>
      <c r="L29" s="24">
        <v>150</v>
      </c>
      <c r="M29" s="24">
        <v>200</v>
      </c>
      <c r="N29" s="25">
        <v>100</v>
      </c>
      <c r="P29" s="90"/>
    </row>
    <row r="30" spans="2:14" ht="13.5" customHeight="1">
      <c r="B30" s="1">
        <f t="shared" si="2"/>
        <v>20</v>
      </c>
      <c r="C30" s="2" t="s">
        <v>110</v>
      </c>
      <c r="D30" s="2" t="s">
        <v>18</v>
      </c>
      <c r="E30" s="4"/>
      <c r="F30" s="4" t="s">
        <v>103</v>
      </c>
      <c r="G30" s="4"/>
      <c r="H30" s="4"/>
      <c r="I30" s="4"/>
      <c r="J30" s="4"/>
      <c r="K30" s="24"/>
      <c r="L30" s="24"/>
      <c r="M30" s="24"/>
      <c r="N30" s="25">
        <v>50</v>
      </c>
    </row>
    <row r="31" spans="2:14" ht="12.75" customHeight="1">
      <c r="B31" s="1">
        <f t="shared" si="2"/>
        <v>21</v>
      </c>
      <c r="C31" s="7"/>
      <c r="D31" s="7"/>
      <c r="E31" s="4"/>
      <c r="F31" s="4" t="s">
        <v>123</v>
      </c>
      <c r="G31" s="4"/>
      <c r="H31" s="4"/>
      <c r="I31" s="4"/>
      <c r="J31" s="4"/>
      <c r="K31" s="24">
        <v>50</v>
      </c>
      <c r="L31" s="24"/>
      <c r="M31" s="24"/>
      <c r="N31" s="25">
        <v>50</v>
      </c>
    </row>
    <row r="32" spans="2:24" ht="13.5" customHeight="1">
      <c r="B32" s="1">
        <f t="shared" si="2"/>
        <v>22</v>
      </c>
      <c r="C32" s="7"/>
      <c r="D32" s="9" t="s">
        <v>78</v>
      </c>
      <c r="E32" s="4"/>
      <c r="F32" s="4" t="s">
        <v>100</v>
      </c>
      <c r="G32" s="4"/>
      <c r="H32" s="4"/>
      <c r="I32" s="4"/>
      <c r="J32" s="4"/>
      <c r="K32" s="24"/>
      <c r="L32" s="24"/>
      <c r="M32" s="24"/>
      <c r="N32" s="25">
        <v>4</v>
      </c>
      <c r="U32" s="29">
        <f>COUNTA(K32)</f>
        <v>0</v>
      </c>
      <c r="V32" s="29">
        <f>COUNTA(L32)</f>
        <v>0</v>
      </c>
      <c r="W32" s="29">
        <f>COUNTA(M32)</f>
        <v>0</v>
      </c>
      <c r="X32" s="29">
        <f>COUNTA(N32)</f>
        <v>1</v>
      </c>
    </row>
    <row r="33" spans="2:14" ht="13.5" customHeight="1">
      <c r="B33" s="1">
        <f t="shared" si="2"/>
        <v>23</v>
      </c>
      <c r="C33" s="7"/>
      <c r="D33" s="2" t="s">
        <v>19</v>
      </c>
      <c r="E33" s="4"/>
      <c r="F33" s="4" t="s">
        <v>198</v>
      </c>
      <c r="G33" s="4"/>
      <c r="H33" s="4"/>
      <c r="I33" s="4"/>
      <c r="J33" s="4"/>
      <c r="K33" s="24" t="s">
        <v>205</v>
      </c>
      <c r="L33" s="24" t="s">
        <v>205</v>
      </c>
      <c r="M33" s="24" t="s">
        <v>205</v>
      </c>
      <c r="N33" s="25">
        <v>150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133</v>
      </c>
      <c r="G34" s="4"/>
      <c r="H34" s="4"/>
      <c r="I34" s="4"/>
      <c r="J34" s="4"/>
      <c r="K34" s="28">
        <v>3100</v>
      </c>
      <c r="L34" s="24">
        <v>13400</v>
      </c>
      <c r="M34" s="24">
        <v>4750</v>
      </c>
      <c r="N34" s="25">
        <v>1250</v>
      </c>
    </row>
    <row r="35" spans="2:15" ht="13.5" customHeight="1">
      <c r="B35" s="1">
        <f t="shared" si="2"/>
        <v>25</v>
      </c>
      <c r="C35" s="7"/>
      <c r="D35" s="7"/>
      <c r="E35" s="4"/>
      <c r="F35" s="4" t="s">
        <v>151</v>
      </c>
      <c r="G35" s="4"/>
      <c r="H35" s="4"/>
      <c r="I35" s="4"/>
      <c r="J35" s="4"/>
      <c r="K35" s="24">
        <v>100</v>
      </c>
      <c r="L35" s="24"/>
      <c r="M35" s="24">
        <v>400</v>
      </c>
      <c r="N35" s="25">
        <v>350</v>
      </c>
      <c r="O35" s="67"/>
    </row>
    <row r="36" spans="2:14" ht="13.5" customHeight="1">
      <c r="B36" s="1">
        <f t="shared" si="2"/>
        <v>26</v>
      </c>
      <c r="C36" s="7"/>
      <c r="D36" s="7"/>
      <c r="E36" s="4"/>
      <c r="F36" s="4" t="s">
        <v>134</v>
      </c>
      <c r="G36" s="4"/>
      <c r="H36" s="4"/>
      <c r="I36" s="4"/>
      <c r="J36" s="4"/>
      <c r="K36" s="24">
        <v>2050</v>
      </c>
      <c r="L36" s="24">
        <v>4200</v>
      </c>
      <c r="M36" s="24">
        <v>2850</v>
      </c>
      <c r="N36" s="25">
        <v>500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81</v>
      </c>
      <c r="G37" s="4"/>
      <c r="H37" s="4"/>
      <c r="I37" s="4"/>
      <c r="J37" s="4"/>
      <c r="K37" s="24"/>
      <c r="L37" s="24"/>
      <c r="M37" s="24"/>
      <c r="N37" s="25" t="s">
        <v>205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275</v>
      </c>
      <c r="G38" s="4"/>
      <c r="H38" s="4"/>
      <c r="I38" s="4"/>
      <c r="J38" s="4"/>
      <c r="K38" s="24"/>
      <c r="L38" s="24" t="s">
        <v>205</v>
      </c>
      <c r="M38" s="24"/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20</v>
      </c>
      <c r="G39" s="4"/>
      <c r="H39" s="4"/>
      <c r="I39" s="4"/>
      <c r="J39" s="4"/>
      <c r="K39" s="28">
        <v>200</v>
      </c>
      <c r="L39" s="24">
        <v>5250</v>
      </c>
      <c r="M39" s="24">
        <v>6000</v>
      </c>
      <c r="N39" s="25">
        <v>8250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140</v>
      </c>
      <c r="G40" s="4"/>
      <c r="H40" s="4"/>
      <c r="I40" s="4"/>
      <c r="J40" s="4"/>
      <c r="K40" s="24">
        <v>400</v>
      </c>
      <c r="L40" s="24">
        <v>650</v>
      </c>
      <c r="M40" s="24">
        <v>1000</v>
      </c>
      <c r="N40" s="25">
        <v>200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144</v>
      </c>
      <c r="G41" s="4"/>
      <c r="H41" s="4"/>
      <c r="I41" s="4"/>
      <c r="J41" s="4"/>
      <c r="K41" s="24">
        <v>400</v>
      </c>
      <c r="L41" s="24">
        <v>850</v>
      </c>
      <c r="M41" s="24">
        <v>800</v>
      </c>
      <c r="N41" s="25">
        <v>600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21</v>
      </c>
      <c r="G42" s="4"/>
      <c r="H42" s="4"/>
      <c r="I42" s="4"/>
      <c r="J42" s="4"/>
      <c r="K42" s="24"/>
      <c r="L42" s="24">
        <v>750</v>
      </c>
      <c r="M42" s="24">
        <v>250</v>
      </c>
      <c r="N42" s="25">
        <v>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430</v>
      </c>
      <c r="G43" s="4"/>
      <c r="H43" s="4"/>
      <c r="I43" s="4"/>
      <c r="J43" s="4"/>
      <c r="K43" s="24" t="s">
        <v>205</v>
      </c>
      <c r="L43" s="24">
        <v>5</v>
      </c>
      <c r="M43" s="24">
        <v>5</v>
      </c>
      <c r="N43" s="25">
        <v>4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200</v>
      </c>
      <c r="G44" s="4"/>
      <c r="H44" s="4"/>
      <c r="I44" s="4"/>
      <c r="J44" s="4"/>
      <c r="K44" s="24">
        <v>150</v>
      </c>
      <c r="L44" s="24">
        <v>50</v>
      </c>
      <c r="M44" s="24">
        <v>200</v>
      </c>
      <c r="N44" s="25">
        <v>200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233</v>
      </c>
      <c r="G45" s="4"/>
      <c r="H45" s="4"/>
      <c r="I45" s="4"/>
      <c r="J45" s="4"/>
      <c r="K45" s="28"/>
      <c r="L45" s="24"/>
      <c r="M45" s="24">
        <v>50</v>
      </c>
      <c r="N45" s="25">
        <v>100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22</v>
      </c>
      <c r="G46" s="4"/>
      <c r="H46" s="4"/>
      <c r="I46" s="4"/>
      <c r="J46" s="4"/>
      <c r="K46" s="28">
        <v>400</v>
      </c>
      <c r="L46" s="24">
        <v>500</v>
      </c>
      <c r="M46" s="24">
        <v>250</v>
      </c>
      <c r="N46" s="25">
        <v>1000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23</v>
      </c>
      <c r="G47" s="4"/>
      <c r="H47" s="4"/>
      <c r="I47" s="4"/>
      <c r="J47" s="4"/>
      <c r="K47" s="24">
        <v>2100</v>
      </c>
      <c r="L47" s="24">
        <v>5250</v>
      </c>
      <c r="M47" s="60">
        <v>4500</v>
      </c>
      <c r="N47" s="66">
        <v>600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24</v>
      </c>
      <c r="G48" s="4"/>
      <c r="H48" s="4"/>
      <c r="I48" s="4"/>
      <c r="J48" s="4"/>
      <c r="K48" s="24">
        <v>250</v>
      </c>
      <c r="L48" s="24">
        <v>550</v>
      </c>
      <c r="M48" s="24">
        <v>300</v>
      </c>
      <c r="N48" s="25">
        <v>300</v>
      </c>
    </row>
    <row r="49" spans="2:14" ht="13.5" customHeight="1">
      <c r="B49" s="1">
        <f t="shared" si="2"/>
        <v>39</v>
      </c>
      <c r="C49" s="2" t="s">
        <v>95</v>
      </c>
      <c r="D49" s="2" t="s">
        <v>96</v>
      </c>
      <c r="E49" s="4"/>
      <c r="F49" s="4" t="s">
        <v>127</v>
      </c>
      <c r="G49" s="4"/>
      <c r="H49" s="4"/>
      <c r="I49" s="4"/>
      <c r="J49" s="4"/>
      <c r="K49" s="28" t="s">
        <v>205</v>
      </c>
      <c r="L49" s="28">
        <v>50</v>
      </c>
      <c r="M49" s="24">
        <v>100</v>
      </c>
      <c r="N49" s="25">
        <v>50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119</v>
      </c>
      <c r="G50" s="4"/>
      <c r="H50" s="4"/>
      <c r="I50" s="4"/>
      <c r="J50" s="4"/>
      <c r="K50" s="24" t="s">
        <v>205</v>
      </c>
      <c r="L50" s="24">
        <v>50</v>
      </c>
      <c r="M50" s="24" t="s">
        <v>205</v>
      </c>
      <c r="N50" s="25" t="s">
        <v>205</v>
      </c>
    </row>
    <row r="51" spans="2:24" ht="13.5" customHeight="1">
      <c r="B51" s="1">
        <f t="shared" si="2"/>
        <v>41</v>
      </c>
      <c r="C51" s="7"/>
      <c r="D51" s="7"/>
      <c r="E51" s="4"/>
      <c r="F51" s="4" t="s">
        <v>189</v>
      </c>
      <c r="G51" s="4"/>
      <c r="H51" s="4"/>
      <c r="I51" s="4"/>
      <c r="J51" s="4"/>
      <c r="K51" s="24"/>
      <c r="L51" s="24"/>
      <c r="M51" s="24"/>
      <c r="N51" s="25" t="s">
        <v>205</v>
      </c>
      <c r="U51" s="29">
        <f>COUNTA(K49:K51)</f>
        <v>2</v>
      </c>
      <c r="V51" s="29">
        <f>COUNTA(L49:L51)</f>
        <v>2</v>
      </c>
      <c r="W51" s="29">
        <f>COUNTA(M49:M51)</f>
        <v>2</v>
      </c>
      <c r="X51" s="29">
        <f>COUNTA(N49:N51)</f>
        <v>3</v>
      </c>
    </row>
    <row r="52" spans="2:25" ht="13.5" customHeight="1">
      <c r="B52" s="1">
        <f t="shared" si="2"/>
        <v>42</v>
      </c>
      <c r="C52" s="2" t="s">
        <v>111</v>
      </c>
      <c r="D52" s="2" t="s">
        <v>30</v>
      </c>
      <c r="E52" s="4"/>
      <c r="F52" s="4" t="s">
        <v>168</v>
      </c>
      <c r="G52" s="4"/>
      <c r="H52" s="4"/>
      <c r="I52" s="4"/>
      <c r="J52" s="4"/>
      <c r="K52" s="24" t="s">
        <v>205</v>
      </c>
      <c r="L52" s="28" t="s">
        <v>205</v>
      </c>
      <c r="M52" s="24" t="s">
        <v>205</v>
      </c>
      <c r="N52" s="25">
        <v>700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234</v>
      </c>
      <c r="G53" s="4"/>
      <c r="H53" s="4"/>
      <c r="I53" s="4"/>
      <c r="J53" s="4"/>
      <c r="K53" s="24" t="s">
        <v>205</v>
      </c>
      <c r="L53" s="24"/>
      <c r="M53" s="24"/>
      <c r="N53" s="134" t="s">
        <v>205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260</v>
      </c>
      <c r="G54" s="4"/>
      <c r="H54" s="4"/>
      <c r="I54" s="4"/>
      <c r="J54" s="4"/>
      <c r="K54" s="24"/>
      <c r="L54" s="24"/>
      <c r="M54" s="24"/>
      <c r="N54" s="25">
        <v>50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108</v>
      </c>
      <c r="G55" s="4"/>
      <c r="H55" s="4"/>
      <c r="I55" s="4"/>
      <c r="J55" s="4"/>
      <c r="K55" s="24"/>
      <c r="L55" s="24"/>
      <c r="M55" s="24"/>
      <c r="N55" s="25">
        <v>100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431</v>
      </c>
      <c r="G56" s="4"/>
      <c r="H56" s="4"/>
      <c r="I56" s="4"/>
      <c r="J56" s="4"/>
      <c r="K56" s="24" t="s">
        <v>205</v>
      </c>
      <c r="L56" s="24" t="s">
        <v>205</v>
      </c>
      <c r="M56" s="24" t="s">
        <v>205</v>
      </c>
      <c r="N56" s="25"/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172</v>
      </c>
      <c r="G57" s="4"/>
      <c r="H57" s="4"/>
      <c r="I57" s="4"/>
      <c r="J57" s="4"/>
      <c r="K57" s="24" t="s">
        <v>205</v>
      </c>
      <c r="L57" s="24">
        <v>50</v>
      </c>
      <c r="M57" s="24" t="s">
        <v>205</v>
      </c>
      <c r="N57" s="25">
        <v>50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191</v>
      </c>
      <c r="G58" s="4"/>
      <c r="H58" s="4"/>
      <c r="I58" s="4"/>
      <c r="J58" s="4"/>
      <c r="K58" s="24" t="s">
        <v>205</v>
      </c>
      <c r="L58" s="24" t="s">
        <v>205</v>
      </c>
      <c r="M58" s="24" t="s">
        <v>205</v>
      </c>
      <c r="N58" s="25"/>
      <c r="Y58" s="64"/>
    </row>
    <row r="59" spans="2:25" ht="13.5" customHeight="1">
      <c r="B59" s="1">
        <f t="shared" si="2"/>
        <v>49</v>
      </c>
      <c r="C59" s="7"/>
      <c r="D59" s="7"/>
      <c r="E59" s="4"/>
      <c r="F59" s="4" t="s">
        <v>432</v>
      </c>
      <c r="G59" s="4"/>
      <c r="H59" s="4"/>
      <c r="I59" s="4"/>
      <c r="J59" s="4"/>
      <c r="K59" s="24"/>
      <c r="L59" s="24"/>
      <c r="M59" s="24">
        <v>50</v>
      </c>
      <c r="N59" s="25"/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85</v>
      </c>
      <c r="G60" s="4"/>
      <c r="H60" s="4"/>
      <c r="I60" s="4"/>
      <c r="J60" s="4"/>
      <c r="K60" s="28"/>
      <c r="L60" s="28"/>
      <c r="M60" s="24"/>
      <c r="N60" s="25">
        <v>200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192</v>
      </c>
      <c r="G61" s="4"/>
      <c r="H61" s="4"/>
      <c r="I61" s="4"/>
      <c r="J61" s="4"/>
      <c r="K61" s="28"/>
      <c r="L61" s="28"/>
      <c r="M61" s="24"/>
      <c r="N61" s="25">
        <v>400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199</v>
      </c>
      <c r="G62" s="4"/>
      <c r="H62" s="4"/>
      <c r="I62" s="4"/>
      <c r="J62" s="4"/>
      <c r="K62" s="28" t="s">
        <v>205</v>
      </c>
      <c r="L62" s="28">
        <v>200</v>
      </c>
      <c r="M62" s="24"/>
      <c r="N62" s="25">
        <v>400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433</v>
      </c>
      <c r="G63" s="4"/>
      <c r="H63" s="4"/>
      <c r="I63" s="4"/>
      <c r="J63" s="4"/>
      <c r="K63" s="24"/>
      <c r="L63" s="24"/>
      <c r="M63" s="24"/>
      <c r="N63" s="25" t="s">
        <v>205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145</v>
      </c>
      <c r="G64" s="4"/>
      <c r="H64" s="4"/>
      <c r="I64" s="4"/>
      <c r="J64" s="4"/>
      <c r="K64" s="24" t="s">
        <v>205</v>
      </c>
      <c r="L64" s="24">
        <v>600</v>
      </c>
      <c r="M64" s="24">
        <v>1800</v>
      </c>
      <c r="N64" s="25">
        <v>2000</v>
      </c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434</v>
      </c>
      <c r="G65" s="4"/>
      <c r="H65" s="4"/>
      <c r="I65" s="4"/>
      <c r="J65" s="4"/>
      <c r="K65" s="24" t="s">
        <v>205</v>
      </c>
      <c r="L65" s="24"/>
      <c r="M65" s="24"/>
      <c r="N65" s="25">
        <v>100</v>
      </c>
      <c r="Y65" s="65"/>
    </row>
    <row r="66" spans="2:25" ht="13.5" customHeight="1">
      <c r="B66" s="1">
        <f t="shared" si="2"/>
        <v>56</v>
      </c>
      <c r="C66" s="7"/>
      <c r="D66" s="7"/>
      <c r="E66" s="4"/>
      <c r="F66" s="4" t="s">
        <v>278</v>
      </c>
      <c r="G66" s="4"/>
      <c r="H66" s="4"/>
      <c r="I66" s="4"/>
      <c r="J66" s="4"/>
      <c r="K66" s="24">
        <v>32</v>
      </c>
      <c r="L66" s="24">
        <v>16</v>
      </c>
      <c r="M66" s="24"/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220</v>
      </c>
      <c r="G67" s="4"/>
      <c r="H67" s="4"/>
      <c r="I67" s="4"/>
      <c r="J67" s="4"/>
      <c r="K67" s="24">
        <v>100</v>
      </c>
      <c r="L67" s="90">
        <v>350</v>
      </c>
      <c r="M67" s="24">
        <v>350</v>
      </c>
      <c r="N67" s="25">
        <v>400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146</v>
      </c>
      <c r="G68" s="4"/>
      <c r="H68" s="4"/>
      <c r="I68" s="4"/>
      <c r="J68" s="4"/>
      <c r="K68" s="24" t="s">
        <v>205</v>
      </c>
      <c r="L68" s="24"/>
      <c r="M68" s="24">
        <v>400</v>
      </c>
      <c r="N68" s="25">
        <v>400</v>
      </c>
      <c r="Y68" s="65"/>
    </row>
    <row r="69" spans="2:25" ht="13.5" customHeight="1">
      <c r="B69" s="1">
        <f t="shared" si="2"/>
        <v>59</v>
      </c>
      <c r="C69" s="7"/>
      <c r="D69" s="7"/>
      <c r="E69" s="4"/>
      <c r="F69" s="4" t="s">
        <v>147</v>
      </c>
      <c r="G69" s="4"/>
      <c r="H69" s="4"/>
      <c r="I69" s="4"/>
      <c r="J69" s="4"/>
      <c r="K69" s="24">
        <v>150</v>
      </c>
      <c r="L69" s="24">
        <v>50</v>
      </c>
      <c r="M69" s="24">
        <v>100</v>
      </c>
      <c r="N69" s="25">
        <v>150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385</v>
      </c>
      <c r="G70" s="4"/>
      <c r="H70" s="4"/>
      <c r="I70" s="4"/>
      <c r="J70" s="4"/>
      <c r="K70" s="24"/>
      <c r="L70" s="24">
        <v>1000</v>
      </c>
      <c r="M70" s="24">
        <v>600</v>
      </c>
      <c r="N70" s="25">
        <v>400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170</v>
      </c>
      <c r="G71" s="4"/>
      <c r="H71" s="4"/>
      <c r="I71" s="4"/>
      <c r="J71" s="4"/>
      <c r="K71" s="24" t="s">
        <v>205</v>
      </c>
      <c r="L71" s="24"/>
      <c r="M71" s="24">
        <v>100</v>
      </c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33</v>
      </c>
      <c r="G72" s="4"/>
      <c r="H72" s="4"/>
      <c r="I72" s="4"/>
      <c r="J72" s="4"/>
      <c r="K72" s="24" t="s">
        <v>205</v>
      </c>
      <c r="L72" s="24"/>
      <c r="M72" s="24"/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34</v>
      </c>
      <c r="G73" s="4"/>
      <c r="H73" s="4"/>
      <c r="I73" s="4"/>
      <c r="J73" s="4"/>
      <c r="K73" s="28"/>
      <c r="L73" s="24"/>
      <c r="M73" s="24" t="s">
        <v>205</v>
      </c>
      <c r="N73" s="25"/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35</v>
      </c>
      <c r="G74" s="4"/>
      <c r="H74" s="4"/>
      <c r="I74" s="4"/>
      <c r="J74" s="4"/>
      <c r="K74" s="28">
        <v>16</v>
      </c>
      <c r="L74" s="24">
        <v>128</v>
      </c>
      <c r="M74" s="24">
        <v>28</v>
      </c>
      <c r="N74" s="25">
        <v>40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36</v>
      </c>
      <c r="G75" s="4"/>
      <c r="H75" s="4"/>
      <c r="I75" s="4"/>
      <c r="J75" s="4"/>
      <c r="K75" s="24">
        <v>96</v>
      </c>
      <c r="L75" s="24">
        <v>104</v>
      </c>
      <c r="M75" s="24">
        <v>24</v>
      </c>
      <c r="N75" s="25">
        <v>20</v>
      </c>
      <c r="Y75" s="62"/>
    </row>
    <row r="76" spans="2:25" ht="13.5" customHeight="1">
      <c r="B76" s="1">
        <f aca="true" t="shared" si="5" ref="B76:B94">B75+1</f>
        <v>66</v>
      </c>
      <c r="C76" s="7"/>
      <c r="D76" s="7"/>
      <c r="E76" s="4"/>
      <c r="F76" s="4" t="s">
        <v>37</v>
      </c>
      <c r="G76" s="4"/>
      <c r="H76" s="4"/>
      <c r="I76" s="4"/>
      <c r="J76" s="4"/>
      <c r="K76" s="28" t="s">
        <v>205</v>
      </c>
      <c r="L76" s="28">
        <v>16</v>
      </c>
      <c r="M76" s="24" t="s">
        <v>205</v>
      </c>
      <c r="N76" s="25" t="s">
        <v>205</v>
      </c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159</v>
      </c>
      <c r="G77" s="4"/>
      <c r="H77" s="4"/>
      <c r="I77" s="4"/>
      <c r="J77" s="4"/>
      <c r="K77" s="24" t="s">
        <v>403</v>
      </c>
      <c r="L77" s="24" t="s">
        <v>205</v>
      </c>
      <c r="M77" s="24">
        <v>50</v>
      </c>
      <c r="N77" s="25" t="s">
        <v>205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104</v>
      </c>
      <c r="G78" s="4"/>
      <c r="H78" s="4"/>
      <c r="I78" s="4"/>
      <c r="J78" s="4"/>
      <c r="K78" s="28">
        <v>400</v>
      </c>
      <c r="L78" s="24" t="s">
        <v>205</v>
      </c>
      <c r="M78" s="24" t="s">
        <v>205</v>
      </c>
      <c r="N78" s="25" t="s">
        <v>205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105</v>
      </c>
      <c r="G79" s="4"/>
      <c r="H79" s="4"/>
      <c r="I79" s="4"/>
      <c r="J79" s="4"/>
      <c r="K79" s="24" t="s">
        <v>205</v>
      </c>
      <c r="L79" s="24"/>
      <c r="M79" s="24"/>
      <c r="N79" s="25">
        <v>600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132</v>
      </c>
      <c r="G80" s="4"/>
      <c r="H80" s="4"/>
      <c r="I80" s="4"/>
      <c r="J80" s="4"/>
      <c r="K80" s="24" t="s">
        <v>205</v>
      </c>
      <c r="L80" s="24">
        <v>200</v>
      </c>
      <c r="M80" s="24"/>
      <c r="N80" s="25" t="s">
        <v>205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148</v>
      </c>
      <c r="G81" s="4"/>
      <c r="H81" s="4"/>
      <c r="I81" s="4"/>
      <c r="J81" s="4"/>
      <c r="K81" s="24">
        <v>1400</v>
      </c>
      <c r="L81" s="24">
        <v>1000</v>
      </c>
      <c r="M81" s="24">
        <v>1300</v>
      </c>
      <c r="N81" s="25">
        <v>1900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183</v>
      </c>
      <c r="G82" s="4"/>
      <c r="H82" s="4"/>
      <c r="I82" s="4"/>
      <c r="J82" s="4"/>
      <c r="K82" s="28" t="s">
        <v>205</v>
      </c>
      <c r="L82" s="24">
        <v>150</v>
      </c>
      <c r="M82" s="24">
        <v>50</v>
      </c>
      <c r="N82" s="25"/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155</v>
      </c>
      <c r="G83" s="4"/>
      <c r="H83" s="4"/>
      <c r="I83" s="4"/>
      <c r="J83" s="4"/>
      <c r="K83" s="24"/>
      <c r="L83" s="24">
        <v>3</v>
      </c>
      <c r="M83" s="24" t="s">
        <v>205</v>
      </c>
      <c r="N83" s="25" t="s">
        <v>205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156</v>
      </c>
      <c r="G84" s="4"/>
      <c r="H84" s="4"/>
      <c r="I84" s="4"/>
      <c r="J84" s="4"/>
      <c r="K84" s="24">
        <v>100</v>
      </c>
      <c r="L84" s="24">
        <v>100</v>
      </c>
      <c r="M84" s="24" t="s">
        <v>205</v>
      </c>
      <c r="N84" s="25">
        <v>100</v>
      </c>
      <c r="Y84" s="62"/>
    </row>
    <row r="85" spans="2:25" ht="13.5" customHeight="1">
      <c r="B85" s="1">
        <f t="shared" si="5"/>
        <v>75</v>
      </c>
      <c r="C85" s="7"/>
      <c r="D85" s="7"/>
      <c r="E85" s="4"/>
      <c r="F85" s="4" t="s">
        <v>160</v>
      </c>
      <c r="G85" s="4"/>
      <c r="H85" s="4"/>
      <c r="I85" s="4"/>
      <c r="J85" s="4"/>
      <c r="K85" s="28"/>
      <c r="L85" s="24" t="s">
        <v>205</v>
      </c>
      <c r="M85" s="24"/>
      <c r="N85" s="25" t="s">
        <v>205</v>
      </c>
      <c r="Y85" s="62"/>
    </row>
    <row r="86" spans="2:25" ht="13.5" customHeight="1">
      <c r="B86" s="1">
        <f t="shared" si="5"/>
        <v>76</v>
      </c>
      <c r="C86" s="7"/>
      <c r="D86" s="7"/>
      <c r="E86" s="4"/>
      <c r="F86" s="4" t="s">
        <v>39</v>
      </c>
      <c r="G86" s="4"/>
      <c r="H86" s="4"/>
      <c r="I86" s="4"/>
      <c r="J86" s="4"/>
      <c r="K86" s="24">
        <v>400</v>
      </c>
      <c r="L86" s="24">
        <v>800</v>
      </c>
      <c r="M86" s="24">
        <v>950</v>
      </c>
      <c r="N86" s="25">
        <v>2400</v>
      </c>
      <c r="Y86" s="62"/>
    </row>
    <row r="87" spans="2:14" ht="13.5" customHeight="1">
      <c r="B87" s="1">
        <f t="shared" si="5"/>
        <v>77</v>
      </c>
      <c r="C87" s="2" t="s">
        <v>86</v>
      </c>
      <c r="D87" s="2" t="s">
        <v>87</v>
      </c>
      <c r="E87" s="4"/>
      <c r="F87" s="4" t="s">
        <v>163</v>
      </c>
      <c r="G87" s="4"/>
      <c r="H87" s="4"/>
      <c r="I87" s="4"/>
      <c r="J87" s="4"/>
      <c r="K87" s="24"/>
      <c r="L87" s="24">
        <v>1</v>
      </c>
      <c r="M87" s="24">
        <v>1</v>
      </c>
      <c r="N87" s="25"/>
    </row>
    <row r="88" spans="2:14" ht="13.5" customHeight="1">
      <c r="B88" s="1">
        <f t="shared" si="5"/>
        <v>78</v>
      </c>
      <c r="C88" s="2" t="s">
        <v>40</v>
      </c>
      <c r="D88" s="2" t="s">
        <v>41</v>
      </c>
      <c r="E88" s="4"/>
      <c r="F88" s="4" t="s">
        <v>435</v>
      </c>
      <c r="G88" s="4"/>
      <c r="H88" s="4"/>
      <c r="I88" s="4"/>
      <c r="J88" s="4"/>
      <c r="K88" s="24"/>
      <c r="L88" s="24" t="s">
        <v>205</v>
      </c>
      <c r="M88" s="24"/>
      <c r="N88" s="25"/>
    </row>
    <row r="89" spans="2:14" ht="13.5" customHeight="1">
      <c r="B89" s="1">
        <f t="shared" si="5"/>
        <v>79</v>
      </c>
      <c r="C89" s="7"/>
      <c r="D89" s="7"/>
      <c r="E89" s="4"/>
      <c r="F89" s="4" t="s">
        <v>336</v>
      </c>
      <c r="G89" s="4"/>
      <c r="H89" s="4"/>
      <c r="I89" s="4"/>
      <c r="J89" s="4"/>
      <c r="K89" s="24"/>
      <c r="L89" s="24"/>
      <c r="M89" s="24" t="s">
        <v>205</v>
      </c>
      <c r="N89" s="25" t="s">
        <v>205</v>
      </c>
    </row>
    <row r="90" spans="2:14" ht="13.5" customHeight="1">
      <c r="B90" s="1">
        <f t="shared" si="5"/>
        <v>80</v>
      </c>
      <c r="C90" s="7"/>
      <c r="D90" s="7"/>
      <c r="E90" s="4"/>
      <c r="F90" s="4" t="s">
        <v>184</v>
      </c>
      <c r="G90" s="4"/>
      <c r="H90" s="4"/>
      <c r="I90" s="4"/>
      <c r="J90" s="4"/>
      <c r="K90" s="24"/>
      <c r="L90" s="24">
        <v>1</v>
      </c>
      <c r="M90" s="24"/>
      <c r="N90" s="25" t="s">
        <v>205</v>
      </c>
    </row>
    <row r="91" spans="2:14" ht="13.5" customHeight="1">
      <c r="B91" s="1">
        <f t="shared" si="5"/>
        <v>81</v>
      </c>
      <c r="C91" s="7"/>
      <c r="D91" s="7"/>
      <c r="E91" s="4"/>
      <c r="F91" s="4" t="s">
        <v>185</v>
      </c>
      <c r="G91" s="4"/>
      <c r="H91" s="4"/>
      <c r="I91" s="4"/>
      <c r="J91" s="4"/>
      <c r="K91" s="24">
        <v>1</v>
      </c>
      <c r="L91" s="28">
        <v>2</v>
      </c>
      <c r="M91" s="24">
        <v>1</v>
      </c>
      <c r="N91" s="25">
        <v>1</v>
      </c>
    </row>
    <row r="92" spans="2:14" ht="13.5" customHeight="1">
      <c r="B92" s="1">
        <f t="shared" si="5"/>
        <v>82</v>
      </c>
      <c r="C92" s="7"/>
      <c r="D92" s="7"/>
      <c r="E92" s="4"/>
      <c r="F92" s="4" t="s">
        <v>186</v>
      </c>
      <c r="G92" s="4"/>
      <c r="H92" s="4"/>
      <c r="I92" s="4"/>
      <c r="J92" s="4"/>
      <c r="K92" s="24" t="s">
        <v>205</v>
      </c>
      <c r="L92" s="24" t="s">
        <v>205</v>
      </c>
      <c r="M92" s="24"/>
      <c r="N92" s="25"/>
    </row>
    <row r="93" spans="2:14" ht="13.5" customHeight="1">
      <c r="B93" s="1">
        <f t="shared" si="5"/>
        <v>83</v>
      </c>
      <c r="C93" s="7"/>
      <c r="D93" s="7"/>
      <c r="E93" s="4"/>
      <c r="F93" s="4" t="s">
        <v>124</v>
      </c>
      <c r="G93" s="4"/>
      <c r="H93" s="4"/>
      <c r="I93" s="4"/>
      <c r="J93" s="4"/>
      <c r="K93" s="24"/>
      <c r="L93" s="24"/>
      <c r="M93" s="24"/>
      <c r="N93" s="25">
        <v>1</v>
      </c>
    </row>
    <row r="94" spans="2:14" ht="13.5" customHeight="1">
      <c r="B94" s="1">
        <f t="shared" si="5"/>
        <v>84</v>
      </c>
      <c r="C94" s="7"/>
      <c r="D94" s="7"/>
      <c r="E94" s="4"/>
      <c r="F94" s="4" t="s">
        <v>88</v>
      </c>
      <c r="G94" s="4"/>
      <c r="H94" s="4"/>
      <c r="I94" s="4"/>
      <c r="J94" s="4"/>
      <c r="K94" s="24">
        <v>2</v>
      </c>
      <c r="L94" s="24">
        <v>3</v>
      </c>
      <c r="M94" s="24">
        <v>6</v>
      </c>
      <c r="N94" s="25">
        <v>4</v>
      </c>
    </row>
    <row r="95" spans="2:14" ht="13.5" customHeight="1" thickBot="1">
      <c r="B95" s="1">
        <f>B94+1</f>
        <v>85</v>
      </c>
      <c r="C95" s="135"/>
      <c r="D95" s="135"/>
      <c r="E95" s="4"/>
      <c r="F95" s="4" t="s">
        <v>42</v>
      </c>
      <c r="G95" s="4"/>
      <c r="H95" s="4"/>
      <c r="I95" s="4"/>
      <c r="J95" s="4"/>
      <c r="K95" s="24">
        <v>2</v>
      </c>
      <c r="L95" s="24">
        <v>2</v>
      </c>
      <c r="M95" s="24"/>
      <c r="N95" s="25">
        <v>2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COUNTA(K11:K113)</f>
        <v>68</v>
      </c>
      <c r="V96" s="29">
        <f>COUNTA(L11:L113)</f>
        <v>69</v>
      </c>
      <c r="W96" s="29">
        <f>COUNTA(M11:M113)</f>
        <v>65</v>
      </c>
      <c r="X96" s="29">
        <f>COUNTA(N11:N113)</f>
        <v>79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SUM(U11:U25,K26:K113)</f>
        <v>33203</v>
      </c>
      <c r="V100" s="29">
        <f>SUM(V11:V25,L26:L113)</f>
        <v>75784</v>
      </c>
      <c r="W100" s="29">
        <f>SUM(W11:W25,M26:M113)</f>
        <v>53866</v>
      </c>
      <c r="X100" s="29">
        <f>SUM(X11:X25,N26:N113)</f>
        <v>57929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30.9.7</v>
      </c>
      <c r="L101" s="36" t="str">
        <f>L5</f>
        <v>H 30.9.7</v>
      </c>
      <c r="M101" s="36" t="str">
        <f>M5</f>
        <v>H 30.9.7</v>
      </c>
      <c r="N101" s="55" t="str">
        <f>N5</f>
        <v>H 30.9.7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1">
        <f>B95+1</f>
        <v>86</v>
      </c>
      <c r="C103" s="2" t="s">
        <v>301</v>
      </c>
      <c r="D103" s="2" t="s">
        <v>89</v>
      </c>
      <c r="E103" s="4"/>
      <c r="F103" s="4" t="s">
        <v>264</v>
      </c>
      <c r="G103" s="4"/>
      <c r="H103" s="4"/>
      <c r="I103" s="4"/>
      <c r="J103" s="4"/>
      <c r="K103" s="24" t="s">
        <v>205</v>
      </c>
      <c r="L103" s="24"/>
      <c r="M103" s="24"/>
      <c r="N103" s="25"/>
    </row>
    <row r="104" spans="2:14" ht="13.5" customHeight="1">
      <c r="B104" s="1">
        <f aca="true" t="shared" si="6" ref="B104:B113">B103+1</f>
        <v>87</v>
      </c>
      <c r="C104" s="7"/>
      <c r="D104" s="2" t="s">
        <v>90</v>
      </c>
      <c r="E104" s="4"/>
      <c r="F104" s="4" t="s">
        <v>128</v>
      </c>
      <c r="G104" s="4"/>
      <c r="H104" s="4"/>
      <c r="I104" s="4"/>
      <c r="J104" s="4"/>
      <c r="K104" s="24">
        <v>1</v>
      </c>
      <c r="L104" s="24">
        <v>1</v>
      </c>
      <c r="M104" s="24"/>
      <c r="N104" s="25"/>
    </row>
    <row r="105" spans="2:14" ht="13.5" customHeight="1">
      <c r="B105" s="1">
        <f t="shared" si="6"/>
        <v>88</v>
      </c>
      <c r="C105" s="7"/>
      <c r="D105" s="2" t="s">
        <v>44</v>
      </c>
      <c r="E105" s="4"/>
      <c r="F105" s="4" t="s">
        <v>167</v>
      </c>
      <c r="G105" s="4"/>
      <c r="H105" s="4"/>
      <c r="I105" s="4"/>
      <c r="J105" s="4"/>
      <c r="K105" s="24">
        <v>2</v>
      </c>
      <c r="L105" s="24">
        <v>1</v>
      </c>
      <c r="M105" s="24">
        <v>1</v>
      </c>
      <c r="N105" s="25">
        <v>3</v>
      </c>
    </row>
    <row r="106" spans="2:14" ht="13.5" customHeight="1">
      <c r="B106" s="1">
        <f t="shared" si="6"/>
        <v>89</v>
      </c>
      <c r="C106" s="7"/>
      <c r="D106" s="7"/>
      <c r="E106" s="4"/>
      <c r="F106" s="4" t="s">
        <v>171</v>
      </c>
      <c r="G106" s="4"/>
      <c r="H106" s="4"/>
      <c r="I106" s="4"/>
      <c r="J106" s="4"/>
      <c r="K106" s="24">
        <v>1</v>
      </c>
      <c r="L106" s="24" t="s">
        <v>205</v>
      </c>
      <c r="M106" s="24" t="s">
        <v>205</v>
      </c>
      <c r="N106" s="25"/>
    </row>
    <row r="107" spans="2:14" ht="13.5" customHeight="1">
      <c r="B107" s="1">
        <f t="shared" si="6"/>
        <v>90</v>
      </c>
      <c r="C107" s="7"/>
      <c r="D107" s="8"/>
      <c r="E107" s="4"/>
      <c r="F107" s="4" t="s">
        <v>45</v>
      </c>
      <c r="G107" s="4"/>
      <c r="H107" s="4"/>
      <c r="I107" s="4"/>
      <c r="J107" s="4"/>
      <c r="K107" s="24">
        <v>50</v>
      </c>
      <c r="L107" s="24"/>
      <c r="M107" s="24"/>
      <c r="N107" s="25">
        <v>50</v>
      </c>
    </row>
    <row r="108" spans="2:14" ht="13.5" customHeight="1">
      <c r="B108" s="1">
        <f t="shared" si="6"/>
        <v>91</v>
      </c>
      <c r="C108" s="8"/>
      <c r="D108" s="9" t="s">
        <v>46</v>
      </c>
      <c r="E108" s="4"/>
      <c r="F108" s="4" t="s">
        <v>47</v>
      </c>
      <c r="G108" s="4"/>
      <c r="H108" s="4"/>
      <c r="I108" s="4"/>
      <c r="J108" s="4"/>
      <c r="K108" s="24">
        <v>50</v>
      </c>
      <c r="L108" s="24">
        <v>50</v>
      </c>
      <c r="M108" s="24">
        <v>50</v>
      </c>
      <c r="N108" s="25" t="s">
        <v>205</v>
      </c>
    </row>
    <row r="109" spans="2:14" ht="13.5" customHeight="1">
      <c r="B109" s="1">
        <f t="shared" si="6"/>
        <v>92</v>
      </c>
      <c r="C109" s="2" t="s">
        <v>0</v>
      </c>
      <c r="D109" s="2" t="s">
        <v>91</v>
      </c>
      <c r="E109" s="4"/>
      <c r="F109" s="4" t="s">
        <v>1</v>
      </c>
      <c r="G109" s="4"/>
      <c r="H109" s="4"/>
      <c r="I109" s="4"/>
      <c r="J109" s="4"/>
      <c r="K109" s="24" t="s">
        <v>205</v>
      </c>
      <c r="L109" s="24"/>
      <c r="M109" s="24"/>
      <c r="N109" s="25"/>
    </row>
    <row r="110" spans="2:24" ht="13.5" customHeight="1">
      <c r="B110" s="1">
        <f t="shared" si="6"/>
        <v>93</v>
      </c>
      <c r="C110" s="7"/>
      <c r="D110" s="9" t="s">
        <v>48</v>
      </c>
      <c r="E110" s="4"/>
      <c r="F110" s="4" t="s">
        <v>49</v>
      </c>
      <c r="G110" s="4"/>
      <c r="H110" s="4"/>
      <c r="I110" s="4"/>
      <c r="J110" s="4"/>
      <c r="K110" s="24"/>
      <c r="L110" s="24"/>
      <c r="M110" s="24"/>
      <c r="N110" s="25" t="s">
        <v>205</v>
      </c>
      <c r="U110" s="29">
        <f>COUNTA(K87:K110)</f>
        <v>13</v>
      </c>
      <c r="V110" s="29">
        <f>COUNTA(L87:L110)</f>
        <v>13</v>
      </c>
      <c r="W110" s="29">
        <f>COUNTA(M87:M110)</f>
        <v>9</v>
      </c>
      <c r="X110" s="29">
        <f>COUNTA(N87:N110)</f>
        <v>12</v>
      </c>
    </row>
    <row r="111" spans="2:14" ht="13.5" customHeight="1">
      <c r="B111" s="1">
        <f t="shared" si="6"/>
        <v>94</v>
      </c>
      <c r="C111" s="156" t="s">
        <v>50</v>
      </c>
      <c r="D111" s="157"/>
      <c r="E111" s="4"/>
      <c r="F111" s="4" t="s">
        <v>51</v>
      </c>
      <c r="G111" s="4"/>
      <c r="H111" s="4"/>
      <c r="I111" s="4"/>
      <c r="J111" s="4"/>
      <c r="K111" s="24">
        <v>3500</v>
      </c>
      <c r="L111" s="24">
        <v>5500</v>
      </c>
      <c r="M111" s="24">
        <v>8000</v>
      </c>
      <c r="N111" s="25">
        <v>4250</v>
      </c>
    </row>
    <row r="112" spans="2:14" ht="13.5" customHeight="1">
      <c r="B112" s="1">
        <f t="shared" si="6"/>
        <v>95</v>
      </c>
      <c r="C112" s="3"/>
      <c r="D112" s="92"/>
      <c r="E112" s="4"/>
      <c r="F112" s="4" t="s">
        <v>52</v>
      </c>
      <c r="G112" s="4"/>
      <c r="H112" s="4"/>
      <c r="I112" s="4"/>
      <c r="J112" s="4"/>
      <c r="K112" s="24">
        <v>1250</v>
      </c>
      <c r="L112" s="24">
        <v>1750</v>
      </c>
      <c r="M112" s="24">
        <v>2000</v>
      </c>
      <c r="N112" s="25">
        <v>2000</v>
      </c>
    </row>
    <row r="113" spans="2:14" ht="13.5" customHeight="1" thickBot="1">
      <c r="B113" s="1">
        <f t="shared" si="6"/>
        <v>96</v>
      </c>
      <c r="C113" s="3"/>
      <c r="D113" s="92"/>
      <c r="E113" s="4"/>
      <c r="F113" s="4" t="s">
        <v>92</v>
      </c>
      <c r="G113" s="4"/>
      <c r="H113" s="4"/>
      <c r="I113" s="4"/>
      <c r="J113" s="4"/>
      <c r="K113" s="24">
        <v>750</v>
      </c>
      <c r="L113" s="24">
        <v>1500</v>
      </c>
      <c r="M113" s="24">
        <v>1500</v>
      </c>
      <c r="N113" s="25">
        <v>500</v>
      </c>
    </row>
    <row r="114" spans="2:14" ht="19.5" customHeight="1" thickTop="1">
      <c r="B114" s="159" t="s">
        <v>54</v>
      </c>
      <c r="C114" s="160"/>
      <c r="D114" s="160"/>
      <c r="E114" s="160"/>
      <c r="F114" s="160"/>
      <c r="G114" s="160"/>
      <c r="H114" s="160"/>
      <c r="I114" s="160"/>
      <c r="J114" s="95"/>
      <c r="K114" s="37">
        <f>SUM(K115:K123)</f>
        <v>33203</v>
      </c>
      <c r="L114" s="37">
        <f>SUM(L115:L123)</f>
        <v>75784</v>
      </c>
      <c r="M114" s="37">
        <f>SUM(M115:M123)</f>
        <v>53866</v>
      </c>
      <c r="N114" s="56">
        <f>SUM(N115:N123)</f>
        <v>57929</v>
      </c>
    </row>
    <row r="115" spans="2:14" ht="13.5" customHeight="1">
      <c r="B115" s="147" t="s">
        <v>55</v>
      </c>
      <c r="C115" s="148"/>
      <c r="D115" s="161"/>
      <c r="E115" s="13"/>
      <c r="F115" s="14"/>
      <c r="G115" s="146" t="s">
        <v>14</v>
      </c>
      <c r="H115" s="146"/>
      <c r="I115" s="14"/>
      <c r="J115" s="16"/>
      <c r="K115" s="5">
        <f>SUM(U$11:U$25)</f>
        <v>14100</v>
      </c>
      <c r="L115" s="5">
        <f>SUM(V11:V25)</f>
        <v>29900</v>
      </c>
      <c r="M115" s="5">
        <f>SUM(W$11:W$25)</f>
        <v>14100</v>
      </c>
      <c r="N115" s="6">
        <f>SUM(X$11:X$25)</f>
        <v>26050</v>
      </c>
    </row>
    <row r="116" spans="2:14" ht="13.5" customHeight="1">
      <c r="B116" s="98"/>
      <c r="C116" s="99"/>
      <c r="D116" s="100"/>
      <c r="E116" s="17"/>
      <c r="F116" s="4"/>
      <c r="G116" s="146" t="s">
        <v>27</v>
      </c>
      <c r="H116" s="146"/>
      <c r="I116" s="15"/>
      <c r="J116" s="18"/>
      <c r="K116" s="5">
        <f>SUM(K$26)</f>
        <v>1600</v>
      </c>
      <c r="L116" s="5">
        <f>SUM(L$26)</f>
        <v>600</v>
      </c>
      <c r="M116" s="5">
        <f>SUM(M$26)</f>
        <v>750</v>
      </c>
      <c r="N116" s="6">
        <f>SUM(N$26)</f>
        <v>850</v>
      </c>
    </row>
    <row r="117" spans="2:14" ht="13.5" customHeight="1">
      <c r="B117" s="98"/>
      <c r="C117" s="99"/>
      <c r="D117" s="100"/>
      <c r="E117" s="17"/>
      <c r="F117" s="4"/>
      <c r="G117" s="146" t="s">
        <v>29</v>
      </c>
      <c r="H117" s="146"/>
      <c r="I117" s="14"/>
      <c r="J117" s="16"/>
      <c r="K117" s="5">
        <f>SUM(K$27:K$29)</f>
        <v>0</v>
      </c>
      <c r="L117" s="5">
        <f>SUM(L$27:L$29)</f>
        <v>151</v>
      </c>
      <c r="M117" s="5">
        <f>SUM(M$27:M$29)</f>
        <v>200</v>
      </c>
      <c r="N117" s="6">
        <f>SUM(N$27:N$29)</f>
        <v>100</v>
      </c>
    </row>
    <row r="118" spans="2:14" ht="13.5" customHeight="1">
      <c r="B118" s="98"/>
      <c r="C118" s="99"/>
      <c r="D118" s="100"/>
      <c r="E118" s="17"/>
      <c r="F118" s="4"/>
      <c r="G118" s="146" t="s">
        <v>101</v>
      </c>
      <c r="H118" s="146"/>
      <c r="I118" s="14"/>
      <c r="J118" s="16"/>
      <c r="K118" s="5">
        <f>SUM(K$30:K$31)</f>
        <v>50</v>
      </c>
      <c r="L118" s="5">
        <f>SUM(L$30:L$31)</f>
        <v>0</v>
      </c>
      <c r="M118" s="5">
        <f>SUM(M$30:M$31)</f>
        <v>0</v>
      </c>
      <c r="N118" s="6">
        <f>SUM(N$30:N$31)</f>
        <v>100</v>
      </c>
    </row>
    <row r="119" spans="2:14" ht="13.5" customHeight="1">
      <c r="B119" s="98"/>
      <c r="C119" s="99"/>
      <c r="D119" s="100"/>
      <c r="E119" s="17"/>
      <c r="F119" s="4"/>
      <c r="G119" s="146" t="s">
        <v>102</v>
      </c>
      <c r="H119" s="146"/>
      <c r="I119" s="14"/>
      <c r="J119" s="16"/>
      <c r="K119" s="5">
        <f>SUM(K$33:K$48)</f>
        <v>9150</v>
      </c>
      <c r="L119" s="5">
        <f>SUM(L$33:L$48)</f>
        <v>31455</v>
      </c>
      <c r="M119" s="5">
        <f>SUM(M$33:M$48)</f>
        <v>21355</v>
      </c>
      <c r="N119" s="6">
        <f>SUM(N$33:N$48)</f>
        <v>13554</v>
      </c>
    </row>
    <row r="120" spans="2:14" ht="13.5" customHeight="1">
      <c r="B120" s="98"/>
      <c r="C120" s="99"/>
      <c r="D120" s="100"/>
      <c r="E120" s="17"/>
      <c r="F120" s="4"/>
      <c r="G120" s="146" t="s">
        <v>96</v>
      </c>
      <c r="H120" s="146"/>
      <c r="I120" s="14"/>
      <c r="J120" s="16"/>
      <c r="K120" s="5">
        <f>SUM(K$49:K$51)</f>
        <v>0</v>
      </c>
      <c r="L120" s="5">
        <f>SUM(L$49:L$51)</f>
        <v>100</v>
      </c>
      <c r="M120" s="5">
        <f>SUM(M$49:M$51)</f>
        <v>100</v>
      </c>
      <c r="N120" s="6">
        <f>SUM(N$49:N$51)</f>
        <v>50</v>
      </c>
    </row>
    <row r="121" spans="2:14" ht="13.5" customHeight="1">
      <c r="B121" s="98"/>
      <c r="C121" s="99"/>
      <c r="D121" s="100"/>
      <c r="E121" s="17"/>
      <c r="F121" s="4"/>
      <c r="G121" s="146" t="s">
        <v>30</v>
      </c>
      <c r="H121" s="146"/>
      <c r="I121" s="14"/>
      <c r="J121" s="16"/>
      <c r="K121" s="5">
        <f>SUM(K$52:K$86)</f>
        <v>2694</v>
      </c>
      <c r="L121" s="5">
        <f>SUM(L$52:L$86)</f>
        <v>4767</v>
      </c>
      <c r="M121" s="5">
        <f>SUM(M$52:M$86)</f>
        <v>5802</v>
      </c>
      <c r="N121" s="6">
        <f>SUM(N$52:N$86)</f>
        <v>10410</v>
      </c>
    </row>
    <row r="122" spans="2:14" ht="13.5" customHeight="1">
      <c r="B122" s="98"/>
      <c r="C122" s="99"/>
      <c r="D122" s="100"/>
      <c r="E122" s="17"/>
      <c r="F122" s="4"/>
      <c r="G122" s="146" t="s">
        <v>56</v>
      </c>
      <c r="H122" s="146"/>
      <c r="I122" s="14"/>
      <c r="J122" s="16"/>
      <c r="K122" s="5">
        <f>SUM(K$32:K$32,K$111:K$112)</f>
        <v>4750</v>
      </c>
      <c r="L122" s="5">
        <f>SUM(L$32:L$32,L$111:L$112)</f>
        <v>7250</v>
      </c>
      <c r="M122" s="5">
        <f>SUM(M$32:M$32,M$111:M$112)</f>
        <v>10000</v>
      </c>
      <c r="N122" s="6">
        <f>SUM(N$32:N$32,N$111:N$112)</f>
        <v>6254</v>
      </c>
    </row>
    <row r="123" spans="2:14" ht="13.5" customHeight="1" thickBot="1">
      <c r="B123" s="101"/>
      <c r="C123" s="102"/>
      <c r="D123" s="103"/>
      <c r="E123" s="19"/>
      <c r="F123" s="10"/>
      <c r="G123" s="149" t="s">
        <v>53</v>
      </c>
      <c r="H123" s="149"/>
      <c r="I123" s="20"/>
      <c r="J123" s="21"/>
      <c r="K123" s="11">
        <f>SUM(K$87:K$110,K$113)</f>
        <v>859</v>
      </c>
      <c r="L123" s="11">
        <f>SUM(L$87:L$110,L$113)</f>
        <v>1561</v>
      </c>
      <c r="M123" s="11">
        <f>SUM(M$87:M$110,M$113)</f>
        <v>1559</v>
      </c>
      <c r="N123" s="12">
        <f>SUM(N$87:N$110,N$113)</f>
        <v>561</v>
      </c>
    </row>
    <row r="124" spans="2:14" ht="18" customHeight="1" thickTop="1">
      <c r="B124" s="150" t="s">
        <v>57</v>
      </c>
      <c r="C124" s="151"/>
      <c r="D124" s="152"/>
      <c r="E124" s="106"/>
      <c r="F124" s="104"/>
      <c r="G124" s="153" t="s">
        <v>58</v>
      </c>
      <c r="H124" s="153"/>
      <c r="I124" s="104"/>
      <c r="J124" s="105"/>
      <c r="K124" s="38" t="s">
        <v>59</v>
      </c>
      <c r="L124" s="44"/>
      <c r="M124" s="44"/>
      <c r="N124" s="57"/>
    </row>
    <row r="125" spans="2:14" ht="18" customHeight="1">
      <c r="B125" s="107"/>
      <c r="C125" s="108"/>
      <c r="D125" s="108"/>
      <c r="E125" s="109"/>
      <c r="F125" s="110"/>
      <c r="G125" s="111"/>
      <c r="H125" s="111"/>
      <c r="I125" s="110"/>
      <c r="J125" s="112"/>
      <c r="K125" s="39" t="s">
        <v>60</v>
      </c>
      <c r="L125" s="45"/>
      <c r="M125" s="45"/>
      <c r="N125" s="48"/>
    </row>
    <row r="126" spans="2:14" ht="18" customHeight="1">
      <c r="B126" s="98"/>
      <c r="C126" s="99"/>
      <c r="D126" s="99"/>
      <c r="E126" s="113"/>
      <c r="F126" s="26"/>
      <c r="G126" s="154" t="s">
        <v>61</v>
      </c>
      <c r="H126" s="154"/>
      <c r="I126" s="96"/>
      <c r="J126" s="97"/>
      <c r="K126" s="40" t="s">
        <v>62</v>
      </c>
      <c r="L126" s="46"/>
      <c r="M126" s="49"/>
      <c r="N126" s="46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114</v>
      </c>
      <c r="L127" s="47"/>
      <c r="M127" s="50"/>
      <c r="N127" s="47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106</v>
      </c>
      <c r="L128" s="45"/>
      <c r="M128" s="50"/>
      <c r="N128" s="47"/>
    </row>
    <row r="129" spans="2:14" ht="18" customHeight="1">
      <c r="B129" s="98"/>
      <c r="C129" s="99"/>
      <c r="D129" s="99"/>
      <c r="E129" s="113"/>
      <c r="F129" s="26"/>
      <c r="G129" s="154" t="s">
        <v>63</v>
      </c>
      <c r="H129" s="154"/>
      <c r="I129" s="96"/>
      <c r="J129" s="97"/>
      <c r="K129" s="40" t="s">
        <v>122</v>
      </c>
      <c r="L129" s="46"/>
      <c r="M129" s="49"/>
      <c r="N129" s="46"/>
    </row>
    <row r="130" spans="2:14" ht="18" customHeight="1">
      <c r="B130" s="98"/>
      <c r="C130" s="99"/>
      <c r="D130" s="99"/>
      <c r="E130" s="114"/>
      <c r="F130" s="99"/>
      <c r="G130" s="115"/>
      <c r="H130" s="115"/>
      <c r="I130" s="108"/>
      <c r="J130" s="116"/>
      <c r="K130" s="41" t="s">
        <v>115</v>
      </c>
      <c r="L130" s="47"/>
      <c r="M130" s="50"/>
      <c r="N130" s="47"/>
    </row>
    <row r="131" spans="2:14" ht="18" customHeight="1">
      <c r="B131" s="98"/>
      <c r="C131" s="99"/>
      <c r="D131" s="99"/>
      <c r="E131" s="114"/>
      <c r="F131" s="99"/>
      <c r="G131" s="115"/>
      <c r="H131" s="115"/>
      <c r="I131" s="108"/>
      <c r="J131" s="116"/>
      <c r="K131" s="41" t="s">
        <v>120</v>
      </c>
      <c r="L131" s="47"/>
      <c r="M131" s="47"/>
      <c r="N131" s="47"/>
    </row>
    <row r="132" spans="2:14" ht="18" customHeight="1">
      <c r="B132" s="98"/>
      <c r="C132" s="99"/>
      <c r="D132" s="99"/>
      <c r="E132" s="87"/>
      <c r="F132" s="88"/>
      <c r="G132" s="111"/>
      <c r="H132" s="111"/>
      <c r="I132" s="110"/>
      <c r="J132" s="112"/>
      <c r="K132" s="41" t="s">
        <v>121</v>
      </c>
      <c r="L132" s="48"/>
      <c r="M132" s="45"/>
      <c r="N132" s="48"/>
    </row>
    <row r="133" spans="2:14" ht="18" customHeight="1">
      <c r="B133" s="147" t="s">
        <v>64</v>
      </c>
      <c r="C133" s="148"/>
      <c r="D133" s="148"/>
      <c r="E133" s="26"/>
      <c r="F133" s="26"/>
      <c r="G133" s="26"/>
      <c r="H133" s="26"/>
      <c r="I133" s="26"/>
      <c r="J133" s="26"/>
      <c r="K133" s="26"/>
      <c r="L133" s="26"/>
      <c r="M133" s="26"/>
      <c r="N133" s="58"/>
    </row>
    <row r="134" spans="2:14" ht="13.5" customHeight="1">
      <c r="B134" s="117"/>
      <c r="C134" s="42" t="s">
        <v>65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66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7"/>
      <c r="C136" s="42" t="s">
        <v>67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7"/>
      <c r="C137" s="42" t="s">
        <v>240</v>
      </c>
      <c r="D137" s="118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241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201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112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113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97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246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242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243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244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194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245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247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203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149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8" customHeight="1">
      <c r="B152" s="119"/>
      <c r="C152" s="42" t="s">
        <v>68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>
      <c r="B153" s="120"/>
      <c r="C153" s="42" t="s">
        <v>248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3.5">
      <c r="B154" s="120"/>
      <c r="C154" s="42" t="s">
        <v>202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</row>
    <row r="155" spans="2:14" ht="13.5">
      <c r="B155" s="120"/>
      <c r="C155" s="42" t="s">
        <v>249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</row>
    <row r="156" spans="2:14" ht="14.25" thickBot="1">
      <c r="B156" s="121"/>
      <c r="C156" s="43" t="s">
        <v>250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</row>
  </sheetData>
  <sheetProtection/>
  <mergeCells count="27">
    <mergeCell ref="B133:D133"/>
    <mergeCell ref="G102:H102"/>
    <mergeCell ref="G122:H122"/>
    <mergeCell ref="G123:H123"/>
    <mergeCell ref="B124:D124"/>
    <mergeCell ref="G124:H124"/>
    <mergeCell ref="G126:H126"/>
    <mergeCell ref="G129:H129"/>
    <mergeCell ref="G116:H116"/>
    <mergeCell ref="G117:H117"/>
    <mergeCell ref="G118:H118"/>
    <mergeCell ref="G119:H119"/>
    <mergeCell ref="G120:H120"/>
    <mergeCell ref="G121:H121"/>
    <mergeCell ref="G10:H10"/>
    <mergeCell ref="C111:D111"/>
    <mergeCell ref="D100:G100"/>
    <mergeCell ref="D101:G101"/>
    <mergeCell ref="B114:I114"/>
    <mergeCell ref="B115:D115"/>
    <mergeCell ref="G115:H115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B2:Y165"/>
  <sheetViews>
    <sheetView view="pageBreakPreview" zoomScale="75" zoomScaleNormal="75" zoomScaleSheetLayoutView="75" zoomScalePageLayoutView="0" workbookViewId="0" topLeftCell="A1">
      <pane xSplit="10" ySplit="10" topLeftCell="K131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I141" sqref="I141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388</v>
      </c>
      <c r="L5" s="32" t="str">
        <f>K5</f>
        <v>H 30.8.15</v>
      </c>
      <c r="M5" s="32" t="str">
        <f>K5</f>
        <v>H 30.8.15</v>
      </c>
      <c r="N5" s="51" t="str">
        <f>K5</f>
        <v>H 30.8.15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0.4444444444444444</v>
      </c>
      <c r="L6" s="122">
        <v>0.4201388888888889</v>
      </c>
      <c r="M6" s="122">
        <v>0.40625</v>
      </c>
      <c r="N6" s="123">
        <v>0.37847222222222227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2.1</v>
      </c>
      <c r="L7" s="124">
        <v>1.85</v>
      </c>
      <c r="M7" s="124">
        <v>1.8</v>
      </c>
      <c r="N7" s="125">
        <v>1.8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193</v>
      </c>
      <c r="M11" s="22" t="s">
        <v>224</v>
      </c>
      <c r="N11" s="23" t="s">
        <v>208</v>
      </c>
      <c r="P11" s="29" t="s">
        <v>15</v>
      </c>
      <c r="Q11" s="29">
        <f aca="true" t="shared" si="0" ref="Q11:T17">IF(K11="",0,VALUE(MID(K11,2,LEN(K11)-2)))</f>
        <v>0</v>
      </c>
      <c r="R11" s="29" t="e">
        <f t="shared" si="0"/>
        <v>#VALUE!</v>
      </c>
      <c r="S11" s="29" t="e">
        <f t="shared" si="0"/>
        <v>#VALUE!</v>
      </c>
      <c r="T11" s="29">
        <f t="shared" si="0"/>
        <v>100</v>
      </c>
      <c r="U11" s="29">
        <f aca="true" t="shared" si="1" ref="U11:X29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100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268</v>
      </c>
      <c r="L12" s="22" t="s">
        <v>345</v>
      </c>
      <c r="M12" s="22" t="s">
        <v>395</v>
      </c>
      <c r="N12" s="23" t="s">
        <v>400</v>
      </c>
      <c r="P12" s="29" t="s">
        <v>15</v>
      </c>
      <c r="Q12" s="29">
        <f t="shared" si="0"/>
        <v>250</v>
      </c>
      <c r="R12" s="29">
        <f t="shared" si="0"/>
        <v>300</v>
      </c>
      <c r="S12" s="29">
        <f t="shared" si="0"/>
        <v>650</v>
      </c>
      <c r="T12" s="29">
        <f t="shared" si="0"/>
        <v>450</v>
      </c>
      <c r="U12" s="29">
        <f t="shared" si="1"/>
        <v>250</v>
      </c>
      <c r="V12" s="29">
        <f t="shared" si="1"/>
        <v>300</v>
      </c>
      <c r="W12" s="29">
        <f t="shared" si="1"/>
        <v>650</v>
      </c>
      <c r="X12" s="29">
        <f t="shared" si="1"/>
        <v>450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 t="s">
        <v>204</v>
      </c>
      <c r="L13" s="22"/>
      <c r="M13" s="22"/>
      <c r="N13" s="23"/>
      <c r="P13" s="29" t="s">
        <v>15</v>
      </c>
      <c r="Q13" s="29">
        <f t="shared" si="0"/>
        <v>50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1"/>
        <v>50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255</v>
      </c>
      <c r="G14" s="4"/>
      <c r="H14" s="4"/>
      <c r="I14" s="4"/>
      <c r="J14" s="4"/>
      <c r="K14" s="22"/>
      <c r="L14" s="22" t="s">
        <v>204</v>
      </c>
      <c r="M14" s="22"/>
      <c r="N14" s="23"/>
      <c r="P14" s="29" t="s">
        <v>15</v>
      </c>
      <c r="Q14" s="29">
        <f>IF(K14="",0,VALUE(MID(K14,2,LEN(K14)-2)))</f>
        <v>0</v>
      </c>
      <c r="R14" s="29">
        <f t="shared" si="0"/>
        <v>50</v>
      </c>
      <c r="S14" s="29">
        <f t="shared" si="0"/>
        <v>0</v>
      </c>
      <c r="T14" s="29">
        <f t="shared" si="0"/>
        <v>0</v>
      </c>
      <c r="U14" s="29">
        <f t="shared" si="1"/>
        <v>0</v>
      </c>
      <c r="V14" s="29">
        <f t="shared" si="1"/>
        <v>50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232</v>
      </c>
      <c r="G15" s="4"/>
      <c r="H15" s="4"/>
      <c r="I15" s="4"/>
      <c r="J15" s="4"/>
      <c r="K15" s="22" t="s">
        <v>193</v>
      </c>
      <c r="L15" s="22" t="s">
        <v>224</v>
      </c>
      <c r="M15" s="22" t="s">
        <v>193</v>
      </c>
      <c r="N15" s="23" t="s">
        <v>204</v>
      </c>
      <c r="P15" s="29" t="s">
        <v>15</v>
      </c>
      <c r="Q15" s="29" t="e">
        <f>IF(K15="",0,VALUE(MID(K15,2,LEN(K15)-2)))</f>
        <v>#VALUE!</v>
      </c>
      <c r="R15" s="29" t="e">
        <f t="shared" si="0"/>
        <v>#VALUE!</v>
      </c>
      <c r="S15" s="29" t="e">
        <f t="shared" si="0"/>
        <v>#VALUE!</v>
      </c>
      <c r="T15" s="29">
        <f t="shared" si="0"/>
        <v>50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50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314</v>
      </c>
      <c r="G16" s="4"/>
      <c r="H16" s="4"/>
      <c r="I16" s="4"/>
      <c r="J16" s="4"/>
      <c r="K16" s="22"/>
      <c r="L16" s="22" t="s">
        <v>224</v>
      </c>
      <c r="M16" s="22" t="s">
        <v>224</v>
      </c>
      <c r="N16" s="23" t="s">
        <v>224</v>
      </c>
      <c r="T16" s="29" t="e">
        <f t="shared" si="0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256</v>
      </c>
      <c r="G17" s="4"/>
      <c r="H17" s="4"/>
      <c r="I17" s="4"/>
      <c r="J17" s="4"/>
      <c r="K17" s="22" t="s">
        <v>224</v>
      </c>
      <c r="L17" s="22" t="s">
        <v>224</v>
      </c>
      <c r="M17" s="22" t="s">
        <v>208</v>
      </c>
      <c r="N17" s="23" t="s">
        <v>224</v>
      </c>
      <c r="P17" s="29" t="s">
        <v>15</v>
      </c>
      <c r="Q17" s="29" t="e">
        <f>IF(K17="",0,VALUE(MID(K17,2,LEN(K17)-2)))</f>
        <v>#VALUE!</v>
      </c>
      <c r="R17" s="29" t="e">
        <f t="shared" si="0"/>
        <v>#VALUE!</v>
      </c>
      <c r="S17" s="29">
        <f t="shared" si="0"/>
        <v>100</v>
      </c>
      <c r="T17" s="29" t="e">
        <f t="shared" si="0"/>
        <v>#VALUE!</v>
      </c>
      <c r="U17" s="29">
        <f t="shared" si="1"/>
        <v>0</v>
      </c>
      <c r="V17" s="29">
        <f t="shared" si="1"/>
        <v>0</v>
      </c>
      <c r="W17" s="29">
        <f t="shared" si="1"/>
        <v>100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 t="s">
        <v>389</v>
      </c>
      <c r="L18" s="22" t="s">
        <v>207</v>
      </c>
      <c r="M18" s="22" t="s">
        <v>394</v>
      </c>
      <c r="N18" s="23" t="s">
        <v>268</v>
      </c>
      <c r="P18" s="90" t="s">
        <v>16</v>
      </c>
      <c r="Q18" s="29" t="str">
        <f>K18</f>
        <v>(750)</v>
      </c>
      <c r="R18" s="29" t="str">
        <f>L18</f>
        <v>(150)</v>
      </c>
      <c r="S18" s="29" t="str">
        <f>M18</f>
        <v>(500)</v>
      </c>
      <c r="T18" s="29" t="str">
        <f>N18</f>
        <v>(250)</v>
      </c>
      <c r="U18" s="29">
        <f t="shared" si="1"/>
        <v>750</v>
      </c>
      <c r="V18" s="29">
        <f t="shared" si="1"/>
        <v>150</v>
      </c>
      <c r="W18" s="29">
        <f t="shared" si="1"/>
        <v>500</v>
      </c>
      <c r="X18" s="29">
        <f t="shared" si="1"/>
        <v>250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390</v>
      </c>
      <c r="L19" s="22" t="s">
        <v>392</v>
      </c>
      <c r="M19" s="22" t="s">
        <v>396</v>
      </c>
      <c r="N19" s="23" t="s">
        <v>401</v>
      </c>
      <c r="P19" s="29" t="s">
        <v>15</v>
      </c>
      <c r="Q19" s="29">
        <f>IF(K19="",0,VALUE(MID(K19,2,LEN(K19)-2)))</f>
        <v>650</v>
      </c>
      <c r="R19" s="29">
        <f>IF(L19="",0,VALUE(MID(L19,2,LEN(L19)-2)))</f>
        <v>100</v>
      </c>
      <c r="S19" s="29">
        <f>IF(M19="",0,VALUE(MID(M19,2,LEN(M19)-2)))</f>
        <v>550</v>
      </c>
      <c r="T19" s="29">
        <f>IF(N19="",0,VALUE(MID(N19,2,LEN(N19)-2)))</f>
        <v>950</v>
      </c>
      <c r="U19" s="29">
        <f>IF(K19="＋",0,IF(K19="(＋)",0,ABS(K19)))</f>
        <v>26500</v>
      </c>
      <c r="V19" s="29">
        <f>IF(L19="＋",0,IF(L19="(＋)",0,ABS(L19)))</f>
        <v>41000</v>
      </c>
      <c r="W19" s="29">
        <f>IF(M19="＋",0,IF(M19="(＋)",0,ABS(M19)))</f>
        <v>105500</v>
      </c>
      <c r="X19" s="29">
        <f>IF(N19="＋",0,IF(N19="(＋)",0,ABS(N19)))</f>
        <v>29500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152</v>
      </c>
      <c r="G20" s="4"/>
      <c r="H20" s="4"/>
      <c r="I20" s="4"/>
      <c r="J20" s="4"/>
      <c r="K20" s="22"/>
      <c r="L20" s="22" t="s">
        <v>205</v>
      </c>
      <c r="M20" s="22" t="s">
        <v>205</v>
      </c>
      <c r="N20" s="23"/>
      <c r="P20" s="29" t="s">
        <v>15</v>
      </c>
      <c r="Q20" s="29">
        <f aca="true" t="shared" si="3" ref="Q20:T21">IF(K20="",0,VALUE(MID(K20,2,LEN(K20)-2)))</f>
        <v>0</v>
      </c>
      <c r="R20" s="29" t="e">
        <f t="shared" si="3"/>
        <v>#VALUE!</v>
      </c>
      <c r="S20" s="29" t="e">
        <f t="shared" si="3"/>
        <v>#VALUE!</v>
      </c>
      <c r="T20" s="29">
        <f t="shared" si="3"/>
        <v>0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153</v>
      </c>
      <c r="G21" s="4"/>
      <c r="H21" s="4"/>
      <c r="I21" s="4"/>
      <c r="J21" s="4"/>
      <c r="K21" s="22" t="s">
        <v>391</v>
      </c>
      <c r="L21" s="22" t="s">
        <v>205</v>
      </c>
      <c r="M21" s="22" t="s">
        <v>397</v>
      </c>
      <c r="N21" s="23" t="s">
        <v>402</v>
      </c>
      <c r="P21" s="29" t="s">
        <v>15</v>
      </c>
      <c r="Q21" s="29">
        <f t="shared" si="3"/>
        <v>0</v>
      </c>
      <c r="R21" s="29" t="e">
        <f t="shared" si="3"/>
        <v>#VALUE!</v>
      </c>
      <c r="S21" s="29">
        <f t="shared" si="3"/>
        <v>0</v>
      </c>
      <c r="T21" s="29">
        <f t="shared" si="3"/>
        <v>40</v>
      </c>
      <c r="U21" s="29">
        <f t="shared" si="1"/>
        <v>1000</v>
      </c>
      <c r="V21" s="29">
        <f t="shared" si="1"/>
        <v>0</v>
      </c>
      <c r="W21" s="29">
        <f t="shared" si="1"/>
        <v>500</v>
      </c>
      <c r="X21" s="29">
        <f t="shared" si="1"/>
        <v>3400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139</v>
      </c>
      <c r="G22" s="4"/>
      <c r="H22" s="4"/>
      <c r="I22" s="4"/>
      <c r="J22" s="4"/>
      <c r="K22" s="22"/>
      <c r="L22" s="22"/>
      <c r="M22" s="22" t="s">
        <v>224</v>
      </c>
      <c r="N22" s="23"/>
      <c r="P22" s="90" t="s">
        <v>16</v>
      </c>
      <c r="Q22" s="29">
        <f>K22</f>
        <v>0</v>
      </c>
      <c r="R22" s="29">
        <f>L22</f>
        <v>0</v>
      </c>
      <c r="S22" s="29" t="str">
        <f>M22</f>
        <v>(＋)</v>
      </c>
      <c r="T22" s="29">
        <f>N22</f>
        <v>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291</v>
      </c>
      <c r="G23" s="4"/>
      <c r="H23" s="4"/>
      <c r="I23" s="4"/>
      <c r="J23" s="4"/>
      <c r="K23" s="22" t="s">
        <v>370</v>
      </c>
      <c r="L23" s="22" t="s">
        <v>393</v>
      </c>
      <c r="M23" s="22" t="s">
        <v>398</v>
      </c>
      <c r="N23" s="23" t="s">
        <v>371</v>
      </c>
      <c r="P23" s="29" t="s">
        <v>15</v>
      </c>
      <c r="Q23" s="29">
        <f>IF(K23="",0,VALUE(MID(K23,2,LEN(K23)-2)))</f>
        <v>550</v>
      </c>
      <c r="R23" s="29">
        <f>IF(L23="",0,VALUE(MID(L23,2,LEN(L23)-2)))</f>
        <v>1600</v>
      </c>
      <c r="S23" s="29">
        <f>IF(M23="",0,VALUE(MID(M23,2,LEN(M23)-2)))</f>
        <v>5300</v>
      </c>
      <c r="T23" s="29">
        <f>IF(N23="",0,VALUE(MID(N23,2,LEN(N23)-2)))</f>
        <v>850</v>
      </c>
      <c r="U23" s="29">
        <f t="shared" si="1"/>
        <v>550</v>
      </c>
      <c r="V23" s="29">
        <f t="shared" si="1"/>
        <v>1600</v>
      </c>
      <c r="W23" s="29">
        <f t="shared" si="1"/>
        <v>5300</v>
      </c>
      <c r="X23" s="29">
        <f t="shared" si="1"/>
        <v>850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180</v>
      </c>
      <c r="G24" s="4"/>
      <c r="H24" s="4"/>
      <c r="I24" s="4"/>
      <c r="J24" s="4"/>
      <c r="K24" s="22" t="s">
        <v>224</v>
      </c>
      <c r="L24" s="22"/>
      <c r="M24" s="22"/>
      <c r="N24" s="23"/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195</v>
      </c>
      <c r="G25" s="4"/>
      <c r="H25" s="4"/>
      <c r="I25" s="4"/>
      <c r="J25" s="4"/>
      <c r="K25" s="22" t="s">
        <v>208</v>
      </c>
      <c r="L25" s="22" t="s">
        <v>394</v>
      </c>
      <c r="M25" s="22" t="s">
        <v>395</v>
      </c>
      <c r="N25" s="23" t="s">
        <v>225</v>
      </c>
      <c r="P25" s="90" t="s">
        <v>16</v>
      </c>
      <c r="Q25" s="29" t="str">
        <f>K25</f>
        <v>(100)</v>
      </c>
      <c r="R25" s="29" t="str">
        <f>L25</f>
        <v>(500)</v>
      </c>
      <c r="S25" s="29" t="str">
        <f>M25</f>
        <v>(650)</v>
      </c>
      <c r="T25" s="29" t="str">
        <f>N25</f>
        <v>(350)</v>
      </c>
      <c r="U25" s="29">
        <f t="shared" si="1"/>
        <v>100</v>
      </c>
      <c r="V25" s="29">
        <f t="shared" si="1"/>
        <v>500</v>
      </c>
      <c r="W25" s="29">
        <f t="shared" si="1"/>
        <v>650</v>
      </c>
      <c r="X25" s="29">
        <f t="shared" si="1"/>
        <v>350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158</v>
      </c>
      <c r="G26" s="4"/>
      <c r="H26" s="4"/>
      <c r="I26" s="4"/>
      <c r="J26" s="4"/>
      <c r="K26" s="22"/>
      <c r="L26" s="22" t="s">
        <v>224</v>
      </c>
      <c r="M26" s="22"/>
      <c r="N26" s="23" t="s">
        <v>224</v>
      </c>
      <c r="P26" s="29" t="s">
        <v>15</v>
      </c>
      <c r="Q26" s="29">
        <f>IF(K26="",0,VALUE(MID(K26,2,LEN(K26)-2)))</f>
        <v>0</v>
      </c>
      <c r="R26" s="29">
        <f>IF(L28="",0,VALUE(MID(L28,2,LEN(L28)-2)))</f>
        <v>600</v>
      </c>
      <c r="S26" s="29">
        <f>IF(M26="",0,VALUE(MID(M26,2,LEN(M26)-2)))</f>
        <v>0</v>
      </c>
      <c r="T26" s="29" t="e">
        <f>IF(N26="",0,VALUE(MID(N26,2,LEN(N26)-2)))</f>
        <v>#VALUE!</v>
      </c>
      <c r="U26" s="29">
        <f t="shared" si="1"/>
        <v>0</v>
      </c>
      <c r="V26" s="29">
        <f t="shared" si="1"/>
        <v>0</v>
      </c>
      <c r="W26" s="29">
        <f t="shared" si="1"/>
        <v>0</v>
      </c>
      <c r="X26" s="29">
        <f t="shared" si="1"/>
        <v>0</v>
      </c>
    </row>
    <row r="27" spans="2:24" ht="13.5" customHeight="1">
      <c r="B27" s="1">
        <f t="shared" si="2"/>
        <v>17</v>
      </c>
      <c r="C27" s="3"/>
      <c r="D27" s="7"/>
      <c r="E27" s="4"/>
      <c r="F27" s="4" t="s">
        <v>162</v>
      </c>
      <c r="G27" s="4"/>
      <c r="H27" s="4"/>
      <c r="I27" s="4"/>
      <c r="J27" s="4"/>
      <c r="K27" s="22" t="s">
        <v>204</v>
      </c>
      <c r="L27" s="22" t="s">
        <v>210</v>
      </c>
      <c r="M27" s="22" t="s">
        <v>207</v>
      </c>
      <c r="N27" s="23" t="s">
        <v>204</v>
      </c>
      <c r="U27" s="29">
        <f t="shared" si="1"/>
        <v>50</v>
      </c>
      <c r="V27" s="29">
        <f t="shared" si="1"/>
        <v>200</v>
      </c>
      <c r="W27" s="29">
        <f t="shared" si="1"/>
        <v>150</v>
      </c>
      <c r="X27" s="29">
        <f t="shared" si="1"/>
        <v>50</v>
      </c>
    </row>
    <row r="28" spans="2:24" ht="13.5" customHeight="1">
      <c r="B28" s="1">
        <f t="shared" si="2"/>
        <v>18</v>
      </c>
      <c r="C28" s="3"/>
      <c r="D28" s="7"/>
      <c r="E28" s="4"/>
      <c r="F28" s="4" t="s">
        <v>157</v>
      </c>
      <c r="G28" s="4"/>
      <c r="H28" s="4"/>
      <c r="I28" s="4"/>
      <c r="J28" s="4"/>
      <c r="K28" s="22" t="s">
        <v>268</v>
      </c>
      <c r="L28" s="22" t="s">
        <v>206</v>
      </c>
      <c r="M28" s="22" t="s">
        <v>399</v>
      </c>
      <c r="N28" s="23" t="s">
        <v>394</v>
      </c>
      <c r="P28" s="29" t="s">
        <v>15</v>
      </c>
      <c r="Q28" s="29">
        <f aca="true" t="shared" si="4" ref="Q28:T29">IF(K28="",0,VALUE(MID(K28,2,LEN(K28)-2)))</f>
        <v>250</v>
      </c>
      <c r="R28" s="29" t="e">
        <f>IF(#REF!="",0,VALUE(MID(#REF!,2,LEN(#REF!)-2)))</f>
        <v>#REF!</v>
      </c>
      <c r="S28" s="29">
        <f t="shared" si="4"/>
        <v>2100</v>
      </c>
      <c r="T28" s="29">
        <f t="shared" si="4"/>
        <v>500</v>
      </c>
      <c r="U28" s="29">
        <f t="shared" si="1"/>
        <v>250</v>
      </c>
      <c r="V28" s="29">
        <f t="shared" si="1"/>
        <v>600</v>
      </c>
      <c r="W28" s="29">
        <f t="shared" si="1"/>
        <v>2100</v>
      </c>
      <c r="X28" s="29">
        <f t="shared" si="1"/>
        <v>500</v>
      </c>
    </row>
    <row r="29" spans="2:24" ht="13.5" customHeight="1">
      <c r="B29" s="1">
        <f t="shared" si="2"/>
        <v>19</v>
      </c>
      <c r="C29" s="3"/>
      <c r="D29" s="7"/>
      <c r="E29" s="4"/>
      <c r="F29" s="4" t="s">
        <v>93</v>
      </c>
      <c r="G29" s="4"/>
      <c r="H29" s="4"/>
      <c r="I29" s="4"/>
      <c r="J29" s="4"/>
      <c r="K29" s="22"/>
      <c r="L29" s="22"/>
      <c r="M29" s="22" t="s">
        <v>224</v>
      </c>
      <c r="N29" s="23"/>
      <c r="P29" s="29" t="s">
        <v>15</v>
      </c>
      <c r="Q29" s="29">
        <f t="shared" si="4"/>
        <v>0</v>
      </c>
      <c r="R29" s="29">
        <f t="shared" si="4"/>
        <v>0</v>
      </c>
      <c r="S29" s="29" t="e">
        <f t="shared" si="4"/>
        <v>#VALUE!</v>
      </c>
      <c r="T29" s="29">
        <f t="shared" si="4"/>
        <v>0</v>
      </c>
      <c r="U29" s="29">
        <f t="shared" si="1"/>
        <v>0</v>
      </c>
      <c r="V29" s="29">
        <f t="shared" si="1"/>
        <v>0</v>
      </c>
      <c r="W29" s="29">
        <f t="shared" si="1"/>
        <v>0</v>
      </c>
      <c r="X29" s="29">
        <f t="shared" si="1"/>
        <v>0</v>
      </c>
    </row>
    <row r="30" spans="2:24" ht="13.5" customHeight="1">
      <c r="B30" s="1">
        <f t="shared" si="2"/>
        <v>20</v>
      </c>
      <c r="C30" s="2" t="s">
        <v>26</v>
      </c>
      <c r="D30" s="2" t="s">
        <v>27</v>
      </c>
      <c r="E30" s="4"/>
      <c r="F30" s="4" t="s">
        <v>154</v>
      </c>
      <c r="G30" s="4"/>
      <c r="H30" s="4"/>
      <c r="I30" s="4"/>
      <c r="J30" s="4"/>
      <c r="K30" s="28">
        <v>700</v>
      </c>
      <c r="L30" s="24">
        <v>1900</v>
      </c>
      <c r="M30" s="24">
        <v>2200</v>
      </c>
      <c r="N30" s="25">
        <v>2100</v>
      </c>
      <c r="P30" s="90"/>
      <c r="U30" s="29">
        <f>COUNTA(K11:K29)</f>
        <v>12</v>
      </c>
      <c r="V30" s="29">
        <f>COUNTA(L11:L29)</f>
        <v>15</v>
      </c>
      <c r="W30" s="29">
        <f>COUNTA(M11:M29)</f>
        <v>15</v>
      </c>
      <c r="X30" s="29">
        <f>COUNTA(N11:N29)</f>
        <v>13</v>
      </c>
    </row>
    <row r="31" spans="2:21" ht="13.5" customHeight="1">
      <c r="B31" s="1">
        <f t="shared" si="2"/>
        <v>21</v>
      </c>
      <c r="C31" s="2" t="s">
        <v>28</v>
      </c>
      <c r="D31" s="2" t="s">
        <v>29</v>
      </c>
      <c r="E31" s="4"/>
      <c r="F31" s="4" t="s">
        <v>83</v>
      </c>
      <c r="G31" s="4"/>
      <c r="H31" s="4"/>
      <c r="I31" s="4"/>
      <c r="J31" s="4"/>
      <c r="K31" s="24"/>
      <c r="L31" s="24"/>
      <c r="M31" s="24" t="s">
        <v>205</v>
      </c>
      <c r="N31" s="25"/>
      <c r="P31" s="90"/>
      <c r="U31" s="29">
        <f>COUNTA(K11:K29)</f>
        <v>12</v>
      </c>
    </row>
    <row r="32" spans="2:16" ht="13.5" customHeight="1">
      <c r="B32" s="1">
        <f t="shared" si="2"/>
        <v>22</v>
      </c>
      <c r="C32" s="7"/>
      <c r="D32" s="7"/>
      <c r="E32" s="4"/>
      <c r="F32" s="4" t="s">
        <v>404</v>
      </c>
      <c r="G32" s="4"/>
      <c r="H32" s="4"/>
      <c r="I32" s="4"/>
      <c r="J32" s="4"/>
      <c r="K32" s="24"/>
      <c r="L32" s="24">
        <v>50</v>
      </c>
      <c r="M32" s="24"/>
      <c r="N32" s="132"/>
      <c r="P32" s="90"/>
    </row>
    <row r="33" spans="2:16" ht="13.5" customHeight="1">
      <c r="B33" s="1">
        <f t="shared" si="2"/>
        <v>23</v>
      </c>
      <c r="C33" s="7"/>
      <c r="D33" s="7"/>
      <c r="E33" s="4"/>
      <c r="F33" s="4" t="s">
        <v>129</v>
      </c>
      <c r="G33" s="4"/>
      <c r="H33" s="4"/>
      <c r="I33" s="4"/>
      <c r="J33" s="4"/>
      <c r="K33" s="24">
        <v>50</v>
      </c>
      <c r="L33" s="24">
        <v>200</v>
      </c>
      <c r="M33" s="24">
        <v>350</v>
      </c>
      <c r="N33" s="25">
        <v>50</v>
      </c>
      <c r="P33" s="90"/>
    </row>
    <row r="34" spans="2:14" ht="12.75" customHeight="1">
      <c r="B34" s="1">
        <f t="shared" si="2"/>
        <v>24</v>
      </c>
      <c r="C34" s="2" t="s">
        <v>110</v>
      </c>
      <c r="D34" s="2" t="s">
        <v>18</v>
      </c>
      <c r="E34" s="4"/>
      <c r="F34" s="4" t="s">
        <v>123</v>
      </c>
      <c r="G34" s="4"/>
      <c r="H34" s="4"/>
      <c r="I34" s="4"/>
      <c r="J34" s="4"/>
      <c r="K34" s="24">
        <v>100</v>
      </c>
      <c r="L34" s="24" t="s">
        <v>205</v>
      </c>
      <c r="M34" s="24"/>
      <c r="N34" s="25">
        <v>50</v>
      </c>
    </row>
    <row r="35" spans="2:21" ht="13.5" customHeight="1">
      <c r="B35" s="1">
        <f t="shared" si="2"/>
        <v>25</v>
      </c>
      <c r="C35" s="7"/>
      <c r="D35" s="2" t="s">
        <v>94</v>
      </c>
      <c r="E35" s="4"/>
      <c r="F35" s="4" t="s">
        <v>405</v>
      </c>
      <c r="G35" s="4"/>
      <c r="H35" s="4"/>
      <c r="I35" s="4"/>
      <c r="J35" s="4"/>
      <c r="K35" s="24">
        <v>100</v>
      </c>
      <c r="L35" s="24"/>
      <c r="M35" s="24"/>
      <c r="N35" s="25"/>
      <c r="U35" s="29">
        <f>COUNTA(K35:K35)</f>
        <v>1</v>
      </c>
    </row>
    <row r="36" spans="2:24" ht="13.5" customHeight="1">
      <c r="B36" s="1">
        <f t="shared" si="2"/>
        <v>26</v>
      </c>
      <c r="C36" s="7"/>
      <c r="D36" s="9" t="s">
        <v>78</v>
      </c>
      <c r="E36" s="4"/>
      <c r="F36" s="4" t="s">
        <v>100</v>
      </c>
      <c r="G36" s="4"/>
      <c r="H36" s="4"/>
      <c r="I36" s="4"/>
      <c r="J36" s="4"/>
      <c r="K36" s="24" t="s">
        <v>205</v>
      </c>
      <c r="L36" s="24"/>
      <c r="M36" s="24"/>
      <c r="N36" s="25">
        <v>4</v>
      </c>
      <c r="U36" s="29">
        <f>COUNTA(K36)</f>
        <v>1</v>
      </c>
      <c r="V36" s="29">
        <f>COUNTA(L36)</f>
        <v>0</v>
      </c>
      <c r="W36" s="29">
        <f>COUNTA(M36)</f>
        <v>0</v>
      </c>
      <c r="X36" s="29">
        <f>COUNTA(N36)</f>
        <v>1</v>
      </c>
    </row>
    <row r="37" spans="2:14" ht="13.5" customHeight="1">
      <c r="B37" s="1">
        <f t="shared" si="2"/>
        <v>27</v>
      </c>
      <c r="C37" s="7"/>
      <c r="D37" s="2" t="s">
        <v>19</v>
      </c>
      <c r="E37" s="4"/>
      <c r="F37" s="4" t="s">
        <v>198</v>
      </c>
      <c r="G37" s="4"/>
      <c r="H37" s="4"/>
      <c r="I37" s="4"/>
      <c r="J37" s="4"/>
      <c r="K37" s="24" t="s">
        <v>205</v>
      </c>
      <c r="L37" s="24">
        <v>150</v>
      </c>
      <c r="M37" s="24">
        <v>50</v>
      </c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133</v>
      </c>
      <c r="G38" s="4"/>
      <c r="H38" s="4"/>
      <c r="I38" s="4"/>
      <c r="J38" s="4"/>
      <c r="K38" s="28">
        <v>550</v>
      </c>
      <c r="L38" s="24">
        <v>9900</v>
      </c>
      <c r="M38" s="24">
        <v>7700</v>
      </c>
      <c r="N38" s="25">
        <v>600</v>
      </c>
    </row>
    <row r="39" spans="2:15" ht="13.5" customHeight="1">
      <c r="B39" s="1">
        <f t="shared" si="2"/>
        <v>29</v>
      </c>
      <c r="C39" s="7"/>
      <c r="D39" s="7"/>
      <c r="E39" s="4"/>
      <c r="F39" s="4" t="s">
        <v>151</v>
      </c>
      <c r="G39" s="4"/>
      <c r="H39" s="4"/>
      <c r="I39" s="4"/>
      <c r="J39" s="4"/>
      <c r="K39" s="24">
        <v>150</v>
      </c>
      <c r="L39" s="24"/>
      <c r="M39" s="24">
        <v>100</v>
      </c>
      <c r="N39" s="25"/>
      <c r="O39" s="67"/>
    </row>
    <row r="40" spans="2:14" ht="13.5" customHeight="1">
      <c r="B40" s="1">
        <f t="shared" si="2"/>
        <v>30</v>
      </c>
      <c r="C40" s="7"/>
      <c r="D40" s="7"/>
      <c r="E40" s="4"/>
      <c r="F40" s="4" t="s">
        <v>134</v>
      </c>
      <c r="G40" s="4"/>
      <c r="H40" s="4"/>
      <c r="I40" s="4"/>
      <c r="J40" s="4"/>
      <c r="K40" s="24">
        <v>300</v>
      </c>
      <c r="L40" s="24">
        <v>2550</v>
      </c>
      <c r="M40" s="24">
        <v>3150</v>
      </c>
      <c r="N40" s="25">
        <v>1500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135</v>
      </c>
      <c r="G41" s="4"/>
      <c r="H41" s="4"/>
      <c r="I41" s="4"/>
      <c r="J41" s="4"/>
      <c r="K41" s="24">
        <v>100</v>
      </c>
      <c r="M41" s="24"/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81</v>
      </c>
      <c r="G42" s="4"/>
      <c r="H42" s="4"/>
      <c r="I42" s="4"/>
      <c r="J42" s="4"/>
      <c r="K42" s="24"/>
      <c r="L42" s="24"/>
      <c r="M42" s="24" t="s">
        <v>205</v>
      </c>
      <c r="N42" s="25"/>
    </row>
    <row r="43" spans="2:14" ht="13.5" customHeight="1">
      <c r="B43" s="1">
        <f t="shared" si="2"/>
        <v>33</v>
      </c>
      <c r="C43" s="7"/>
      <c r="D43" s="7"/>
      <c r="E43" s="4"/>
      <c r="F43" s="4" t="s">
        <v>275</v>
      </c>
      <c r="G43" s="4"/>
      <c r="H43" s="4"/>
      <c r="I43" s="4"/>
      <c r="J43" s="4"/>
      <c r="K43" s="24"/>
      <c r="L43" s="24"/>
      <c r="M43" s="24" t="s">
        <v>205</v>
      </c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20</v>
      </c>
      <c r="G44" s="4"/>
      <c r="H44" s="4"/>
      <c r="I44" s="4"/>
      <c r="J44" s="4"/>
      <c r="K44" s="28">
        <v>100</v>
      </c>
      <c r="L44" s="24">
        <v>700</v>
      </c>
      <c r="M44" s="24">
        <v>2200</v>
      </c>
      <c r="N44" s="25">
        <v>850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140</v>
      </c>
      <c r="G45" s="4"/>
      <c r="H45" s="4"/>
      <c r="I45" s="4"/>
      <c r="J45" s="4"/>
      <c r="K45" s="24" t="s">
        <v>205</v>
      </c>
      <c r="L45" s="24">
        <v>700</v>
      </c>
      <c r="M45" s="24">
        <v>200</v>
      </c>
      <c r="N45" s="25">
        <v>300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144</v>
      </c>
      <c r="G46" s="4"/>
      <c r="H46" s="4"/>
      <c r="I46" s="4"/>
      <c r="J46" s="4"/>
      <c r="K46" s="24">
        <v>450</v>
      </c>
      <c r="L46" s="24">
        <v>1050</v>
      </c>
      <c r="M46" s="24">
        <v>1500</v>
      </c>
      <c r="N46" s="25">
        <v>300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21</v>
      </c>
      <c r="G47" s="4"/>
      <c r="H47" s="4"/>
      <c r="I47" s="4"/>
      <c r="J47" s="4"/>
      <c r="K47" s="24">
        <v>400</v>
      </c>
      <c r="L47" s="24">
        <v>250</v>
      </c>
      <c r="M47" s="24">
        <v>850</v>
      </c>
      <c r="N47" s="25">
        <v>200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138</v>
      </c>
      <c r="G48" s="4"/>
      <c r="H48" s="4"/>
      <c r="I48" s="4"/>
      <c r="J48" s="4"/>
      <c r="K48" s="24"/>
      <c r="L48" s="24"/>
      <c r="M48" s="24" t="s">
        <v>205</v>
      </c>
      <c r="N48" s="25"/>
    </row>
    <row r="49" spans="2:14" ht="13.5" customHeight="1">
      <c r="B49" s="1">
        <f t="shared" si="2"/>
        <v>39</v>
      </c>
      <c r="C49" s="7"/>
      <c r="D49" s="7"/>
      <c r="E49" s="4"/>
      <c r="F49" s="4" t="s">
        <v>406</v>
      </c>
      <c r="G49" s="4"/>
      <c r="H49" s="4"/>
      <c r="I49" s="4"/>
      <c r="J49" s="4"/>
      <c r="K49" s="24"/>
      <c r="L49" s="24">
        <v>2</v>
      </c>
      <c r="M49" s="24" t="s">
        <v>205</v>
      </c>
      <c r="N49" s="25">
        <v>5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200</v>
      </c>
      <c r="G50" s="4"/>
      <c r="H50" s="4"/>
      <c r="I50" s="4"/>
      <c r="J50" s="4"/>
      <c r="K50" s="24">
        <v>50</v>
      </c>
      <c r="L50" s="24">
        <v>50</v>
      </c>
      <c r="M50" s="24">
        <v>100</v>
      </c>
      <c r="N50" s="25">
        <v>50</v>
      </c>
    </row>
    <row r="51" spans="2:14" ht="13.5" customHeight="1">
      <c r="B51" s="1">
        <f t="shared" si="2"/>
        <v>41</v>
      </c>
      <c r="C51" s="7"/>
      <c r="D51" s="7"/>
      <c r="E51" s="4"/>
      <c r="F51" s="4" t="s">
        <v>233</v>
      </c>
      <c r="G51" s="4"/>
      <c r="H51" s="4"/>
      <c r="I51" s="4"/>
      <c r="J51" s="4"/>
      <c r="K51" s="28">
        <v>50</v>
      </c>
      <c r="L51" s="24">
        <v>150</v>
      </c>
      <c r="M51" s="24">
        <v>50</v>
      </c>
      <c r="N51" s="25"/>
    </row>
    <row r="52" spans="2:14" ht="13.5" customHeight="1">
      <c r="B52" s="1">
        <f t="shared" si="2"/>
        <v>42</v>
      </c>
      <c r="C52" s="7"/>
      <c r="D52" s="7"/>
      <c r="E52" s="4"/>
      <c r="F52" s="4" t="s">
        <v>22</v>
      </c>
      <c r="G52" s="4"/>
      <c r="H52" s="4"/>
      <c r="I52" s="4"/>
      <c r="J52" s="4"/>
      <c r="K52" s="28">
        <v>300</v>
      </c>
      <c r="L52" s="24">
        <v>200</v>
      </c>
      <c r="M52" s="24">
        <v>500</v>
      </c>
      <c r="N52" s="25">
        <v>2000</v>
      </c>
    </row>
    <row r="53" spans="2:14" ht="13.5" customHeight="1">
      <c r="B53" s="1">
        <f t="shared" si="2"/>
        <v>43</v>
      </c>
      <c r="C53" s="7"/>
      <c r="D53" s="7"/>
      <c r="E53" s="4"/>
      <c r="F53" s="4" t="s">
        <v>23</v>
      </c>
      <c r="G53" s="4"/>
      <c r="H53" s="4"/>
      <c r="I53" s="4"/>
      <c r="J53" s="4"/>
      <c r="K53" s="24">
        <v>2000</v>
      </c>
      <c r="L53" s="24">
        <v>2400</v>
      </c>
      <c r="M53" s="60">
        <v>2100</v>
      </c>
      <c r="N53" s="66">
        <v>550</v>
      </c>
    </row>
    <row r="54" spans="2:14" ht="13.5" customHeight="1">
      <c r="B54" s="1">
        <f t="shared" si="2"/>
        <v>44</v>
      </c>
      <c r="C54" s="7"/>
      <c r="D54" s="7"/>
      <c r="E54" s="4"/>
      <c r="F54" s="4" t="s">
        <v>24</v>
      </c>
      <c r="G54" s="4"/>
      <c r="H54" s="4"/>
      <c r="I54" s="4"/>
      <c r="J54" s="4"/>
      <c r="K54" s="24">
        <v>50</v>
      </c>
      <c r="L54" s="24">
        <v>150</v>
      </c>
      <c r="M54" s="24">
        <v>150</v>
      </c>
      <c r="N54" s="25">
        <v>200</v>
      </c>
    </row>
    <row r="55" spans="2:14" ht="13.5" customHeight="1">
      <c r="B55" s="1">
        <f t="shared" si="2"/>
        <v>45</v>
      </c>
      <c r="C55" s="2" t="s">
        <v>95</v>
      </c>
      <c r="D55" s="2" t="s">
        <v>96</v>
      </c>
      <c r="E55" s="4"/>
      <c r="F55" s="4" t="s">
        <v>127</v>
      </c>
      <c r="G55" s="4"/>
      <c r="H55" s="4"/>
      <c r="I55" s="4"/>
      <c r="J55" s="4"/>
      <c r="K55" s="28" t="s">
        <v>205</v>
      </c>
      <c r="L55" s="28" t="s">
        <v>205</v>
      </c>
      <c r="M55" s="24"/>
      <c r="N55" s="25">
        <v>100</v>
      </c>
    </row>
    <row r="56" spans="2:14" ht="13.5" customHeight="1">
      <c r="B56" s="1">
        <f t="shared" si="2"/>
        <v>46</v>
      </c>
      <c r="C56" s="7"/>
      <c r="D56" s="7"/>
      <c r="E56" s="4"/>
      <c r="F56" s="4" t="s">
        <v>407</v>
      </c>
      <c r="G56" s="4"/>
      <c r="H56" s="4"/>
      <c r="I56" s="4"/>
      <c r="J56" s="4"/>
      <c r="K56" s="24"/>
      <c r="L56" s="24"/>
      <c r="M56" s="24"/>
      <c r="N56" s="25">
        <v>50</v>
      </c>
    </row>
    <row r="57" spans="2:24" ht="13.5" customHeight="1">
      <c r="B57" s="1">
        <f t="shared" si="2"/>
        <v>47</v>
      </c>
      <c r="C57" s="7"/>
      <c r="D57" s="7"/>
      <c r="E57" s="4"/>
      <c r="F57" s="4" t="s">
        <v>408</v>
      </c>
      <c r="G57" s="4"/>
      <c r="H57" s="4"/>
      <c r="I57" s="4"/>
      <c r="J57" s="4"/>
      <c r="K57" s="24">
        <v>50</v>
      </c>
      <c r="L57" s="24"/>
      <c r="M57" s="24"/>
      <c r="N57" s="25">
        <v>150</v>
      </c>
      <c r="U57" s="29">
        <f>COUNTA(K55:K57)</f>
        <v>2</v>
      </c>
      <c r="V57" s="29">
        <f>COUNTA(L55:L57)</f>
        <v>1</v>
      </c>
      <c r="W57" s="29">
        <f>COUNTA(M55:M57)</f>
        <v>0</v>
      </c>
      <c r="X57" s="29">
        <f>COUNTA(N55:N57)</f>
        <v>3</v>
      </c>
    </row>
    <row r="58" spans="2:14" ht="13.5" customHeight="1">
      <c r="B58" s="1">
        <f t="shared" si="2"/>
        <v>48</v>
      </c>
      <c r="C58" s="2" t="s">
        <v>111</v>
      </c>
      <c r="D58" s="2" t="s">
        <v>30</v>
      </c>
      <c r="E58" s="4"/>
      <c r="F58" s="4" t="s">
        <v>141</v>
      </c>
      <c r="G58" s="4"/>
      <c r="H58" s="4"/>
      <c r="I58" s="4"/>
      <c r="J58" s="4"/>
      <c r="K58" s="24" t="s">
        <v>205</v>
      </c>
      <c r="L58" s="24"/>
      <c r="M58" s="24"/>
      <c r="N58" s="25"/>
    </row>
    <row r="59" spans="2:25" ht="13.5" customHeight="1">
      <c r="B59" s="1">
        <f t="shared" si="2"/>
        <v>49</v>
      </c>
      <c r="C59" s="91"/>
      <c r="D59" s="91"/>
      <c r="E59" s="4"/>
      <c r="F59" s="4" t="s">
        <v>168</v>
      </c>
      <c r="G59" s="4"/>
      <c r="H59" s="4"/>
      <c r="I59" s="4"/>
      <c r="J59" s="4"/>
      <c r="K59" s="24" t="s">
        <v>205</v>
      </c>
      <c r="L59" s="28" t="s">
        <v>205</v>
      </c>
      <c r="M59" s="24" t="s">
        <v>205</v>
      </c>
      <c r="N59" s="25" t="s">
        <v>205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409</v>
      </c>
      <c r="G60" s="4"/>
      <c r="H60" s="4"/>
      <c r="I60" s="4"/>
      <c r="J60" s="4"/>
      <c r="K60" s="24"/>
      <c r="L60" s="24"/>
      <c r="M60" s="24">
        <v>50</v>
      </c>
      <c r="N60" s="25">
        <v>50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234</v>
      </c>
      <c r="G61" s="4"/>
      <c r="H61" s="4"/>
      <c r="I61" s="4"/>
      <c r="J61" s="4"/>
      <c r="K61" s="24" t="s">
        <v>205</v>
      </c>
      <c r="L61" s="24"/>
      <c r="M61" s="24" t="s">
        <v>205</v>
      </c>
      <c r="N61" s="134" t="s">
        <v>205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260</v>
      </c>
      <c r="G62" s="4"/>
      <c r="H62" s="4"/>
      <c r="I62" s="4"/>
      <c r="J62" s="4"/>
      <c r="K62" s="24"/>
      <c r="L62" s="24"/>
      <c r="M62" s="24"/>
      <c r="N62" s="25">
        <v>50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31</v>
      </c>
      <c r="G63" s="4"/>
      <c r="H63" s="4"/>
      <c r="I63" s="4"/>
      <c r="J63" s="4"/>
      <c r="K63" s="24"/>
      <c r="L63" s="24" t="s">
        <v>403</v>
      </c>
      <c r="M63" s="24"/>
      <c r="N63" s="25" t="s">
        <v>205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108</v>
      </c>
      <c r="G64" s="4"/>
      <c r="H64" s="4"/>
      <c r="I64" s="4"/>
      <c r="J64" s="4"/>
      <c r="K64" s="24" t="s">
        <v>205</v>
      </c>
      <c r="L64" s="24"/>
      <c r="M64" s="24"/>
      <c r="N64" s="25"/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410</v>
      </c>
      <c r="G65" s="4"/>
      <c r="H65" s="4"/>
      <c r="I65" s="4"/>
      <c r="J65" s="4"/>
      <c r="K65" s="24" t="s">
        <v>205</v>
      </c>
      <c r="L65" s="24"/>
      <c r="M65" s="24" t="s">
        <v>205</v>
      </c>
      <c r="N65" s="25" t="s">
        <v>205</v>
      </c>
      <c r="Y65" s="63"/>
    </row>
    <row r="66" spans="2:25" ht="13.5" customHeight="1">
      <c r="B66" s="1">
        <f t="shared" si="2"/>
        <v>56</v>
      </c>
      <c r="C66" s="7"/>
      <c r="D66" s="7"/>
      <c r="E66" s="4"/>
      <c r="F66" s="4" t="s">
        <v>172</v>
      </c>
      <c r="G66" s="4"/>
      <c r="H66" s="4"/>
      <c r="I66" s="4"/>
      <c r="J66" s="4"/>
      <c r="K66" s="24" t="s">
        <v>205</v>
      </c>
      <c r="L66" s="24" t="s">
        <v>205</v>
      </c>
      <c r="M66" s="24" t="s">
        <v>205</v>
      </c>
      <c r="N66" s="25">
        <v>50</v>
      </c>
      <c r="Y66" s="63"/>
    </row>
    <row r="67" spans="2:25" ht="13.5" customHeight="1">
      <c r="B67" s="1">
        <f t="shared" si="2"/>
        <v>57</v>
      </c>
      <c r="C67" s="7"/>
      <c r="D67" s="7"/>
      <c r="E67" s="4"/>
      <c r="F67" s="4" t="s">
        <v>191</v>
      </c>
      <c r="G67" s="4"/>
      <c r="H67" s="4"/>
      <c r="I67" s="4"/>
      <c r="J67" s="4"/>
      <c r="K67" s="24">
        <v>800</v>
      </c>
      <c r="L67" s="24" t="s">
        <v>205</v>
      </c>
      <c r="M67" s="24" t="s">
        <v>205</v>
      </c>
      <c r="N67" s="25" t="s">
        <v>205</v>
      </c>
      <c r="Y67" s="64"/>
    </row>
    <row r="68" spans="2:25" ht="13.5" customHeight="1">
      <c r="B68" s="1">
        <f t="shared" si="2"/>
        <v>58</v>
      </c>
      <c r="C68" s="7"/>
      <c r="D68" s="7"/>
      <c r="E68" s="4"/>
      <c r="F68" s="4" t="s">
        <v>411</v>
      </c>
      <c r="G68" s="4"/>
      <c r="H68" s="4"/>
      <c r="I68" s="4"/>
      <c r="J68" s="4"/>
      <c r="K68" s="24" t="s">
        <v>205</v>
      </c>
      <c r="L68" s="24"/>
      <c r="M68" s="24"/>
      <c r="N68" s="25"/>
      <c r="Y68" s="63"/>
    </row>
    <row r="69" spans="2:25" ht="13.5" customHeight="1">
      <c r="B69" s="1">
        <f t="shared" si="2"/>
        <v>59</v>
      </c>
      <c r="C69" s="7"/>
      <c r="D69" s="7"/>
      <c r="E69" s="4"/>
      <c r="F69" s="4" t="s">
        <v>192</v>
      </c>
      <c r="G69" s="4"/>
      <c r="H69" s="4"/>
      <c r="I69" s="4"/>
      <c r="J69" s="4"/>
      <c r="K69" s="28" t="s">
        <v>205</v>
      </c>
      <c r="L69" s="28"/>
      <c r="M69" s="24"/>
      <c r="N69" s="25">
        <v>200</v>
      </c>
      <c r="Y69" s="63"/>
    </row>
    <row r="70" spans="2:25" ht="13.5" customHeight="1">
      <c r="B70" s="1">
        <f t="shared" si="2"/>
        <v>60</v>
      </c>
      <c r="C70" s="7"/>
      <c r="D70" s="7"/>
      <c r="E70" s="4"/>
      <c r="F70" s="4" t="s">
        <v>199</v>
      </c>
      <c r="G70" s="4"/>
      <c r="H70" s="4"/>
      <c r="I70" s="4"/>
      <c r="J70" s="4"/>
      <c r="K70" s="28" t="s">
        <v>205</v>
      </c>
      <c r="L70" s="28"/>
      <c r="M70" s="24"/>
      <c r="N70" s="25"/>
      <c r="Y70" s="63"/>
    </row>
    <row r="71" spans="2:25" ht="13.5" customHeight="1">
      <c r="B71" s="1">
        <f t="shared" si="2"/>
        <v>61</v>
      </c>
      <c r="C71" s="7"/>
      <c r="D71" s="7"/>
      <c r="E71" s="4"/>
      <c r="F71" s="4" t="s">
        <v>412</v>
      </c>
      <c r="G71" s="4"/>
      <c r="H71" s="4"/>
      <c r="I71" s="4"/>
      <c r="J71" s="4"/>
      <c r="K71" s="24"/>
      <c r="L71" s="24"/>
      <c r="M71" s="24"/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145</v>
      </c>
      <c r="G72" s="4"/>
      <c r="H72" s="4"/>
      <c r="I72" s="4"/>
      <c r="J72" s="4"/>
      <c r="K72" s="24">
        <v>600</v>
      </c>
      <c r="L72" s="24">
        <v>200</v>
      </c>
      <c r="M72" s="24">
        <v>400</v>
      </c>
      <c r="N72" s="25">
        <v>1000</v>
      </c>
      <c r="Y72" s="63"/>
    </row>
    <row r="73" spans="2:25" ht="13.5" customHeight="1">
      <c r="B73" s="1">
        <f t="shared" si="2"/>
        <v>63</v>
      </c>
      <c r="C73" s="7"/>
      <c r="D73" s="7"/>
      <c r="E73" s="4"/>
      <c r="F73" s="4" t="s">
        <v>413</v>
      </c>
      <c r="G73" s="4"/>
      <c r="H73" s="4"/>
      <c r="I73" s="4"/>
      <c r="J73" s="4"/>
      <c r="K73" s="24"/>
      <c r="L73" s="24"/>
      <c r="M73" s="24" t="s">
        <v>205</v>
      </c>
      <c r="N73" s="25" t="s">
        <v>205</v>
      </c>
      <c r="Y73" s="65"/>
    </row>
    <row r="74" spans="2:25" ht="13.5" customHeight="1">
      <c r="B74" s="1">
        <f t="shared" si="2"/>
        <v>64</v>
      </c>
      <c r="C74" s="7"/>
      <c r="D74" s="7"/>
      <c r="E74" s="4"/>
      <c r="F74" s="4" t="s">
        <v>414</v>
      </c>
      <c r="G74" s="4"/>
      <c r="H74" s="4"/>
      <c r="I74" s="4"/>
      <c r="J74" s="4"/>
      <c r="K74" s="24">
        <v>16</v>
      </c>
      <c r="L74" s="24"/>
      <c r="M74" s="24"/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220</v>
      </c>
      <c r="G75" s="4"/>
      <c r="H75" s="4"/>
      <c r="I75" s="4"/>
      <c r="J75" s="4"/>
      <c r="K75" s="24">
        <v>350</v>
      </c>
      <c r="L75" s="90">
        <v>100</v>
      </c>
      <c r="M75" s="24">
        <v>150</v>
      </c>
      <c r="N75" s="25" t="s">
        <v>205</v>
      </c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169</v>
      </c>
      <c r="G76" s="4"/>
      <c r="H76" s="4"/>
      <c r="I76" s="4"/>
      <c r="J76" s="4"/>
      <c r="K76" s="24">
        <v>56</v>
      </c>
      <c r="L76" s="24"/>
      <c r="M76" s="24"/>
      <c r="N76" s="25"/>
      <c r="Y76" s="62"/>
    </row>
    <row r="77" spans="2:25" ht="13.5" customHeight="1">
      <c r="B77" s="1">
        <f aca="true" t="shared" si="5" ref="B77:B95">B76+1</f>
        <v>67</v>
      </c>
      <c r="C77" s="7"/>
      <c r="D77" s="7"/>
      <c r="E77" s="4"/>
      <c r="F77" s="4" t="s">
        <v>173</v>
      </c>
      <c r="G77" s="4"/>
      <c r="H77" s="4"/>
      <c r="I77" s="4"/>
      <c r="J77" s="4"/>
      <c r="K77" s="24"/>
      <c r="L77" s="24"/>
      <c r="M77" s="24"/>
      <c r="N77" s="25" t="s">
        <v>205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146</v>
      </c>
      <c r="G78" s="4"/>
      <c r="H78" s="4"/>
      <c r="I78" s="4"/>
      <c r="J78" s="4"/>
      <c r="K78" s="24">
        <v>100</v>
      </c>
      <c r="L78" s="24" t="s">
        <v>205</v>
      </c>
      <c r="M78" s="24">
        <v>400</v>
      </c>
      <c r="N78" s="25">
        <v>800</v>
      </c>
      <c r="Y78" s="65"/>
    </row>
    <row r="79" spans="2:25" ht="13.5" customHeight="1">
      <c r="B79" s="1">
        <f t="shared" si="5"/>
        <v>69</v>
      </c>
      <c r="C79" s="7"/>
      <c r="D79" s="7"/>
      <c r="E79" s="4"/>
      <c r="F79" s="4" t="s">
        <v>147</v>
      </c>
      <c r="G79" s="4"/>
      <c r="H79" s="4"/>
      <c r="I79" s="4"/>
      <c r="J79" s="4"/>
      <c r="K79" s="24">
        <v>50</v>
      </c>
      <c r="L79" s="24">
        <v>100</v>
      </c>
      <c r="M79" s="24">
        <v>100</v>
      </c>
      <c r="N79" s="25">
        <v>100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385</v>
      </c>
      <c r="G80" s="4"/>
      <c r="H80" s="4"/>
      <c r="I80" s="4"/>
      <c r="J80" s="4"/>
      <c r="K80" s="24"/>
      <c r="L80" s="24">
        <v>300</v>
      </c>
      <c r="M80" s="24" t="s">
        <v>205</v>
      </c>
      <c r="N80" s="25" t="s">
        <v>205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170</v>
      </c>
      <c r="G81" s="4"/>
      <c r="H81" s="4"/>
      <c r="I81" s="4"/>
      <c r="J81" s="4"/>
      <c r="K81" s="24">
        <v>100</v>
      </c>
      <c r="L81" s="24" t="s">
        <v>205</v>
      </c>
      <c r="M81" s="24" t="s">
        <v>205</v>
      </c>
      <c r="N81" s="25">
        <v>300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33</v>
      </c>
      <c r="G82" s="4"/>
      <c r="H82" s="4"/>
      <c r="I82" s="4"/>
      <c r="J82" s="4"/>
      <c r="K82" s="24">
        <v>128</v>
      </c>
      <c r="L82" s="24"/>
      <c r="M82" s="24"/>
      <c r="N82" s="25"/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35</v>
      </c>
      <c r="G83" s="4"/>
      <c r="H83" s="4"/>
      <c r="I83" s="4"/>
      <c r="J83" s="4"/>
      <c r="K83" s="28" t="s">
        <v>205</v>
      </c>
      <c r="L83" s="24">
        <v>64</v>
      </c>
      <c r="M83" s="24">
        <v>24</v>
      </c>
      <c r="N83" s="25">
        <v>8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36</v>
      </c>
      <c r="G84" s="4"/>
      <c r="H84" s="4"/>
      <c r="I84" s="4"/>
      <c r="J84" s="4"/>
      <c r="K84" s="24">
        <v>144</v>
      </c>
      <c r="L84" s="24">
        <v>32</v>
      </c>
      <c r="M84" s="24" t="s">
        <v>205</v>
      </c>
      <c r="N84" s="25">
        <v>56</v>
      </c>
      <c r="Y84" s="62"/>
    </row>
    <row r="85" spans="2:25" ht="13.5" customHeight="1">
      <c r="B85" s="1">
        <f t="shared" si="5"/>
        <v>75</v>
      </c>
      <c r="C85" s="7"/>
      <c r="D85" s="7"/>
      <c r="E85" s="4"/>
      <c r="F85" s="4" t="s">
        <v>37</v>
      </c>
      <c r="G85" s="4"/>
      <c r="H85" s="4"/>
      <c r="I85" s="4"/>
      <c r="J85" s="4"/>
      <c r="K85" s="28">
        <v>8</v>
      </c>
      <c r="L85" s="28">
        <v>16</v>
      </c>
      <c r="M85" s="24"/>
      <c r="N85" s="25">
        <v>8</v>
      </c>
      <c r="Y85" s="62"/>
    </row>
    <row r="86" spans="2:25" ht="13.5" customHeight="1">
      <c r="B86" s="1">
        <f t="shared" si="5"/>
        <v>76</v>
      </c>
      <c r="C86" s="7"/>
      <c r="D86" s="7"/>
      <c r="E86" s="4"/>
      <c r="F86" s="4" t="s">
        <v>159</v>
      </c>
      <c r="G86" s="4"/>
      <c r="H86" s="4"/>
      <c r="I86" s="4"/>
      <c r="J86" s="4"/>
      <c r="K86" s="24" t="s">
        <v>403</v>
      </c>
      <c r="L86" s="24" t="s">
        <v>205</v>
      </c>
      <c r="M86" s="24"/>
      <c r="N86" s="25" t="s">
        <v>205</v>
      </c>
      <c r="Y86" s="62"/>
    </row>
    <row r="87" spans="2:25" ht="13.5" customHeight="1">
      <c r="B87" s="1">
        <f t="shared" si="5"/>
        <v>77</v>
      </c>
      <c r="C87" s="7"/>
      <c r="D87" s="7"/>
      <c r="E87" s="4"/>
      <c r="F87" s="4" t="s">
        <v>104</v>
      </c>
      <c r="G87" s="4"/>
      <c r="H87" s="4"/>
      <c r="I87" s="4"/>
      <c r="J87" s="4"/>
      <c r="K87" s="28" t="s">
        <v>205</v>
      </c>
      <c r="L87" s="24"/>
      <c r="M87" s="24"/>
      <c r="N87" s="25" t="s">
        <v>205</v>
      </c>
      <c r="Y87" s="62"/>
    </row>
    <row r="88" spans="2:25" ht="13.5" customHeight="1">
      <c r="B88" s="1">
        <f t="shared" si="5"/>
        <v>78</v>
      </c>
      <c r="C88" s="7"/>
      <c r="D88" s="7"/>
      <c r="E88" s="4"/>
      <c r="F88" s="4" t="s">
        <v>105</v>
      </c>
      <c r="G88" s="4"/>
      <c r="H88" s="4"/>
      <c r="I88" s="4"/>
      <c r="J88" s="4"/>
      <c r="K88" s="24" t="s">
        <v>205</v>
      </c>
      <c r="L88" s="24">
        <v>200</v>
      </c>
      <c r="M88" s="24">
        <v>300</v>
      </c>
      <c r="N88" s="25"/>
      <c r="Y88" s="62"/>
    </row>
    <row r="89" spans="2:25" ht="13.5" customHeight="1">
      <c r="B89" s="1">
        <f t="shared" si="5"/>
        <v>79</v>
      </c>
      <c r="C89" s="7"/>
      <c r="D89" s="7"/>
      <c r="E89" s="4"/>
      <c r="F89" s="4" t="s">
        <v>132</v>
      </c>
      <c r="G89" s="4"/>
      <c r="H89" s="4"/>
      <c r="I89" s="4"/>
      <c r="J89" s="4"/>
      <c r="K89" s="24" t="s">
        <v>205</v>
      </c>
      <c r="L89" s="24"/>
      <c r="M89" s="24" t="s">
        <v>205</v>
      </c>
      <c r="N89" s="25" t="s">
        <v>205</v>
      </c>
      <c r="Y89" s="62"/>
    </row>
    <row r="90" spans="2:25" ht="13.5" customHeight="1">
      <c r="B90" s="1">
        <f t="shared" si="5"/>
        <v>80</v>
      </c>
      <c r="C90" s="7"/>
      <c r="D90" s="7"/>
      <c r="E90" s="4"/>
      <c r="F90" s="4" t="s">
        <v>148</v>
      </c>
      <c r="G90" s="4"/>
      <c r="H90" s="4"/>
      <c r="I90" s="4"/>
      <c r="J90" s="4"/>
      <c r="K90" s="24">
        <v>2100</v>
      </c>
      <c r="L90" s="24">
        <v>1300</v>
      </c>
      <c r="M90" s="24">
        <v>1800</v>
      </c>
      <c r="N90" s="25">
        <v>1100</v>
      </c>
      <c r="Y90" s="62"/>
    </row>
    <row r="91" spans="2:25" ht="13.5" customHeight="1">
      <c r="B91" s="1">
        <f t="shared" si="5"/>
        <v>81</v>
      </c>
      <c r="C91" s="7"/>
      <c r="D91" s="7"/>
      <c r="E91" s="4"/>
      <c r="F91" s="4" t="s">
        <v>415</v>
      </c>
      <c r="G91" s="4"/>
      <c r="H91" s="4"/>
      <c r="I91" s="4"/>
      <c r="J91" s="4"/>
      <c r="K91" s="28"/>
      <c r="L91" s="24"/>
      <c r="M91" s="24"/>
      <c r="N91" s="25">
        <v>50</v>
      </c>
      <c r="Y91" s="62"/>
    </row>
    <row r="92" spans="2:25" ht="13.5" customHeight="1">
      <c r="B92" s="1">
        <f t="shared" si="5"/>
        <v>82</v>
      </c>
      <c r="C92" s="7"/>
      <c r="D92" s="7"/>
      <c r="E92" s="4"/>
      <c r="F92" s="4" t="s">
        <v>155</v>
      </c>
      <c r="G92" s="4"/>
      <c r="H92" s="4"/>
      <c r="I92" s="4"/>
      <c r="J92" s="4"/>
      <c r="K92" s="24">
        <v>1</v>
      </c>
      <c r="L92" s="24"/>
      <c r="M92" s="24">
        <v>2</v>
      </c>
      <c r="N92" s="25" t="s">
        <v>205</v>
      </c>
      <c r="Y92" s="62"/>
    </row>
    <row r="93" spans="2:25" ht="13.5" customHeight="1">
      <c r="B93" s="1">
        <f t="shared" si="5"/>
        <v>83</v>
      </c>
      <c r="C93" s="7"/>
      <c r="D93" s="7"/>
      <c r="E93" s="4"/>
      <c r="F93" s="4" t="s">
        <v>156</v>
      </c>
      <c r="G93" s="4"/>
      <c r="H93" s="4"/>
      <c r="I93" s="4"/>
      <c r="J93" s="4"/>
      <c r="K93" s="24">
        <v>150</v>
      </c>
      <c r="L93" s="24">
        <v>50</v>
      </c>
      <c r="M93" s="24">
        <v>100</v>
      </c>
      <c r="N93" s="25" t="s">
        <v>205</v>
      </c>
      <c r="Y93" s="62"/>
    </row>
    <row r="94" spans="2:25" ht="13.5" customHeight="1">
      <c r="B94" s="1">
        <f t="shared" si="5"/>
        <v>84</v>
      </c>
      <c r="C94" s="7"/>
      <c r="D94" s="7"/>
      <c r="E94" s="4"/>
      <c r="F94" s="4" t="s">
        <v>160</v>
      </c>
      <c r="G94" s="4"/>
      <c r="H94" s="4"/>
      <c r="I94" s="4"/>
      <c r="J94" s="4"/>
      <c r="K94" s="28" t="s">
        <v>205</v>
      </c>
      <c r="L94" s="24">
        <v>50</v>
      </c>
      <c r="M94" s="24"/>
      <c r="N94" s="25"/>
      <c r="Y94" s="62"/>
    </row>
    <row r="95" spans="2:25" ht="13.5" customHeight="1" thickBot="1">
      <c r="B95" s="1">
        <f t="shared" si="5"/>
        <v>85</v>
      </c>
      <c r="C95" s="7"/>
      <c r="D95" s="7"/>
      <c r="E95" s="4"/>
      <c r="F95" s="4" t="s">
        <v>39</v>
      </c>
      <c r="G95" s="4"/>
      <c r="H95" s="4"/>
      <c r="I95" s="4"/>
      <c r="J95" s="4"/>
      <c r="K95" s="24">
        <v>1900</v>
      </c>
      <c r="L95" s="24">
        <v>850</v>
      </c>
      <c r="M95" s="24">
        <v>2500</v>
      </c>
      <c r="N95" s="25">
        <v>850</v>
      </c>
      <c r="Y95" s="62"/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COUNTA(K11:K122)</f>
        <v>76</v>
      </c>
      <c r="V96" s="29">
        <f>COUNTA(L11:L122)</f>
        <v>66</v>
      </c>
      <c r="W96" s="29">
        <f>COUNTA(M11:M122)</f>
        <v>75</v>
      </c>
      <c r="X96" s="29">
        <f>COUNTA(N11:N122)</f>
        <v>77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SUM(U11:U29,K30:K122)</f>
        <v>46008</v>
      </c>
      <c r="V100" s="29">
        <f>SUM(V11:V29,L30:L122)</f>
        <v>83136</v>
      </c>
      <c r="W100" s="29">
        <f>SUM(W11:W29,M30:M122)</f>
        <v>151497</v>
      </c>
      <c r="X100" s="29">
        <f>SUM(X11:X29,N30:N122)</f>
        <v>57993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30.8.15</v>
      </c>
      <c r="L101" s="36" t="str">
        <f>L5</f>
        <v>H 30.8.15</v>
      </c>
      <c r="M101" s="36" t="str">
        <f>M5</f>
        <v>H 30.8.15</v>
      </c>
      <c r="N101" s="55" t="str">
        <f>N5</f>
        <v>H 30.8.15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1">
        <f>B95+1</f>
        <v>86</v>
      </c>
      <c r="C103" s="2" t="s">
        <v>86</v>
      </c>
      <c r="D103" s="2" t="s">
        <v>87</v>
      </c>
      <c r="E103" s="4"/>
      <c r="F103" s="4" t="s">
        <v>163</v>
      </c>
      <c r="G103" s="4"/>
      <c r="H103" s="4"/>
      <c r="I103" s="4"/>
      <c r="J103" s="4"/>
      <c r="K103" s="24"/>
      <c r="L103" s="24">
        <v>4</v>
      </c>
      <c r="M103" s="24" t="s">
        <v>205</v>
      </c>
      <c r="N103" s="25"/>
    </row>
    <row r="104" spans="2:14" ht="13.5" customHeight="1">
      <c r="B104" s="1">
        <f aca="true" t="shared" si="6" ref="B104:B122">B103+1</f>
        <v>87</v>
      </c>
      <c r="C104" s="2" t="s">
        <v>40</v>
      </c>
      <c r="D104" s="2" t="s">
        <v>41</v>
      </c>
      <c r="E104" s="4"/>
      <c r="F104" s="4" t="s">
        <v>98</v>
      </c>
      <c r="G104" s="4"/>
      <c r="H104" s="4"/>
      <c r="I104" s="4"/>
      <c r="J104" s="4"/>
      <c r="K104" s="24" t="s">
        <v>205</v>
      </c>
      <c r="L104" s="24"/>
      <c r="M104" s="24">
        <v>1</v>
      </c>
      <c r="N104" s="25">
        <v>1</v>
      </c>
    </row>
    <row r="105" spans="2:14" ht="13.5" customHeight="1">
      <c r="B105" s="1">
        <f t="shared" si="6"/>
        <v>88</v>
      </c>
      <c r="C105" s="7"/>
      <c r="D105" s="7"/>
      <c r="E105" s="4"/>
      <c r="F105" s="4" t="s">
        <v>336</v>
      </c>
      <c r="G105" s="4"/>
      <c r="H105" s="4"/>
      <c r="I105" s="4"/>
      <c r="J105" s="4"/>
      <c r="K105" s="24"/>
      <c r="L105" s="24" t="s">
        <v>205</v>
      </c>
      <c r="M105" s="24"/>
      <c r="N105" s="25" t="s">
        <v>205</v>
      </c>
    </row>
    <row r="106" spans="2:14" ht="13.5" customHeight="1">
      <c r="B106" s="1">
        <f t="shared" si="6"/>
        <v>89</v>
      </c>
      <c r="C106" s="7"/>
      <c r="D106" s="7"/>
      <c r="E106" s="4"/>
      <c r="F106" s="4" t="s">
        <v>416</v>
      </c>
      <c r="G106" s="4"/>
      <c r="H106" s="4"/>
      <c r="I106" s="4"/>
      <c r="J106" s="4"/>
      <c r="K106" s="24"/>
      <c r="L106" s="24"/>
      <c r="M106" s="24" t="s">
        <v>205</v>
      </c>
      <c r="N106" s="25"/>
    </row>
    <row r="107" spans="2:14" ht="13.5" customHeight="1">
      <c r="B107" s="1">
        <f t="shared" si="6"/>
        <v>90</v>
      </c>
      <c r="C107" s="7"/>
      <c r="D107" s="7"/>
      <c r="E107" s="4"/>
      <c r="F107" s="4" t="s">
        <v>118</v>
      </c>
      <c r="G107" s="4"/>
      <c r="H107" s="4"/>
      <c r="I107" s="4"/>
      <c r="J107" s="4"/>
      <c r="K107" s="24"/>
      <c r="L107" s="24" t="s">
        <v>205</v>
      </c>
      <c r="M107" s="24"/>
      <c r="N107" s="25"/>
    </row>
    <row r="108" spans="2:14" ht="13.5" customHeight="1">
      <c r="B108" s="1">
        <f t="shared" si="6"/>
        <v>91</v>
      </c>
      <c r="C108" s="7"/>
      <c r="D108" s="7"/>
      <c r="E108" s="4"/>
      <c r="F108" s="4" t="s">
        <v>185</v>
      </c>
      <c r="G108" s="4"/>
      <c r="H108" s="4"/>
      <c r="I108" s="4"/>
      <c r="J108" s="4"/>
      <c r="K108" s="24"/>
      <c r="L108" s="28"/>
      <c r="M108" s="24">
        <v>2</v>
      </c>
      <c r="N108" s="25" t="s">
        <v>205</v>
      </c>
    </row>
    <row r="109" spans="2:14" ht="13.5" customHeight="1">
      <c r="B109" s="1">
        <f t="shared" si="6"/>
        <v>92</v>
      </c>
      <c r="C109" s="7"/>
      <c r="D109" s="7"/>
      <c r="E109" s="4"/>
      <c r="F109" s="4" t="s">
        <v>186</v>
      </c>
      <c r="G109" s="4"/>
      <c r="H109" s="4"/>
      <c r="I109" s="4"/>
      <c r="J109" s="4"/>
      <c r="K109" s="24">
        <v>1</v>
      </c>
      <c r="L109" s="24">
        <v>8</v>
      </c>
      <c r="M109" s="24">
        <v>2</v>
      </c>
      <c r="N109" s="25">
        <v>1</v>
      </c>
    </row>
    <row r="110" spans="2:14" ht="13.5" customHeight="1">
      <c r="B110" s="1">
        <f t="shared" si="6"/>
        <v>93</v>
      </c>
      <c r="C110" s="7"/>
      <c r="D110" s="7"/>
      <c r="E110" s="4"/>
      <c r="F110" s="4" t="s">
        <v>88</v>
      </c>
      <c r="G110" s="4"/>
      <c r="H110" s="4"/>
      <c r="I110" s="4"/>
      <c r="J110" s="4"/>
      <c r="K110" s="24">
        <v>3</v>
      </c>
      <c r="L110" s="24">
        <v>4</v>
      </c>
      <c r="M110" s="24">
        <v>12</v>
      </c>
      <c r="N110" s="25">
        <v>5</v>
      </c>
    </row>
    <row r="111" spans="2:14" ht="13.5" customHeight="1">
      <c r="B111" s="1">
        <f t="shared" si="6"/>
        <v>94</v>
      </c>
      <c r="C111" s="7"/>
      <c r="D111" s="7"/>
      <c r="E111" s="4"/>
      <c r="F111" s="4" t="s">
        <v>42</v>
      </c>
      <c r="G111" s="4"/>
      <c r="H111" s="4"/>
      <c r="I111" s="4"/>
      <c r="J111" s="4"/>
      <c r="K111" s="24">
        <v>1</v>
      </c>
      <c r="L111" s="24"/>
      <c r="M111" s="24">
        <v>2</v>
      </c>
      <c r="N111" s="25">
        <v>3</v>
      </c>
    </row>
    <row r="112" spans="2:14" ht="13.5" customHeight="1">
      <c r="B112" s="1">
        <f t="shared" si="6"/>
        <v>95</v>
      </c>
      <c r="C112" s="2" t="s">
        <v>301</v>
      </c>
      <c r="D112" s="2" t="s">
        <v>89</v>
      </c>
      <c r="E112" s="4"/>
      <c r="F112" s="4" t="s">
        <v>417</v>
      </c>
      <c r="G112" s="4"/>
      <c r="H112" s="4"/>
      <c r="I112" s="4"/>
      <c r="J112" s="4"/>
      <c r="K112" s="24"/>
      <c r="L112" s="24"/>
      <c r="M112" s="24" t="s">
        <v>205</v>
      </c>
      <c r="N112" s="25" t="s">
        <v>205</v>
      </c>
    </row>
    <row r="113" spans="2:14" ht="13.5" customHeight="1">
      <c r="B113" s="1">
        <f t="shared" si="6"/>
        <v>96</v>
      </c>
      <c r="C113" s="7"/>
      <c r="D113" s="2" t="s">
        <v>90</v>
      </c>
      <c r="E113" s="4"/>
      <c r="F113" s="4" t="s">
        <v>128</v>
      </c>
      <c r="G113" s="4"/>
      <c r="H113" s="4"/>
      <c r="I113" s="4"/>
      <c r="J113" s="4"/>
      <c r="K113" s="24" t="s">
        <v>205</v>
      </c>
      <c r="L113" s="24" t="s">
        <v>205</v>
      </c>
      <c r="M113" s="24">
        <v>1</v>
      </c>
      <c r="N113" s="25" t="s">
        <v>205</v>
      </c>
    </row>
    <row r="114" spans="2:14" ht="13.5" customHeight="1">
      <c r="B114" s="1">
        <f t="shared" si="6"/>
        <v>97</v>
      </c>
      <c r="C114" s="7"/>
      <c r="D114" s="2" t="s">
        <v>44</v>
      </c>
      <c r="E114" s="4"/>
      <c r="F114" s="4" t="s">
        <v>167</v>
      </c>
      <c r="G114" s="4"/>
      <c r="H114" s="4"/>
      <c r="I114" s="4"/>
      <c r="J114" s="4"/>
      <c r="K114" s="24"/>
      <c r="L114" s="24">
        <v>6</v>
      </c>
      <c r="M114" s="24" t="s">
        <v>205</v>
      </c>
      <c r="N114" s="25"/>
    </row>
    <row r="115" spans="2:14" ht="13.5" customHeight="1">
      <c r="B115" s="1">
        <f t="shared" si="6"/>
        <v>98</v>
      </c>
      <c r="C115" s="7"/>
      <c r="D115" s="7"/>
      <c r="E115" s="4"/>
      <c r="F115" s="4" t="s">
        <v>171</v>
      </c>
      <c r="G115" s="4"/>
      <c r="H115" s="4"/>
      <c r="I115" s="4"/>
      <c r="J115" s="4"/>
      <c r="K115" s="24"/>
      <c r="L115" s="24"/>
      <c r="M115" s="24">
        <v>1</v>
      </c>
      <c r="N115" s="25">
        <v>2</v>
      </c>
    </row>
    <row r="116" spans="2:14" ht="13.5" customHeight="1">
      <c r="B116" s="1">
        <f t="shared" si="6"/>
        <v>99</v>
      </c>
      <c r="C116" s="7"/>
      <c r="D116" s="8"/>
      <c r="E116" s="4"/>
      <c r="F116" s="4" t="s">
        <v>45</v>
      </c>
      <c r="G116" s="4"/>
      <c r="H116" s="4"/>
      <c r="I116" s="4"/>
      <c r="J116" s="4"/>
      <c r="K116" s="24">
        <v>100</v>
      </c>
      <c r="L116" s="24"/>
      <c r="M116" s="24">
        <v>100</v>
      </c>
      <c r="N116" s="25">
        <v>50</v>
      </c>
    </row>
    <row r="117" spans="2:14" ht="13.5" customHeight="1">
      <c r="B117" s="1">
        <f t="shared" si="6"/>
        <v>100</v>
      </c>
      <c r="C117" s="8"/>
      <c r="D117" s="9" t="s">
        <v>46</v>
      </c>
      <c r="E117" s="4"/>
      <c r="F117" s="4" t="s">
        <v>47</v>
      </c>
      <c r="G117" s="4"/>
      <c r="H117" s="4"/>
      <c r="I117" s="4"/>
      <c r="J117" s="4"/>
      <c r="K117" s="24">
        <v>50</v>
      </c>
      <c r="L117" s="24">
        <v>50</v>
      </c>
      <c r="M117" s="24">
        <v>50</v>
      </c>
      <c r="N117" s="25">
        <v>50</v>
      </c>
    </row>
    <row r="118" spans="2:14" ht="13.5" customHeight="1">
      <c r="B118" s="1">
        <f t="shared" si="6"/>
        <v>101</v>
      </c>
      <c r="C118" s="2" t="s">
        <v>0</v>
      </c>
      <c r="D118" s="2" t="s">
        <v>91</v>
      </c>
      <c r="E118" s="4"/>
      <c r="F118" s="4" t="s">
        <v>1</v>
      </c>
      <c r="G118" s="4"/>
      <c r="H118" s="4"/>
      <c r="I118" s="4"/>
      <c r="J118" s="4"/>
      <c r="K118" s="24"/>
      <c r="L118" s="24" t="s">
        <v>205</v>
      </c>
      <c r="M118" s="24"/>
      <c r="N118" s="25"/>
    </row>
    <row r="119" spans="2:24" ht="13.5" customHeight="1">
      <c r="B119" s="1">
        <f t="shared" si="6"/>
        <v>102</v>
      </c>
      <c r="C119" s="7"/>
      <c r="D119" s="9" t="s">
        <v>48</v>
      </c>
      <c r="E119" s="4"/>
      <c r="F119" s="4" t="s">
        <v>49</v>
      </c>
      <c r="G119" s="4"/>
      <c r="H119" s="4"/>
      <c r="I119" s="4"/>
      <c r="J119" s="4"/>
      <c r="K119" s="24" t="s">
        <v>205</v>
      </c>
      <c r="L119" s="24"/>
      <c r="M119" s="24" t="s">
        <v>205</v>
      </c>
      <c r="N119" s="25">
        <v>100</v>
      </c>
      <c r="U119" s="29">
        <f>COUNTA(K103:K119)</f>
        <v>8</v>
      </c>
      <c r="V119" s="29">
        <f>COUNTA(L103:L119)</f>
        <v>9</v>
      </c>
      <c r="W119" s="29">
        <f>COUNTA(M103:M119)</f>
        <v>14</v>
      </c>
      <c r="X119" s="29">
        <f>COUNTA(N103:N119)</f>
        <v>12</v>
      </c>
    </row>
    <row r="120" spans="2:14" ht="13.5" customHeight="1">
      <c r="B120" s="1">
        <f t="shared" si="6"/>
        <v>103</v>
      </c>
      <c r="C120" s="156" t="s">
        <v>50</v>
      </c>
      <c r="D120" s="157"/>
      <c r="E120" s="4"/>
      <c r="F120" s="4" t="s">
        <v>51</v>
      </c>
      <c r="G120" s="4"/>
      <c r="H120" s="4"/>
      <c r="I120" s="4"/>
      <c r="J120" s="4"/>
      <c r="K120" s="24">
        <v>3250</v>
      </c>
      <c r="L120" s="24">
        <v>10500</v>
      </c>
      <c r="M120" s="24">
        <v>5500</v>
      </c>
      <c r="N120" s="25">
        <v>6000</v>
      </c>
    </row>
    <row r="121" spans="2:14" ht="13.5" customHeight="1">
      <c r="B121" s="1">
        <f t="shared" si="6"/>
        <v>104</v>
      </c>
      <c r="C121" s="3"/>
      <c r="D121" s="92"/>
      <c r="E121" s="4"/>
      <c r="F121" s="4" t="s">
        <v>52</v>
      </c>
      <c r="G121" s="4"/>
      <c r="H121" s="4"/>
      <c r="I121" s="4"/>
      <c r="J121" s="4"/>
      <c r="K121" s="24">
        <v>1000</v>
      </c>
      <c r="L121" s="24">
        <v>3500</v>
      </c>
      <c r="M121" s="24">
        <v>3250</v>
      </c>
      <c r="N121" s="25">
        <v>2500</v>
      </c>
    </row>
    <row r="122" spans="2:14" ht="13.5" customHeight="1" thickBot="1">
      <c r="B122" s="1">
        <f t="shared" si="6"/>
        <v>105</v>
      </c>
      <c r="C122" s="3"/>
      <c r="D122" s="92"/>
      <c r="E122" s="4"/>
      <c r="F122" s="4" t="s">
        <v>92</v>
      </c>
      <c r="G122" s="4"/>
      <c r="H122" s="4"/>
      <c r="I122" s="4"/>
      <c r="J122" s="4"/>
      <c r="K122" s="24">
        <v>100</v>
      </c>
      <c r="L122" s="24">
        <v>1000</v>
      </c>
      <c r="M122" s="24">
        <v>100</v>
      </c>
      <c r="N122" s="25">
        <v>100</v>
      </c>
    </row>
    <row r="123" spans="2:14" ht="19.5" customHeight="1" thickTop="1">
      <c r="B123" s="159" t="s">
        <v>54</v>
      </c>
      <c r="C123" s="160"/>
      <c r="D123" s="160"/>
      <c r="E123" s="160"/>
      <c r="F123" s="160"/>
      <c r="G123" s="160"/>
      <c r="H123" s="160"/>
      <c r="I123" s="160"/>
      <c r="J123" s="95"/>
      <c r="K123" s="37">
        <f>SUM(K124:K132)</f>
        <v>46008</v>
      </c>
      <c r="L123" s="37">
        <f>SUM(L124:L132)</f>
        <v>83136</v>
      </c>
      <c r="M123" s="37">
        <f>SUM(M124:M132)</f>
        <v>151497</v>
      </c>
      <c r="N123" s="56">
        <f>SUM(N124:N132)</f>
        <v>57993</v>
      </c>
    </row>
    <row r="124" spans="2:14" ht="13.5" customHeight="1">
      <c r="B124" s="147" t="s">
        <v>55</v>
      </c>
      <c r="C124" s="148"/>
      <c r="D124" s="161"/>
      <c r="E124" s="13"/>
      <c r="F124" s="14"/>
      <c r="G124" s="146" t="s">
        <v>14</v>
      </c>
      <c r="H124" s="146"/>
      <c r="I124" s="14"/>
      <c r="J124" s="16"/>
      <c r="K124" s="5">
        <f>SUM(U$11:U$29)</f>
        <v>29500</v>
      </c>
      <c r="L124" s="5">
        <f>SUM(V11:V29)</f>
        <v>44400</v>
      </c>
      <c r="M124" s="5">
        <f>SUM(W$11:W$29)</f>
        <v>115450</v>
      </c>
      <c r="N124" s="6">
        <f>SUM(X$11:X$29)</f>
        <v>35500</v>
      </c>
    </row>
    <row r="125" spans="2:14" ht="13.5" customHeight="1">
      <c r="B125" s="98"/>
      <c r="C125" s="99"/>
      <c r="D125" s="100"/>
      <c r="E125" s="17"/>
      <c r="F125" s="4"/>
      <c r="G125" s="146" t="s">
        <v>27</v>
      </c>
      <c r="H125" s="146"/>
      <c r="I125" s="15"/>
      <c r="J125" s="18"/>
      <c r="K125" s="5">
        <f>SUM(K$30)</f>
        <v>700</v>
      </c>
      <c r="L125" s="5">
        <f>SUM(L$30)</f>
        <v>1900</v>
      </c>
      <c r="M125" s="5">
        <f>SUM(M$30)</f>
        <v>2200</v>
      </c>
      <c r="N125" s="6">
        <f>SUM(N$30)</f>
        <v>2100</v>
      </c>
    </row>
    <row r="126" spans="2:14" ht="13.5" customHeight="1">
      <c r="B126" s="98"/>
      <c r="C126" s="99"/>
      <c r="D126" s="100"/>
      <c r="E126" s="17"/>
      <c r="F126" s="4"/>
      <c r="G126" s="146" t="s">
        <v>29</v>
      </c>
      <c r="H126" s="146"/>
      <c r="I126" s="14"/>
      <c r="J126" s="16"/>
      <c r="K126" s="5">
        <f>SUM(K$31:K$33)</f>
        <v>50</v>
      </c>
      <c r="L126" s="5">
        <f>SUM(L$31:L$33)</f>
        <v>250</v>
      </c>
      <c r="M126" s="5">
        <f>SUM(M$31:M$33)</f>
        <v>350</v>
      </c>
      <c r="N126" s="6">
        <f>SUM(N$31:N$33)</f>
        <v>50</v>
      </c>
    </row>
    <row r="127" spans="2:14" ht="13.5" customHeight="1">
      <c r="B127" s="98"/>
      <c r="C127" s="99"/>
      <c r="D127" s="100"/>
      <c r="E127" s="17"/>
      <c r="F127" s="4"/>
      <c r="G127" s="146" t="s">
        <v>101</v>
      </c>
      <c r="H127" s="146"/>
      <c r="I127" s="14"/>
      <c r="J127" s="16"/>
      <c r="K127" s="5">
        <f>SUM(K$34:K$34)</f>
        <v>100</v>
      </c>
      <c r="L127" s="5">
        <f>SUM(L$34:L$34)</f>
        <v>0</v>
      </c>
      <c r="M127" s="5">
        <f>SUM(M$34:M$34)</f>
        <v>0</v>
      </c>
      <c r="N127" s="6">
        <f>SUM(N$34:N$34)</f>
        <v>50</v>
      </c>
    </row>
    <row r="128" spans="2:14" ht="13.5" customHeight="1">
      <c r="B128" s="98"/>
      <c r="C128" s="99"/>
      <c r="D128" s="100"/>
      <c r="E128" s="17"/>
      <c r="F128" s="4"/>
      <c r="G128" s="146" t="s">
        <v>102</v>
      </c>
      <c r="H128" s="146"/>
      <c r="I128" s="14"/>
      <c r="J128" s="16"/>
      <c r="K128" s="5">
        <f>SUM(K$37:K$54)</f>
        <v>4500</v>
      </c>
      <c r="L128" s="5">
        <f>SUM(L$37:L$54)</f>
        <v>18252</v>
      </c>
      <c r="M128" s="5">
        <f>SUM(M$37:M$54)</f>
        <v>18650</v>
      </c>
      <c r="N128" s="6">
        <f>SUM(N$37:N$54)</f>
        <v>6555</v>
      </c>
    </row>
    <row r="129" spans="2:14" ht="13.5" customHeight="1">
      <c r="B129" s="98"/>
      <c r="C129" s="99"/>
      <c r="D129" s="100"/>
      <c r="E129" s="17"/>
      <c r="F129" s="4"/>
      <c r="G129" s="146" t="s">
        <v>96</v>
      </c>
      <c r="H129" s="146"/>
      <c r="I129" s="14"/>
      <c r="J129" s="16"/>
      <c r="K129" s="5">
        <f>SUM(K$55:K$57)</f>
        <v>50</v>
      </c>
      <c r="L129" s="5">
        <f>SUM(L$55:L$57)</f>
        <v>0</v>
      </c>
      <c r="M129" s="5">
        <f>SUM(M$55:M$57)</f>
        <v>0</v>
      </c>
      <c r="N129" s="6">
        <f>SUM(N$55:N$57)</f>
        <v>300</v>
      </c>
    </row>
    <row r="130" spans="2:14" ht="13.5" customHeight="1">
      <c r="B130" s="98"/>
      <c r="C130" s="99"/>
      <c r="D130" s="100"/>
      <c r="E130" s="17"/>
      <c r="F130" s="4"/>
      <c r="G130" s="146" t="s">
        <v>30</v>
      </c>
      <c r="H130" s="146"/>
      <c r="I130" s="14"/>
      <c r="J130" s="16"/>
      <c r="K130" s="5">
        <f>SUM(K$58:K$95)</f>
        <v>6503</v>
      </c>
      <c r="L130" s="5">
        <f>SUM(L$58:L$95)</f>
        <v>3262</v>
      </c>
      <c r="M130" s="5">
        <f>SUM(M$58:M$95)</f>
        <v>5826</v>
      </c>
      <c r="N130" s="6">
        <f>SUM(N$58:N$95)</f>
        <v>4622</v>
      </c>
    </row>
    <row r="131" spans="2:14" ht="13.5" customHeight="1">
      <c r="B131" s="98"/>
      <c r="C131" s="99"/>
      <c r="D131" s="100"/>
      <c r="E131" s="17"/>
      <c r="F131" s="4"/>
      <c r="G131" s="146" t="s">
        <v>56</v>
      </c>
      <c r="H131" s="146"/>
      <c r="I131" s="14"/>
      <c r="J131" s="16"/>
      <c r="K131" s="5">
        <f>SUM(K$35:K$36,K$120:K$121)</f>
        <v>4350</v>
      </c>
      <c r="L131" s="5">
        <f>SUM(L$36:L$36,L$120:L$121)</f>
        <v>14000</v>
      </c>
      <c r="M131" s="5">
        <f>SUM(M$36:M$36,M$120:M$121)</f>
        <v>8750</v>
      </c>
      <c r="N131" s="6">
        <f>SUM(N$36:N$36,N$120:N$121)</f>
        <v>8504</v>
      </c>
    </row>
    <row r="132" spans="2:14" ht="13.5" customHeight="1" thickBot="1">
      <c r="B132" s="101"/>
      <c r="C132" s="102"/>
      <c r="D132" s="103"/>
      <c r="E132" s="19"/>
      <c r="F132" s="10"/>
      <c r="G132" s="149" t="s">
        <v>53</v>
      </c>
      <c r="H132" s="149"/>
      <c r="I132" s="20"/>
      <c r="J132" s="21"/>
      <c r="K132" s="11">
        <f>SUM(K$103:K$119,K$122)</f>
        <v>255</v>
      </c>
      <c r="L132" s="11">
        <f>SUM(L$103:L$119,L$122)</f>
        <v>1072</v>
      </c>
      <c r="M132" s="11">
        <f>SUM(M$103:M$119,M$122)</f>
        <v>271</v>
      </c>
      <c r="N132" s="12">
        <f>SUM(N$103:N$119,N$122)</f>
        <v>312</v>
      </c>
    </row>
    <row r="133" spans="2:14" ht="18" customHeight="1" thickTop="1">
      <c r="B133" s="150" t="s">
        <v>57</v>
      </c>
      <c r="C133" s="151"/>
      <c r="D133" s="152"/>
      <c r="E133" s="106"/>
      <c r="F133" s="104"/>
      <c r="G133" s="153" t="s">
        <v>58</v>
      </c>
      <c r="H133" s="153"/>
      <c r="I133" s="104"/>
      <c r="J133" s="105"/>
      <c r="K133" s="38" t="s">
        <v>59</v>
      </c>
      <c r="L133" s="44"/>
      <c r="M133" s="44"/>
      <c r="N133" s="57"/>
    </row>
    <row r="134" spans="2:14" ht="18" customHeight="1">
      <c r="B134" s="107"/>
      <c r="C134" s="108"/>
      <c r="D134" s="108"/>
      <c r="E134" s="109"/>
      <c r="F134" s="110"/>
      <c r="G134" s="111"/>
      <c r="H134" s="111"/>
      <c r="I134" s="110"/>
      <c r="J134" s="112"/>
      <c r="K134" s="39" t="s">
        <v>60</v>
      </c>
      <c r="L134" s="45"/>
      <c r="M134" s="45"/>
      <c r="N134" s="48"/>
    </row>
    <row r="135" spans="2:14" ht="18" customHeight="1">
      <c r="B135" s="98"/>
      <c r="C135" s="99"/>
      <c r="D135" s="99"/>
      <c r="E135" s="113"/>
      <c r="F135" s="26"/>
      <c r="G135" s="154" t="s">
        <v>61</v>
      </c>
      <c r="H135" s="154"/>
      <c r="I135" s="96"/>
      <c r="J135" s="97"/>
      <c r="K135" s="40" t="s">
        <v>62</v>
      </c>
      <c r="L135" s="46"/>
      <c r="M135" s="49"/>
      <c r="N135" s="46"/>
    </row>
    <row r="136" spans="2:14" ht="18" customHeight="1">
      <c r="B136" s="98"/>
      <c r="C136" s="99"/>
      <c r="D136" s="99"/>
      <c r="E136" s="114"/>
      <c r="F136" s="99"/>
      <c r="G136" s="115"/>
      <c r="H136" s="115"/>
      <c r="I136" s="108"/>
      <c r="J136" s="116"/>
      <c r="K136" s="41" t="s">
        <v>114</v>
      </c>
      <c r="L136" s="47"/>
      <c r="M136" s="50"/>
      <c r="N136" s="47"/>
    </row>
    <row r="137" spans="2:14" ht="18" customHeight="1">
      <c r="B137" s="98"/>
      <c r="C137" s="99"/>
      <c r="D137" s="99"/>
      <c r="E137" s="114"/>
      <c r="F137" s="99"/>
      <c r="G137" s="115"/>
      <c r="H137" s="115"/>
      <c r="I137" s="108"/>
      <c r="J137" s="116"/>
      <c r="K137" s="41" t="s">
        <v>106</v>
      </c>
      <c r="L137" s="45"/>
      <c r="M137" s="50"/>
      <c r="N137" s="47"/>
    </row>
    <row r="138" spans="2:14" ht="18" customHeight="1">
      <c r="B138" s="98"/>
      <c r="C138" s="99"/>
      <c r="D138" s="99"/>
      <c r="E138" s="113"/>
      <c r="F138" s="26"/>
      <c r="G138" s="154" t="s">
        <v>63</v>
      </c>
      <c r="H138" s="154"/>
      <c r="I138" s="96"/>
      <c r="J138" s="97"/>
      <c r="K138" s="40" t="s">
        <v>122</v>
      </c>
      <c r="L138" s="46"/>
      <c r="M138" s="49"/>
      <c r="N138" s="46"/>
    </row>
    <row r="139" spans="2:14" ht="18" customHeight="1">
      <c r="B139" s="98"/>
      <c r="C139" s="99"/>
      <c r="D139" s="99"/>
      <c r="E139" s="114"/>
      <c r="F139" s="99"/>
      <c r="G139" s="115"/>
      <c r="H139" s="115"/>
      <c r="I139" s="108"/>
      <c r="J139" s="116"/>
      <c r="K139" s="41" t="s">
        <v>115</v>
      </c>
      <c r="L139" s="47"/>
      <c r="M139" s="50"/>
      <c r="N139" s="47"/>
    </row>
    <row r="140" spans="2:14" ht="18" customHeight="1">
      <c r="B140" s="98"/>
      <c r="C140" s="99"/>
      <c r="D140" s="99"/>
      <c r="E140" s="114"/>
      <c r="F140" s="99"/>
      <c r="G140" s="115"/>
      <c r="H140" s="115"/>
      <c r="I140" s="108"/>
      <c r="J140" s="116"/>
      <c r="K140" s="41" t="s">
        <v>120</v>
      </c>
      <c r="L140" s="47"/>
      <c r="M140" s="47"/>
      <c r="N140" s="47"/>
    </row>
    <row r="141" spans="2:14" ht="18" customHeight="1">
      <c r="B141" s="98"/>
      <c r="C141" s="99"/>
      <c r="D141" s="99"/>
      <c r="E141" s="87"/>
      <c r="F141" s="88"/>
      <c r="G141" s="111"/>
      <c r="H141" s="111"/>
      <c r="I141" s="110"/>
      <c r="J141" s="112"/>
      <c r="K141" s="41" t="s">
        <v>121</v>
      </c>
      <c r="L141" s="48"/>
      <c r="M141" s="45"/>
      <c r="N141" s="48"/>
    </row>
    <row r="142" spans="2:14" ht="18" customHeight="1">
      <c r="B142" s="147" t="s">
        <v>64</v>
      </c>
      <c r="C142" s="148"/>
      <c r="D142" s="148"/>
      <c r="E142" s="26"/>
      <c r="F142" s="26"/>
      <c r="G142" s="26"/>
      <c r="H142" s="26"/>
      <c r="I142" s="26"/>
      <c r="J142" s="26"/>
      <c r="K142" s="26"/>
      <c r="L142" s="26"/>
      <c r="M142" s="26"/>
      <c r="N142" s="58"/>
    </row>
    <row r="143" spans="2:14" ht="13.5" customHeight="1">
      <c r="B143" s="117"/>
      <c r="C143" s="42" t="s">
        <v>65</v>
      </c>
      <c r="D143" s="118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7"/>
      <c r="C144" s="42" t="s">
        <v>66</v>
      </c>
      <c r="D144" s="118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7"/>
      <c r="C145" s="42" t="s">
        <v>67</v>
      </c>
      <c r="D145" s="118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7"/>
      <c r="C146" s="42" t="s">
        <v>240</v>
      </c>
      <c r="D146" s="118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241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201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112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113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97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3.5" customHeight="1">
      <c r="B152" s="119"/>
      <c r="C152" s="42" t="s">
        <v>246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 customHeight="1">
      <c r="B153" s="119"/>
      <c r="C153" s="42" t="s">
        <v>242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59"/>
    </row>
    <row r="154" spans="2:14" ht="13.5" customHeight="1">
      <c r="B154" s="119"/>
      <c r="C154" s="42" t="s">
        <v>243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59"/>
    </row>
    <row r="155" spans="2:14" ht="13.5" customHeight="1">
      <c r="B155" s="119"/>
      <c r="C155" s="42" t="s">
        <v>244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59"/>
    </row>
    <row r="156" spans="2:14" ht="13.5" customHeight="1">
      <c r="B156" s="119"/>
      <c r="C156" s="42" t="s">
        <v>194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59"/>
    </row>
    <row r="157" spans="2:14" ht="13.5" customHeight="1">
      <c r="B157" s="119"/>
      <c r="C157" s="42" t="s">
        <v>245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59"/>
    </row>
    <row r="158" spans="2:14" ht="13.5" customHeight="1">
      <c r="B158" s="119"/>
      <c r="C158" s="42" t="s">
        <v>247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59"/>
    </row>
    <row r="159" spans="2:14" ht="13.5" customHeight="1">
      <c r="B159" s="119"/>
      <c r="C159" s="42" t="s">
        <v>203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59"/>
    </row>
    <row r="160" spans="2:14" ht="13.5" customHeight="1">
      <c r="B160" s="119"/>
      <c r="C160" s="42" t="s">
        <v>149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59"/>
    </row>
    <row r="161" spans="2:14" ht="18" customHeight="1">
      <c r="B161" s="119"/>
      <c r="C161" s="42" t="s">
        <v>68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59"/>
    </row>
    <row r="162" spans="2:14" ht="13.5">
      <c r="B162" s="120"/>
      <c r="C162" s="42" t="s">
        <v>248</v>
      </c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1"/>
    </row>
    <row r="163" spans="2:14" ht="13.5">
      <c r="B163" s="120"/>
      <c r="C163" s="42" t="s">
        <v>202</v>
      </c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1"/>
    </row>
    <row r="164" spans="2:14" ht="13.5">
      <c r="B164" s="120"/>
      <c r="C164" s="42" t="s">
        <v>249</v>
      </c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1"/>
    </row>
    <row r="165" spans="2:14" ht="14.25" thickBot="1">
      <c r="B165" s="121"/>
      <c r="C165" s="43" t="s">
        <v>250</v>
      </c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9"/>
    </row>
  </sheetData>
  <sheetProtection/>
  <mergeCells count="27">
    <mergeCell ref="D4:G4"/>
    <mergeCell ref="D5:G5"/>
    <mergeCell ref="D6:G6"/>
    <mergeCell ref="D7:F7"/>
    <mergeCell ref="D8:F8"/>
    <mergeCell ref="D9:F9"/>
    <mergeCell ref="C120:D120"/>
    <mergeCell ref="D100:G100"/>
    <mergeCell ref="D101:G101"/>
    <mergeCell ref="B123:I123"/>
    <mergeCell ref="B124:D124"/>
    <mergeCell ref="G124:H124"/>
    <mergeCell ref="G126:H126"/>
    <mergeCell ref="G127:H127"/>
    <mergeCell ref="G128:H128"/>
    <mergeCell ref="G129:H129"/>
    <mergeCell ref="G130:H130"/>
    <mergeCell ref="G10:H10"/>
    <mergeCell ref="B142:D142"/>
    <mergeCell ref="G102:H102"/>
    <mergeCell ref="G131:H131"/>
    <mergeCell ref="G132:H132"/>
    <mergeCell ref="B133:D133"/>
    <mergeCell ref="G133:H133"/>
    <mergeCell ref="G135:H135"/>
    <mergeCell ref="G138:H138"/>
    <mergeCell ref="G125:H12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4"/>
  <sheetViews>
    <sheetView view="pageBreakPreview" zoomScale="75" zoomScaleNormal="75" zoomScaleSheetLayoutView="75" zoomScalePageLayoutView="0" workbookViewId="0" topLeftCell="A117">
      <selection activeCell="K135" sqref="K135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363</v>
      </c>
      <c r="L5" s="32" t="str">
        <f>K5</f>
        <v>H 30.8.2</v>
      </c>
      <c r="M5" s="32" t="str">
        <f>K5</f>
        <v>H 30.8.2</v>
      </c>
      <c r="N5" s="51" t="str">
        <f>K5</f>
        <v>H 30.8.2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0.4222222222222222</v>
      </c>
      <c r="L6" s="122">
        <v>0.4305555555555556</v>
      </c>
      <c r="M6" s="122">
        <v>0.41180555555555554</v>
      </c>
      <c r="N6" s="123">
        <v>0.3729166666666666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</v>
      </c>
      <c r="L7" s="124">
        <v>1.75</v>
      </c>
      <c r="M7" s="124">
        <v>1.7</v>
      </c>
      <c r="N7" s="125">
        <v>1.7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193</v>
      </c>
      <c r="M11" s="22"/>
      <c r="N11" s="23" t="s">
        <v>208</v>
      </c>
      <c r="P11" s="29" t="s">
        <v>15</v>
      </c>
      <c r="Q11" s="29">
        <f aca="true" t="shared" si="0" ref="Q11:T16">IF(K11="",0,VALUE(MID(K11,2,LEN(K11)-2)))</f>
        <v>0</v>
      </c>
      <c r="R11" s="29" t="e">
        <f t="shared" si="0"/>
        <v>#VALUE!</v>
      </c>
      <c r="S11" s="29">
        <f t="shared" si="0"/>
        <v>0</v>
      </c>
      <c r="T11" s="29">
        <f t="shared" si="0"/>
        <v>100</v>
      </c>
      <c r="U11" s="29">
        <f aca="true" t="shared" si="1" ref="U11:X26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100</v>
      </c>
    </row>
    <row r="12" spans="2:24" ht="13.5" customHeight="1">
      <c r="B12" s="1">
        <f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207</v>
      </c>
      <c r="L12" s="22" t="s">
        <v>210</v>
      </c>
      <c r="M12" s="22" t="s">
        <v>204</v>
      </c>
      <c r="N12" s="23" t="s">
        <v>207</v>
      </c>
      <c r="P12" s="29" t="s">
        <v>15</v>
      </c>
      <c r="Q12" s="29">
        <f t="shared" si="0"/>
        <v>150</v>
      </c>
      <c r="R12" s="29">
        <f t="shared" si="0"/>
        <v>200</v>
      </c>
      <c r="S12" s="29">
        <f t="shared" si="0"/>
        <v>50</v>
      </c>
      <c r="T12" s="29">
        <f t="shared" si="0"/>
        <v>150</v>
      </c>
      <c r="U12" s="29">
        <f t="shared" si="1"/>
        <v>150</v>
      </c>
      <c r="V12" s="29">
        <f t="shared" si="1"/>
        <v>200</v>
      </c>
      <c r="W12" s="29">
        <f t="shared" si="1"/>
        <v>50</v>
      </c>
      <c r="X12" s="29">
        <f t="shared" si="1"/>
        <v>150</v>
      </c>
    </row>
    <row r="13" spans="2:24" ht="13.5" customHeight="1">
      <c r="B13" s="1">
        <f aca="true" t="shared" si="2" ref="B13:B76">B12+1</f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/>
      <c r="M13" s="22"/>
      <c r="N13" s="23" t="s">
        <v>204</v>
      </c>
      <c r="P13" s="29" t="s">
        <v>15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50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50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 t="s">
        <v>224</v>
      </c>
      <c r="L14" s="22" t="s">
        <v>204</v>
      </c>
      <c r="M14" s="22" t="s">
        <v>204</v>
      </c>
      <c r="N14" s="23"/>
      <c r="P14" s="29" t="s">
        <v>15</v>
      </c>
      <c r="Q14" s="29" t="e">
        <f>IF(K14="",0,VALUE(MID(K14,2,LEN(K14)-2)))</f>
        <v>#VALUE!</v>
      </c>
      <c r="R14" s="29">
        <f t="shared" si="0"/>
        <v>50</v>
      </c>
      <c r="S14" s="29">
        <f t="shared" si="0"/>
        <v>50</v>
      </c>
      <c r="T14" s="29">
        <f t="shared" si="0"/>
        <v>0</v>
      </c>
      <c r="U14" s="29">
        <f t="shared" si="1"/>
        <v>0</v>
      </c>
      <c r="V14" s="29">
        <f t="shared" si="1"/>
        <v>50</v>
      </c>
      <c r="W14" s="29">
        <f t="shared" si="1"/>
        <v>50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378</v>
      </c>
      <c r="G15" s="4"/>
      <c r="H15" s="4"/>
      <c r="I15" s="4"/>
      <c r="J15" s="4"/>
      <c r="K15" s="22"/>
      <c r="L15" s="22" t="s">
        <v>224</v>
      </c>
      <c r="M15" s="22" t="s">
        <v>204</v>
      </c>
      <c r="N15" s="23"/>
      <c r="T15" s="29">
        <f t="shared" si="0"/>
        <v>0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50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256</v>
      </c>
      <c r="G16" s="4"/>
      <c r="H16" s="4"/>
      <c r="I16" s="4"/>
      <c r="J16" s="4"/>
      <c r="K16" s="22"/>
      <c r="L16" s="22" t="s">
        <v>204</v>
      </c>
      <c r="M16" s="22"/>
      <c r="N16" s="23" t="s">
        <v>208</v>
      </c>
      <c r="P16" s="29" t="s">
        <v>15</v>
      </c>
      <c r="Q16" s="29">
        <f>IF(K16="",0,VALUE(MID(K16,2,LEN(K16)-2)))</f>
        <v>0</v>
      </c>
      <c r="R16" s="29">
        <f t="shared" si="0"/>
        <v>50</v>
      </c>
      <c r="S16" s="29">
        <f t="shared" si="0"/>
        <v>0</v>
      </c>
      <c r="T16" s="29">
        <f t="shared" si="0"/>
        <v>100</v>
      </c>
      <c r="U16" s="29">
        <f t="shared" si="1"/>
        <v>0</v>
      </c>
      <c r="V16" s="29">
        <f t="shared" si="1"/>
        <v>50</v>
      </c>
      <c r="W16" s="29">
        <f t="shared" si="1"/>
        <v>0</v>
      </c>
      <c r="X16" s="29">
        <f t="shared" si="1"/>
        <v>100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257</v>
      </c>
      <c r="G17" s="4"/>
      <c r="H17" s="4"/>
      <c r="I17" s="4"/>
      <c r="J17" s="4"/>
      <c r="K17" s="22" t="s">
        <v>364</v>
      </c>
      <c r="L17" s="22" t="s">
        <v>364</v>
      </c>
      <c r="M17" s="22" t="s">
        <v>207</v>
      </c>
      <c r="N17" s="23" t="s">
        <v>208</v>
      </c>
      <c r="P17" s="90" t="s">
        <v>16</v>
      </c>
      <c r="Q17" s="29" t="str">
        <f>K17</f>
        <v>(400)</v>
      </c>
      <c r="R17" s="29" t="str">
        <f>L17</f>
        <v>(400)</v>
      </c>
      <c r="S17" s="29" t="str">
        <f>M17</f>
        <v>(150)</v>
      </c>
      <c r="T17" s="29" t="str">
        <f>N17</f>
        <v>(100)</v>
      </c>
      <c r="U17" s="29">
        <f t="shared" si="1"/>
        <v>400</v>
      </c>
      <c r="V17" s="29">
        <f t="shared" si="1"/>
        <v>400</v>
      </c>
      <c r="W17" s="29">
        <f t="shared" si="1"/>
        <v>150</v>
      </c>
      <c r="X17" s="29">
        <f t="shared" si="1"/>
        <v>100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17</v>
      </c>
      <c r="G18" s="4"/>
      <c r="H18" s="4"/>
      <c r="I18" s="4"/>
      <c r="J18" s="4"/>
      <c r="K18" s="22" t="s">
        <v>365</v>
      </c>
      <c r="L18" s="22" t="s">
        <v>369</v>
      </c>
      <c r="M18" s="22" t="s">
        <v>373</v>
      </c>
      <c r="N18" s="23" t="s">
        <v>377</v>
      </c>
      <c r="P18" s="29" t="s">
        <v>15</v>
      </c>
      <c r="Q18" s="29">
        <f>IF(K18="",0,VALUE(MID(K18,2,LEN(K18)-2)))</f>
        <v>475</v>
      </c>
      <c r="R18" s="29">
        <f>IF(L18="",0,VALUE(MID(L18,2,LEN(L18)-2)))</f>
        <v>975</v>
      </c>
      <c r="S18" s="29">
        <f>IF(M18="",0,VALUE(MID(M18,2,LEN(M18)-2)))</f>
        <v>600</v>
      </c>
      <c r="T18" s="29">
        <f>IF(N18="",0,VALUE(MID(N18,2,LEN(N18)-2)))</f>
        <v>500</v>
      </c>
      <c r="U18" s="29">
        <f>IF(K18="＋",0,IF(K18="(＋)",0,ABS(K18)))</f>
        <v>44750</v>
      </c>
      <c r="V18" s="29">
        <f>IF(L18="＋",0,IF(L18="(＋)",0,ABS(L18)))</f>
        <v>59750</v>
      </c>
      <c r="W18" s="29">
        <f>IF(M18="＋",0,IF(M18="(＋)",0,ABS(M18)))</f>
        <v>66000</v>
      </c>
      <c r="X18" s="29">
        <f>IF(N18="＋",0,IF(N18="(＋)",0,ABS(N18)))</f>
        <v>15000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152</v>
      </c>
      <c r="G19" s="4"/>
      <c r="H19" s="4"/>
      <c r="I19" s="4"/>
      <c r="J19" s="4"/>
      <c r="K19" s="22" t="s">
        <v>205</v>
      </c>
      <c r="L19" s="22"/>
      <c r="M19" s="22"/>
      <c r="N19" s="23"/>
      <c r="P19" s="29" t="s">
        <v>15</v>
      </c>
      <c r="Q19" s="29" t="e">
        <f aca="true" t="shared" si="3" ref="Q19:T20">IF(K19="",0,VALUE(MID(K19,2,LEN(K19)-2)))</f>
        <v>#VALUE!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366</v>
      </c>
      <c r="L20" s="22" t="s">
        <v>205</v>
      </c>
      <c r="M20" s="22" t="s">
        <v>205</v>
      </c>
      <c r="N20" s="23" t="s">
        <v>205</v>
      </c>
      <c r="P20" s="29" t="s">
        <v>15</v>
      </c>
      <c r="Q20" s="29">
        <f t="shared" si="3"/>
        <v>40</v>
      </c>
      <c r="R20" s="29" t="e">
        <f t="shared" si="3"/>
        <v>#VALUE!</v>
      </c>
      <c r="S20" s="29" t="e">
        <f t="shared" si="3"/>
        <v>#VALUE!</v>
      </c>
      <c r="T20" s="29" t="e">
        <f t="shared" si="3"/>
        <v>#VALUE!</v>
      </c>
      <c r="U20" s="29">
        <f t="shared" si="1"/>
        <v>5400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139</v>
      </c>
      <c r="G21" s="4"/>
      <c r="H21" s="4"/>
      <c r="I21" s="4"/>
      <c r="J21" s="4"/>
      <c r="K21" s="22" t="s">
        <v>367</v>
      </c>
      <c r="L21" s="22" t="s">
        <v>208</v>
      </c>
      <c r="M21" s="22" t="s">
        <v>208</v>
      </c>
      <c r="N21" s="23"/>
      <c r="P21" s="90" t="s">
        <v>16</v>
      </c>
      <c r="Q21" s="29" t="str">
        <f>K21</f>
        <v>(2150)</v>
      </c>
      <c r="R21" s="29" t="str">
        <f>L21</f>
        <v>(100)</v>
      </c>
      <c r="S21" s="29" t="str">
        <f>M21</f>
        <v>(100)</v>
      </c>
      <c r="T21" s="29">
        <f>N21</f>
        <v>0</v>
      </c>
      <c r="U21" s="29">
        <f t="shared" si="1"/>
        <v>2150</v>
      </c>
      <c r="V21" s="29">
        <f t="shared" si="1"/>
        <v>100</v>
      </c>
      <c r="W21" s="29">
        <f t="shared" si="1"/>
        <v>100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291</v>
      </c>
      <c r="G22" s="4"/>
      <c r="H22" s="4"/>
      <c r="I22" s="4"/>
      <c r="J22" s="4"/>
      <c r="K22" s="22" t="s">
        <v>208</v>
      </c>
      <c r="L22" s="22" t="s">
        <v>370</v>
      </c>
      <c r="M22" s="22" t="s">
        <v>376</v>
      </c>
      <c r="N22" s="23" t="s">
        <v>370</v>
      </c>
      <c r="P22" s="29" t="s">
        <v>15</v>
      </c>
      <c r="Q22" s="29">
        <f>IF(K22="",0,VALUE(MID(K22,2,LEN(K22)-2)))</f>
        <v>100</v>
      </c>
      <c r="R22" s="29">
        <f>IF(L22="",0,VALUE(MID(L22,2,LEN(L22)-2)))</f>
        <v>550</v>
      </c>
      <c r="S22" s="29">
        <f>IF(M22="",0,VALUE(MID(M22,2,LEN(M22)-2)))</f>
        <v>1050</v>
      </c>
      <c r="T22" s="29">
        <f>IF(N22="",0,VALUE(MID(N22,2,LEN(N22)-2)))</f>
        <v>550</v>
      </c>
      <c r="U22" s="29">
        <f t="shared" si="1"/>
        <v>100</v>
      </c>
      <c r="V22" s="29">
        <f t="shared" si="1"/>
        <v>550</v>
      </c>
      <c r="W22" s="29">
        <f t="shared" si="1"/>
        <v>1050</v>
      </c>
      <c r="X22" s="29">
        <f t="shared" si="1"/>
        <v>550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195</v>
      </c>
      <c r="G23" s="4"/>
      <c r="H23" s="4"/>
      <c r="I23" s="4"/>
      <c r="J23" s="4"/>
      <c r="K23" s="22" t="s">
        <v>225</v>
      </c>
      <c r="L23" s="22" t="s">
        <v>371</v>
      </c>
      <c r="M23" s="22" t="s">
        <v>374</v>
      </c>
      <c r="N23" s="23" t="s">
        <v>371</v>
      </c>
      <c r="P23" s="90" t="s">
        <v>16</v>
      </c>
      <c r="Q23" s="29" t="str">
        <f>K23</f>
        <v>(350)</v>
      </c>
      <c r="R23" s="29" t="str">
        <f>L23</f>
        <v>(850)</v>
      </c>
      <c r="S23" s="29" t="str">
        <f>M23</f>
        <v>(4600)</v>
      </c>
      <c r="T23" s="29" t="str">
        <f>N23</f>
        <v>(850)</v>
      </c>
      <c r="U23" s="29">
        <f t="shared" si="1"/>
        <v>350</v>
      </c>
      <c r="V23" s="29">
        <f t="shared" si="1"/>
        <v>850</v>
      </c>
      <c r="W23" s="29">
        <f t="shared" si="1"/>
        <v>4600</v>
      </c>
      <c r="X23" s="29">
        <f t="shared" si="1"/>
        <v>850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158</v>
      </c>
      <c r="G24" s="4"/>
      <c r="H24" s="4"/>
      <c r="I24" s="4"/>
      <c r="J24" s="4"/>
      <c r="K24" s="22"/>
      <c r="L24" s="22"/>
      <c r="M24" s="22" t="s">
        <v>224</v>
      </c>
      <c r="N24" s="23" t="s">
        <v>224</v>
      </c>
      <c r="P24" s="29" t="s">
        <v>15</v>
      </c>
      <c r="Q24" s="29">
        <f>IF(K24="",0,VALUE(MID(K24,2,LEN(K24)-2)))</f>
        <v>0</v>
      </c>
      <c r="R24" s="29">
        <f>IF(L26="",0,VALUE(MID(L26,2,LEN(L26)-2)))</f>
        <v>700</v>
      </c>
      <c r="S24" s="29" t="e">
        <f>IF(M24="",0,VALUE(MID(M24,2,LEN(M24)-2)))</f>
        <v>#VALUE!</v>
      </c>
      <c r="T24" s="29" t="e">
        <f>IF(N24="",0,VALUE(MID(N24,2,LEN(N24)-2)))</f>
        <v>#VALUE!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162</v>
      </c>
      <c r="G25" s="4"/>
      <c r="H25" s="4"/>
      <c r="I25" s="4"/>
      <c r="J25" s="4"/>
      <c r="K25" s="22" t="s">
        <v>224</v>
      </c>
      <c r="L25" s="22"/>
      <c r="M25" s="22" t="s">
        <v>224</v>
      </c>
      <c r="N25" s="23"/>
      <c r="U25" s="29">
        <f t="shared" si="1"/>
        <v>0</v>
      </c>
      <c r="V25" s="29">
        <f t="shared" si="1"/>
        <v>0</v>
      </c>
      <c r="W25" s="29">
        <f t="shared" si="1"/>
        <v>0</v>
      </c>
      <c r="X25" s="29">
        <f t="shared" si="1"/>
        <v>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157</v>
      </c>
      <c r="G26" s="4"/>
      <c r="H26" s="4"/>
      <c r="I26" s="4"/>
      <c r="J26" s="4"/>
      <c r="K26" s="22" t="s">
        <v>368</v>
      </c>
      <c r="L26" s="22" t="s">
        <v>372</v>
      </c>
      <c r="M26" s="22" t="s">
        <v>375</v>
      </c>
      <c r="N26" s="23" t="s">
        <v>210</v>
      </c>
      <c r="P26" s="29" t="s">
        <v>15</v>
      </c>
      <c r="Q26" s="29">
        <f>IF(K26="",0,VALUE(MID(K26,2,LEN(K26)-2)))</f>
        <v>1000</v>
      </c>
      <c r="R26" s="29" t="e">
        <f>IF(#REF!="",0,VALUE(MID(#REF!,2,LEN(#REF!)-2)))</f>
        <v>#REF!</v>
      </c>
      <c r="S26" s="29">
        <f>IF(M26="",0,VALUE(MID(M26,2,LEN(M26)-2)))</f>
        <v>1900</v>
      </c>
      <c r="T26" s="29">
        <f>IF(N26="",0,VALUE(MID(N26,2,LEN(N26)-2)))</f>
        <v>200</v>
      </c>
      <c r="U26" s="29">
        <f t="shared" si="1"/>
        <v>1000</v>
      </c>
      <c r="V26" s="29">
        <f t="shared" si="1"/>
        <v>700</v>
      </c>
      <c r="W26" s="29">
        <f t="shared" si="1"/>
        <v>1900</v>
      </c>
      <c r="X26" s="29">
        <f t="shared" si="1"/>
        <v>200</v>
      </c>
    </row>
    <row r="27" spans="2:24" ht="13.5" customHeight="1">
      <c r="B27" s="1">
        <f t="shared" si="2"/>
        <v>17</v>
      </c>
      <c r="C27" s="2" t="s">
        <v>26</v>
      </c>
      <c r="D27" s="2" t="s">
        <v>27</v>
      </c>
      <c r="E27" s="4"/>
      <c r="F27" s="4" t="s">
        <v>154</v>
      </c>
      <c r="G27" s="4"/>
      <c r="H27" s="4"/>
      <c r="I27" s="4"/>
      <c r="J27" s="4"/>
      <c r="K27" s="28">
        <v>2300</v>
      </c>
      <c r="L27" s="24">
        <v>1100</v>
      </c>
      <c r="M27" s="24">
        <v>800</v>
      </c>
      <c r="N27" s="25">
        <v>2400</v>
      </c>
      <c r="P27" s="90"/>
      <c r="U27" s="29">
        <f>COUNTA(K11:K26)</f>
        <v>11</v>
      </c>
      <c r="V27" s="29">
        <f>COUNTA(L11:L26)</f>
        <v>12</v>
      </c>
      <c r="W27" s="29">
        <f>COUNTA(M11:M26)</f>
        <v>12</v>
      </c>
      <c r="X27" s="29">
        <f>COUNTA(N11:N26)</f>
        <v>11</v>
      </c>
    </row>
    <row r="28" spans="2:21" ht="13.5" customHeight="1">
      <c r="B28" s="1">
        <f t="shared" si="2"/>
        <v>18</v>
      </c>
      <c r="C28" s="2" t="s">
        <v>28</v>
      </c>
      <c r="D28" s="2" t="s">
        <v>29</v>
      </c>
      <c r="E28" s="4"/>
      <c r="F28" s="4" t="s">
        <v>83</v>
      </c>
      <c r="G28" s="4"/>
      <c r="H28" s="4"/>
      <c r="I28" s="4"/>
      <c r="J28" s="4"/>
      <c r="K28" s="24"/>
      <c r="L28" s="24">
        <v>4</v>
      </c>
      <c r="M28" s="24"/>
      <c r="N28" s="25" t="s">
        <v>205</v>
      </c>
      <c r="P28" s="90"/>
      <c r="U28" s="29">
        <f>COUNTA(K11:K26)</f>
        <v>11</v>
      </c>
    </row>
    <row r="29" spans="2:16" ht="13.5" customHeight="1">
      <c r="B29" s="1">
        <f t="shared" si="2"/>
        <v>19</v>
      </c>
      <c r="C29" s="7"/>
      <c r="D29" s="7"/>
      <c r="E29" s="4"/>
      <c r="F29" s="4" t="s">
        <v>292</v>
      </c>
      <c r="G29" s="4"/>
      <c r="H29" s="4"/>
      <c r="I29" s="4"/>
      <c r="J29" s="4"/>
      <c r="K29" s="24"/>
      <c r="L29" s="24" t="s">
        <v>205</v>
      </c>
      <c r="M29" s="24" t="s">
        <v>205</v>
      </c>
      <c r="N29" s="132"/>
      <c r="P29" s="90"/>
    </row>
    <row r="30" spans="2:16" ht="13.5" customHeight="1">
      <c r="B30" s="1">
        <f t="shared" si="2"/>
        <v>20</v>
      </c>
      <c r="C30" s="7"/>
      <c r="D30" s="7"/>
      <c r="E30" s="4"/>
      <c r="F30" s="4" t="s">
        <v>129</v>
      </c>
      <c r="G30" s="4"/>
      <c r="H30" s="4"/>
      <c r="I30" s="4"/>
      <c r="J30" s="4"/>
      <c r="K30" s="24" t="s">
        <v>205</v>
      </c>
      <c r="L30" s="24">
        <v>50</v>
      </c>
      <c r="M30" s="24">
        <v>100</v>
      </c>
      <c r="N30" s="25">
        <v>100</v>
      </c>
      <c r="P30" s="90"/>
    </row>
    <row r="31" spans="2:14" ht="12.75" customHeight="1">
      <c r="B31" s="1">
        <f t="shared" si="2"/>
        <v>21</v>
      </c>
      <c r="C31" s="2" t="s">
        <v>110</v>
      </c>
      <c r="D31" s="2" t="s">
        <v>18</v>
      </c>
      <c r="E31" s="4"/>
      <c r="F31" s="4" t="s">
        <v>123</v>
      </c>
      <c r="G31" s="4"/>
      <c r="H31" s="4"/>
      <c r="I31" s="4"/>
      <c r="J31" s="4"/>
      <c r="K31" s="24">
        <v>50</v>
      </c>
      <c r="L31" s="24" t="s">
        <v>205</v>
      </c>
      <c r="M31" s="24"/>
      <c r="N31" s="25">
        <v>50</v>
      </c>
    </row>
    <row r="32" spans="2:24" ht="13.5" customHeight="1">
      <c r="B32" s="1">
        <f t="shared" si="2"/>
        <v>22</v>
      </c>
      <c r="C32" s="7"/>
      <c r="D32" s="9" t="s">
        <v>78</v>
      </c>
      <c r="E32" s="4"/>
      <c r="F32" s="4" t="s">
        <v>100</v>
      </c>
      <c r="G32" s="4"/>
      <c r="H32" s="4"/>
      <c r="I32" s="4"/>
      <c r="J32" s="4"/>
      <c r="K32" s="24">
        <v>6</v>
      </c>
      <c r="L32" s="24"/>
      <c r="M32" s="24"/>
      <c r="N32" s="25" t="s">
        <v>205</v>
      </c>
      <c r="U32" s="29">
        <f>COUNTA(K32)</f>
        <v>1</v>
      </c>
      <c r="V32" s="29">
        <f>COUNTA(L32)</f>
        <v>0</v>
      </c>
      <c r="W32" s="29">
        <f>COUNTA(M32)</f>
        <v>0</v>
      </c>
      <c r="X32" s="29">
        <f>COUNTA(N32)</f>
        <v>1</v>
      </c>
    </row>
    <row r="33" spans="2:14" ht="13.5" customHeight="1">
      <c r="B33" s="1">
        <f t="shared" si="2"/>
        <v>23</v>
      </c>
      <c r="C33" s="7"/>
      <c r="D33" s="2" t="s">
        <v>19</v>
      </c>
      <c r="E33" s="4"/>
      <c r="F33" s="4" t="s">
        <v>198</v>
      </c>
      <c r="G33" s="4"/>
      <c r="H33" s="4"/>
      <c r="I33" s="4"/>
      <c r="J33" s="4"/>
      <c r="K33" s="24" t="s">
        <v>205</v>
      </c>
      <c r="L33" s="24" t="s">
        <v>205</v>
      </c>
      <c r="M33" s="24">
        <v>50</v>
      </c>
      <c r="N33" s="25" t="s">
        <v>205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133</v>
      </c>
      <c r="G34" s="4"/>
      <c r="H34" s="4"/>
      <c r="I34" s="4"/>
      <c r="J34" s="4"/>
      <c r="K34" s="28">
        <v>1200</v>
      </c>
      <c r="L34" s="24">
        <v>26000</v>
      </c>
      <c r="M34" s="24">
        <v>1450</v>
      </c>
      <c r="N34" s="25" t="s">
        <v>205</v>
      </c>
    </row>
    <row r="35" spans="2:15" ht="13.5" customHeight="1">
      <c r="B35" s="1">
        <f t="shared" si="2"/>
        <v>25</v>
      </c>
      <c r="C35" s="7"/>
      <c r="D35" s="7"/>
      <c r="E35" s="4"/>
      <c r="F35" s="4" t="s">
        <v>151</v>
      </c>
      <c r="G35" s="4"/>
      <c r="H35" s="4"/>
      <c r="I35" s="4"/>
      <c r="J35" s="4"/>
      <c r="K35" s="24"/>
      <c r="L35" s="24">
        <v>300</v>
      </c>
      <c r="M35" s="24"/>
      <c r="N35" s="25">
        <v>100</v>
      </c>
      <c r="O35" s="67"/>
    </row>
    <row r="36" spans="2:14" ht="13.5" customHeight="1">
      <c r="B36" s="1">
        <f t="shared" si="2"/>
        <v>26</v>
      </c>
      <c r="C36" s="7"/>
      <c r="D36" s="7"/>
      <c r="E36" s="4"/>
      <c r="F36" s="4" t="s">
        <v>134</v>
      </c>
      <c r="G36" s="4"/>
      <c r="H36" s="4"/>
      <c r="I36" s="4"/>
      <c r="J36" s="4"/>
      <c r="K36" s="24">
        <v>300</v>
      </c>
      <c r="L36" s="24">
        <v>1900</v>
      </c>
      <c r="M36" s="24">
        <v>300</v>
      </c>
      <c r="N36" s="25">
        <v>300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20</v>
      </c>
      <c r="G37" s="4"/>
      <c r="H37" s="4"/>
      <c r="I37" s="4"/>
      <c r="J37" s="4"/>
      <c r="K37" s="28">
        <v>100</v>
      </c>
      <c r="L37" s="24">
        <v>450</v>
      </c>
      <c r="M37" s="24">
        <v>200</v>
      </c>
      <c r="N37" s="25">
        <v>100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140</v>
      </c>
      <c r="G38" s="4"/>
      <c r="H38" s="4"/>
      <c r="I38" s="4"/>
      <c r="J38" s="4"/>
      <c r="K38" s="24" t="s">
        <v>205</v>
      </c>
      <c r="L38" s="24">
        <v>250</v>
      </c>
      <c r="M38" s="24" t="s">
        <v>205</v>
      </c>
      <c r="N38" s="25">
        <v>400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144</v>
      </c>
      <c r="G39" s="4"/>
      <c r="H39" s="4"/>
      <c r="I39" s="4"/>
      <c r="J39" s="4"/>
      <c r="K39" s="24">
        <v>600</v>
      </c>
      <c r="L39" s="24">
        <v>600</v>
      </c>
      <c r="M39" s="24">
        <v>100</v>
      </c>
      <c r="N39" s="25">
        <v>150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21</v>
      </c>
      <c r="G40" s="4"/>
      <c r="H40" s="4"/>
      <c r="I40" s="4"/>
      <c r="J40" s="4"/>
      <c r="K40" s="24">
        <v>100</v>
      </c>
      <c r="L40" s="24"/>
      <c r="M40" s="24"/>
      <c r="N40" s="25"/>
    </row>
    <row r="41" spans="2:14" ht="13.5" customHeight="1">
      <c r="B41" s="1">
        <f t="shared" si="2"/>
        <v>31</v>
      </c>
      <c r="C41" s="7"/>
      <c r="D41" s="7"/>
      <c r="E41" s="4"/>
      <c r="F41" s="4" t="s">
        <v>182</v>
      </c>
      <c r="G41" s="4"/>
      <c r="H41" s="4"/>
      <c r="I41" s="4"/>
      <c r="J41" s="4"/>
      <c r="K41" s="24"/>
      <c r="L41" s="24"/>
      <c r="M41" s="24"/>
      <c r="N41" s="25" t="s">
        <v>205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200</v>
      </c>
      <c r="G42" s="4"/>
      <c r="H42" s="4"/>
      <c r="I42" s="4"/>
      <c r="J42" s="4"/>
      <c r="K42" s="24">
        <v>50</v>
      </c>
      <c r="L42" s="24" t="s">
        <v>205</v>
      </c>
      <c r="M42" s="24">
        <v>50</v>
      </c>
      <c r="N42" s="25"/>
    </row>
    <row r="43" spans="2:14" ht="13.5" customHeight="1">
      <c r="B43" s="1">
        <f t="shared" si="2"/>
        <v>33</v>
      </c>
      <c r="C43" s="7"/>
      <c r="D43" s="7"/>
      <c r="E43" s="4"/>
      <c r="F43" s="4" t="s">
        <v>379</v>
      </c>
      <c r="G43" s="4"/>
      <c r="H43" s="4"/>
      <c r="I43" s="4"/>
      <c r="J43" s="4"/>
      <c r="K43" s="28">
        <v>150</v>
      </c>
      <c r="L43" s="24"/>
      <c r="M43" s="24" t="s">
        <v>205</v>
      </c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23</v>
      </c>
      <c r="G44" s="4"/>
      <c r="H44" s="4"/>
      <c r="I44" s="4"/>
      <c r="J44" s="4"/>
      <c r="K44" s="24">
        <v>350</v>
      </c>
      <c r="L44" s="24">
        <v>700</v>
      </c>
      <c r="M44" s="60">
        <v>300</v>
      </c>
      <c r="N44" s="66">
        <v>600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24</v>
      </c>
      <c r="G45" s="4"/>
      <c r="H45" s="4"/>
      <c r="I45" s="4"/>
      <c r="J45" s="4"/>
      <c r="K45" s="24" t="s">
        <v>205</v>
      </c>
      <c r="L45" s="24">
        <v>50</v>
      </c>
      <c r="M45" s="24" t="s">
        <v>205</v>
      </c>
      <c r="N45" s="25">
        <v>100</v>
      </c>
    </row>
    <row r="46" spans="2:14" ht="13.5" customHeight="1">
      <c r="B46" s="1">
        <f t="shared" si="2"/>
        <v>36</v>
      </c>
      <c r="C46" s="2" t="s">
        <v>95</v>
      </c>
      <c r="D46" s="2" t="s">
        <v>96</v>
      </c>
      <c r="E46" s="4"/>
      <c r="F46" s="4" t="s">
        <v>127</v>
      </c>
      <c r="G46" s="4"/>
      <c r="H46" s="4"/>
      <c r="I46" s="4"/>
      <c r="J46" s="4"/>
      <c r="K46" s="28"/>
      <c r="L46" s="28">
        <v>50</v>
      </c>
      <c r="M46" s="24">
        <v>50</v>
      </c>
      <c r="N46" s="25">
        <v>50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119</v>
      </c>
      <c r="G47" s="4"/>
      <c r="H47" s="4"/>
      <c r="I47" s="4"/>
      <c r="J47" s="4"/>
      <c r="K47" s="24"/>
      <c r="L47" s="24">
        <v>50</v>
      </c>
      <c r="M47" s="24" t="s">
        <v>205</v>
      </c>
      <c r="N47" s="25" t="s">
        <v>205</v>
      </c>
    </row>
    <row r="48" spans="2:24" ht="13.5" customHeight="1">
      <c r="B48" s="1">
        <f t="shared" si="2"/>
        <v>38</v>
      </c>
      <c r="C48" s="7"/>
      <c r="D48" s="7"/>
      <c r="E48" s="4"/>
      <c r="F48" s="4" t="s">
        <v>380</v>
      </c>
      <c r="G48" s="4"/>
      <c r="H48" s="4"/>
      <c r="I48" s="4"/>
      <c r="J48" s="4"/>
      <c r="K48" s="24"/>
      <c r="L48" s="24"/>
      <c r="M48" s="24"/>
      <c r="N48" s="25">
        <v>50</v>
      </c>
      <c r="U48" s="29">
        <f>COUNTA(K46:K48)</f>
        <v>0</v>
      </c>
      <c r="V48" s="29">
        <f>COUNTA(L46:L48)</f>
        <v>2</v>
      </c>
      <c r="W48" s="29">
        <f>COUNTA(M46:M48)</f>
        <v>2</v>
      </c>
      <c r="X48" s="29">
        <f>COUNTA(N46:N48)</f>
        <v>3</v>
      </c>
    </row>
    <row r="49" spans="2:25" ht="13.5" customHeight="1">
      <c r="B49" s="1">
        <f t="shared" si="2"/>
        <v>39</v>
      </c>
      <c r="C49" s="2" t="s">
        <v>111</v>
      </c>
      <c r="D49" s="2" t="s">
        <v>30</v>
      </c>
      <c r="E49" s="4"/>
      <c r="F49" s="4" t="s">
        <v>168</v>
      </c>
      <c r="G49" s="4"/>
      <c r="H49" s="4"/>
      <c r="I49" s="4"/>
      <c r="J49" s="4"/>
      <c r="K49" s="24" t="s">
        <v>205</v>
      </c>
      <c r="L49" s="28" t="s">
        <v>205</v>
      </c>
      <c r="M49" s="24" t="s">
        <v>205</v>
      </c>
      <c r="N49" s="25" t="s">
        <v>205</v>
      </c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142</v>
      </c>
      <c r="G50" s="4"/>
      <c r="H50" s="4"/>
      <c r="I50" s="4"/>
      <c r="J50" s="4"/>
      <c r="K50" s="24"/>
      <c r="L50" s="24"/>
      <c r="M50" s="24">
        <v>50</v>
      </c>
      <c r="N50" s="25"/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234</v>
      </c>
      <c r="G51" s="4"/>
      <c r="H51" s="4"/>
      <c r="I51" s="4"/>
      <c r="J51" s="4"/>
      <c r="K51" s="24">
        <v>500</v>
      </c>
      <c r="L51" s="24" t="s">
        <v>205</v>
      </c>
      <c r="M51" s="24">
        <v>50</v>
      </c>
      <c r="N51" s="25"/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260</v>
      </c>
      <c r="G52" s="4"/>
      <c r="H52" s="4"/>
      <c r="I52" s="4"/>
      <c r="J52" s="4"/>
      <c r="K52" s="24">
        <v>50</v>
      </c>
      <c r="L52" s="24"/>
      <c r="M52" s="24"/>
      <c r="N52" s="25"/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31</v>
      </c>
      <c r="G53" s="4"/>
      <c r="H53" s="4"/>
      <c r="I53" s="4"/>
      <c r="J53" s="4"/>
      <c r="K53" s="24"/>
      <c r="L53" s="24" t="s">
        <v>205</v>
      </c>
      <c r="M53" s="24" t="s">
        <v>205</v>
      </c>
      <c r="N53" s="25"/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381</v>
      </c>
      <c r="G54" s="4"/>
      <c r="H54" s="4"/>
      <c r="I54" s="4"/>
      <c r="J54" s="4"/>
      <c r="K54" s="24"/>
      <c r="L54" s="24" t="s">
        <v>205</v>
      </c>
      <c r="M54" s="24"/>
      <c r="N54" s="25"/>
      <c r="Y54" s="63"/>
    </row>
    <row r="55" spans="2:25" ht="13.5" customHeight="1">
      <c r="B55" s="1">
        <f t="shared" si="2"/>
        <v>45</v>
      </c>
      <c r="C55" s="7"/>
      <c r="D55" s="7"/>
      <c r="E55" s="4"/>
      <c r="F55" s="4" t="s">
        <v>382</v>
      </c>
      <c r="G55" s="4"/>
      <c r="H55" s="4"/>
      <c r="I55" s="4"/>
      <c r="J55" s="4"/>
      <c r="K55" s="24"/>
      <c r="L55" s="24" t="s">
        <v>205</v>
      </c>
      <c r="M55" s="24" t="s">
        <v>205</v>
      </c>
      <c r="N55" s="25" t="s">
        <v>205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191</v>
      </c>
      <c r="G56" s="4"/>
      <c r="H56" s="4"/>
      <c r="I56" s="4"/>
      <c r="J56" s="4"/>
      <c r="K56" s="24" t="s">
        <v>205</v>
      </c>
      <c r="L56" s="24">
        <v>2000</v>
      </c>
      <c r="M56" s="24" t="s">
        <v>205</v>
      </c>
      <c r="N56" s="25"/>
      <c r="Y56" s="64"/>
    </row>
    <row r="57" spans="2:25" ht="13.5" customHeight="1">
      <c r="B57" s="1">
        <f t="shared" si="2"/>
        <v>47</v>
      </c>
      <c r="C57" s="7"/>
      <c r="D57" s="7"/>
      <c r="E57" s="4"/>
      <c r="F57" s="4" t="s">
        <v>84</v>
      </c>
      <c r="G57" s="4"/>
      <c r="H57" s="4"/>
      <c r="I57" s="4"/>
      <c r="J57" s="4"/>
      <c r="K57" s="24" t="s">
        <v>205</v>
      </c>
      <c r="L57" s="24"/>
      <c r="M57" s="24"/>
      <c r="N57" s="25"/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192</v>
      </c>
      <c r="G58" s="4"/>
      <c r="H58" s="4"/>
      <c r="I58" s="4"/>
      <c r="J58" s="4"/>
      <c r="K58" s="28"/>
      <c r="L58" s="28">
        <v>200</v>
      </c>
      <c r="M58" s="24"/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199</v>
      </c>
      <c r="G59" s="4"/>
      <c r="H59" s="4"/>
      <c r="I59" s="4"/>
      <c r="J59" s="4"/>
      <c r="K59" s="28"/>
      <c r="L59" s="28">
        <v>1200</v>
      </c>
      <c r="M59" s="24"/>
      <c r="N59" s="25" t="s">
        <v>205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383</v>
      </c>
      <c r="G60" s="4"/>
      <c r="H60" s="4"/>
      <c r="I60" s="4"/>
      <c r="J60" s="4"/>
      <c r="K60" s="24">
        <v>450</v>
      </c>
      <c r="L60" s="24" t="s">
        <v>205</v>
      </c>
      <c r="M60" s="24">
        <v>450</v>
      </c>
      <c r="N60" s="25" t="s">
        <v>205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145</v>
      </c>
      <c r="G61" s="4"/>
      <c r="H61" s="4"/>
      <c r="I61" s="4"/>
      <c r="J61" s="4"/>
      <c r="K61" s="24" t="s">
        <v>205</v>
      </c>
      <c r="L61" s="24">
        <v>1400</v>
      </c>
      <c r="M61" s="24"/>
      <c r="N61" s="25">
        <v>400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219</v>
      </c>
      <c r="G62" s="4"/>
      <c r="H62" s="4"/>
      <c r="I62" s="4"/>
      <c r="J62" s="4"/>
      <c r="K62" s="24" t="s">
        <v>205</v>
      </c>
      <c r="L62" s="24"/>
      <c r="M62" s="24"/>
      <c r="N62" s="25"/>
      <c r="Y62" s="65"/>
    </row>
    <row r="63" spans="2:25" ht="13.5" customHeight="1">
      <c r="B63" s="1">
        <f t="shared" si="2"/>
        <v>53</v>
      </c>
      <c r="C63" s="7"/>
      <c r="D63" s="7"/>
      <c r="E63" s="4"/>
      <c r="F63" s="4" t="s">
        <v>278</v>
      </c>
      <c r="G63" s="4"/>
      <c r="H63" s="4"/>
      <c r="I63" s="4"/>
      <c r="J63" s="4"/>
      <c r="K63" s="24">
        <v>64</v>
      </c>
      <c r="L63" s="24" t="s">
        <v>205</v>
      </c>
      <c r="M63" s="24"/>
      <c r="N63" s="25">
        <v>32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220</v>
      </c>
      <c r="G64" s="4"/>
      <c r="H64" s="4"/>
      <c r="I64" s="4"/>
      <c r="J64" s="4"/>
      <c r="K64" s="24">
        <v>300</v>
      </c>
      <c r="L64" s="90" t="s">
        <v>205</v>
      </c>
      <c r="M64" s="24">
        <v>200</v>
      </c>
      <c r="N64" s="25" t="s">
        <v>205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169</v>
      </c>
      <c r="G65" s="4"/>
      <c r="H65" s="4"/>
      <c r="I65" s="4"/>
      <c r="J65" s="4"/>
      <c r="K65" s="24">
        <v>352</v>
      </c>
      <c r="L65" s="24"/>
      <c r="M65" s="24"/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384</v>
      </c>
      <c r="G66" s="4"/>
      <c r="H66" s="4"/>
      <c r="I66" s="4"/>
      <c r="J66" s="4"/>
      <c r="K66" s="24" t="s">
        <v>205</v>
      </c>
      <c r="L66" s="24"/>
      <c r="M66" s="24"/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146</v>
      </c>
      <c r="G67" s="4"/>
      <c r="H67" s="4"/>
      <c r="I67" s="4"/>
      <c r="J67" s="4"/>
      <c r="K67" s="24" t="s">
        <v>205</v>
      </c>
      <c r="L67" s="24" t="s">
        <v>205</v>
      </c>
      <c r="M67" s="24"/>
      <c r="N67" s="25"/>
      <c r="Y67" s="65"/>
    </row>
    <row r="68" spans="2:25" ht="13.5" customHeight="1">
      <c r="B68" s="1">
        <f t="shared" si="2"/>
        <v>58</v>
      </c>
      <c r="C68" s="7"/>
      <c r="D68" s="7"/>
      <c r="E68" s="4"/>
      <c r="F68" s="4" t="s">
        <v>147</v>
      </c>
      <c r="G68" s="4"/>
      <c r="H68" s="4"/>
      <c r="I68" s="4"/>
      <c r="J68" s="4"/>
      <c r="K68" s="24" t="s">
        <v>205</v>
      </c>
      <c r="L68" s="24">
        <v>150</v>
      </c>
      <c r="M68" s="24" t="s">
        <v>205</v>
      </c>
      <c r="N68" s="25" t="s">
        <v>205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385</v>
      </c>
      <c r="G69" s="4"/>
      <c r="H69" s="4"/>
      <c r="I69" s="4"/>
      <c r="J69" s="4"/>
      <c r="K69" s="24"/>
      <c r="L69" s="24">
        <v>800</v>
      </c>
      <c r="M69" s="24">
        <v>300</v>
      </c>
      <c r="N69" s="25">
        <v>150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170</v>
      </c>
      <c r="G70" s="4"/>
      <c r="H70" s="4"/>
      <c r="I70" s="4"/>
      <c r="J70" s="4"/>
      <c r="K70" s="24">
        <v>50</v>
      </c>
      <c r="L70" s="24">
        <v>100</v>
      </c>
      <c r="M70" s="24" t="s">
        <v>205</v>
      </c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33</v>
      </c>
      <c r="G71" s="4"/>
      <c r="H71" s="4"/>
      <c r="I71" s="4"/>
      <c r="J71" s="4"/>
      <c r="K71" s="24">
        <v>344</v>
      </c>
      <c r="L71" s="24">
        <v>32</v>
      </c>
      <c r="M71" s="24"/>
      <c r="N71" s="25"/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35</v>
      </c>
      <c r="G72" s="4"/>
      <c r="H72" s="4"/>
      <c r="I72" s="4"/>
      <c r="J72" s="4"/>
      <c r="K72" s="28">
        <v>192</v>
      </c>
      <c r="L72" s="24">
        <v>120</v>
      </c>
      <c r="M72" s="24">
        <v>80</v>
      </c>
      <c r="N72" s="25">
        <v>16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36</v>
      </c>
      <c r="G73" s="4"/>
      <c r="H73" s="4"/>
      <c r="I73" s="4"/>
      <c r="J73" s="4"/>
      <c r="K73" s="24">
        <v>176</v>
      </c>
      <c r="L73" s="24">
        <v>80</v>
      </c>
      <c r="M73" s="24">
        <v>48</v>
      </c>
      <c r="N73" s="25">
        <v>16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37</v>
      </c>
      <c r="G74" s="4"/>
      <c r="H74" s="4"/>
      <c r="I74" s="4"/>
      <c r="J74" s="4"/>
      <c r="K74" s="28">
        <v>32</v>
      </c>
      <c r="L74" s="28"/>
      <c r="M74" s="24"/>
      <c r="N74" s="25" t="s">
        <v>205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386</v>
      </c>
      <c r="G75" s="4"/>
      <c r="H75" s="4"/>
      <c r="I75" s="4"/>
      <c r="J75" s="4"/>
      <c r="K75" s="24" t="s">
        <v>205</v>
      </c>
      <c r="L75" s="24"/>
      <c r="M75" s="24"/>
      <c r="N75" s="25"/>
      <c r="Y75" s="62"/>
    </row>
    <row r="76" spans="2:25" ht="13.5" customHeight="1">
      <c r="B76" s="1">
        <f t="shared" si="2"/>
        <v>66</v>
      </c>
      <c r="C76" s="7"/>
      <c r="D76" s="7"/>
      <c r="E76" s="4"/>
      <c r="F76" s="4" t="s">
        <v>159</v>
      </c>
      <c r="G76" s="4"/>
      <c r="H76" s="4"/>
      <c r="I76" s="4"/>
      <c r="J76" s="4"/>
      <c r="K76" s="24">
        <v>50</v>
      </c>
      <c r="L76" s="24"/>
      <c r="M76" s="24" t="s">
        <v>205</v>
      </c>
      <c r="N76" s="25"/>
      <c r="Y76" s="62"/>
    </row>
    <row r="77" spans="2:25" ht="13.5" customHeight="1">
      <c r="B77" s="1">
        <f aca="true" t="shared" si="4" ref="B77:B95">B76+1</f>
        <v>67</v>
      </c>
      <c r="C77" s="7"/>
      <c r="D77" s="7"/>
      <c r="E77" s="4"/>
      <c r="F77" s="4" t="s">
        <v>104</v>
      </c>
      <c r="G77" s="4"/>
      <c r="H77" s="4"/>
      <c r="I77" s="4"/>
      <c r="J77" s="4"/>
      <c r="K77" s="28"/>
      <c r="L77" s="24" t="s">
        <v>205</v>
      </c>
      <c r="M77" s="24"/>
      <c r="N77" s="25" t="s">
        <v>205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105</v>
      </c>
      <c r="G78" s="4"/>
      <c r="H78" s="4"/>
      <c r="I78" s="4"/>
      <c r="J78" s="4"/>
      <c r="K78" s="24" t="s">
        <v>205</v>
      </c>
      <c r="L78" s="24" t="s">
        <v>205</v>
      </c>
      <c r="M78" s="24" t="s">
        <v>205</v>
      </c>
      <c r="N78" s="25"/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132</v>
      </c>
      <c r="G79" s="4"/>
      <c r="H79" s="4"/>
      <c r="I79" s="4"/>
      <c r="J79" s="4"/>
      <c r="K79" s="24"/>
      <c r="L79" s="24"/>
      <c r="M79" s="24"/>
      <c r="N79" s="25" t="s">
        <v>205</v>
      </c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148</v>
      </c>
      <c r="G80" s="4"/>
      <c r="H80" s="4"/>
      <c r="I80" s="4"/>
      <c r="J80" s="4"/>
      <c r="K80" s="24">
        <v>6600</v>
      </c>
      <c r="L80" s="24">
        <v>1200</v>
      </c>
      <c r="M80" s="24">
        <v>1000</v>
      </c>
      <c r="N80" s="25">
        <v>400</v>
      </c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183</v>
      </c>
      <c r="G81" s="4"/>
      <c r="H81" s="4"/>
      <c r="I81" s="4"/>
      <c r="J81" s="4"/>
      <c r="K81" s="28">
        <v>100</v>
      </c>
      <c r="L81" s="24">
        <v>100</v>
      </c>
      <c r="M81" s="24">
        <v>100</v>
      </c>
      <c r="N81" s="25"/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155</v>
      </c>
      <c r="G82" s="4"/>
      <c r="H82" s="4"/>
      <c r="I82" s="4"/>
      <c r="J82" s="4"/>
      <c r="K82" s="24" t="s">
        <v>205</v>
      </c>
      <c r="L82" s="24" t="s">
        <v>205</v>
      </c>
      <c r="M82" s="24" t="s">
        <v>205</v>
      </c>
      <c r="N82" s="25">
        <v>2</v>
      </c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156</v>
      </c>
      <c r="G83" s="4"/>
      <c r="H83" s="4"/>
      <c r="I83" s="4"/>
      <c r="J83" s="4"/>
      <c r="K83" s="24">
        <v>100</v>
      </c>
      <c r="L83" s="24" t="s">
        <v>205</v>
      </c>
      <c r="M83" s="24" t="s">
        <v>205</v>
      </c>
      <c r="N83" s="25" t="s">
        <v>205</v>
      </c>
      <c r="Y83" s="62"/>
    </row>
    <row r="84" spans="2:25" ht="13.5" customHeight="1">
      <c r="B84" s="1">
        <f t="shared" si="4"/>
        <v>74</v>
      </c>
      <c r="C84" s="7"/>
      <c r="D84" s="7"/>
      <c r="E84" s="4"/>
      <c r="F84" s="4" t="s">
        <v>160</v>
      </c>
      <c r="G84" s="4"/>
      <c r="H84" s="4"/>
      <c r="I84" s="4"/>
      <c r="J84" s="4"/>
      <c r="K84" s="28" t="s">
        <v>205</v>
      </c>
      <c r="L84" s="24">
        <v>50</v>
      </c>
      <c r="M84" s="24" t="s">
        <v>205</v>
      </c>
      <c r="N84" s="25"/>
      <c r="Y84" s="62"/>
    </row>
    <row r="85" spans="2:25" ht="13.5" customHeight="1">
      <c r="B85" s="1">
        <f t="shared" si="4"/>
        <v>75</v>
      </c>
      <c r="C85" s="7"/>
      <c r="D85" s="7"/>
      <c r="E85" s="4"/>
      <c r="F85" s="4" t="s">
        <v>137</v>
      </c>
      <c r="G85" s="4"/>
      <c r="H85" s="4"/>
      <c r="I85" s="4"/>
      <c r="J85" s="4"/>
      <c r="K85" s="24">
        <v>128</v>
      </c>
      <c r="L85" s="24"/>
      <c r="M85" s="24"/>
      <c r="N85" s="25"/>
      <c r="Y85" s="62"/>
    </row>
    <row r="86" spans="2:25" ht="13.5" customHeight="1">
      <c r="B86" s="1">
        <f t="shared" si="4"/>
        <v>76</v>
      </c>
      <c r="C86" s="7"/>
      <c r="D86" s="7"/>
      <c r="E86" s="4"/>
      <c r="F86" s="4" t="s">
        <v>39</v>
      </c>
      <c r="G86" s="4"/>
      <c r="H86" s="4"/>
      <c r="I86" s="4"/>
      <c r="J86" s="4"/>
      <c r="K86" s="24">
        <v>3000</v>
      </c>
      <c r="L86" s="24">
        <v>3100</v>
      </c>
      <c r="M86" s="24">
        <v>700</v>
      </c>
      <c r="N86" s="25">
        <v>900</v>
      </c>
      <c r="Y86" s="62"/>
    </row>
    <row r="87" spans="2:14" ht="13.5" customHeight="1">
      <c r="B87" s="1">
        <f t="shared" si="4"/>
        <v>77</v>
      </c>
      <c r="C87" s="2" t="s">
        <v>86</v>
      </c>
      <c r="D87" s="2" t="s">
        <v>87</v>
      </c>
      <c r="E87" s="4"/>
      <c r="F87" s="4" t="s">
        <v>163</v>
      </c>
      <c r="G87" s="4"/>
      <c r="H87" s="4"/>
      <c r="I87" s="4"/>
      <c r="J87" s="4"/>
      <c r="K87" s="24"/>
      <c r="L87" s="24" t="s">
        <v>205</v>
      </c>
      <c r="M87" s="24"/>
      <c r="N87" s="25"/>
    </row>
    <row r="88" spans="2:14" ht="13.5" customHeight="1">
      <c r="B88" s="1">
        <f t="shared" si="4"/>
        <v>78</v>
      </c>
      <c r="C88" s="2" t="s">
        <v>40</v>
      </c>
      <c r="D88" s="2" t="s">
        <v>41</v>
      </c>
      <c r="E88" s="4"/>
      <c r="F88" s="4" t="s">
        <v>99</v>
      </c>
      <c r="G88" s="4"/>
      <c r="H88" s="4"/>
      <c r="I88" s="4"/>
      <c r="J88" s="4"/>
      <c r="K88" s="24" t="s">
        <v>205</v>
      </c>
      <c r="L88" s="24"/>
      <c r="M88" s="24"/>
      <c r="N88" s="25"/>
    </row>
    <row r="89" spans="2:14" ht="13.5" customHeight="1">
      <c r="B89" s="1">
        <f t="shared" si="4"/>
        <v>79</v>
      </c>
      <c r="C89" s="7"/>
      <c r="D89" s="7"/>
      <c r="E89" s="4"/>
      <c r="F89" s="4" t="s">
        <v>98</v>
      </c>
      <c r="G89" s="4"/>
      <c r="H89" s="4"/>
      <c r="I89" s="4"/>
      <c r="J89" s="4"/>
      <c r="K89" s="24"/>
      <c r="L89" s="24" t="s">
        <v>205</v>
      </c>
      <c r="M89" s="24" t="s">
        <v>205</v>
      </c>
      <c r="N89" s="25" t="s">
        <v>205</v>
      </c>
    </row>
    <row r="90" spans="2:14" ht="13.5" customHeight="1">
      <c r="B90" s="1">
        <f t="shared" si="4"/>
        <v>80</v>
      </c>
      <c r="C90" s="7"/>
      <c r="D90" s="7"/>
      <c r="E90" s="4"/>
      <c r="F90" s="4" t="s">
        <v>336</v>
      </c>
      <c r="G90" s="4"/>
      <c r="H90" s="4"/>
      <c r="I90" s="4"/>
      <c r="J90" s="4"/>
      <c r="K90" s="24"/>
      <c r="L90" s="24" t="s">
        <v>205</v>
      </c>
      <c r="M90" s="24" t="s">
        <v>205</v>
      </c>
      <c r="N90" s="25"/>
    </row>
    <row r="91" spans="2:14" ht="13.5" customHeight="1">
      <c r="B91" s="1">
        <f t="shared" si="4"/>
        <v>81</v>
      </c>
      <c r="C91" s="7"/>
      <c r="D91" s="7"/>
      <c r="E91" s="4"/>
      <c r="F91" s="4" t="s">
        <v>184</v>
      </c>
      <c r="G91" s="4"/>
      <c r="H91" s="4"/>
      <c r="I91" s="4"/>
      <c r="J91" s="4"/>
      <c r="K91" s="24" t="s">
        <v>205</v>
      </c>
      <c r="L91" s="24">
        <v>1</v>
      </c>
      <c r="M91" s="24" t="s">
        <v>205</v>
      </c>
      <c r="N91" s="25">
        <v>5</v>
      </c>
    </row>
    <row r="92" spans="2:14" ht="13.5" customHeight="1">
      <c r="B92" s="1">
        <f t="shared" si="4"/>
        <v>82</v>
      </c>
      <c r="C92" s="7"/>
      <c r="D92" s="7"/>
      <c r="E92" s="4"/>
      <c r="F92" s="4" t="s">
        <v>118</v>
      </c>
      <c r="G92" s="4"/>
      <c r="H92" s="4"/>
      <c r="I92" s="4"/>
      <c r="J92" s="4"/>
      <c r="K92" s="24">
        <v>2</v>
      </c>
      <c r="L92" s="24"/>
      <c r="M92" s="24">
        <v>1</v>
      </c>
      <c r="N92" s="25"/>
    </row>
    <row r="93" spans="2:14" ht="13.5" customHeight="1">
      <c r="B93" s="1">
        <f t="shared" si="4"/>
        <v>83</v>
      </c>
      <c r="C93" s="7"/>
      <c r="D93" s="7"/>
      <c r="E93" s="4"/>
      <c r="F93" s="4" t="s">
        <v>185</v>
      </c>
      <c r="G93" s="4"/>
      <c r="H93" s="4"/>
      <c r="I93" s="4"/>
      <c r="J93" s="4"/>
      <c r="K93" s="24"/>
      <c r="L93" s="28">
        <v>1</v>
      </c>
      <c r="M93" s="24"/>
      <c r="N93" s="25">
        <v>1</v>
      </c>
    </row>
    <row r="94" spans="2:14" ht="13.5" customHeight="1">
      <c r="B94" s="1">
        <f t="shared" si="4"/>
        <v>84</v>
      </c>
      <c r="C94" s="7"/>
      <c r="D94" s="7"/>
      <c r="E94" s="4"/>
      <c r="F94" s="4" t="s">
        <v>186</v>
      </c>
      <c r="G94" s="4"/>
      <c r="H94" s="4"/>
      <c r="I94" s="4"/>
      <c r="J94" s="4"/>
      <c r="K94" s="24">
        <v>12</v>
      </c>
      <c r="L94" s="24">
        <v>4</v>
      </c>
      <c r="M94" s="24"/>
      <c r="N94" s="25">
        <v>1</v>
      </c>
    </row>
    <row r="95" spans="2:14" ht="13.5" customHeight="1" thickBot="1">
      <c r="B95" s="1">
        <f t="shared" si="4"/>
        <v>85</v>
      </c>
      <c r="C95" s="7"/>
      <c r="D95" s="7"/>
      <c r="E95" s="4"/>
      <c r="F95" s="4" t="s">
        <v>387</v>
      </c>
      <c r="G95" s="4"/>
      <c r="H95" s="4"/>
      <c r="I95" s="4"/>
      <c r="J95" s="4"/>
      <c r="K95" s="24">
        <v>4</v>
      </c>
      <c r="L95" s="24"/>
      <c r="M95" s="24"/>
      <c r="N95" s="25"/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COUNTA(K11:K111)</f>
        <v>70</v>
      </c>
      <c r="V96" s="29">
        <f>COUNTA(L11:L111)</f>
        <v>72</v>
      </c>
      <c r="W96" s="29">
        <f>COUNTA(M11:M111)</f>
        <v>61</v>
      </c>
      <c r="X96" s="29">
        <f>COUNTA(N11:N111)</f>
        <v>58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SUM(U11:U26,K27:K111)</f>
        <v>78914</v>
      </c>
      <c r="V100" s="29">
        <f>SUM(V11:V26,L27:L111)</f>
        <v>106265</v>
      </c>
      <c r="W100" s="29">
        <f>SUM(W11:W26,M27:M111)</f>
        <v>83537</v>
      </c>
      <c r="X100" s="29">
        <f>SUM(X11:X26,N27:N111)</f>
        <v>28675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30.8.2</v>
      </c>
      <c r="L101" s="36" t="str">
        <f>L5</f>
        <v>H 30.8.2</v>
      </c>
      <c r="M101" s="36" t="str">
        <f>M5</f>
        <v>H 30.8.2</v>
      </c>
      <c r="N101" s="55" t="str">
        <f>N5</f>
        <v>H 30.8.2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88</v>
      </c>
      <c r="G103" s="4"/>
      <c r="H103" s="4"/>
      <c r="I103" s="4"/>
      <c r="J103" s="4"/>
      <c r="K103" s="24" t="s">
        <v>205</v>
      </c>
      <c r="L103" s="24">
        <v>8</v>
      </c>
      <c r="M103" s="24">
        <v>8</v>
      </c>
      <c r="N103" s="25">
        <v>2</v>
      </c>
    </row>
    <row r="104" spans="2:14" ht="13.5" customHeight="1">
      <c r="B104" s="1">
        <f aca="true" t="shared" si="5" ref="B104:B111">B103+1</f>
        <v>87</v>
      </c>
      <c r="C104" s="7"/>
      <c r="D104" s="7"/>
      <c r="E104" s="4"/>
      <c r="F104" s="4" t="s">
        <v>42</v>
      </c>
      <c r="G104" s="4"/>
      <c r="H104" s="4"/>
      <c r="I104" s="4"/>
      <c r="J104" s="4"/>
      <c r="K104" s="24">
        <v>2</v>
      </c>
      <c r="L104" s="24">
        <v>2</v>
      </c>
      <c r="M104" s="24"/>
      <c r="N104" s="25"/>
    </row>
    <row r="105" spans="2:14" ht="13.5" customHeight="1">
      <c r="B105" s="1">
        <f t="shared" si="5"/>
        <v>88</v>
      </c>
      <c r="C105" s="7"/>
      <c r="D105" s="2" t="s">
        <v>90</v>
      </c>
      <c r="E105" s="4"/>
      <c r="F105" s="4" t="s">
        <v>128</v>
      </c>
      <c r="G105" s="4"/>
      <c r="H105" s="4"/>
      <c r="I105" s="4"/>
      <c r="J105" s="4"/>
      <c r="K105" s="24" t="s">
        <v>205</v>
      </c>
      <c r="L105" s="24">
        <v>2</v>
      </c>
      <c r="M105" s="24" t="s">
        <v>205</v>
      </c>
      <c r="N105" s="25" t="s">
        <v>205</v>
      </c>
    </row>
    <row r="106" spans="2:14" ht="13.5" customHeight="1">
      <c r="B106" s="1">
        <f t="shared" si="5"/>
        <v>89</v>
      </c>
      <c r="C106" s="7"/>
      <c r="D106" s="2" t="s">
        <v>44</v>
      </c>
      <c r="E106" s="4"/>
      <c r="F106" s="4" t="s">
        <v>167</v>
      </c>
      <c r="G106" s="4"/>
      <c r="H106" s="4"/>
      <c r="I106" s="4"/>
      <c r="J106" s="4"/>
      <c r="K106" s="24"/>
      <c r="L106" s="24">
        <v>11</v>
      </c>
      <c r="M106" s="24"/>
      <c r="N106" s="25"/>
    </row>
    <row r="107" spans="2:14" ht="13.5" customHeight="1">
      <c r="B107" s="1">
        <f t="shared" si="5"/>
        <v>90</v>
      </c>
      <c r="C107" s="7"/>
      <c r="D107" s="8"/>
      <c r="E107" s="4"/>
      <c r="F107" s="4" t="s">
        <v>45</v>
      </c>
      <c r="G107" s="4"/>
      <c r="H107" s="4"/>
      <c r="I107" s="4"/>
      <c r="J107" s="4"/>
      <c r="K107" s="24">
        <v>50</v>
      </c>
      <c r="L107" s="24"/>
      <c r="M107" s="24">
        <v>50</v>
      </c>
      <c r="N107" s="25"/>
    </row>
    <row r="108" spans="2:14" ht="13.5" customHeight="1">
      <c r="B108" s="1">
        <f t="shared" si="5"/>
        <v>91</v>
      </c>
      <c r="C108" s="8"/>
      <c r="D108" s="9" t="s">
        <v>46</v>
      </c>
      <c r="E108" s="4"/>
      <c r="F108" s="4" t="s">
        <v>47</v>
      </c>
      <c r="G108" s="4"/>
      <c r="H108" s="4"/>
      <c r="I108" s="4"/>
      <c r="J108" s="4"/>
      <c r="K108" s="24">
        <v>100</v>
      </c>
      <c r="L108" s="24">
        <v>50</v>
      </c>
      <c r="M108" s="24">
        <v>150</v>
      </c>
      <c r="N108" s="25" t="s">
        <v>205</v>
      </c>
    </row>
    <row r="109" spans="2:24" ht="13.5" customHeight="1">
      <c r="B109" s="1">
        <f t="shared" si="5"/>
        <v>92</v>
      </c>
      <c r="C109" s="2" t="s">
        <v>0</v>
      </c>
      <c r="D109" s="9" t="s">
        <v>48</v>
      </c>
      <c r="E109" s="4"/>
      <c r="F109" s="4" t="s">
        <v>49</v>
      </c>
      <c r="G109" s="4"/>
      <c r="H109" s="4"/>
      <c r="I109" s="4"/>
      <c r="J109" s="4"/>
      <c r="K109" s="24" t="s">
        <v>205</v>
      </c>
      <c r="L109" s="24" t="s">
        <v>205</v>
      </c>
      <c r="M109" s="24" t="s">
        <v>205</v>
      </c>
      <c r="N109" s="25"/>
      <c r="U109" s="29">
        <f>COUNTA(K87:K109)</f>
        <v>13</v>
      </c>
      <c r="V109" s="29">
        <f>COUNTA(L87:L109)</f>
        <v>14</v>
      </c>
      <c r="W109" s="29">
        <f>COUNTA(M87:M109)</f>
        <v>11</v>
      </c>
      <c r="X109" s="29">
        <f>COUNTA(N87:N109)</f>
        <v>9</v>
      </c>
    </row>
    <row r="110" spans="2:14" ht="13.5" customHeight="1">
      <c r="B110" s="1">
        <f t="shared" si="5"/>
        <v>93</v>
      </c>
      <c r="C110" s="156" t="s">
        <v>50</v>
      </c>
      <c r="D110" s="157"/>
      <c r="E110" s="4"/>
      <c r="F110" s="4" t="s">
        <v>51</v>
      </c>
      <c r="G110" s="4"/>
      <c r="H110" s="4"/>
      <c r="I110" s="4"/>
      <c r="J110" s="4"/>
      <c r="K110" s="24">
        <v>5750</v>
      </c>
      <c r="L110" s="24">
        <v>1000</v>
      </c>
      <c r="M110" s="24">
        <v>2250</v>
      </c>
      <c r="N110" s="25">
        <v>3750</v>
      </c>
    </row>
    <row r="111" spans="2:14" ht="13.5" customHeight="1" thickBot="1">
      <c r="B111" s="1">
        <f t="shared" si="5"/>
        <v>94</v>
      </c>
      <c r="C111" s="3"/>
      <c r="D111" s="92"/>
      <c r="E111" s="4"/>
      <c r="F111" s="4" t="s">
        <v>52</v>
      </c>
      <c r="G111" s="4"/>
      <c r="H111" s="4"/>
      <c r="I111" s="4"/>
      <c r="J111" s="4"/>
      <c r="K111" s="24">
        <v>1000</v>
      </c>
      <c r="L111" s="24">
        <v>500</v>
      </c>
      <c r="M111" s="24">
        <v>750</v>
      </c>
      <c r="N111" s="25">
        <v>1500</v>
      </c>
    </row>
    <row r="112" spans="2:14" ht="19.5" customHeight="1" thickTop="1">
      <c r="B112" s="159" t="s">
        <v>54</v>
      </c>
      <c r="C112" s="160"/>
      <c r="D112" s="160"/>
      <c r="E112" s="160"/>
      <c r="F112" s="160"/>
      <c r="G112" s="160"/>
      <c r="H112" s="160"/>
      <c r="I112" s="160"/>
      <c r="J112" s="95"/>
      <c r="K112" s="37">
        <f>SUM(K113:K121)</f>
        <v>78914</v>
      </c>
      <c r="L112" s="37">
        <f>SUM(L113:L121)</f>
        <v>106265</v>
      </c>
      <c r="M112" s="37">
        <f>SUM(M113:M121)</f>
        <v>83537</v>
      </c>
      <c r="N112" s="56">
        <f>SUM(N113:N121)</f>
        <v>28675</v>
      </c>
    </row>
    <row r="113" spans="2:14" ht="13.5" customHeight="1">
      <c r="B113" s="147" t="s">
        <v>55</v>
      </c>
      <c r="C113" s="148"/>
      <c r="D113" s="161"/>
      <c r="E113" s="13"/>
      <c r="F113" s="14"/>
      <c r="G113" s="146" t="s">
        <v>14</v>
      </c>
      <c r="H113" s="146"/>
      <c r="I113" s="14"/>
      <c r="J113" s="16"/>
      <c r="K113" s="5">
        <f>SUM(U$11:U$26)</f>
        <v>54300</v>
      </c>
      <c r="L113" s="5">
        <f>SUM(V11:V26)</f>
        <v>62650</v>
      </c>
      <c r="M113" s="5">
        <f>SUM(W$11:W$26)</f>
        <v>73950</v>
      </c>
      <c r="N113" s="6">
        <f>SUM(X$11:X$26)</f>
        <v>17100</v>
      </c>
    </row>
    <row r="114" spans="2:14" ht="13.5" customHeight="1">
      <c r="B114" s="98"/>
      <c r="C114" s="99"/>
      <c r="D114" s="100"/>
      <c r="E114" s="17"/>
      <c r="F114" s="4"/>
      <c r="G114" s="146" t="s">
        <v>27</v>
      </c>
      <c r="H114" s="146"/>
      <c r="I114" s="15"/>
      <c r="J114" s="18"/>
      <c r="K114" s="5">
        <f>SUM(K$27)</f>
        <v>2300</v>
      </c>
      <c r="L114" s="5">
        <f>SUM(L$27)</f>
        <v>1100</v>
      </c>
      <c r="M114" s="5">
        <f>SUM(M$27)</f>
        <v>800</v>
      </c>
      <c r="N114" s="6">
        <f>SUM(N$27)</f>
        <v>2400</v>
      </c>
    </row>
    <row r="115" spans="2:14" ht="13.5" customHeight="1">
      <c r="B115" s="98"/>
      <c r="C115" s="99"/>
      <c r="D115" s="100"/>
      <c r="E115" s="17"/>
      <c r="F115" s="4"/>
      <c r="G115" s="146" t="s">
        <v>29</v>
      </c>
      <c r="H115" s="146"/>
      <c r="I115" s="14"/>
      <c r="J115" s="16"/>
      <c r="K115" s="5">
        <f>SUM(K$28:K$30)</f>
        <v>0</v>
      </c>
      <c r="L115" s="5">
        <f>SUM(L$28:L$30)</f>
        <v>54</v>
      </c>
      <c r="M115" s="5">
        <f>SUM(M$28:M$30)</f>
        <v>100</v>
      </c>
      <c r="N115" s="6">
        <f>SUM(N$28:N$30)</f>
        <v>100</v>
      </c>
    </row>
    <row r="116" spans="2:14" ht="13.5" customHeight="1">
      <c r="B116" s="98"/>
      <c r="C116" s="99"/>
      <c r="D116" s="100"/>
      <c r="E116" s="17"/>
      <c r="F116" s="4"/>
      <c r="G116" s="146" t="s">
        <v>101</v>
      </c>
      <c r="H116" s="146"/>
      <c r="I116" s="14"/>
      <c r="J116" s="16"/>
      <c r="K116" s="5">
        <f>SUM(K$31:K$31)</f>
        <v>50</v>
      </c>
      <c r="L116" s="5">
        <f>SUM(L$31:L$31)</f>
        <v>0</v>
      </c>
      <c r="M116" s="5">
        <f>SUM(M$31:M$31)</f>
        <v>0</v>
      </c>
      <c r="N116" s="6">
        <f>SUM(N$31:N$31)</f>
        <v>50</v>
      </c>
    </row>
    <row r="117" spans="2:14" ht="13.5" customHeight="1">
      <c r="B117" s="98"/>
      <c r="C117" s="99"/>
      <c r="D117" s="100"/>
      <c r="E117" s="17"/>
      <c r="F117" s="4"/>
      <c r="G117" s="146" t="s">
        <v>102</v>
      </c>
      <c r="H117" s="146"/>
      <c r="I117" s="14"/>
      <c r="J117" s="16"/>
      <c r="K117" s="5">
        <f>SUM(K$33:K$45)</f>
        <v>2850</v>
      </c>
      <c r="L117" s="5">
        <f>SUM(L$33:L$45)</f>
        <v>30250</v>
      </c>
      <c r="M117" s="5">
        <f>SUM(M$33:M$45)</f>
        <v>2450</v>
      </c>
      <c r="N117" s="6">
        <f>SUM(N$33:N$45)</f>
        <v>1750</v>
      </c>
    </row>
    <row r="118" spans="2:14" ht="13.5" customHeight="1">
      <c r="B118" s="98"/>
      <c r="C118" s="99"/>
      <c r="D118" s="100"/>
      <c r="E118" s="17"/>
      <c r="F118" s="4"/>
      <c r="G118" s="146" t="s">
        <v>96</v>
      </c>
      <c r="H118" s="146"/>
      <c r="I118" s="14"/>
      <c r="J118" s="16"/>
      <c r="K118" s="5">
        <f>SUM(K$46:K$48)</f>
        <v>0</v>
      </c>
      <c r="L118" s="5">
        <f>SUM(L$46:L$48)</f>
        <v>100</v>
      </c>
      <c r="M118" s="5">
        <f>SUM(M$46:M$48)</f>
        <v>50</v>
      </c>
      <c r="N118" s="6">
        <f>SUM(N$46:N$48)</f>
        <v>100</v>
      </c>
    </row>
    <row r="119" spans="2:14" ht="13.5" customHeight="1">
      <c r="B119" s="98"/>
      <c r="C119" s="99"/>
      <c r="D119" s="100"/>
      <c r="E119" s="17"/>
      <c r="F119" s="4"/>
      <c r="G119" s="146" t="s">
        <v>30</v>
      </c>
      <c r="H119" s="146"/>
      <c r="I119" s="14"/>
      <c r="J119" s="16"/>
      <c r="K119" s="5">
        <f>SUM(K$49:K$86)</f>
        <v>12488</v>
      </c>
      <c r="L119" s="5">
        <f>SUM(L$49:L$86)</f>
        <v>10532</v>
      </c>
      <c r="M119" s="5">
        <f>SUM(M$49:M$86)</f>
        <v>2978</v>
      </c>
      <c r="N119" s="6">
        <f>SUM(N$49:N$86)</f>
        <v>1916</v>
      </c>
    </row>
    <row r="120" spans="2:14" ht="13.5" customHeight="1">
      <c r="B120" s="98"/>
      <c r="C120" s="99"/>
      <c r="D120" s="100"/>
      <c r="E120" s="17"/>
      <c r="F120" s="4"/>
      <c r="G120" s="146" t="s">
        <v>56</v>
      </c>
      <c r="H120" s="146"/>
      <c r="I120" s="14"/>
      <c r="J120" s="16"/>
      <c r="K120" s="5">
        <f>SUM(K$32:K$32,K$110:K$111)</f>
        <v>6756</v>
      </c>
      <c r="L120" s="5">
        <f>SUM(L$32:L$32,L$110:L$111)</f>
        <v>1500</v>
      </c>
      <c r="M120" s="5">
        <f>SUM(M$32:M$32,M$110:M$111)</f>
        <v>3000</v>
      </c>
      <c r="N120" s="6">
        <f>SUM(N$32:N$32,N$110:N$111)</f>
        <v>5250</v>
      </c>
    </row>
    <row r="121" spans="2:14" ht="13.5" customHeight="1" thickBot="1">
      <c r="B121" s="101"/>
      <c r="C121" s="102"/>
      <c r="D121" s="103"/>
      <c r="E121" s="19"/>
      <c r="F121" s="10"/>
      <c r="G121" s="149" t="s">
        <v>53</v>
      </c>
      <c r="H121" s="149"/>
      <c r="I121" s="20"/>
      <c r="J121" s="21"/>
      <c r="K121" s="11">
        <f>SUM(K$87:K$109)</f>
        <v>170</v>
      </c>
      <c r="L121" s="11">
        <f>SUM(L$87:L$109)</f>
        <v>79</v>
      </c>
      <c r="M121" s="11">
        <f>SUM(M$87:M$109)</f>
        <v>209</v>
      </c>
      <c r="N121" s="12">
        <f>SUM(N$87:N$109)</f>
        <v>9</v>
      </c>
    </row>
    <row r="122" spans="2:14" ht="18" customHeight="1" thickTop="1">
      <c r="B122" s="150" t="s">
        <v>57</v>
      </c>
      <c r="C122" s="151"/>
      <c r="D122" s="152"/>
      <c r="E122" s="106"/>
      <c r="F122" s="104"/>
      <c r="G122" s="153" t="s">
        <v>58</v>
      </c>
      <c r="H122" s="153"/>
      <c r="I122" s="104"/>
      <c r="J122" s="105"/>
      <c r="K122" s="38" t="s">
        <v>59</v>
      </c>
      <c r="L122" s="44"/>
      <c r="M122" s="44"/>
      <c r="N122" s="57"/>
    </row>
    <row r="123" spans="2:14" ht="18" customHeight="1">
      <c r="B123" s="107"/>
      <c r="C123" s="108"/>
      <c r="D123" s="108"/>
      <c r="E123" s="109"/>
      <c r="F123" s="110"/>
      <c r="G123" s="111"/>
      <c r="H123" s="111"/>
      <c r="I123" s="110"/>
      <c r="J123" s="112"/>
      <c r="K123" s="39" t="s">
        <v>60</v>
      </c>
      <c r="L123" s="45"/>
      <c r="M123" s="45"/>
      <c r="N123" s="48"/>
    </row>
    <row r="124" spans="2:14" ht="18" customHeight="1">
      <c r="B124" s="98"/>
      <c r="C124" s="99"/>
      <c r="D124" s="99"/>
      <c r="E124" s="113"/>
      <c r="F124" s="26"/>
      <c r="G124" s="154" t="s">
        <v>61</v>
      </c>
      <c r="H124" s="154"/>
      <c r="I124" s="96"/>
      <c r="J124" s="97"/>
      <c r="K124" s="40" t="s">
        <v>62</v>
      </c>
      <c r="L124" s="46"/>
      <c r="M124" s="49"/>
      <c r="N124" s="46"/>
    </row>
    <row r="125" spans="2:14" ht="18" customHeight="1">
      <c r="B125" s="98"/>
      <c r="C125" s="99"/>
      <c r="D125" s="99"/>
      <c r="E125" s="114"/>
      <c r="F125" s="99"/>
      <c r="G125" s="115"/>
      <c r="H125" s="115"/>
      <c r="I125" s="108"/>
      <c r="J125" s="116"/>
      <c r="K125" s="41" t="s">
        <v>114</v>
      </c>
      <c r="L125" s="47"/>
      <c r="M125" s="50"/>
      <c r="N125" s="47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106</v>
      </c>
      <c r="L126" s="45"/>
      <c r="M126" s="50"/>
      <c r="N126" s="47"/>
    </row>
    <row r="127" spans="2:14" ht="18" customHeight="1">
      <c r="B127" s="98"/>
      <c r="C127" s="99"/>
      <c r="D127" s="99"/>
      <c r="E127" s="113"/>
      <c r="F127" s="26"/>
      <c r="G127" s="154" t="s">
        <v>63</v>
      </c>
      <c r="H127" s="154"/>
      <c r="I127" s="96"/>
      <c r="J127" s="97"/>
      <c r="K127" s="40" t="s">
        <v>122</v>
      </c>
      <c r="L127" s="46"/>
      <c r="M127" s="49"/>
      <c r="N127" s="46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115</v>
      </c>
      <c r="L128" s="47"/>
      <c r="M128" s="50"/>
      <c r="N128" s="47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120</v>
      </c>
      <c r="L129" s="47"/>
      <c r="M129" s="47"/>
      <c r="N129" s="47"/>
    </row>
    <row r="130" spans="2:14" ht="18" customHeight="1">
      <c r="B130" s="98"/>
      <c r="C130" s="99"/>
      <c r="D130" s="99"/>
      <c r="E130" s="87"/>
      <c r="F130" s="88"/>
      <c r="G130" s="111"/>
      <c r="H130" s="111"/>
      <c r="I130" s="110"/>
      <c r="J130" s="112"/>
      <c r="K130" s="41" t="s">
        <v>121</v>
      </c>
      <c r="L130" s="48"/>
      <c r="M130" s="45"/>
      <c r="N130" s="48"/>
    </row>
    <row r="131" spans="2:14" ht="18" customHeight="1">
      <c r="B131" s="147" t="s">
        <v>64</v>
      </c>
      <c r="C131" s="148"/>
      <c r="D131" s="148"/>
      <c r="E131" s="26"/>
      <c r="F131" s="26"/>
      <c r="G131" s="26"/>
      <c r="H131" s="26"/>
      <c r="I131" s="26"/>
      <c r="J131" s="26"/>
      <c r="K131" s="26"/>
      <c r="L131" s="26"/>
      <c r="M131" s="26"/>
      <c r="N131" s="58"/>
    </row>
    <row r="132" spans="2:14" ht="13.5" customHeight="1">
      <c r="B132" s="117"/>
      <c r="C132" s="42" t="s">
        <v>65</v>
      </c>
      <c r="D132" s="118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7"/>
      <c r="C133" s="42" t="s">
        <v>66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7"/>
      <c r="C134" s="42" t="s">
        <v>67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240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241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201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112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113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97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246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242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243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194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245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247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203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149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8" customHeight="1">
      <c r="B150" s="119"/>
      <c r="C150" s="42" t="s">
        <v>68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>
      <c r="B151" s="120"/>
      <c r="C151" s="42" t="s">
        <v>248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</row>
    <row r="152" spans="2:14" ht="13.5">
      <c r="B152" s="120"/>
      <c r="C152" s="42" t="s">
        <v>202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2:14" ht="13.5">
      <c r="B153" s="120"/>
      <c r="C153" s="42" t="s">
        <v>249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4.25" thickBot="1">
      <c r="B154" s="121"/>
      <c r="C154" s="43" t="s">
        <v>250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</row>
  </sheetData>
  <sheetProtection/>
  <mergeCells count="27">
    <mergeCell ref="B131:D131"/>
    <mergeCell ref="G102:H102"/>
    <mergeCell ref="G120:H120"/>
    <mergeCell ref="G121:H121"/>
    <mergeCell ref="B122:D122"/>
    <mergeCell ref="G122:H122"/>
    <mergeCell ref="G124:H124"/>
    <mergeCell ref="G127:H127"/>
    <mergeCell ref="G114:H114"/>
    <mergeCell ref="G115:H115"/>
    <mergeCell ref="G116:H116"/>
    <mergeCell ref="G117:H117"/>
    <mergeCell ref="G118:H118"/>
    <mergeCell ref="G119:H119"/>
    <mergeCell ref="G10:H10"/>
    <mergeCell ref="C110:D110"/>
    <mergeCell ref="D100:G100"/>
    <mergeCell ref="D101:G101"/>
    <mergeCell ref="B112:I112"/>
    <mergeCell ref="B113:D113"/>
    <mergeCell ref="G113:H113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8"/>
  <sheetViews>
    <sheetView view="pageBreakPreview" zoomScale="75" zoomScaleNormal="75" zoomScaleSheetLayoutView="75" zoomScalePageLayoutView="0" workbookViewId="0" topLeftCell="A1">
      <pane xSplit="10" ySplit="10" topLeftCell="K128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K137" sqref="K137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340</v>
      </c>
      <c r="L5" s="32" t="str">
        <f>K5</f>
        <v>H 30.7.12</v>
      </c>
      <c r="M5" s="32" t="str">
        <f>K5</f>
        <v>H 30.7.12</v>
      </c>
      <c r="N5" s="51" t="str">
        <f>K5</f>
        <v>H 30.7.12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0.4388888888888889</v>
      </c>
      <c r="L6" s="122">
        <v>0.4173611111111111</v>
      </c>
      <c r="M6" s="122">
        <v>0.40347222222222223</v>
      </c>
      <c r="N6" s="123">
        <v>0.3770833333333334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2.65</v>
      </c>
      <c r="L7" s="124">
        <v>1.73</v>
      </c>
      <c r="M7" s="124">
        <v>1.78</v>
      </c>
      <c r="N7" s="125">
        <v>1.75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143</v>
      </c>
      <c r="G11" s="4"/>
      <c r="H11" s="4"/>
      <c r="I11" s="4"/>
      <c r="J11" s="4"/>
      <c r="K11" s="22" t="s">
        <v>252</v>
      </c>
      <c r="L11" s="22" t="s">
        <v>204</v>
      </c>
      <c r="M11" s="22" t="s">
        <v>345</v>
      </c>
      <c r="N11" s="23" t="s">
        <v>345</v>
      </c>
      <c r="P11" s="29" t="s">
        <v>15</v>
      </c>
      <c r="Q11" s="29">
        <f aca="true" t="shared" si="0" ref="Q11:T14">IF(K11="",0,VALUE(MID(K11,2,LEN(K11)-2)))</f>
        <v>75</v>
      </c>
      <c r="R11" s="29">
        <f t="shared" si="0"/>
        <v>50</v>
      </c>
      <c r="S11" s="29">
        <f t="shared" si="0"/>
        <v>300</v>
      </c>
      <c r="T11" s="29">
        <f t="shared" si="0"/>
        <v>300</v>
      </c>
      <c r="U11" s="29">
        <f aca="true" t="shared" si="1" ref="U11:X24">IF(K11="＋",0,IF(K11="(＋)",0,ABS(K11)))</f>
        <v>75</v>
      </c>
      <c r="V11" s="29">
        <f t="shared" si="1"/>
        <v>50</v>
      </c>
      <c r="W11" s="29">
        <f t="shared" si="1"/>
        <v>300</v>
      </c>
      <c r="X11" s="29">
        <f t="shared" si="1"/>
        <v>300</v>
      </c>
    </row>
    <row r="12" spans="2:24" ht="13.5" customHeight="1">
      <c r="B12" s="1">
        <f aca="true" t="shared" si="2" ref="B12:B74">B11+1</f>
        <v>2</v>
      </c>
      <c r="C12" s="3"/>
      <c r="D12" s="7"/>
      <c r="E12" s="4"/>
      <c r="F12" s="4" t="s">
        <v>362</v>
      </c>
      <c r="G12" s="4"/>
      <c r="H12" s="4"/>
      <c r="I12" s="4"/>
      <c r="J12" s="4"/>
      <c r="K12" s="22" t="s">
        <v>204</v>
      </c>
      <c r="L12" s="22" t="s">
        <v>223</v>
      </c>
      <c r="M12" s="22" t="s">
        <v>223</v>
      </c>
      <c r="N12" s="23"/>
      <c r="P12" s="29" t="s">
        <v>15</v>
      </c>
      <c r="Q12" s="29">
        <f>IF(K12="",0,VALUE(MID(K12,2,LEN(K12)-2)))</f>
        <v>50</v>
      </c>
      <c r="R12" s="29">
        <f t="shared" si="0"/>
        <v>25</v>
      </c>
      <c r="S12" s="29">
        <f t="shared" si="0"/>
        <v>25</v>
      </c>
      <c r="T12" s="29">
        <f t="shared" si="0"/>
        <v>0</v>
      </c>
      <c r="U12" s="29">
        <f t="shared" si="1"/>
        <v>50</v>
      </c>
      <c r="V12" s="29">
        <f t="shared" si="1"/>
        <v>25</v>
      </c>
      <c r="W12" s="29">
        <f t="shared" si="1"/>
        <v>25</v>
      </c>
      <c r="X12" s="29">
        <f t="shared" si="1"/>
        <v>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351</v>
      </c>
      <c r="G13" s="4"/>
      <c r="H13" s="4"/>
      <c r="I13" s="4"/>
      <c r="J13" s="4"/>
      <c r="K13" s="22"/>
      <c r="L13" s="22"/>
      <c r="M13" s="22" t="s">
        <v>252</v>
      </c>
      <c r="N13" s="23"/>
      <c r="T13" s="29">
        <f t="shared" si="0"/>
        <v>0</v>
      </c>
      <c r="U13" s="29">
        <f>IF(K13="＋",0,IF(K13="(＋)",0,ABS(K13)))</f>
        <v>0</v>
      </c>
      <c r="V13" s="29">
        <f>IF(L13="＋",0,IF(L13="(＋)",0,ABS(L13)))</f>
        <v>0</v>
      </c>
      <c r="W13" s="29">
        <f>IF(M13="＋",0,IF(M13="(＋)",0,ABS(M13)))</f>
        <v>75</v>
      </c>
      <c r="X13" s="29">
        <f>IF(N13="＋",0,IF(N13="(＋)",0,ABS(N13)))</f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256</v>
      </c>
      <c r="G14" s="4"/>
      <c r="H14" s="4"/>
      <c r="I14" s="4"/>
      <c r="J14" s="4"/>
      <c r="K14" s="22" t="s">
        <v>228</v>
      </c>
      <c r="L14" s="22" t="s">
        <v>223</v>
      </c>
      <c r="M14" s="22" t="s">
        <v>204</v>
      </c>
      <c r="N14" s="23" t="s">
        <v>204</v>
      </c>
      <c r="P14" s="29" t="s">
        <v>15</v>
      </c>
      <c r="Q14" s="29">
        <f>IF(K14="",0,VALUE(MID(K14,2,LEN(K14)-2)))</f>
        <v>125</v>
      </c>
      <c r="R14" s="29">
        <f t="shared" si="0"/>
        <v>25</v>
      </c>
      <c r="S14" s="29">
        <f t="shared" si="0"/>
        <v>50</v>
      </c>
      <c r="T14" s="29">
        <f t="shared" si="0"/>
        <v>50</v>
      </c>
      <c r="U14" s="29">
        <f t="shared" si="1"/>
        <v>125</v>
      </c>
      <c r="V14" s="29">
        <f t="shared" si="1"/>
        <v>25</v>
      </c>
      <c r="W14" s="29">
        <f t="shared" si="1"/>
        <v>50</v>
      </c>
      <c r="X14" s="29">
        <f t="shared" si="1"/>
        <v>50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257</v>
      </c>
      <c r="G15" s="4"/>
      <c r="H15" s="4"/>
      <c r="I15" s="4"/>
      <c r="J15" s="4"/>
      <c r="K15" s="22" t="s">
        <v>204</v>
      </c>
      <c r="L15" s="22" t="s">
        <v>308</v>
      </c>
      <c r="M15" s="22" t="s">
        <v>345</v>
      </c>
      <c r="N15" s="23" t="s">
        <v>207</v>
      </c>
      <c r="P15" s="90" t="s">
        <v>16</v>
      </c>
      <c r="Q15" s="29" t="str">
        <f>K15</f>
        <v>(50)</v>
      </c>
      <c r="R15" s="29" t="str">
        <f>L15</f>
        <v>(175)</v>
      </c>
      <c r="S15" s="29" t="str">
        <f>M15</f>
        <v>(300)</v>
      </c>
      <c r="T15" s="29" t="str">
        <f>N15</f>
        <v>(150)</v>
      </c>
      <c r="U15" s="29">
        <f t="shared" si="1"/>
        <v>50</v>
      </c>
      <c r="V15" s="29">
        <f t="shared" si="1"/>
        <v>175</v>
      </c>
      <c r="W15" s="29">
        <f t="shared" si="1"/>
        <v>300</v>
      </c>
      <c r="X15" s="29">
        <f t="shared" si="1"/>
        <v>150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17</v>
      </c>
      <c r="G16" s="4"/>
      <c r="H16" s="4"/>
      <c r="I16" s="4"/>
      <c r="J16" s="4"/>
      <c r="K16" s="22" t="s">
        <v>341</v>
      </c>
      <c r="L16" s="22" t="s">
        <v>343</v>
      </c>
      <c r="M16" s="22" t="s">
        <v>346</v>
      </c>
      <c r="N16" s="23" t="s">
        <v>348</v>
      </c>
      <c r="P16" s="29" t="s">
        <v>15</v>
      </c>
      <c r="Q16" s="29">
        <f>IF(K16="",0,VALUE(MID(K16,2,LEN(K16)-2)))</f>
        <v>625</v>
      </c>
      <c r="R16" s="29">
        <f>IF(L16="",0,VALUE(MID(L16,2,LEN(L16)-2)))</f>
        <v>900</v>
      </c>
      <c r="S16" s="29">
        <f>IF(M16="",0,VALUE(MID(M16,2,LEN(M16)-2)))</f>
        <v>625</v>
      </c>
      <c r="T16" s="29">
        <f>IF(N16="",0,VALUE(MID(N16,2,LEN(N16)-2)))</f>
        <v>30</v>
      </c>
      <c r="U16" s="29">
        <f>IF(K16="＋",0,IF(K16="(＋)",0,ABS(K16)))</f>
        <v>36250</v>
      </c>
      <c r="V16" s="29">
        <f>IF(L16="＋",0,IF(L16="(＋)",0,ABS(L16)))</f>
        <v>39000</v>
      </c>
      <c r="W16" s="29">
        <f>IF(M16="＋",0,IF(M16="(＋)",0,ABS(M16)))</f>
        <v>26250</v>
      </c>
      <c r="X16" s="29">
        <f>IF(N16="＋",0,IF(N16="(＋)",0,ABS(N16)))</f>
        <v>6300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152</v>
      </c>
      <c r="G17" s="4"/>
      <c r="H17" s="4"/>
      <c r="I17" s="4"/>
      <c r="J17" s="4"/>
      <c r="K17" s="22"/>
      <c r="L17" s="22"/>
      <c r="M17" s="22"/>
      <c r="N17" s="23" t="s">
        <v>205</v>
      </c>
      <c r="P17" s="29" t="s">
        <v>15</v>
      </c>
      <c r="Q17" s="29">
        <f aca="true" t="shared" si="3" ref="Q17:T18">IF(K17="",0,VALUE(MID(K17,2,LEN(K17)-2)))</f>
        <v>0</v>
      </c>
      <c r="R17" s="29">
        <f t="shared" si="3"/>
        <v>0</v>
      </c>
      <c r="S17" s="29">
        <f t="shared" si="3"/>
        <v>0</v>
      </c>
      <c r="T17" s="29" t="e">
        <f t="shared" si="3"/>
        <v>#VALUE!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153</v>
      </c>
      <c r="G18" s="4"/>
      <c r="H18" s="4"/>
      <c r="I18" s="4"/>
      <c r="J18" s="4"/>
      <c r="K18" s="22" t="s">
        <v>342</v>
      </c>
      <c r="L18" s="22" t="s">
        <v>344</v>
      </c>
      <c r="M18" s="22" t="s">
        <v>347</v>
      </c>
      <c r="N18" s="23" t="s">
        <v>349</v>
      </c>
      <c r="P18" s="29" t="s">
        <v>15</v>
      </c>
      <c r="Q18" s="29">
        <f t="shared" si="3"/>
        <v>480</v>
      </c>
      <c r="R18" s="29">
        <f t="shared" si="3"/>
        <v>5</v>
      </c>
      <c r="S18" s="29">
        <f t="shared" si="3"/>
        <v>5</v>
      </c>
      <c r="T18" s="29">
        <f t="shared" si="3"/>
        <v>0</v>
      </c>
      <c r="U18" s="29">
        <f t="shared" si="1"/>
        <v>14800</v>
      </c>
      <c r="V18" s="29">
        <f t="shared" si="1"/>
        <v>1050</v>
      </c>
      <c r="W18" s="29">
        <f t="shared" si="1"/>
        <v>750</v>
      </c>
      <c r="X18" s="29">
        <f t="shared" si="1"/>
        <v>700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291</v>
      </c>
      <c r="G19" s="4"/>
      <c r="H19" s="4"/>
      <c r="I19" s="4"/>
      <c r="J19" s="4"/>
      <c r="K19" s="22" t="s">
        <v>204</v>
      </c>
      <c r="L19" s="22"/>
      <c r="M19" s="22" t="s">
        <v>252</v>
      </c>
      <c r="N19" s="23" t="s">
        <v>224</v>
      </c>
      <c r="P19" s="29" t="s">
        <v>15</v>
      </c>
      <c r="Q19" s="29">
        <f>IF(K19="",0,VALUE(MID(K19,2,LEN(K19)-2)))</f>
        <v>50</v>
      </c>
      <c r="R19" s="29">
        <f>IF(L19="",0,VALUE(MID(L19,2,LEN(L19)-2)))</f>
        <v>0</v>
      </c>
      <c r="S19" s="29">
        <f>IF(M19="",0,VALUE(MID(M19,2,LEN(M19)-2)))</f>
        <v>75</v>
      </c>
      <c r="T19" s="29" t="e">
        <f>IF(N19="",0,VALUE(MID(N19,2,LEN(N19)-2)))</f>
        <v>#VALUE!</v>
      </c>
      <c r="U19" s="29">
        <f t="shared" si="1"/>
        <v>50</v>
      </c>
      <c r="V19" s="29">
        <f t="shared" si="1"/>
        <v>0</v>
      </c>
      <c r="W19" s="29">
        <f t="shared" si="1"/>
        <v>75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195</v>
      </c>
      <c r="G20" s="4"/>
      <c r="H20" s="4"/>
      <c r="I20" s="4"/>
      <c r="J20" s="4"/>
      <c r="K20" s="22" t="s">
        <v>228</v>
      </c>
      <c r="L20" s="22" t="s">
        <v>204</v>
      </c>
      <c r="M20" s="22" t="s">
        <v>308</v>
      </c>
      <c r="N20" s="23" t="s">
        <v>207</v>
      </c>
      <c r="P20" s="90" t="s">
        <v>16</v>
      </c>
      <c r="Q20" s="29" t="str">
        <f>K20</f>
        <v>(125)</v>
      </c>
      <c r="R20" s="29" t="str">
        <f>L20</f>
        <v>(50)</v>
      </c>
      <c r="S20" s="29" t="str">
        <f>M20</f>
        <v>(175)</v>
      </c>
      <c r="T20" s="29" t="str">
        <f>N20</f>
        <v>(150)</v>
      </c>
      <c r="U20" s="29">
        <f t="shared" si="1"/>
        <v>125</v>
      </c>
      <c r="V20" s="29">
        <f t="shared" si="1"/>
        <v>50</v>
      </c>
      <c r="W20" s="29">
        <f t="shared" si="1"/>
        <v>175</v>
      </c>
      <c r="X20" s="29">
        <f t="shared" si="1"/>
        <v>150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158</v>
      </c>
      <c r="G21" s="4"/>
      <c r="H21" s="4"/>
      <c r="I21" s="4"/>
      <c r="J21" s="4"/>
      <c r="K21" s="22"/>
      <c r="L21" s="22"/>
      <c r="M21" s="22"/>
      <c r="N21" s="23" t="s">
        <v>204</v>
      </c>
      <c r="P21" s="29" t="s">
        <v>15</v>
      </c>
      <c r="Q21" s="29">
        <f>IF(K21="",0,VALUE(MID(K21,2,LEN(K21)-2)))</f>
        <v>0</v>
      </c>
      <c r="R21" s="29">
        <f>IF(L23="",0,VALUE(MID(L23,2,LEN(L23)-2)))</f>
        <v>200</v>
      </c>
      <c r="S21" s="29">
        <f>IF(M21="",0,VALUE(MID(M21,2,LEN(M21)-2)))</f>
        <v>0</v>
      </c>
      <c r="T21" s="29">
        <f>IF(N21="",0,VALUE(MID(N21,2,LEN(N21)-2)))</f>
        <v>50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50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162</v>
      </c>
      <c r="G22" s="4"/>
      <c r="H22" s="4"/>
      <c r="I22" s="4"/>
      <c r="J22" s="4"/>
      <c r="K22" s="22" t="s">
        <v>224</v>
      </c>
      <c r="L22" s="22"/>
      <c r="M22" s="22" t="s">
        <v>223</v>
      </c>
      <c r="N22" s="23"/>
      <c r="U22" s="29">
        <f t="shared" si="1"/>
        <v>0</v>
      </c>
      <c r="V22" s="29">
        <f t="shared" si="1"/>
        <v>0</v>
      </c>
      <c r="W22" s="29">
        <f t="shared" si="1"/>
        <v>25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157</v>
      </c>
      <c r="G23" s="4"/>
      <c r="H23" s="4"/>
      <c r="I23" s="4"/>
      <c r="J23" s="4"/>
      <c r="K23" s="22" t="s">
        <v>210</v>
      </c>
      <c r="L23" s="22" t="s">
        <v>210</v>
      </c>
      <c r="M23" s="22" t="s">
        <v>225</v>
      </c>
      <c r="N23" s="23" t="s">
        <v>253</v>
      </c>
      <c r="P23" s="29" t="s">
        <v>15</v>
      </c>
      <c r="Q23" s="29">
        <f aca="true" t="shared" si="4" ref="Q23:T24">IF(K23="",0,VALUE(MID(K23,2,LEN(K23)-2)))</f>
        <v>200</v>
      </c>
      <c r="R23" s="29" t="e">
        <f>IF(#REF!="",0,VALUE(MID(#REF!,2,LEN(#REF!)-2)))</f>
        <v>#REF!</v>
      </c>
      <c r="S23" s="29">
        <f t="shared" si="4"/>
        <v>350</v>
      </c>
      <c r="T23" s="29">
        <f t="shared" si="4"/>
        <v>275</v>
      </c>
      <c r="U23" s="29">
        <f t="shared" si="1"/>
        <v>200</v>
      </c>
      <c r="V23" s="29">
        <f t="shared" si="1"/>
        <v>200</v>
      </c>
      <c r="W23" s="29">
        <f t="shared" si="1"/>
        <v>350</v>
      </c>
      <c r="X23" s="29">
        <f t="shared" si="1"/>
        <v>275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93</v>
      </c>
      <c r="G24" s="4"/>
      <c r="H24" s="4"/>
      <c r="I24" s="4"/>
      <c r="J24" s="4"/>
      <c r="K24" s="22"/>
      <c r="L24" s="22" t="s">
        <v>223</v>
      </c>
      <c r="M24" s="22" t="s">
        <v>208</v>
      </c>
      <c r="N24" s="23" t="s">
        <v>350</v>
      </c>
      <c r="P24" s="29" t="s">
        <v>15</v>
      </c>
      <c r="Q24" s="29">
        <f t="shared" si="4"/>
        <v>0</v>
      </c>
      <c r="R24" s="29">
        <f t="shared" si="4"/>
        <v>25</v>
      </c>
      <c r="S24" s="29">
        <f t="shared" si="4"/>
        <v>100</v>
      </c>
      <c r="T24" s="29">
        <f t="shared" si="4"/>
        <v>225</v>
      </c>
      <c r="U24" s="29">
        <f t="shared" si="1"/>
        <v>0</v>
      </c>
      <c r="V24" s="29">
        <f t="shared" si="1"/>
        <v>25</v>
      </c>
      <c r="W24" s="29">
        <f t="shared" si="1"/>
        <v>100</v>
      </c>
      <c r="X24" s="29">
        <f t="shared" si="1"/>
        <v>225</v>
      </c>
    </row>
    <row r="25" spans="2:24" ht="13.5" customHeight="1">
      <c r="B25" s="1">
        <f t="shared" si="2"/>
        <v>15</v>
      </c>
      <c r="C25" s="2" t="s">
        <v>26</v>
      </c>
      <c r="D25" s="2" t="s">
        <v>27</v>
      </c>
      <c r="E25" s="4"/>
      <c r="F25" s="4" t="s">
        <v>154</v>
      </c>
      <c r="G25" s="4"/>
      <c r="H25" s="4"/>
      <c r="I25" s="4"/>
      <c r="J25" s="4"/>
      <c r="K25" s="28">
        <v>1800</v>
      </c>
      <c r="L25" s="24">
        <v>950</v>
      </c>
      <c r="M25" s="24">
        <v>1450</v>
      </c>
      <c r="N25" s="25">
        <v>3125</v>
      </c>
      <c r="P25" s="90"/>
      <c r="U25" s="29">
        <f>COUNTA(K11:K24)</f>
        <v>10</v>
      </c>
      <c r="V25" s="29">
        <f>COUNTA(L11:L24)</f>
        <v>9</v>
      </c>
      <c r="W25" s="29">
        <f>COUNTA(M11:M24)</f>
        <v>12</v>
      </c>
      <c r="X25" s="29">
        <f>COUNTA(N11:N24)</f>
        <v>11</v>
      </c>
    </row>
    <row r="26" spans="2:21" ht="13.5" customHeight="1">
      <c r="B26" s="1">
        <f t="shared" si="2"/>
        <v>16</v>
      </c>
      <c r="C26" s="2" t="s">
        <v>28</v>
      </c>
      <c r="D26" s="2" t="s">
        <v>29</v>
      </c>
      <c r="E26" s="4"/>
      <c r="F26" s="4" t="s">
        <v>83</v>
      </c>
      <c r="G26" s="4"/>
      <c r="H26" s="4"/>
      <c r="I26" s="4"/>
      <c r="J26" s="4"/>
      <c r="K26" s="24">
        <v>9</v>
      </c>
      <c r="L26" s="24">
        <v>2</v>
      </c>
      <c r="M26" s="24">
        <v>1</v>
      </c>
      <c r="N26" s="25"/>
      <c r="P26" s="90"/>
      <c r="U26" s="29">
        <f>COUNTA(K11:K24)</f>
        <v>10</v>
      </c>
    </row>
    <row r="27" spans="2:16" ht="13.5" customHeight="1">
      <c r="B27" s="1">
        <f t="shared" si="2"/>
        <v>17</v>
      </c>
      <c r="C27" s="7"/>
      <c r="D27" s="7"/>
      <c r="E27" s="4"/>
      <c r="F27" s="4" t="s">
        <v>292</v>
      </c>
      <c r="G27" s="4"/>
      <c r="H27" s="4"/>
      <c r="I27" s="4"/>
      <c r="J27" s="4"/>
      <c r="K27" s="24"/>
      <c r="L27" s="24"/>
      <c r="M27" s="24" t="s">
        <v>205</v>
      </c>
      <c r="N27" s="132" t="s">
        <v>205</v>
      </c>
      <c r="P27" s="90"/>
    </row>
    <row r="28" spans="2:16" ht="13.5" customHeight="1">
      <c r="B28" s="1">
        <f t="shared" si="2"/>
        <v>18</v>
      </c>
      <c r="C28" s="7"/>
      <c r="D28" s="7"/>
      <c r="E28" s="4"/>
      <c r="F28" s="4" t="s">
        <v>129</v>
      </c>
      <c r="G28" s="4"/>
      <c r="H28" s="4"/>
      <c r="I28" s="4"/>
      <c r="J28" s="4"/>
      <c r="K28" s="24">
        <v>25</v>
      </c>
      <c r="L28" s="24">
        <v>75</v>
      </c>
      <c r="M28" s="24">
        <v>200</v>
      </c>
      <c r="N28" s="25">
        <v>75</v>
      </c>
      <c r="P28" s="90"/>
    </row>
    <row r="29" spans="2:14" ht="12.75" customHeight="1">
      <c r="B29" s="1">
        <f t="shared" si="2"/>
        <v>19</v>
      </c>
      <c r="C29" s="2" t="s">
        <v>110</v>
      </c>
      <c r="D29" s="2" t="s">
        <v>18</v>
      </c>
      <c r="E29" s="4"/>
      <c r="F29" s="4" t="s">
        <v>123</v>
      </c>
      <c r="G29" s="4"/>
      <c r="H29" s="4"/>
      <c r="I29" s="4"/>
      <c r="J29" s="4"/>
      <c r="K29" s="24" t="s">
        <v>205</v>
      </c>
      <c r="L29" s="24">
        <v>50</v>
      </c>
      <c r="M29" s="24" t="s">
        <v>205</v>
      </c>
      <c r="N29" s="25">
        <v>50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187</v>
      </c>
      <c r="G30" s="4"/>
      <c r="H30" s="4"/>
      <c r="I30" s="4"/>
      <c r="J30" s="4"/>
      <c r="K30" s="28"/>
      <c r="L30" s="24" t="s">
        <v>205</v>
      </c>
      <c r="M30" s="24"/>
      <c r="N30" s="25"/>
    </row>
    <row r="31" spans="2:24" ht="13.5" customHeight="1">
      <c r="B31" s="1">
        <f t="shared" si="2"/>
        <v>21</v>
      </c>
      <c r="C31" s="7"/>
      <c r="D31" s="9" t="s">
        <v>78</v>
      </c>
      <c r="E31" s="4"/>
      <c r="F31" s="4" t="s">
        <v>100</v>
      </c>
      <c r="G31" s="4"/>
      <c r="H31" s="4"/>
      <c r="I31" s="4"/>
      <c r="J31" s="4"/>
      <c r="K31" s="24">
        <v>2</v>
      </c>
      <c r="L31" s="24">
        <v>120</v>
      </c>
      <c r="M31" s="24">
        <v>24</v>
      </c>
      <c r="N31" s="25">
        <v>19</v>
      </c>
      <c r="U31" s="29">
        <f>COUNTA(K31)</f>
        <v>1</v>
      </c>
      <c r="V31" s="29">
        <f>COUNTA(L31)</f>
        <v>1</v>
      </c>
      <c r="W31" s="29">
        <f>COUNTA(M31)</f>
        <v>1</v>
      </c>
      <c r="X31" s="29">
        <f>COUNTA(N31)</f>
        <v>1</v>
      </c>
    </row>
    <row r="32" spans="2:14" ht="13.5" customHeight="1">
      <c r="B32" s="1">
        <f t="shared" si="2"/>
        <v>22</v>
      </c>
      <c r="C32" s="7"/>
      <c r="D32" s="2" t="s">
        <v>19</v>
      </c>
      <c r="E32" s="4"/>
      <c r="F32" s="4" t="s">
        <v>198</v>
      </c>
      <c r="G32" s="4"/>
      <c r="H32" s="4"/>
      <c r="I32" s="4"/>
      <c r="J32" s="4"/>
      <c r="K32" s="24">
        <v>25</v>
      </c>
      <c r="L32" s="24" t="s">
        <v>205</v>
      </c>
      <c r="M32" s="24">
        <v>25</v>
      </c>
      <c r="N32" s="25">
        <v>50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133</v>
      </c>
      <c r="G33" s="4"/>
      <c r="H33" s="4"/>
      <c r="I33" s="4"/>
      <c r="J33" s="4"/>
      <c r="K33" s="28">
        <v>400</v>
      </c>
      <c r="L33" s="24">
        <v>4050</v>
      </c>
      <c r="M33" s="24">
        <v>5700</v>
      </c>
      <c r="N33" s="25">
        <v>3325</v>
      </c>
    </row>
    <row r="34" spans="2:15" ht="13.5" customHeight="1">
      <c r="B34" s="1">
        <f t="shared" si="2"/>
        <v>24</v>
      </c>
      <c r="C34" s="7"/>
      <c r="D34" s="7"/>
      <c r="E34" s="4"/>
      <c r="F34" s="4" t="s">
        <v>151</v>
      </c>
      <c r="G34" s="4"/>
      <c r="H34" s="4"/>
      <c r="I34" s="4"/>
      <c r="J34" s="4"/>
      <c r="K34" s="24"/>
      <c r="L34" s="24"/>
      <c r="M34" s="24"/>
      <c r="N34" s="25">
        <v>475</v>
      </c>
      <c r="O34" s="67"/>
    </row>
    <row r="35" spans="2:14" ht="13.5" customHeight="1">
      <c r="B35" s="1">
        <f t="shared" si="2"/>
        <v>25</v>
      </c>
      <c r="C35" s="7"/>
      <c r="D35" s="7"/>
      <c r="E35" s="4"/>
      <c r="F35" s="4" t="s">
        <v>134</v>
      </c>
      <c r="G35" s="4"/>
      <c r="H35" s="4"/>
      <c r="I35" s="4"/>
      <c r="J35" s="4"/>
      <c r="K35" s="24">
        <v>550</v>
      </c>
      <c r="L35" s="24">
        <v>750</v>
      </c>
      <c r="M35" s="24">
        <v>1850</v>
      </c>
      <c r="N35" s="25">
        <v>2325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352</v>
      </c>
      <c r="G36" s="4"/>
      <c r="H36" s="4"/>
      <c r="I36" s="4"/>
      <c r="J36" s="4"/>
      <c r="K36" s="24"/>
      <c r="L36" s="24"/>
      <c r="M36" s="24">
        <v>50</v>
      </c>
      <c r="N36" s="25"/>
    </row>
    <row r="37" spans="2:14" ht="13.5" customHeight="1">
      <c r="B37" s="1">
        <f t="shared" si="2"/>
        <v>27</v>
      </c>
      <c r="C37" s="7"/>
      <c r="D37" s="7"/>
      <c r="E37" s="4"/>
      <c r="F37" s="4" t="s">
        <v>20</v>
      </c>
      <c r="G37" s="4"/>
      <c r="H37" s="4"/>
      <c r="I37" s="4"/>
      <c r="J37" s="4"/>
      <c r="K37" s="28" t="s">
        <v>205</v>
      </c>
      <c r="L37" s="24">
        <v>250</v>
      </c>
      <c r="M37" s="24">
        <v>225</v>
      </c>
      <c r="N37" s="25">
        <v>750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140</v>
      </c>
      <c r="G38" s="4"/>
      <c r="H38" s="4"/>
      <c r="I38" s="4"/>
      <c r="J38" s="4"/>
      <c r="K38" s="24" t="s">
        <v>205</v>
      </c>
      <c r="L38" s="24" t="s">
        <v>205</v>
      </c>
      <c r="M38" s="24" t="s">
        <v>205</v>
      </c>
      <c r="N38" s="25" t="s">
        <v>205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144</v>
      </c>
      <c r="G39" s="4"/>
      <c r="H39" s="4"/>
      <c r="I39" s="4"/>
      <c r="J39" s="4"/>
      <c r="K39" s="24">
        <v>250</v>
      </c>
      <c r="L39" s="24">
        <v>275</v>
      </c>
      <c r="M39" s="24">
        <v>400</v>
      </c>
      <c r="N39" s="25">
        <v>325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21</v>
      </c>
      <c r="G40" s="4"/>
      <c r="H40" s="4"/>
      <c r="I40" s="4"/>
      <c r="J40" s="4"/>
      <c r="K40" s="24">
        <v>50</v>
      </c>
      <c r="L40" s="24">
        <v>350</v>
      </c>
      <c r="M40" s="24"/>
      <c r="N40" s="25">
        <v>150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353</v>
      </c>
      <c r="G41" s="4"/>
      <c r="H41" s="4"/>
      <c r="I41" s="4"/>
      <c r="J41" s="4"/>
      <c r="K41" s="24">
        <v>1</v>
      </c>
      <c r="L41" s="24">
        <v>1</v>
      </c>
      <c r="M41" s="24">
        <v>2</v>
      </c>
      <c r="N41" s="25">
        <v>6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200</v>
      </c>
      <c r="G42" s="4"/>
      <c r="H42" s="4"/>
      <c r="I42" s="4"/>
      <c r="J42" s="4"/>
      <c r="K42" s="24" t="s">
        <v>205</v>
      </c>
      <c r="L42" s="24">
        <v>75</v>
      </c>
      <c r="M42" s="24">
        <v>75</v>
      </c>
      <c r="N42" s="25">
        <v>250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354</v>
      </c>
      <c r="G43" s="4"/>
      <c r="H43" s="4"/>
      <c r="I43" s="4"/>
      <c r="J43" s="4"/>
      <c r="K43" s="28">
        <v>25</v>
      </c>
      <c r="L43" s="24"/>
      <c r="M43" s="24">
        <v>50</v>
      </c>
      <c r="N43" s="25">
        <v>50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22</v>
      </c>
      <c r="G44" s="4"/>
      <c r="H44" s="4"/>
      <c r="I44" s="4"/>
      <c r="J44" s="4"/>
      <c r="K44" s="28">
        <v>250</v>
      </c>
      <c r="L44" s="24">
        <v>700</v>
      </c>
      <c r="M44" s="24"/>
      <c r="N44" s="25">
        <v>500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23</v>
      </c>
      <c r="G45" s="4"/>
      <c r="H45" s="4"/>
      <c r="I45" s="4"/>
      <c r="J45" s="4"/>
      <c r="K45" s="24">
        <v>125</v>
      </c>
      <c r="L45" s="24">
        <v>2375</v>
      </c>
      <c r="M45" s="60">
        <v>400</v>
      </c>
      <c r="N45" s="66">
        <v>950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24</v>
      </c>
      <c r="G46" s="4"/>
      <c r="H46" s="4"/>
      <c r="I46" s="4"/>
      <c r="J46" s="4"/>
      <c r="K46" s="24">
        <v>200</v>
      </c>
      <c r="L46" s="24">
        <v>50</v>
      </c>
      <c r="M46" s="24">
        <v>50</v>
      </c>
      <c r="N46" s="25">
        <v>200</v>
      </c>
    </row>
    <row r="47" spans="2:14" ht="13.5" customHeight="1">
      <c r="B47" s="1">
        <f t="shared" si="2"/>
        <v>37</v>
      </c>
      <c r="C47" s="2" t="s">
        <v>95</v>
      </c>
      <c r="D47" s="2" t="s">
        <v>96</v>
      </c>
      <c r="E47" s="4"/>
      <c r="F47" s="4" t="s">
        <v>127</v>
      </c>
      <c r="G47" s="4"/>
      <c r="H47" s="4"/>
      <c r="I47" s="4"/>
      <c r="J47" s="4"/>
      <c r="K47" s="28">
        <v>25</v>
      </c>
      <c r="L47" s="28"/>
      <c r="M47" s="24" t="s">
        <v>205</v>
      </c>
      <c r="N47" s="25">
        <v>50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119</v>
      </c>
      <c r="G48" s="4"/>
      <c r="H48" s="4"/>
      <c r="I48" s="4"/>
      <c r="J48" s="4"/>
      <c r="K48" s="24"/>
      <c r="L48" s="24"/>
      <c r="M48" s="24">
        <v>25</v>
      </c>
      <c r="N48" s="25">
        <v>25</v>
      </c>
    </row>
    <row r="49" spans="2:24" ht="13.5" customHeight="1">
      <c r="B49" s="1">
        <f t="shared" si="2"/>
        <v>39</v>
      </c>
      <c r="C49" s="7"/>
      <c r="D49" s="7"/>
      <c r="E49" s="4"/>
      <c r="F49" s="4" t="s">
        <v>259</v>
      </c>
      <c r="G49" s="4"/>
      <c r="H49" s="4"/>
      <c r="I49" s="4"/>
      <c r="J49" s="4"/>
      <c r="K49" s="24">
        <v>150</v>
      </c>
      <c r="L49" s="24">
        <v>50</v>
      </c>
      <c r="M49" s="24">
        <v>50</v>
      </c>
      <c r="N49" s="25">
        <v>50</v>
      </c>
      <c r="U49" s="29">
        <f>COUNTA(K47:K49)</f>
        <v>2</v>
      </c>
      <c r="V49" s="29">
        <f>COUNTA(L47:L49)</f>
        <v>1</v>
      </c>
      <c r="W49" s="29">
        <f>COUNTA(M47:M49)</f>
        <v>3</v>
      </c>
      <c r="X49" s="29">
        <f>COUNTA(N47:N49)</f>
        <v>3</v>
      </c>
    </row>
    <row r="50" spans="2:14" ht="13.5" customHeight="1">
      <c r="B50" s="1">
        <f t="shared" si="2"/>
        <v>40</v>
      </c>
      <c r="C50" s="2" t="s">
        <v>111</v>
      </c>
      <c r="D50" s="2" t="s">
        <v>30</v>
      </c>
      <c r="E50" s="4"/>
      <c r="F50" s="4" t="s">
        <v>355</v>
      </c>
      <c r="G50" s="4"/>
      <c r="H50" s="4"/>
      <c r="I50" s="4"/>
      <c r="J50" s="4"/>
      <c r="K50" s="24"/>
      <c r="L50" s="24" t="s">
        <v>205</v>
      </c>
      <c r="M50" s="24"/>
      <c r="N50" s="25" t="s">
        <v>205</v>
      </c>
    </row>
    <row r="51" spans="2:25" ht="13.5" customHeight="1">
      <c r="B51" s="1">
        <f t="shared" si="2"/>
        <v>41</v>
      </c>
      <c r="C51" s="91"/>
      <c r="D51" s="91"/>
      <c r="E51" s="4"/>
      <c r="F51" s="4" t="s">
        <v>168</v>
      </c>
      <c r="G51" s="4"/>
      <c r="H51" s="4"/>
      <c r="I51" s="4"/>
      <c r="J51" s="4"/>
      <c r="K51" s="24">
        <v>400</v>
      </c>
      <c r="L51" s="28" t="s">
        <v>205</v>
      </c>
      <c r="M51" s="24"/>
      <c r="N51" s="25" t="s">
        <v>205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>
        <v>400</v>
      </c>
      <c r="L52" s="24">
        <v>125</v>
      </c>
      <c r="M52" s="24">
        <v>75</v>
      </c>
      <c r="N52" s="25">
        <v>150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260</v>
      </c>
      <c r="G53" s="4"/>
      <c r="H53" s="4"/>
      <c r="I53" s="4"/>
      <c r="J53" s="4"/>
      <c r="K53" s="24"/>
      <c r="L53" s="24">
        <v>25</v>
      </c>
      <c r="M53" s="24"/>
      <c r="N53" s="25"/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31</v>
      </c>
      <c r="G54" s="4"/>
      <c r="H54" s="4"/>
      <c r="I54" s="4"/>
      <c r="J54" s="4"/>
      <c r="K54" s="24"/>
      <c r="L54" s="24">
        <v>50</v>
      </c>
      <c r="M54" s="24" t="s">
        <v>205</v>
      </c>
      <c r="N54" s="25"/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108</v>
      </c>
      <c r="G55" s="4"/>
      <c r="H55" s="4"/>
      <c r="I55" s="4"/>
      <c r="J55" s="4"/>
      <c r="K55" s="24"/>
      <c r="L55" s="24" t="s">
        <v>205</v>
      </c>
      <c r="M55" s="24"/>
      <c r="N55" s="25"/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218</v>
      </c>
      <c r="G56" s="4"/>
      <c r="H56" s="4"/>
      <c r="I56" s="4"/>
      <c r="J56" s="4"/>
      <c r="K56" s="24" t="s">
        <v>205</v>
      </c>
      <c r="L56" s="24"/>
      <c r="M56" s="24"/>
      <c r="N56" s="25" t="s">
        <v>205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356</v>
      </c>
      <c r="G57" s="4"/>
      <c r="H57" s="4"/>
      <c r="I57" s="4"/>
      <c r="J57" s="4"/>
      <c r="K57" s="24"/>
      <c r="L57" s="24" t="s">
        <v>205</v>
      </c>
      <c r="M57" s="24" t="s">
        <v>205</v>
      </c>
      <c r="N57" s="25">
        <v>25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191</v>
      </c>
      <c r="G58" s="4"/>
      <c r="H58" s="4"/>
      <c r="I58" s="4"/>
      <c r="J58" s="4"/>
      <c r="K58" s="24" t="s">
        <v>205</v>
      </c>
      <c r="L58" s="24" t="s">
        <v>205</v>
      </c>
      <c r="M58" s="24">
        <v>200</v>
      </c>
      <c r="N58" s="25">
        <v>200</v>
      </c>
      <c r="Y58" s="64"/>
    </row>
    <row r="59" spans="2:25" ht="13.5" customHeight="1">
      <c r="B59" s="1">
        <f t="shared" si="2"/>
        <v>49</v>
      </c>
      <c r="C59" s="7"/>
      <c r="D59" s="7"/>
      <c r="E59" s="4"/>
      <c r="F59" s="4" t="s">
        <v>84</v>
      </c>
      <c r="G59" s="4"/>
      <c r="H59" s="4"/>
      <c r="I59" s="4"/>
      <c r="J59" s="4"/>
      <c r="K59" s="24" t="s">
        <v>205</v>
      </c>
      <c r="L59" s="24" t="s">
        <v>205</v>
      </c>
      <c r="M59" s="24" t="s">
        <v>205</v>
      </c>
      <c r="N59" s="25" t="s">
        <v>205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85</v>
      </c>
      <c r="G60" s="4"/>
      <c r="H60" s="4"/>
      <c r="I60" s="4"/>
      <c r="J60" s="4"/>
      <c r="K60" s="28"/>
      <c r="L60" s="28"/>
      <c r="M60" s="24"/>
      <c r="N60" s="25">
        <v>400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357</v>
      </c>
      <c r="G61" s="4"/>
      <c r="H61" s="4"/>
      <c r="I61" s="4"/>
      <c r="J61" s="4"/>
      <c r="K61" s="24">
        <v>125</v>
      </c>
      <c r="L61" s="24" t="s">
        <v>205</v>
      </c>
      <c r="M61" s="24" t="s">
        <v>205</v>
      </c>
      <c r="N61" s="25">
        <v>1525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145</v>
      </c>
      <c r="G62" s="4"/>
      <c r="H62" s="4"/>
      <c r="I62" s="4"/>
      <c r="J62" s="4"/>
      <c r="K62" s="24" t="s">
        <v>205</v>
      </c>
      <c r="L62" s="24">
        <v>800</v>
      </c>
      <c r="M62" s="24">
        <v>1600</v>
      </c>
      <c r="N62" s="25" t="s">
        <v>205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278</v>
      </c>
      <c r="G63" s="4"/>
      <c r="H63" s="4"/>
      <c r="I63" s="4"/>
      <c r="J63" s="4"/>
      <c r="K63" s="24">
        <v>256</v>
      </c>
      <c r="L63" s="24">
        <v>320</v>
      </c>
      <c r="M63" s="24">
        <v>128</v>
      </c>
      <c r="N63" s="25">
        <v>112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220</v>
      </c>
      <c r="G64" s="4"/>
      <c r="H64" s="4"/>
      <c r="I64" s="4"/>
      <c r="J64" s="4"/>
      <c r="K64" s="24">
        <v>275</v>
      </c>
      <c r="L64" s="90">
        <v>200</v>
      </c>
      <c r="M64" s="24">
        <v>200</v>
      </c>
      <c r="N64" s="25">
        <v>50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169</v>
      </c>
      <c r="G65" s="4"/>
      <c r="H65" s="4"/>
      <c r="I65" s="4"/>
      <c r="J65" s="4"/>
      <c r="K65" s="24">
        <v>416</v>
      </c>
      <c r="L65" s="24">
        <v>240</v>
      </c>
      <c r="M65" s="24">
        <v>16</v>
      </c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173</v>
      </c>
      <c r="G66" s="4"/>
      <c r="H66" s="4"/>
      <c r="I66" s="4"/>
      <c r="J66" s="4"/>
      <c r="K66" s="24" t="s">
        <v>205</v>
      </c>
      <c r="L66" s="24"/>
      <c r="M66" s="24"/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358</v>
      </c>
      <c r="G67" s="4"/>
      <c r="H67" s="4"/>
      <c r="I67" s="4"/>
      <c r="J67" s="4"/>
      <c r="K67" s="24"/>
      <c r="L67" s="24">
        <v>25</v>
      </c>
      <c r="M67" s="24"/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146</v>
      </c>
      <c r="G68" s="4"/>
      <c r="H68" s="4"/>
      <c r="I68" s="4"/>
      <c r="J68" s="4"/>
      <c r="K68" s="24" t="s">
        <v>205</v>
      </c>
      <c r="L68" s="24">
        <v>800</v>
      </c>
      <c r="M68" s="24">
        <v>300</v>
      </c>
      <c r="N68" s="25">
        <v>1500</v>
      </c>
      <c r="Y68" s="65"/>
    </row>
    <row r="69" spans="2:25" ht="13.5" customHeight="1">
      <c r="B69" s="1">
        <f t="shared" si="2"/>
        <v>59</v>
      </c>
      <c r="C69" s="7"/>
      <c r="D69" s="7"/>
      <c r="E69" s="4"/>
      <c r="F69" s="4" t="s">
        <v>147</v>
      </c>
      <c r="G69" s="4"/>
      <c r="H69" s="4"/>
      <c r="I69" s="4"/>
      <c r="J69" s="4"/>
      <c r="K69" s="24" t="s">
        <v>205</v>
      </c>
      <c r="L69" s="24">
        <v>100</v>
      </c>
      <c r="M69" s="24"/>
      <c r="N69" s="25">
        <v>100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178</v>
      </c>
      <c r="G70" s="4"/>
      <c r="H70" s="4"/>
      <c r="I70" s="4"/>
      <c r="J70" s="4"/>
      <c r="K70" s="24"/>
      <c r="L70" s="24"/>
      <c r="M70" s="24"/>
      <c r="N70" s="25">
        <v>100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170</v>
      </c>
      <c r="G71" s="4"/>
      <c r="H71" s="4"/>
      <c r="I71" s="4"/>
      <c r="J71" s="4"/>
      <c r="K71" s="24" t="s">
        <v>205</v>
      </c>
      <c r="L71" s="24" t="s">
        <v>205</v>
      </c>
      <c r="M71" s="24" t="s">
        <v>205</v>
      </c>
      <c r="N71" s="25">
        <v>300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33</v>
      </c>
      <c r="G72" s="4"/>
      <c r="H72" s="4"/>
      <c r="I72" s="4"/>
      <c r="J72" s="4"/>
      <c r="K72" s="24">
        <v>256</v>
      </c>
      <c r="L72" s="24">
        <v>416</v>
      </c>
      <c r="M72" s="24">
        <v>48</v>
      </c>
      <c r="N72" s="25">
        <v>8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35</v>
      </c>
      <c r="G73" s="4"/>
      <c r="H73" s="4"/>
      <c r="I73" s="4"/>
      <c r="J73" s="4"/>
      <c r="K73" s="28">
        <v>32</v>
      </c>
      <c r="L73" s="24">
        <v>80</v>
      </c>
      <c r="M73" s="24">
        <v>16</v>
      </c>
      <c r="N73" s="25">
        <v>32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36</v>
      </c>
      <c r="G74" s="4"/>
      <c r="H74" s="4"/>
      <c r="I74" s="4"/>
      <c r="J74" s="4"/>
      <c r="K74" s="24">
        <v>16</v>
      </c>
      <c r="L74" s="24">
        <v>40</v>
      </c>
      <c r="M74" s="24">
        <v>56</v>
      </c>
      <c r="N74" s="25">
        <v>12</v>
      </c>
      <c r="Y74" s="62"/>
    </row>
    <row r="75" spans="2:25" ht="13.5" customHeight="1">
      <c r="B75" s="1">
        <f aca="true" t="shared" si="5" ref="B75:B95">B74+1</f>
        <v>65</v>
      </c>
      <c r="C75" s="7"/>
      <c r="D75" s="7"/>
      <c r="E75" s="4"/>
      <c r="F75" s="4" t="s">
        <v>37</v>
      </c>
      <c r="G75" s="4"/>
      <c r="H75" s="4"/>
      <c r="I75" s="4"/>
      <c r="J75" s="4"/>
      <c r="K75" s="28" t="s">
        <v>205</v>
      </c>
      <c r="L75" s="28"/>
      <c r="M75" s="24"/>
      <c r="N75" s="25"/>
      <c r="Y75" s="62"/>
    </row>
    <row r="76" spans="2:25" ht="13.5" customHeight="1">
      <c r="B76" s="1">
        <f t="shared" si="5"/>
        <v>66</v>
      </c>
      <c r="C76" s="7"/>
      <c r="D76" s="7"/>
      <c r="E76" s="4"/>
      <c r="F76" s="4" t="s">
        <v>359</v>
      </c>
      <c r="G76" s="4"/>
      <c r="H76" s="4"/>
      <c r="I76" s="4"/>
      <c r="J76" s="4"/>
      <c r="K76" s="24"/>
      <c r="L76" s="24">
        <v>64</v>
      </c>
      <c r="M76" s="24"/>
      <c r="N76" s="25"/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159</v>
      </c>
      <c r="G77" s="4"/>
      <c r="H77" s="4"/>
      <c r="I77" s="4"/>
      <c r="J77" s="4"/>
      <c r="K77" s="24">
        <v>25</v>
      </c>
      <c r="L77" s="24" t="s">
        <v>205</v>
      </c>
      <c r="M77" s="24"/>
      <c r="N77" s="25"/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104</v>
      </c>
      <c r="G78" s="4"/>
      <c r="H78" s="4"/>
      <c r="I78" s="4"/>
      <c r="J78" s="4"/>
      <c r="K78" s="28">
        <v>100</v>
      </c>
      <c r="L78" s="24" t="s">
        <v>205</v>
      </c>
      <c r="M78" s="24"/>
      <c r="N78" s="25">
        <v>100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105</v>
      </c>
      <c r="G79" s="4"/>
      <c r="H79" s="4"/>
      <c r="I79" s="4"/>
      <c r="J79" s="4"/>
      <c r="K79" s="24"/>
      <c r="L79" s="24">
        <v>100</v>
      </c>
      <c r="M79" s="24"/>
      <c r="N79" s="25"/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132</v>
      </c>
      <c r="G80" s="4"/>
      <c r="H80" s="4"/>
      <c r="I80" s="4"/>
      <c r="J80" s="4"/>
      <c r="K80" s="24" t="s">
        <v>205</v>
      </c>
      <c r="L80" s="24" t="s">
        <v>205</v>
      </c>
      <c r="M80" s="24"/>
      <c r="N80" s="25"/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148</v>
      </c>
      <c r="G81" s="4"/>
      <c r="H81" s="4"/>
      <c r="I81" s="4"/>
      <c r="J81" s="4"/>
      <c r="K81" s="24">
        <v>1400</v>
      </c>
      <c r="L81" s="24">
        <v>1450</v>
      </c>
      <c r="M81" s="24">
        <v>1000</v>
      </c>
      <c r="N81" s="25">
        <v>900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183</v>
      </c>
      <c r="G82" s="4"/>
      <c r="H82" s="4"/>
      <c r="I82" s="4"/>
      <c r="J82" s="4"/>
      <c r="K82" s="28">
        <v>125</v>
      </c>
      <c r="L82" s="24">
        <v>50</v>
      </c>
      <c r="M82" s="24"/>
      <c r="N82" s="25"/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155</v>
      </c>
      <c r="G83" s="4"/>
      <c r="H83" s="4"/>
      <c r="I83" s="4"/>
      <c r="J83" s="4"/>
      <c r="K83" s="24">
        <v>1</v>
      </c>
      <c r="L83" s="24" t="s">
        <v>205</v>
      </c>
      <c r="M83" s="24">
        <v>1</v>
      </c>
      <c r="N83" s="25">
        <v>1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156</v>
      </c>
      <c r="G84" s="4"/>
      <c r="H84" s="4"/>
      <c r="I84" s="4"/>
      <c r="J84" s="4"/>
      <c r="K84" s="24" t="s">
        <v>205</v>
      </c>
      <c r="L84" s="24">
        <v>25</v>
      </c>
      <c r="M84" s="24">
        <v>125</v>
      </c>
      <c r="N84" s="25">
        <v>25</v>
      </c>
      <c r="Y84" s="62"/>
    </row>
    <row r="85" spans="2:25" ht="13.5" customHeight="1">
      <c r="B85" s="1">
        <f t="shared" si="5"/>
        <v>75</v>
      </c>
      <c r="C85" s="7"/>
      <c r="D85" s="7"/>
      <c r="E85" s="4"/>
      <c r="F85" s="4" t="s">
        <v>160</v>
      </c>
      <c r="G85" s="4"/>
      <c r="H85" s="4"/>
      <c r="I85" s="4"/>
      <c r="J85" s="4"/>
      <c r="K85" s="28"/>
      <c r="L85" s="24">
        <v>25</v>
      </c>
      <c r="M85" s="24"/>
      <c r="N85" s="25">
        <v>25</v>
      </c>
      <c r="Y85" s="62"/>
    </row>
    <row r="86" spans="2:25" ht="13.5" customHeight="1">
      <c r="B86" s="1">
        <f t="shared" si="5"/>
        <v>76</v>
      </c>
      <c r="C86" s="7"/>
      <c r="D86" s="7"/>
      <c r="E86" s="4"/>
      <c r="F86" s="4" t="s">
        <v>137</v>
      </c>
      <c r="G86" s="4"/>
      <c r="H86" s="4"/>
      <c r="I86" s="4"/>
      <c r="J86" s="4"/>
      <c r="K86" s="24">
        <v>1088</v>
      </c>
      <c r="L86" s="24">
        <v>448</v>
      </c>
      <c r="M86" s="24">
        <v>96</v>
      </c>
      <c r="N86" s="25">
        <v>32</v>
      </c>
      <c r="Y86" s="62"/>
    </row>
    <row r="87" spans="2:25" ht="13.5" customHeight="1">
      <c r="B87" s="1">
        <f t="shared" si="5"/>
        <v>77</v>
      </c>
      <c r="C87" s="7"/>
      <c r="D87" s="7"/>
      <c r="E87" s="4"/>
      <c r="F87" s="4" t="s">
        <v>39</v>
      </c>
      <c r="G87" s="4"/>
      <c r="H87" s="4"/>
      <c r="I87" s="4"/>
      <c r="J87" s="4"/>
      <c r="K87" s="24">
        <v>3375</v>
      </c>
      <c r="L87" s="24">
        <v>2500</v>
      </c>
      <c r="M87" s="24">
        <v>3250</v>
      </c>
      <c r="N87" s="25">
        <v>800</v>
      </c>
      <c r="Y87" s="62"/>
    </row>
    <row r="88" spans="2:14" ht="13.5" customHeight="1">
      <c r="B88" s="1">
        <f t="shared" si="5"/>
        <v>78</v>
      </c>
      <c r="C88" s="2" t="s">
        <v>86</v>
      </c>
      <c r="D88" s="2" t="s">
        <v>87</v>
      </c>
      <c r="E88" s="4"/>
      <c r="F88" s="4" t="s">
        <v>163</v>
      </c>
      <c r="G88" s="4"/>
      <c r="H88" s="4"/>
      <c r="I88" s="4"/>
      <c r="J88" s="4"/>
      <c r="K88" s="24" t="s">
        <v>205</v>
      </c>
      <c r="L88" s="24" t="s">
        <v>205</v>
      </c>
      <c r="M88" s="24">
        <v>1</v>
      </c>
      <c r="N88" s="25"/>
    </row>
    <row r="89" spans="2:14" ht="13.5" customHeight="1">
      <c r="B89" s="1">
        <f t="shared" si="5"/>
        <v>79</v>
      </c>
      <c r="C89" s="2" t="s">
        <v>40</v>
      </c>
      <c r="D89" s="2" t="s">
        <v>41</v>
      </c>
      <c r="E89" s="4"/>
      <c r="F89" s="4" t="s">
        <v>99</v>
      </c>
      <c r="G89" s="4"/>
      <c r="H89" s="4"/>
      <c r="I89" s="4"/>
      <c r="J89" s="4"/>
      <c r="K89" s="24"/>
      <c r="L89" s="24" t="s">
        <v>205</v>
      </c>
      <c r="M89" s="24"/>
      <c r="N89" s="25"/>
    </row>
    <row r="90" spans="2:14" ht="13.5" customHeight="1">
      <c r="B90" s="1">
        <f t="shared" si="5"/>
        <v>80</v>
      </c>
      <c r="C90" s="7"/>
      <c r="D90" s="7"/>
      <c r="E90" s="4"/>
      <c r="F90" s="4" t="s">
        <v>98</v>
      </c>
      <c r="G90" s="4"/>
      <c r="H90" s="4"/>
      <c r="I90" s="4"/>
      <c r="J90" s="4"/>
      <c r="K90" s="24">
        <v>1</v>
      </c>
      <c r="L90" s="24"/>
      <c r="M90" s="24">
        <v>2</v>
      </c>
      <c r="N90" s="25" t="s">
        <v>205</v>
      </c>
    </row>
    <row r="91" spans="2:14" ht="13.5" customHeight="1">
      <c r="B91" s="1">
        <f t="shared" si="5"/>
        <v>81</v>
      </c>
      <c r="C91" s="7"/>
      <c r="D91" s="7"/>
      <c r="E91" s="4"/>
      <c r="F91" s="4" t="s">
        <v>360</v>
      </c>
      <c r="G91" s="4"/>
      <c r="H91" s="4"/>
      <c r="I91" s="4"/>
      <c r="J91" s="4"/>
      <c r="K91" s="24"/>
      <c r="L91" s="24" t="s">
        <v>205</v>
      </c>
      <c r="M91" s="24"/>
      <c r="N91" s="25"/>
    </row>
    <row r="92" spans="2:14" ht="13.5" customHeight="1">
      <c r="B92" s="1">
        <f t="shared" si="5"/>
        <v>82</v>
      </c>
      <c r="C92" s="7"/>
      <c r="D92" s="7"/>
      <c r="E92" s="4"/>
      <c r="F92" s="4" t="s">
        <v>184</v>
      </c>
      <c r="G92" s="4"/>
      <c r="H92" s="4"/>
      <c r="I92" s="4"/>
      <c r="J92" s="4"/>
      <c r="K92" s="24">
        <v>2</v>
      </c>
      <c r="L92" s="24"/>
      <c r="M92" s="24">
        <v>2</v>
      </c>
      <c r="N92" s="25">
        <v>1</v>
      </c>
    </row>
    <row r="93" spans="2:14" ht="13.5" customHeight="1">
      <c r="B93" s="1">
        <f t="shared" si="5"/>
        <v>83</v>
      </c>
      <c r="C93" s="7"/>
      <c r="D93" s="7"/>
      <c r="E93" s="4"/>
      <c r="F93" s="4" t="s">
        <v>185</v>
      </c>
      <c r="G93" s="4"/>
      <c r="H93" s="4"/>
      <c r="I93" s="4"/>
      <c r="J93" s="4"/>
      <c r="K93" s="24"/>
      <c r="L93" s="28"/>
      <c r="M93" s="24">
        <v>1</v>
      </c>
      <c r="N93" s="25">
        <v>1</v>
      </c>
    </row>
    <row r="94" spans="2:14" ht="13.5" customHeight="1">
      <c r="B94" s="1">
        <f t="shared" si="5"/>
        <v>84</v>
      </c>
      <c r="C94" s="7"/>
      <c r="D94" s="7"/>
      <c r="E94" s="4"/>
      <c r="F94" s="4" t="s">
        <v>186</v>
      </c>
      <c r="G94" s="4"/>
      <c r="H94" s="4"/>
      <c r="I94" s="4"/>
      <c r="J94" s="4"/>
      <c r="K94" s="24">
        <v>11</v>
      </c>
      <c r="L94" s="24">
        <v>11</v>
      </c>
      <c r="M94" s="24">
        <v>1</v>
      </c>
      <c r="N94" s="25"/>
    </row>
    <row r="95" spans="2:14" ht="13.5" customHeight="1" thickBot="1">
      <c r="B95" s="1">
        <f t="shared" si="5"/>
        <v>85</v>
      </c>
      <c r="C95" s="7"/>
      <c r="D95" s="7"/>
      <c r="E95" s="4"/>
      <c r="F95" s="4" t="s">
        <v>124</v>
      </c>
      <c r="G95" s="4"/>
      <c r="H95" s="4"/>
      <c r="I95" s="4"/>
      <c r="J95" s="4"/>
      <c r="K95" s="24" t="s">
        <v>205</v>
      </c>
      <c r="L95" s="24"/>
      <c r="M95" s="24"/>
      <c r="N95" s="25"/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COUNTA(K11:K115)</f>
        <v>73</v>
      </c>
      <c r="V96" s="29">
        <f>COUNTA(L11:L115)</f>
        <v>80</v>
      </c>
      <c r="W96" s="29">
        <f>COUNTA(M11:M115)</f>
        <v>68</v>
      </c>
      <c r="X96" s="29">
        <f>COUNTA(N11:N115)</f>
        <v>73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SUM(U11:U24,K25:K115)</f>
        <v>65724</v>
      </c>
      <c r="V100" s="29">
        <f>SUM(V11:V24,L25:L115)</f>
        <v>60687</v>
      </c>
      <c r="W100" s="29">
        <f>SUM(W11:W24,M25:M115)</f>
        <v>48893</v>
      </c>
      <c r="X100" s="29">
        <f>SUM(X11:X24,N25:N115)</f>
        <v>30804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30.7.12</v>
      </c>
      <c r="L101" s="36" t="str">
        <f>L5</f>
        <v>H 30.7.12</v>
      </c>
      <c r="M101" s="36" t="str">
        <f>M5</f>
        <v>H 30.7.12</v>
      </c>
      <c r="N101" s="55" t="str">
        <f>N5</f>
        <v>H 30.7.12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1">
        <f>B95+1</f>
        <v>86</v>
      </c>
      <c r="C103" s="2" t="s">
        <v>40</v>
      </c>
      <c r="D103" s="2" t="s">
        <v>41</v>
      </c>
      <c r="E103" s="4"/>
      <c r="F103" s="4" t="s">
        <v>117</v>
      </c>
      <c r="G103" s="4"/>
      <c r="H103" s="4"/>
      <c r="I103" s="4"/>
      <c r="J103" s="4"/>
      <c r="K103" s="24"/>
      <c r="L103" s="24">
        <v>1</v>
      </c>
      <c r="M103" s="24"/>
      <c r="N103" s="25"/>
    </row>
    <row r="104" spans="2:14" ht="13.5" customHeight="1">
      <c r="B104" s="1">
        <f aca="true" t="shared" si="6" ref="B104:B115">B103+1</f>
        <v>87</v>
      </c>
      <c r="C104" s="7"/>
      <c r="D104" s="7"/>
      <c r="E104" s="4"/>
      <c r="F104" s="4" t="s">
        <v>88</v>
      </c>
      <c r="G104" s="4"/>
      <c r="H104" s="4"/>
      <c r="I104" s="4"/>
      <c r="J104" s="4"/>
      <c r="K104" s="24">
        <v>3</v>
      </c>
      <c r="L104" s="24">
        <v>7</v>
      </c>
      <c r="M104" s="24">
        <v>9</v>
      </c>
      <c r="N104" s="25">
        <v>2</v>
      </c>
    </row>
    <row r="105" spans="2:14" ht="13.5" customHeight="1">
      <c r="B105" s="1">
        <f t="shared" si="6"/>
        <v>88</v>
      </c>
      <c r="C105" s="7"/>
      <c r="D105" s="7"/>
      <c r="E105" s="4"/>
      <c r="F105" s="4" t="s">
        <v>42</v>
      </c>
      <c r="G105" s="4"/>
      <c r="H105" s="4"/>
      <c r="I105" s="4"/>
      <c r="J105" s="4"/>
      <c r="K105" s="24">
        <v>3</v>
      </c>
      <c r="L105" s="24">
        <v>7</v>
      </c>
      <c r="M105" s="24">
        <v>12</v>
      </c>
      <c r="N105" s="25">
        <v>3</v>
      </c>
    </row>
    <row r="106" spans="2:14" ht="13.5" customHeight="1">
      <c r="B106" s="1">
        <f t="shared" si="6"/>
        <v>89</v>
      </c>
      <c r="C106" s="7"/>
      <c r="D106" s="2" t="s">
        <v>90</v>
      </c>
      <c r="E106" s="4"/>
      <c r="F106" s="4" t="s">
        <v>128</v>
      </c>
      <c r="G106" s="4"/>
      <c r="H106" s="4"/>
      <c r="I106" s="4"/>
      <c r="J106" s="4"/>
      <c r="K106" s="24" t="s">
        <v>205</v>
      </c>
      <c r="L106" s="24">
        <v>1</v>
      </c>
      <c r="M106" s="24"/>
      <c r="N106" s="25">
        <v>29</v>
      </c>
    </row>
    <row r="107" spans="2:14" ht="13.5" customHeight="1">
      <c r="B107" s="1">
        <f t="shared" si="6"/>
        <v>90</v>
      </c>
      <c r="C107" s="7"/>
      <c r="D107" s="2" t="s">
        <v>44</v>
      </c>
      <c r="E107" s="4"/>
      <c r="F107" s="4" t="s">
        <v>167</v>
      </c>
      <c r="G107" s="4"/>
      <c r="H107" s="4"/>
      <c r="I107" s="4"/>
      <c r="J107" s="4"/>
      <c r="K107" s="24">
        <v>2</v>
      </c>
      <c r="L107" s="24">
        <v>4</v>
      </c>
      <c r="M107" s="24">
        <v>2</v>
      </c>
      <c r="N107" s="25">
        <v>21</v>
      </c>
    </row>
    <row r="108" spans="2:14" ht="13.5" customHeight="1">
      <c r="B108" s="1">
        <f t="shared" si="6"/>
        <v>91</v>
      </c>
      <c r="C108" s="7"/>
      <c r="D108" s="7"/>
      <c r="E108" s="4"/>
      <c r="F108" s="4" t="s">
        <v>361</v>
      </c>
      <c r="G108" s="4"/>
      <c r="H108" s="4"/>
      <c r="I108" s="4"/>
      <c r="J108" s="4"/>
      <c r="K108" s="24"/>
      <c r="L108" s="24" t="s">
        <v>205</v>
      </c>
      <c r="M108" s="24"/>
      <c r="N108" s="25"/>
    </row>
    <row r="109" spans="2:14" ht="13.5" customHeight="1">
      <c r="B109" s="1">
        <f t="shared" si="6"/>
        <v>92</v>
      </c>
      <c r="C109" s="7"/>
      <c r="D109" s="8"/>
      <c r="E109" s="4"/>
      <c r="F109" s="4" t="s">
        <v>45</v>
      </c>
      <c r="G109" s="4"/>
      <c r="H109" s="4"/>
      <c r="I109" s="4"/>
      <c r="J109" s="4"/>
      <c r="K109" s="24">
        <v>50</v>
      </c>
      <c r="L109" s="24">
        <v>25</v>
      </c>
      <c r="M109" s="24">
        <v>125</v>
      </c>
      <c r="N109" s="25"/>
    </row>
    <row r="110" spans="2:14" ht="13.5" customHeight="1">
      <c r="B110" s="1">
        <f t="shared" si="6"/>
        <v>93</v>
      </c>
      <c r="C110" s="8"/>
      <c r="D110" s="9" t="s">
        <v>46</v>
      </c>
      <c r="E110" s="4"/>
      <c r="F110" s="4" t="s">
        <v>47</v>
      </c>
      <c r="G110" s="4"/>
      <c r="H110" s="4"/>
      <c r="I110" s="4"/>
      <c r="J110" s="4"/>
      <c r="K110" s="24" t="s">
        <v>205</v>
      </c>
      <c r="L110" s="24">
        <v>25</v>
      </c>
      <c r="M110" s="24">
        <v>75</v>
      </c>
      <c r="N110" s="25">
        <v>25</v>
      </c>
    </row>
    <row r="111" spans="2:14" ht="13.5" customHeight="1">
      <c r="B111" s="1">
        <f t="shared" si="6"/>
        <v>94</v>
      </c>
      <c r="C111" s="2" t="s">
        <v>0</v>
      </c>
      <c r="D111" s="2" t="s">
        <v>91</v>
      </c>
      <c r="E111" s="4"/>
      <c r="F111" s="4" t="s">
        <v>1</v>
      </c>
      <c r="G111" s="4"/>
      <c r="H111" s="4"/>
      <c r="I111" s="4"/>
      <c r="J111" s="4"/>
      <c r="K111" s="24"/>
      <c r="L111" s="24" t="s">
        <v>205</v>
      </c>
      <c r="M111" s="24"/>
      <c r="N111" s="25"/>
    </row>
    <row r="112" spans="2:24" ht="13.5" customHeight="1">
      <c r="B112" s="1">
        <f t="shared" si="6"/>
        <v>95</v>
      </c>
      <c r="C112" s="7"/>
      <c r="D112" s="9" t="s">
        <v>48</v>
      </c>
      <c r="E112" s="4"/>
      <c r="F112" s="4" t="s">
        <v>49</v>
      </c>
      <c r="G112" s="4"/>
      <c r="H112" s="4"/>
      <c r="I112" s="4"/>
      <c r="J112" s="4"/>
      <c r="K112" s="24"/>
      <c r="L112" s="24" t="s">
        <v>205</v>
      </c>
      <c r="M112" s="24"/>
      <c r="N112" s="25" t="s">
        <v>205</v>
      </c>
      <c r="U112" s="29">
        <f>COUNTA(K88:K112)</f>
        <v>13</v>
      </c>
      <c r="V112" s="29">
        <f>COUNTA(L88:L112)</f>
        <v>16</v>
      </c>
      <c r="W112" s="29">
        <f>COUNTA(M88:M112)</f>
        <v>12</v>
      </c>
      <c r="X112" s="29">
        <f>COUNTA(N88:N112)</f>
        <v>11</v>
      </c>
    </row>
    <row r="113" spans="2:14" ht="13.5" customHeight="1">
      <c r="B113" s="1">
        <f t="shared" si="6"/>
        <v>96</v>
      </c>
      <c r="C113" s="156" t="s">
        <v>50</v>
      </c>
      <c r="D113" s="157"/>
      <c r="E113" s="4"/>
      <c r="F113" s="4" t="s">
        <v>51</v>
      </c>
      <c r="G113" s="4"/>
      <c r="H113" s="4"/>
      <c r="I113" s="4"/>
      <c r="J113" s="4"/>
      <c r="K113" s="24">
        <v>900</v>
      </c>
      <c r="L113" s="24">
        <v>700</v>
      </c>
      <c r="M113" s="24">
        <v>1375</v>
      </c>
      <c r="N113" s="25">
        <v>2125</v>
      </c>
    </row>
    <row r="114" spans="2:14" ht="13.5" customHeight="1">
      <c r="B114" s="1">
        <f t="shared" si="6"/>
        <v>97</v>
      </c>
      <c r="C114" s="3"/>
      <c r="D114" s="92"/>
      <c r="E114" s="4"/>
      <c r="F114" s="4" t="s">
        <v>52</v>
      </c>
      <c r="G114" s="4"/>
      <c r="H114" s="4"/>
      <c r="I114" s="4"/>
      <c r="J114" s="4"/>
      <c r="K114" s="24">
        <v>400</v>
      </c>
      <c r="L114" s="24">
        <v>600</v>
      </c>
      <c r="M114" s="24">
        <v>750</v>
      </c>
      <c r="N114" s="25">
        <v>875</v>
      </c>
    </row>
    <row r="115" spans="2:14" ht="13.5" customHeight="1" thickBot="1">
      <c r="B115" s="1">
        <f t="shared" si="6"/>
        <v>98</v>
      </c>
      <c r="C115" s="3"/>
      <c r="D115" s="92"/>
      <c r="E115" s="4"/>
      <c r="F115" s="4" t="s">
        <v>92</v>
      </c>
      <c r="G115" s="4"/>
      <c r="H115" s="4"/>
      <c r="I115" s="4"/>
      <c r="J115" s="4"/>
      <c r="K115" s="24">
        <v>450</v>
      </c>
      <c r="L115" s="24">
        <v>700</v>
      </c>
      <c r="M115" s="24">
        <v>375</v>
      </c>
      <c r="N115" s="25">
        <v>375</v>
      </c>
    </row>
    <row r="116" spans="2:14" ht="19.5" customHeight="1" thickTop="1">
      <c r="B116" s="159" t="s">
        <v>54</v>
      </c>
      <c r="C116" s="160"/>
      <c r="D116" s="160"/>
      <c r="E116" s="160"/>
      <c r="F116" s="160"/>
      <c r="G116" s="160"/>
      <c r="H116" s="160"/>
      <c r="I116" s="160"/>
      <c r="J116" s="95"/>
      <c r="K116" s="37">
        <f>SUM(K117:K125)</f>
        <v>65724</v>
      </c>
      <c r="L116" s="37">
        <f>SUM(L117:L125)</f>
        <v>60687</v>
      </c>
      <c r="M116" s="37">
        <f>SUM(M117:M125)</f>
        <v>48893</v>
      </c>
      <c r="N116" s="56">
        <f>SUM(N117:N125)</f>
        <v>30804</v>
      </c>
    </row>
    <row r="117" spans="2:14" ht="13.5" customHeight="1">
      <c r="B117" s="147" t="s">
        <v>55</v>
      </c>
      <c r="C117" s="148"/>
      <c r="D117" s="161"/>
      <c r="E117" s="13"/>
      <c r="F117" s="14"/>
      <c r="G117" s="146" t="s">
        <v>14</v>
      </c>
      <c r="H117" s="146"/>
      <c r="I117" s="14"/>
      <c r="J117" s="16"/>
      <c r="K117" s="5">
        <f>SUM(U$11:U$24)</f>
        <v>51725</v>
      </c>
      <c r="L117" s="5">
        <f>SUM(V11:V24)</f>
        <v>40600</v>
      </c>
      <c r="M117" s="5">
        <f>SUM(W$11:W$24)</f>
        <v>28475</v>
      </c>
      <c r="N117" s="6">
        <f>SUM(X$11:X$24)</f>
        <v>8200</v>
      </c>
    </row>
    <row r="118" spans="2:14" ht="13.5" customHeight="1">
      <c r="B118" s="98"/>
      <c r="C118" s="99"/>
      <c r="D118" s="100"/>
      <c r="E118" s="17"/>
      <c r="F118" s="4"/>
      <c r="G118" s="146" t="s">
        <v>27</v>
      </c>
      <c r="H118" s="146"/>
      <c r="I118" s="15"/>
      <c r="J118" s="18"/>
      <c r="K118" s="5">
        <f>SUM(K$25)</f>
        <v>1800</v>
      </c>
      <c r="L118" s="5">
        <f>SUM(L$25)</f>
        <v>950</v>
      </c>
      <c r="M118" s="5">
        <f>SUM(M$25)</f>
        <v>1450</v>
      </c>
      <c r="N118" s="6">
        <f>SUM(N$25)</f>
        <v>3125</v>
      </c>
    </row>
    <row r="119" spans="2:14" ht="13.5" customHeight="1">
      <c r="B119" s="98"/>
      <c r="C119" s="99"/>
      <c r="D119" s="100"/>
      <c r="E119" s="17"/>
      <c r="F119" s="4"/>
      <c r="G119" s="146" t="s">
        <v>29</v>
      </c>
      <c r="H119" s="146"/>
      <c r="I119" s="14"/>
      <c r="J119" s="16"/>
      <c r="K119" s="5">
        <f>SUM(K$26:K$28)</f>
        <v>34</v>
      </c>
      <c r="L119" s="5">
        <f>SUM(L$26:L$28)</f>
        <v>77</v>
      </c>
      <c r="M119" s="5">
        <f>SUM(M$26:M$28)</f>
        <v>201</v>
      </c>
      <c r="N119" s="6">
        <f>SUM(N$26:N$28)</f>
        <v>75</v>
      </c>
    </row>
    <row r="120" spans="2:14" ht="13.5" customHeight="1">
      <c r="B120" s="98"/>
      <c r="C120" s="99"/>
      <c r="D120" s="100"/>
      <c r="E120" s="17"/>
      <c r="F120" s="4"/>
      <c r="G120" s="146" t="s">
        <v>101</v>
      </c>
      <c r="H120" s="146"/>
      <c r="I120" s="14"/>
      <c r="J120" s="16"/>
      <c r="K120" s="5">
        <f>SUM(K$29:K$30)</f>
        <v>0</v>
      </c>
      <c r="L120" s="5">
        <f>SUM(L$29:L$30)</f>
        <v>50</v>
      </c>
      <c r="M120" s="5">
        <f>SUM(M$29:M$30)</f>
        <v>0</v>
      </c>
      <c r="N120" s="6">
        <f>SUM(N$29:N$30)</f>
        <v>50</v>
      </c>
    </row>
    <row r="121" spans="2:14" ht="13.5" customHeight="1">
      <c r="B121" s="98"/>
      <c r="C121" s="99"/>
      <c r="D121" s="100"/>
      <c r="E121" s="17"/>
      <c r="F121" s="4"/>
      <c r="G121" s="146" t="s">
        <v>102</v>
      </c>
      <c r="H121" s="146"/>
      <c r="I121" s="14"/>
      <c r="J121" s="16"/>
      <c r="K121" s="5">
        <f>SUM(K$32:K$46)</f>
        <v>1876</v>
      </c>
      <c r="L121" s="5">
        <f>SUM(L$32:L$46)</f>
        <v>8876</v>
      </c>
      <c r="M121" s="5">
        <f>SUM(M$32:M$46)</f>
        <v>8827</v>
      </c>
      <c r="N121" s="6">
        <f>SUM(N$32:N$46)</f>
        <v>9356</v>
      </c>
    </row>
    <row r="122" spans="2:14" ht="13.5" customHeight="1">
      <c r="B122" s="98"/>
      <c r="C122" s="99"/>
      <c r="D122" s="100"/>
      <c r="E122" s="17"/>
      <c r="F122" s="4"/>
      <c r="G122" s="146" t="s">
        <v>96</v>
      </c>
      <c r="H122" s="146"/>
      <c r="I122" s="14"/>
      <c r="J122" s="16"/>
      <c r="K122" s="5">
        <f>SUM(K$47:K$49)</f>
        <v>175</v>
      </c>
      <c r="L122" s="5">
        <f>SUM(L$47:L$49)</f>
        <v>50</v>
      </c>
      <c r="M122" s="5">
        <f>SUM(M$47:M$49)</f>
        <v>75</v>
      </c>
      <c r="N122" s="6">
        <f>SUM(N$47:N$49)</f>
        <v>125</v>
      </c>
    </row>
    <row r="123" spans="2:14" ht="13.5" customHeight="1">
      <c r="B123" s="98"/>
      <c r="C123" s="99"/>
      <c r="D123" s="100"/>
      <c r="E123" s="17"/>
      <c r="F123" s="4"/>
      <c r="G123" s="146" t="s">
        <v>30</v>
      </c>
      <c r="H123" s="146"/>
      <c r="I123" s="14"/>
      <c r="J123" s="16"/>
      <c r="K123" s="5">
        <f>SUM(K$50:K$87)</f>
        <v>8290</v>
      </c>
      <c r="L123" s="5">
        <f>SUM(L$50:L$87)</f>
        <v>7883</v>
      </c>
      <c r="M123" s="5">
        <f>SUM(M$50:M$87)</f>
        <v>7111</v>
      </c>
      <c r="N123" s="6">
        <f>SUM(N$50:N$87)</f>
        <v>6397</v>
      </c>
    </row>
    <row r="124" spans="2:14" ht="13.5" customHeight="1">
      <c r="B124" s="98"/>
      <c r="C124" s="99"/>
      <c r="D124" s="100"/>
      <c r="E124" s="17"/>
      <c r="F124" s="4"/>
      <c r="G124" s="146" t="s">
        <v>56</v>
      </c>
      <c r="H124" s="146"/>
      <c r="I124" s="14"/>
      <c r="J124" s="16"/>
      <c r="K124" s="5">
        <f>SUM(K$31:K$31,K$113:K$114)</f>
        <v>1302</v>
      </c>
      <c r="L124" s="5">
        <f>SUM(L$31:L$31,L$113:L$114)</f>
        <v>1420</v>
      </c>
      <c r="M124" s="5">
        <f>SUM(M$31:M$31,M$113:M$114)</f>
        <v>2149</v>
      </c>
      <c r="N124" s="6">
        <f>SUM(N$31:N$31,N$113:N$114)</f>
        <v>3019</v>
      </c>
    </row>
    <row r="125" spans="2:14" ht="13.5" customHeight="1" thickBot="1">
      <c r="B125" s="101"/>
      <c r="C125" s="102"/>
      <c r="D125" s="103"/>
      <c r="E125" s="19"/>
      <c r="F125" s="10"/>
      <c r="G125" s="149" t="s">
        <v>53</v>
      </c>
      <c r="H125" s="149"/>
      <c r="I125" s="20"/>
      <c r="J125" s="21"/>
      <c r="K125" s="11">
        <f>SUM(K$88:K$112,K$115)</f>
        <v>522</v>
      </c>
      <c r="L125" s="11">
        <f>SUM(L$88:L$112,L$115)</f>
        <v>781</v>
      </c>
      <c r="M125" s="11">
        <f>SUM(M$88:M$112,M$115)</f>
        <v>605</v>
      </c>
      <c r="N125" s="12">
        <f>SUM(N$88:N$112,N$115)</f>
        <v>457</v>
      </c>
    </row>
    <row r="126" spans="2:14" ht="18" customHeight="1" thickTop="1">
      <c r="B126" s="150" t="s">
        <v>57</v>
      </c>
      <c r="C126" s="151"/>
      <c r="D126" s="152"/>
      <c r="E126" s="106"/>
      <c r="F126" s="104"/>
      <c r="G126" s="153" t="s">
        <v>58</v>
      </c>
      <c r="H126" s="153"/>
      <c r="I126" s="104"/>
      <c r="J126" s="105"/>
      <c r="K126" s="38" t="s">
        <v>59</v>
      </c>
      <c r="L126" s="44"/>
      <c r="M126" s="44"/>
      <c r="N126" s="57"/>
    </row>
    <row r="127" spans="2:14" ht="18" customHeight="1">
      <c r="B127" s="107"/>
      <c r="C127" s="108"/>
      <c r="D127" s="108"/>
      <c r="E127" s="109"/>
      <c r="F127" s="110"/>
      <c r="G127" s="111"/>
      <c r="H127" s="111"/>
      <c r="I127" s="110"/>
      <c r="J127" s="112"/>
      <c r="K127" s="39" t="s">
        <v>60</v>
      </c>
      <c r="L127" s="45"/>
      <c r="M127" s="45"/>
      <c r="N127" s="48"/>
    </row>
    <row r="128" spans="2:14" ht="18" customHeight="1">
      <c r="B128" s="98"/>
      <c r="C128" s="99"/>
      <c r="D128" s="99"/>
      <c r="E128" s="113"/>
      <c r="F128" s="26"/>
      <c r="G128" s="154" t="s">
        <v>61</v>
      </c>
      <c r="H128" s="154"/>
      <c r="I128" s="96"/>
      <c r="J128" s="97"/>
      <c r="K128" s="40" t="s">
        <v>62</v>
      </c>
      <c r="L128" s="46"/>
      <c r="M128" s="49"/>
      <c r="N128" s="46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114</v>
      </c>
      <c r="L129" s="47"/>
      <c r="M129" s="50"/>
      <c r="N129" s="47"/>
    </row>
    <row r="130" spans="2:14" ht="18" customHeight="1">
      <c r="B130" s="98"/>
      <c r="C130" s="99"/>
      <c r="D130" s="99"/>
      <c r="E130" s="114"/>
      <c r="F130" s="99"/>
      <c r="G130" s="115"/>
      <c r="H130" s="115"/>
      <c r="I130" s="108"/>
      <c r="J130" s="116"/>
      <c r="K130" s="41" t="s">
        <v>106</v>
      </c>
      <c r="L130" s="45"/>
      <c r="M130" s="50"/>
      <c r="N130" s="47"/>
    </row>
    <row r="131" spans="2:14" ht="18" customHeight="1">
      <c r="B131" s="98"/>
      <c r="C131" s="99"/>
      <c r="D131" s="99"/>
      <c r="E131" s="113"/>
      <c r="F131" s="26"/>
      <c r="G131" s="154" t="s">
        <v>63</v>
      </c>
      <c r="H131" s="154"/>
      <c r="I131" s="96"/>
      <c r="J131" s="97"/>
      <c r="K131" s="40" t="s">
        <v>122</v>
      </c>
      <c r="L131" s="46"/>
      <c r="M131" s="49"/>
      <c r="N131" s="46"/>
    </row>
    <row r="132" spans="2:14" ht="18" customHeight="1">
      <c r="B132" s="98"/>
      <c r="C132" s="99"/>
      <c r="D132" s="99"/>
      <c r="E132" s="114"/>
      <c r="F132" s="99"/>
      <c r="G132" s="115"/>
      <c r="H132" s="115"/>
      <c r="I132" s="108"/>
      <c r="J132" s="116"/>
      <c r="K132" s="41" t="s">
        <v>115</v>
      </c>
      <c r="L132" s="47"/>
      <c r="M132" s="50"/>
      <c r="N132" s="47"/>
    </row>
    <row r="133" spans="2:14" ht="18" customHeight="1">
      <c r="B133" s="98"/>
      <c r="C133" s="99"/>
      <c r="D133" s="99"/>
      <c r="E133" s="114"/>
      <c r="F133" s="99"/>
      <c r="G133" s="115"/>
      <c r="H133" s="115"/>
      <c r="I133" s="108"/>
      <c r="J133" s="116"/>
      <c r="K133" s="41" t="s">
        <v>120</v>
      </c>
      <c r="L133" s="47"/>
      <c r="M133" s="47"/>
      <c r="N133" s="47"/>
    </row>
    <row r="134" spans="2:14" ht="18" customHeight="1">
      <c r="B134" s="98"/>
      <c r="C134" s="99"/>
      <c r="D134" s="99"/>
      <c r="E134" s="87"/>
      <c r="F134" s="88"/>
      <c r="G134" s="111"/>
      <c r="H134" s="111"/>
      <c r="I134" s="110"/>
      <c r="J134" s="112"/>
      <c r="K134" s="41" t="s">
        <v>121</v>
      </c>
      <c r="L134" s="48"/>
      <c r="M134" s="45"/>
      <c r="N134" s="48"/>
    </row>
    <row r="135" spans="2:14" ht="18" customHeight="1">
      <c r="B135" s="147" t="s">
        <v>64</v>
      </c>
      <c r="C135" s="148"/>
      <c r="D135" s="148"/>
      <c r="E135" s="26"/>
      <c r="F135" s="26"/>
      <c r="G135" s="26"/>
      <c r="H135" s="26"/>
      <c r="I135" s="26"/>
      <c r="J135" s="26"/>
      <c r="K135" s="26"/>
      <c r="L135" s="26"/>
      <c r="M135" s="26"/>
      <c r="N135" s="58"/>
    </row>
    <row r="136" spans="2:14" ht="13.5" customHeight="1">
      <c r="B136" s="117"/>
      <c r="C136" s="42" t="s">
        <v>65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7"/>
      <c r="C137" s="42" t="s">
        <v>66</v>
      </c>
      <c r="D137" s="118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7"/>
      <c r="C138" s="42" t="s">
        <v>67</v>
      </c>
      <c r="D138" s="118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7"/>
      <c r="C139" s="42" t="s">
        <v>240</v>
      </c>
      <c r="D139" s="118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241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201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112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113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97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246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242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243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244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194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245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 customHeight="1">
      <c r="B151" s="119"/>
      <c r="C151" s="42" t="s">
        <v>247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3.5" customHeight="1">
      <c r="B152" s="119"/>
      <c r="C152" s="42" t="s">
        <v>203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59"/>
    </row>
    <row r="153" spans="2:14" ht="13.5" customHeight="1">
      <c r="B153" s="119"/>
      <c r="C153" s="42" t="s">
        <v>149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59"/>
    </row>
    <row r="154" spans="2:14" ht="18" customHeight="1">
      <c r="B154" s="119"/>
      <c r="C154" s="42" t="s">
        <v>68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59"/>
    </row>
    <row r="155" spans="2:14" ht="13.5">
      <c r="B155" s="120"/>
      <c r="C155" s="42" t="s">
        <v>248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</row>
    <row r="156" spans="2:14" ht="13.5">
      <c r="B156" s="120"/>
      <c r="C156" s="42" t="s">
        <v>202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1"/>
    </row>
    <row r="157" spans="2:14" ht="13.5">
      <c r="B157" s="120"/>
      <c r="C157" s="42" t="s">
        <v>249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1"/>
    </row>
    <row r="158" spans="2:14" ht="14.25" thickBot="1">
      <c r="B158" s="121"/>
      <c r="C158" s="43" t="s">
        <v>250</v>
      </c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/>
    </row>
  </sheetData>
  <sheetProtection/>
  <mergeCells count="27">
    <mergeCell ref="D4:G4"/>
    <mergeCell ref="D5:G5"/>
    <mergeCell ref="D6:G6"/>
    <mergeCell ref="D7:F7"/>
    <mergeCell ref="D8:F8"/>
    <mergeCell ref="D9:F9"/>
    <mergeCell ref="C113:D113"/>
    <mergeCell ref="D100:G100"/>
    <mergeCell ref="D101:G101"/>
    <mergeCell ref="B116:I116"/>
    <mergeCell ref="B117:D117"/>
    <mergeCell ref="G117:H117"/>
    <mergeCell ref="G119:H119"/>
    <mergeCell ref="G120:H120"/>
    <mergeCell ref="G121:H121"/>
    <mergeCell ref="G122:H122"/>
    <mergeCell ref="G123:H123"/>
    <mergeCell ref="G10:H10"/>
    <mergeCell ref="B135:D135"/>
    <mergeCell ref="G102:H102"/>
    <mergeCell ref="G124:H124"/>
    <mergeCell ref="G125:H125"/>
    <mergeCell ref="B126:D126"/>
    <mergeCell ref="G126:H126"/>
    <mergeCell ref="G128:H128"/>
    <mergeCell ref="G131:H131"/>
    <mergeCell ref="G118:H11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2"/>
  <sheetViews>
    <sheetView view="pageBreakPreview" zoomScale="75" zoomScaleNormal="75" zoomScaleSheetLayoutView="75" zoomScalePageLayoutView="0" workbookViewId="0" topLeftCell="A1">
      <pane xSplit="10" ySplit="10" topLeftCell="K119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L130" sqref="L130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320</v>
      </c>
      <c r="L5" s="32" t="str">
        <f>K5</f>
        <v>H 30.7.3</v>
      </c>
      <c r="M5" s="32" t="str">
        <f>K5</f>
        <v>H 30.7.3</v>
      </c>
      <c r="N5" s="51" t="str">
        <f>K5</f>
        <v>H 30.7.3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0.6319444444444444</v>
      </c>
      <c r="L6" s="122">
        <v>0.44097222222222227</v>
      </c>
      <c r="M6" s="122">
        <v>0.4131944444444444</v>
      </c>
      <c r="N6" s="123">
        <v>0.37013888888888885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2.38</v>
      </c>
      <c r="L7" s="124">
        <v>1.62</v>
      </c>
      <c r="M7" s="124">
        <v>1.7</v>
      </c>
      <c r="N7" s="125">
        <v>1.8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143</v>
      </c>
      <c r="G11" s="4"/>
      <c r="H11" s="4"/>
      <c r="I11" s="4"/>
      <c r="J11" s="4"/>
      <c r="K11" s="22" t="s">
        <v>268</v>
      </c>
      <c r="L11" s="22" t="s">
        <v>252</v>
      </c>
      <c r="M11" s="22" t="s">
        <v>228</v>
      </c>
      <c r="N11" s="23" t="s">
        <v>268</v>
      </c>
      <c r="P11" s="29" t="s">
        <v>15</v>
      </c>
      <c r="Q11" s="29">
        <f aca="true" t="shared" si="0" ref="Q11:T15">IF(K11="",0,VALUE(MID(K11,2,LEN(K11)-2)))</f>
        <v>250</v>
      </c>
      <c r="R11" s="29">
        <f t="shared" si="0"/>
        <v>75</v>
      </c>
      <c r="S11" s="29">
        <f t="shared" si="0"/>
        <v>125</v>
      </c>
      <c r="T11" s="29">
        <f t="shared" si="0"/>
        <v>250</v>
      </c>
      <c r="U11" s="29">
        <f aca="true" t="shared" si="1" ref="U11:X24">IF(K11="＋",0,IF(K11="(＋)",0,ABS(K11)))</f>
        <v>250</v>
      </c>
      <c r="V11" s="29">
        <f t="shared" si="1"/>
        <v>75</v>
      </c>
      <c r="W11" s="29">
        <f t="shared" si="1"/>
        <v>125</v>
      </c>
      <c r="X11" s="29">
        <f t="shared" si="1"/>
        <v>250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271</v>
      </c>
      <c r="G12" s="4"/>
      <c r="H12" s="4"/>
      <c r="I12" s="4"/>
      <c r="J12" s="4"/>
      <c r="K12" s="22" t="s">
        <v>223</v>
      </c>
      <c r="L12" s="22"/>
      <c r="M12" s="22"/>
      <c r="N12" s="23"/>
      <c r="P12" s="29" t="s">
        <v>15</v>
      </c>
      <c r="Q12" s="29">
        <f t="shared" si="0"/>
        <v>25</v>
      </c>
      <c r="R12" s="29">
        <f t="shared" si="0"/>
        <v>0</v>
      </c>
      <c r="S12" s="29">
        <f t="shared" si="0"/>
        <v>0</v>
      </c>
      <c r="T12" s="29">
        <f t="shared" si="0"/>
        <v>0</v>
      </c>
      <c r="U12" s="29">
        <f t="shared" si="1"/>
        <v>25</v>
      </c>
      <c r="V12" s="29">
        <f t="shared" si="1"/>
        <v>0</v>
      </c>
      <c r="W12" s="29">
        <f t="shared" si="1"/>
        <v>0</v>
      </c>
      <c r="X12" s="29">
        <f t="shared" si="1"/>
        <v>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255</v>
      </c>
      <c r="G13" s="4"/>
      <c r="H13" s="4"/>
      <c r="I13" s="4"/>
      <c r="J13" s="4"/>
      <c r="K13" s="22"/>
      <c r="L13" s="22"/>
      <c r="M13" s="22"/>
      <c r="N13" s="23" t="s">
        <v>224</v>
      </c>
      <c r="P13" s="29" t="s">
        <v>15</v>
      </c>
      <c r="Q13" s="29">
        <f>IF(K13="",0,VALUE(MID(K13,2,LEN(K13)-2)))</f>
        <v>0</v>
      </c>
      <c r="R13" s="29">
        <f t="shared" si="0"/>
        <v>0</v>
      </c>
      <c r="S13" s="29">
        <f t="shared" si="0"/>
        <v>0</v>
      </c>
      <c r="T13" s="29" t="e">
        <f t="shared" si="0"/>
        <v>#VALUE!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 t="s">
        <v>224</v>
      </c>
      <c r="L14" s="22" t="s">
        <v>223</v>
      </c>
      <c r="M14" s="22" t="s">
        <v>224</v>
      </c>
      <c r="N14" s="23" t="s">
        <v>252</v>
      </c>
      <c r="P14" s="29" t="s">
        <v>15</v>
      </c>
      <c r="Q14" s="29" t="e">
        <f>IF(K14="",0,VALUE(MID(K14,2,LEN(K14)-2)))</f>
        <v>#VALUE!</v>
      </c>
      <c r="R14" s="29">
        <f t="shared" si="0"/>
        <v>25</v>
      </c>
      <c r="S14" s="29" t="e">
        <f t="shared" si="0"/>
        <v>#VALUE!</v>
      </c>
      <c r="T14" s="29">
        <f t="shared" si="0"/>
        <v>75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75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256</v>
      </c>
      <c r="G15" s="4"/>
      <c r="H15" s="4"/>
      <c r="I15" s="4"/>
      <c r="J15" s="4"/>
      <c r="K15" s="22" t="s">
        <v>228</v>
      </c>
      <c r="L15" s="22" t="s">
        <v>204</v>
      </c>
      <c r="M15" s="22"/>
      <c r="N15" s="23"/>
      <c r="P15" s="29" t="s">
        <v>15</v>
      </c>
      <c r="Q15" s="29">
        <f>IF(K15="",0,VALUE(MID(K15,2,LEN(K15)-2)))</f>
        <v>125</v>
      </c>
      <c r="R15" s="29">
        <f t="shared" si="0"/>
        <v>50</v>
      </c>
      <c r="S15" s="29">
        <f t="shared" si="0"/>
        <v>0</v>
      </c>
      <c r="T15" s="29">
        <f t="shared" si="0"/>
        <v>0</v>
      </c>
      <c r="U15" s="29">
        <f t="shared" si="1"/>
        <v>125</v>
      </c>
      <c r="V15" s="29">
        <f t="shared" si="1"/>
        <v>50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257</v>
      </c>
      <c r="G16" s="4"/>
      <c r="H16" s="4"/>
      <c r="I16" s="4"/>
      <c r="J16" s="4"/>
      <c r="K16" s="22" t="s">
        <v>223</v>
      </c>
      <c r="L16" s="22"/>
      <c r="M16" s="22" t="s">
        <v>223</v>
      </c>
      <c r="N16" s="23" t="s">
        <v>252</v>
      </c>
      <c r="P16" s="90" t="s">
        <v>16</v>
      </c>
      <c r="Q16" s="29" t="str">
        <f>K16</f>
        <v>(25)</v>
      </c>
      <c r="R16" s="29">
        <f>L16</f>
        <v>0</v>
      </c>
      <c r="S16" s="29" t="str">
        <f>M16</f>
        <v>(25)</v>
      </c>
      <c r="T16" s="29" t="str">
        <f>N16</f>
        <v>(75)</v>
      </c>
      <c r="U16" s="29">
        <f t="shared" si="1"/>
        <v>25</v>
      </c>
      <c r="V16" s="29">
        <f t="shared" si="1"/>
        <v>0</v>
      </c>
      <c r="W16" s="29">
        <f t="shared" si="1"/>
        <v>25</v>
      </c>
      <c r="X16" s="29">
        <f t="shared" si="1"/>
        <v>75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17</v>
      </c>
      <c r="G17" s="4"/>
      <c r="H17" s="4"/>
      <c r="I17" s="4"/>
      <c r="J17" s="4"/>
      <c r="K17" s="22" t="s">
        <v>321</v>
      </c>
      <c r="L17" s="22" t="s">
        <v>323</v>
      </c>
      <c r="M17" s="22" t="s">
        <v>324</v>
      </c>
      <c r="N17" s="23" t="s">
        <v>325</v>
      </c>
      <c r="P17" s="29" t="s">
        <v>15</v>
      </c>
      <c r="Q17" s="29">
        <f aca="true" t="shared" si="3" ref="Q17:T19">IF(K17="",0,VALUE(MID(K17,2,LEN(K17)-2)))</f>
        <v>525</v>
      </c>
      <c r="R17" s="29">
        <f t="shared" si="3"/>
        <v>25</v>
      </c>
      <c r="S17" s="29">
        <f t="shared" si="3"/>
        <v>62</v>
      </c>
      <c r="T17" s="29">
        <f t="shared" si="3"/>
        <v>85</v>
      </c>
      <c r="U17" s="29">
        <f>IF(K17="＋",0,IF(K17="(＋)",0,ABS(K17)))</f>
        <v>25250</v>
      </c>
      <c r="V17" s="29">
        <f>IF(L17="＋",0,IF(L17="(＋)",0,ABS(L17)))</f>
        <v>6250</v>
      </c>
      <c r="W17" s="29">
        <f>IF(M17="＋",0,IF(M17="(＋)",0,ABS(M17)))</f>
        <v>9625</v>
      </c>
      <c r="X17" s="29">
        <f>IF(N17="＋",0,IF(N17="(＋)",0,ABS(N17)))</f>
        <v>1850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153</v>
      </c>
      <c r="G18" s="4"/>
      <c r="H18" s="4"/>
      <c r="I18" s="4"/>
      <c r="J18" s="4"/>
      <c r="K18" s="22" t="s">
        <v>322</v>
      </c>
      <c r="L18" s="22" t="s">
        <v>205</v>
      </c>
      <c r="M18" s="22" t="s">
        <v>226</v>
      </c>
      <c r="N18" s="23" t="s">
        <v>326</v>
      </c>
      <c r="P18" s="29" t="s">
        <v>15</v>
      </c>
      <c r="Q18" s="29">
        <f t="shared" si="3"/>
        <v>5</v>
      </c>
      <c r="R18" s="29" t="e">
        <f t="shared" si="3"/>
        <v>#VALUE!</v>
      </c>
      <c r="S18" s="29">
        <f t="shared" si="3"/>
        <v>95</v>
      </c>
      <c r="T18" s="29" t="e">
        <f t="shared" si="3"/>
        <v>#VALUE!</v>
      </c>
      <c r="U18" s="29">
        <f t="shared" si="1"/>
        <v>850</v>
      </c>
      <c r="V18" s="29">
        <f t="shared" si="1"/>
        <v>0</v>
      </c>
      <c r="W18" s="29">
        <f t="shared" si="1"/>
        <v>1950</v>
      </c>
      <c r="X18" s="29">
        <f t="shared" si="1"/>
        <v>75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291</v>
      </c>
      <c r="G19" s="4"/>
      <c r="H19" s="4"/>
      <c r="I19" s="4"/>
      <c r="J19" s="4"/>
      <c r="K19" s="22" t="s">
        <v>223</v>
      </c>
      <c r="L19" s="22" t="s">
        <v>204</v>
      </c>
      <c r="M19" s="22" t="s">
        <v>223</v>
      </c>
      <c r="N19" s="23"/>
      <c r="P19" s="29" t="s">
        <v>15</v>
      </c>
      <c r="Q19" s="29">
        <f t="shared" si="3"/>
        <v>25</v>
      </c>
      <c r="R19" s="29">
        <f t="shared" si="3"/>
        <v>50</v>
      </c>
      <c r="S19" s="29">
        <f t="shared" si="3"/>
        <v>25</v>
      </c>
      <c r="T19" s="29">
        <f t="shared" si="3"/>
        <v>0</v>
      </c>
      <c r="U19" s="29">
        <f t="shared" si="1"/>
        <v>25</v>
      </c>
      <c r="V19" s="29">
        <f t="shared" si="1"/>
        <v>50</v>
      </c>
      <c r="W19" s="29">
        <f t="shared" si="1"/>
        <v>25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195</v>
      </c>
      <c r="G20" s="4"/>
      <c r="H20" s="4"/>
      <c r="I20" s="4"/>
      <c r="J20" s="4"/>
      <c r="K20" s="22"/>
      <c r="L20" s="22" t="s">
        <v>224</v>
      </c>
      <c r="M20" s="22" t="s">
        <v>223</v>
      </c>
      <c r="N20" s="23" t="s">
        <v>252</v>
      </c>
      <c r="P20" s="90" t="s">
        <v>16</v>
      </c>
      <c r="Q20" s="29">
        <f>K20</f>
        <v>0</v>
      </c>
      <c r="R20" s="29" t="str">
        <f>L20</f>
        <v>(＋)</v>
      </c>
      <c r="S20" s="29" t="str">
        <f>M20</f>
        <v>(25)</v>
      </c>
      <c r="T20" s="29" t="str">
        <f>N20</f>
        <v>(75)</v>
      </c>
      <c r="U20" s="29">
        <f t="shared" si="1"/>
        <v>0</v>
      </c>
      <c r="V20" s="29">
        <f t="shared" si="1"/>
        <v>0</v>
      </c>
      <c r="W20" s="29">
        <f t="shared" si="1"/>
        <v>25</v>
      </c>
      <c r="X20" s="29">
        <f t="shared" si="1"/>
        <v>75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158</v>
      </c>
      <c r="G21" s="4"/>
      <c r="H21" s="4"/>
      <c r="I21" s="4"/>
      <c r="J21" s="4"/>
      <c r="K21" s="22"/>
      <c r="L21" s="22"/>
      <c r="M21" s="22"/>
      <c r="N21" s="23" t="s">
        <v>224</v>
      </c>
      <c r="P21" s="29" t="s">
        <v>15</v>
      </c>
      <c r="Q21" s="29">
        <f>IF(K21="",0,VALUE(MID(K21,2,LEN(K21)-2)))</f>
        <v>0</v>
      </c>
      <c r="R21" s="29">
        <f>IF(L23="",0,VALUE(MID(L23,2,LEN(L23)-2)))</f>
        <v>25</v>
      </c>
      <c r="S21" s="29">
        <f>IF(M21="",0,VALUE(MID(M21,2,LEN(M21)-2)))</f>
        <v>0</v>
      </c>
      <c r="T21" s="29" t="e">
        <f>IF(N21="",0,VALUE(MID(N21,2,LEN(N21)-2)))</f>
        <v>#VALUE!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162</v>
      </c>
      <c r="G22" s="4"/>
      <c r="H22" s="4"/>
      <c r="I22" s="4"/>
      <c r="J22" s="4"/>
      <c r="K22" s="22" t="s">
        <v>224</v>
      </c>
      <c r="L22" s="22" t="s">
        <v>223</v>
      </c>
      <c r="M22" s="22" t="s">
        <v>224</v>
      </c>
      <c r="N22" s="23"/>
      <c r="U22" s="29">
        <f t="shared" si="1"/>
        <v>0</v>
      </c>
      <c r="V22" s="29">
        <f t="shared" si="1"/>
        <v>25</v>
      </c>
      <c r="W22" s="29">
        <f t="shared" si="1"/>
        <v>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157</v>
      </c>
      <c r="G23" s="4"/>
      <c r="H23" s="4"/>
      <c r="I23" s="4"/>
      <c r="J23" s="4"/>
      <c r="K23" s="22" t="s">
        <v>204</v>
      </c>
      <c r="L23" s="22" t="s">
        <v>223</v>
      </c>
      <c r="M23" s="22" t="s">
        <v>204</v>
      </c>
      <c r="N23" s="23" t="s">
        <v>208</v>
      </c>
      <c r="P23" s="29" t="s">
        <v>15</v>
      </c>
      <c r="Q23" s="29">
        <f aca="true" t="shared" si="4" ref="Q23:T24">IF(K23="",0,VALUE(MID(K23,2,LEN(K23)-2)))</f>
        <v>50</v>
      </c>
      <c r="R23" s="29" t="e">
        <f>IF(#REF!="",0,VALUE(MID(#REF!,2,LEN(#REF!)-2)))</f>
        <v>#REF!</v>
      </c>
      <c r="S23" s="29">
        <f t="shared" si="4"/>
        <v>50</v>
      </c>
      <c r="T23" s="29">
        <f t="shared" si="4"/>
        <v>100</v>
      </c>
      <c r="U23" s="29">
        <f t="shared" si="1"/>
        <v>50</v>
      </c>
      <c r="V23" s="29">
        <f t="shared" si="1"/>
        <v>25</v>
      </c>
      <c r="W23" s="29">
        <f t="shared" si="1"/>
        <v>50</v>
      </c>
      <c r="X23" s="29">
        <f t="shared" si="1"/>
        <v>100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93</v>
      </c>
      <c r="G24" s="4"/>
      <c r="H24" s="4"/>
      <c r="I24" s="4"/>
      <c r="J24" s="4"/>
      <c r="K24" s="22"/>
      <c r="L24" s="22" t="s">
        <v>223</v>
      </c>
      <c r="M24" s="22" t="s">
        <v>252</v>
      </c>
      <c r="N24" s="23"/>
      <c r="P24" s="29" t="s">
        <v>15</v>
      </c>
      <c r="Q24" s="29">
        <f t="shared" si="4"/>
        <v>0</v>
      </c>
      <c r="R24" s="29">
        <f t="shared" si="4"/>
        <v>25</v>
      </c>
      <c r="S24" s="29">
        <f t="shared" si="4"/>
        <v>75</v>
      </c>
      <c r="T24" s="29">
        <f t="shared" si="4"/>
        <v>0</v>
      </c>
      <c r="U24" s="29">
        <f t="shared" si="1"/>
        <v>0</v>
      </c>
      <c r="V24" s="29">
        <f t="shared" si="1"/>
        <v>25</v>
      </c>
      <c r="W24" s="29">
        <f t="shared" si="1"/>
        <v>75</v>
      </c>
      <c r="X24" s="29">
        <f t="shared" si="1"/>
        <v>0</v>
      </c>
    </row>
    <row r="25" spans="2:24" ht="13.5" customHeight="1">
      <c r="B25" s="1">
        <f t="shared" si="2"/>
        <v>15</v>
      </c>
      <c r="C25" s="2" t="s">
        <v>26</v>
      </c>
      <c r="D25" s="2" t="s">
        <v>27</v>
      </c>
      <c r="E25" s="4"/>
      <c r="F25" s="4" t="s">
        <v>154</v>
      </c>
      <c r="G25" s="4"/>
      <c r="H25" s="4"/>
      <c r="I25" s="4"/>
      <c r="J25" s="4"/>
      <c r="K25" s="28">
        <v>1900</v>
      </c>
      <c r="L25" s="24">
        <v>475</v>
      </c>
      <c r="M25" s="24">
        <v>750</v>
      </c>
      <c r="N25" s="25">
        <v>1050</v>
      </c>
      <c r="P25" s="90"/>
      <c r="U25" s="29">
        <f>COUNTA(K11:K24)</f>
        <v>10</v>
      </c>
      <c r="V25" s="29">
        <f>COUNTA(L11:L24)</f>
        <v>10</v>
      </c>
      <c r="W25" s="29">
        <f>COUNTA(M11:M24)</f>
        <v>10</v>
      </c>
      <c r="X25" s="29">
        <f>COUNTA(N11:N24)</f>
        <v>9</v>
      </c>
    </row>
    <row r="26" spans="2:21" ht="13.5" customHeight="1">
      <c r="B26" s="1">
        <f t="shared" si="2"/>
        <v>16</v>
      </c>
      <c r="C26" s="2" t="s">
        <v>28</v>
      </c>
      <c r="D26" s="2" t="s">
        <v>29</v>
      </c>
      <c r="E26" s="4"/>
      <c r="F26" s="4" t="s">
        <v>83</v>
      </c>
      <c r="G26" s="4"/>
      <c r="H26" s="4"/>
      <c r="I26" s="4"/>
      <c r="J26" s="4"/>
      <c r="K26" s="24"/>
      <c r="L26" s="24"/>
      <c r="M26" s="24">
        <v>1</v>
      </c>
      <c r="N26" s="25">
        <v>1</v>
      </c>
      <c r="P26" s="90"/>
      <c r="U26" s="29">
        <f>COUNTA(K11:K24)</f>
        <v>10</v>
      </c>
    </row>
    <row r="27" spans="2:16" ht="13.5" customHeight="1">
      <c r="B27" s="1">
        <f t="shared" si="2"/>
        <v>17</v>
      </c>
      <c r="C27" s="7"/>
      <c r="D27" s="7"/>
      <c r="E27" s="4"/>
      <c r="F27" s="4" t="s">
        <v>328</v>
      </c>
      <c r="G27" s="4"/>
      <c r="H27" s="4"/>
      <c r="I27" s="4"/>
      <c r="J27" s="4"/>
      <c r="K27" s="24"/>
      <c r="L27" s="24"/>
      <c r="M27" s="24">
        <v>25</v>
      </c>
      <c r="N27" s="132"/>
      <c r="P27" s="90"/>
    </row>
    <row r="28" spans="2:16" ht="13.5" customHeight="1">
      <c r="B28" s="1">
        <f t="shared" si="2"/>
        <v>18</v>
      </c>
      <c r="C28" s="7"/>
      <c r="D28" s="7"/>
      <c r="E28" s="4"/>
      <c r="F28" s="4" t="s">
        <v>129</v>
      </c>
      <c r="G28" s="4"/>
      <c r="H28" s="4"/>
      <c r="I28" s="4"/>
      <c r="J28" s="4"/>
      <c r="K28" s="24" t="s">
        <v>205</v>
      </c>
      <c r="L28" s="24">
        <v>150</v>
      </c>
      <c r="M28" s="24">
        <v>50</v>
      </c>
      <c r="N28" s="25" t="s">
        <v>205</v>
      </c>
      <c r="P28" s="90"/>
    </row>
    <row r="29" spans="2:24" ht="13.5" customHeight="1">
      <c r="B29" s="1">
        <f t="shared" si="2"/>
        <v>19</v>
      </c>
      <c r="C29" s="2" t="s">
        <v>110</v>
      </c>
      <c r="D29" s="2" t="s">
        <v>94</v>
      </c>
      <c r="E29" s="4"/>
      <c r="F29" s="4" t="s">
        <v>161</v>
      </c>
      <c r="G29" s="4"/>
      <c r="H29" s="4"/>
      <c r="I29" s="4"/>
      <c r="J29" s="4"/>
      <c r="K29" s="24" t="s">
        <v>205</v>
      </c>
      <c r="L29" s="24">
        <v>25</v>
      </c>
      <c r="M29" s="24"/>
      <c r="N29" s="25" t="s">
        <v>205</v>
      </c>
      <c r="U29" s="29">
        <f>COUNTA(K29:K29)</f>
        <v>1</v>
      </c>
      <c r="V29" s="29">
        <f>COUNTA(L29:L29)</f>
        <v>1</v>
      </c>
      <c r="W29" s="29">
        <f>COUNTA(M29:M29)</f>
        <v>0</v>
      </c>
      <c r="X29" s="29">
        <f>COUNTA(N29:N29)</f>
        <v>1</v>
      </c>
    </row>
    <row r="30" spans="2:24" ht="13.5" customHeight="1">
      <c r="B30" s="1">
        <f t="shared" si="2"/>
        <v>20</v>
      </c>
      <c r="C30" s="7"/>
      <c r="D30" s="9" t="s">
        <v>78</v>
      </c>
      <c r="E30" s="4"/>
      <c r="F30" s="4" t="s">
        <v>100</v>
      </c>
      <c r="G30" s="4"/>
      <c r="H30" s="4"/>
      <c r="I30" s="4"/>
      <c r="J30" s="4"/>
      <c r="K30" s="24" t="s">
        <v>205</v>
      </c>
      <c r="L30" s="24">
        <v>5</v>
      </c>
      <c r="M30" s="24">
        <v>8</v>
      </c>
      <c r="N30" s="25">
        <v>4</v>
      </c>
      <c r="U30" s="29">
        <f>COUNTA(K30)</f>
        <v>1</v>
      </c>
      <c r="V30" s="29">
        <f>COUNTA(L30)</f>
        <v>1</v>
      </c>
      <c r="W30" s="29">
        <f>COUNTA(M30)</f>
        <v>1</v>
      </c>
      <c r="X30" s="29">
        <f>COUNTA(N30)</f>
        <v>1</v>
      </c>
    </row>
    <row r="31" spans="2:14" ht="13.5" customHeight="1">
      <c r="B31" s="1">
        <f t="shared" si="2"/>
        <v>21</v>
      </c>
      <c r="C31" s="7"/>
      <c r="D31" s="2" t="s">
        <v>19</v>
      </c>
      <c r="E31" s="4"/>
      <c r="F31" s="4" t="s">
        <v>198</v>
      </c>
      <c r="G31" s="4"/>
      <c r="H31" s="4"/>
      <c r="I31" s="4"/>
      <c r="J31" s="4"/>
      <c r="K31" s="24"/>
      <c r="L31" s="24">
        <v>125</v>
      </c>
      <c r="M31" s="24">
        <v>50</v>
      </c>
      <c r="N31" s="25" t="s">
        <v>205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133</v>
      </c>
      <c r="G32" s="4"/>
      <c r="H32" s="4"/>
      <c r="I32" s="4"/>
      <c r="J32" s="4"/>
      <c r="K32" s="28">
        <v>575</v>
      </c>
      <c r="L32" s="24">
        <v>3650</v>
      </c>
      <c r="M32" s="24">
        <v>7450</v>
      </c>
      <c r="N32" s="25">
        <v>8700</v>
      </c>
    </row>
    <row r="33" spans="2:15" ht="13.5" customHeight="1">
      <c r="B33" s="1">
        <f t="shared" si="2"/>
        <v>23</v>
      </c>
      <c r="C33" s="7"/>
      <c r="D33" s="7"/>
      <c r="E33" s="4"/>
      <c r="F33" s="4" t="s">
        <v>151</v>
      </c>
      <c r="G33" s="4"/>
      <c r="H33" s="4"/>
      <c r="I33" s="4"/>
      <c r="J33" s="4"/>
      <c r="K33" s="24"/>
      <c r="L33" s="24"/>
      <c r="M33" s="24">
        <v>125</v>
      </c>
      <c r="N33" s="25">
        <v>575</v>
      </c>
      <c r="O33" s="67"/>
    </row>
    <row r="34" spans="2:14" ht="13.5" customHeight="1">
      <c r="B34" s="1">
        <f t="shared" si="2"/>
        <v>24</v>
      </c>
      <c r="C34" s="7"/>
      <c r="D34" s="7"/>
      <c r="E34" s="4"/>
      <c r="F34" s="4" t="s">
        <v>134</v>
      </c>
      <c r="G34" s="4"/>
      <c r="H34" s="4"/>
      <c r="I34" s="4"/>
      <c r="J34" s="4"/>
      <c r="K34" s="24">
        <v>12000</v>
      </c>
      <c r="L34" s="24">
        <v>18125</v>
      </c>
      <c r="M34" s="24">
        <v>9700</v>
      </c>
      <c r="N34" s="25">
        <v>825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20</v>
      </c>
      <c r="G35" s="4"/>
      <c r="H35" s="4"/>
      <c r="I35" s="4"/>
      <c r="J35" s="4"/>
      <c r="K35" s="28"/>
      <c r="L35" s="24">
        <v>25</v>
      </c>
      <c r="M35" s="24">
        <v>250</v>
      </c>
      <c r="N35" s="25">
        <v>1250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140</v>
      </c>
      <c r="G36" s="4"/>
      <c r="H36" s="4"/>
      <c r="I36" s="4"/>
      <c r="J36" s="4"/>
      <c r="K36" s="24" t="s">
        <v>205</v>
      </c>
      <c r="L36" s="24">
        <v>350</v>
      </c>
      <c r="M36" s="24">
        <v>100</v>
      </c>
      <c r="N36" s="25"/>
    </row>
    <row r="37" spans="2:14" ht="13.5" customHeight="1">
      <c r="B37" s="1">
        <f t="shared" si="2"/>
        <v>27</v>
      </c>
      <c r="C37" s="7"/>
      <c r="D37" s="7"/>
      <c r="E37" s="4"/>
      <c r="F37" s="4" t="s">
        <v>144</v>
      </c>
      <c r="G37" s="4"/>
      <c r="H37" s="4"/>
      <c r="I37" s="4"/>
      <c r="J37" s="4"/>
      <c r="K37" s="24">
        <v>25</v>
      </c>
      <c r="L37" s="24">
        <v>100</v>
      </c>
      <c r="M37" s="24">
        <v>275</v>
      </c>
      <c r="N37" s="25">
        <v>475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21</v>
      </c>
      <c r="G38" s="4"/>
      <c r="H38" s="4"/>
      <c r="I38" s="4"/>
      <c r="J38" s="4"/>
      <c r="K38" s="24"/>
      <c r="L38" s="24">
        <v>50</v>
      </c>
      <c r="M38" s="24">
        <v>400</v>
      </c>
      <c r="N38" s="25">
        <v>675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329</v>
      </c>
      <c r="G39" s="4"/>
      <c r="H39" s="4"/>
      <c r="I39" s="4"/>
      <c r="J39" s="4"/>
      <c r="K39" s="24" t="s">
        <v>205</v>
      </c>
      <c r="L39" s="24" t="s">
        <v>205</v>
      </c>
      <c r="M39" s="24" t="s">
        <v>205</v>
      </c>
      <c r="N39" s="25">
        <v>1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200</v>
      </c>
      <c r="G40" s="4"/>
      <c r="H40" s="4"/>
      <c r="I40" s="4"/>
      <c r="J40" s="4"/>
      <c r="K40" s="24" t="s">
        <v>205</v>
      </c>
      <c r="L40" s="24">
        <v>25</v>
      </c>
      <c r="M40" s="24">
        <v>100</v>
      </c>
      <c r="N40" s="25">
        <v>150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22</v>
      </c>
      <c r="G41" s="4"/>
      <c r="H41" s="4"/>
      <c r="I41" s="4"/>
      <c r="J41" s="4"/>
      <c r="K41" s="28"/>
      <c r="L41" s="24"/>
      <c r="M41" s="24">
        <v>500</v>
      </c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23</v>
      </c>
      <c r="G42" s="4"/>
      <c r="H42" s="4"/>
      <c r="I42" s="4"/>
      <c r="J42" s="4"/>
      <c r="K42" s="24">
        <v>850</v>
      </c>
      <c r="L42" s="24">
        <v>575</v>
      </c>
      <c r="M42" s="60">
        <v>1750</v>
      </c>
      <c r="N42" s="66">
        <v>950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24</v>
      </c>
      <c r="G43" s="4"/>
      <c r="H43" s="4"/>
      <c r="I43" s="4"/>
      <c r="J43" s="4"/>
      <c r="K43" s="24">
        <v>150</v>
      </c>
      <c r="L43" s="24">
        <v>250</v>
      </c>
      <c r="M43" s="24">
        <v>275</v>
      </c>
      <c r="N43" s="25">
        <v>50</v>
      </c>
    </row>
    <row r="44" spans="2:14" ht="13.5" customHeight="1">
      <c r="B44" s="1">
        <f t="shared" si="2"/>
        <v>34</v>
      </c>
      <c r="C44" s="2" t="s">
        <v>95</v>
      </c>
      <c r="D44" s="2" t="s">
        <v>96</v>
      </c>
      <c r="E44" s="4"/>
      <c r="F44" s="4" t="s">
        <v>127</v>
      </c>
      <c r="G44" s="4"/>
      <c r="H44" s="4"/>
      <c r="I44" s="4"/>
      <c r="J44" s="4"/>
      <c r="K44" s="28"/>
      <c r="L44" s="28">
        <v>50</v>
      </c>
      <c r="M44" s="24"/>
      <c r="N44" s="25">
        <v>75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119</v>
      </c>
      <c r="G45" s="4"/>
      <c r="H45" s="4"/>
      <c r="I45" s="4"/>
      <c r="J45" s="4"/>
      <c r="K45" s="24"/>
      <c r="L45" s="24"/>
      <c r="M45" s="24" t="s">
        <v>205</v>
      </c>
      <c r="N45" s="25">
        <v>25</v>
      </c>
    </row>
    <row r="46" spans="2:25" ht="13.5" customHeight="1">
      <c r="B46" s="1">
        <f t="shared" si="2"/>
        <v>36</v>
      </c>
      <c r="C46" s="2" t="s">
        <v>111</v>
      </c>
      <c r="D46" s="2" t="s">
        <v>30</v>
      </c>
      <c r="E46" s="4"/>
      <c r="F46" s="4" t="s">
        <v>168</v>
      </c>
      <c r="G46" s="4"/>
      <c r="H46" s="4"/>
      <c r="I46" s="4"/>
      <c r="J46" s="4"/>
      <c r="K46" s="24" t="s">
        <v>205</v>
      </c>
      <c r="L46" s="28" t="s">
        <v>205</v>
      </c>
      <c r="M46" s="24" t="s">
        <v>327</v>
      </c>
      <c r="N46" s="25" t="s">
        <v>205</v>
      </c>
      <c r="Y46" s="62"/>
    </row>
    <row r="47" spans="2:25" ht="13.5" customHeight="1">
      <c r="B47" s="1">
        <f t="shared" si="2"/>
        <v>37</v>
      </c>
      <c r="C47" s="7"/>
      <c r="D47" s="7"/>
      <c r="E47" s="4"/>
      <c r="F47" s="4" t="s">
        <v>142</v>
      </c>
      <c r="G47" s="4"/>
      <c r="H47" s="4"/>
      <c r="I47" s="4"/>
      <c r="J47" s="4"/>
      <c r="K47" s="24"/>
      <c r="L47" s="24">
        <v>25</v>
      </c>
      <c r="M47" s="24"/>
      <c r="N47" s="25"/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234</v>
      </c>
      <c r="G48" s="4"/>
      <c r="H48" s="4"/>
      <c r="I48" s="4"/>
      <c r="J48" s="4"/>
      <c r="K48" s="24">
        <v>75</v>
      </c>
      <c r="L48" s="24">
        <v>75</v>
      </c>
      <c r="M48" s="24">
        <v>150</v>
      </c>
      <c r="N48" s="25"/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260</v>
      </c>
      <c r="G49" s="4"/>
      <c r="H49" s="4"/>
      <c r="I49" s="4"/>
      <c r="J49" s="4"/>
      <c r="K49" s="24">
        <v>25</v>
      </c>
      <c r="L49" s="24"/>
      <c r="M49" s="24"/>
      <c r="N49" s="25"/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31</v>
      </c>
      <c r="G50" s="4"/>
      <c r="H50" s="4"/>
      <c r="I50" s="4"/>
      <c r="J50" s="4"/>
      <c r="K50" s="24"/>
      <c r="L50" s="24" t="s">
        <v>205</v>
      </c>
      <c r="M50" s="24"/>
      <c r="N50" s="25"/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108</v>
      </c>
      <c r="G51" s="4"/>
      <c r="H51" s="4"/>
      <c r="I51" s="4"/>
      <c r="J51" s="4"/>
      <c r="K51" s="24"/>
      <c r="L51" s="24"/>
      <c r="M51" s="24"/>
      <c r="N51" s="25">
        <v>25</v>
      </c>
      <c r="Y51" s="63"/>
    </row>
    <row r="52" spans="2:25" ht="13.5" customHeight="1">
      <c r="B52" s="1">
        <f t="shared" si="2"/>
        <v>42</v>
      </c>
      <c r="C52" s="7"/>
      <c r="D52" s="7"/>
      <c r="E52" s="4"/>
      <c r="F52" s="4" t="s">
        <v>330</v>
      </c>
      <c r="G52" s="4"/>
      <c r="H52" s="4"/>
      <c r="I52" s="4"/>
      <c r="J52" s="4"/>
      <c r="K52" s="24"/>
      <c r="L52" s="24" t="s">
        <v>205</v>
      </c>
      <c r="M52" s="24"/>
      <c r="N52" s="25" t="s">
        <v>205</v>
      </c>
      <c r="Y52" s="63"/>
    </row>
    <row r="53" spans="2:25" ht="13.5" customHeight="1">
      <c r="B53" s="1">
        <f t="shared" si="2"/>
        <v>43</v>
      </c>
      <c r="C53" s="7"/>
      <c r="D53" s="7"/>
      <c r="E53" s="4"/>
      <c r="F53" s="4" t="s">
        <v>191</v>
      </c>
      <c r="G53" s="4"/>
      <c r="H53" s="4"/>
      <c r="I53" s="4"/>
      <c r="J53" s="4"/>
      <c r="K53" s="24"/>
      <c r="L53" s="24" t="s">
        <v>205</v>
      </c>
      <c r="M53" s="24" t="s">
        <v>205</v>
      </c>
      <c r="N53" s="25" t="s">
        <v>205</v>
      </c>
      <c r="Y53" s="64"/>
    </row>
    <row r="54" spans="2:25" ht="13.5" customHeight="1">
      <c r="B54" s="1">
        <f t="shared" si="2"/>
        <v>44</v>
      </c>
      <c r="C54" s="7"/>
      <c r="D54" s="7"/>
      <c r="E54" s="4"/>
      <c r="F54" s="4" t="s">
        <v>84</v>
      </c>
      <c r="G54" s="4"/>
      <c r="H54" s="4"/>
      <c r="I54" s="4"/>
      <c r="J54" s="4"/>
      <c r="K54" s="24" t="s">
        <v>327</v>
      </c>
      <c r="L54" s="24" t="s">
        <v>205</v>
      </c>
      <c r="M54" s="24"/>
      <c r="N54" s="25"/>
      <c r="Y54" s="63"/>
    </row>
    <row r="55" spans="2:25" ht="13.5" customHeight="1">
      <c r="B55" s="1">
        <f t="shared" si="2"/>
        <v>45</v>
      </c>
      <c r="C55" s="7"/>
      <c r="D55" s="7"/>
      <c r="E55" s="4"/>
      <c r="F55" s="4" t="s">
        <v>192</v>
      </c>
      <c r="G55" s="4"/>
      <c r="H55" s="4"/>
      <c r="I55" s="4"/>
      <c r="J55" s="4"/>
      <c r="K55" s="28">
        <v>1300</v>
      </c>
      <c r="L55" s="28"/>
      <c r="M55" s="24">
        <v>100</v>
      </c>
      <c r="N55" s="25">
        <v>200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199</v>
      </c>
      <c r="G56" s="4"/>
      <c r="H56" s="4"/>
      <c r="I56" s="4"/>
      <c r="J56" s="4"/>
      <c r="K56" s="28"/>
      <c r="L56" s="28"/>
      <c r="M56" s="24"/>
      <c r="N56" s="25" t="s">
        <v>205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331</v>
      </c>
      <c r="G57" s="4"/>
      <c r="H57" s="4"/>
      <c r="I57" s="4"/>
      <c r="J57" s="4"/>
      <c r="K57" s="24">
        <v>225</v>
      </c>
      <c r="L57" s="24">
        <v>50</v>
      </c>
      <c r="M57" s="24"/>
      <c r="N57" s="25"/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145</v>
      </c>
      <c r="G58" s="4"/>
      <c r="H58" s="4"/>
      <c r="I58" s="4"/>
      <c r="J58" s="4"/>
      <c r="K58" s="24"/>
      <c r="L58" s="24" t="s">
        <v>205</v>
      </c>
      <c r="M58" s="24"/>
      <c r="N58" s="25">
        <v>400</v>
      </c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332</v>
      </c>
      <c r="G59" s="4"/>
      <c r="H59" s="4"/>
      <c r="I59" s="4"/>
      <c r="J59" s="4"/>
      <c r="K59" s="24"/>
      <c r="L59" s="24">
        <v>50</v>
      </c>
      <c r="M59" s="24"/>
      <c r="N59" s="25"/>
      <c r="Y59" s="65"/>
    </row>
    <row r="60" spans="2:25" ht="13.5" customHeight="1">
      <c r="B60" s="1">
        <f t="shared" si="2"/>
        <v>50</v>
      </c>
      <c r="C60" s="7"/>
      <c r="D60" s="7"/>
      <c r="E60" s="4"/>
      <c r="F60" s="4" t="s">
        <v>278</v>
      </c>
      <c r="G60" s="4"/>
      <c r="H60" s="4"/>
      <c r="I60" s="4"/>
      <c r="J60" s="4"/>
      <c r="K60" s="24">
        <v>368</v>
      </c>
      <c r="L60" s="24" t="s">
        <v>205</v>
      </c>
      <c r="M60" s="24">
        <v>16</v>
      </c>
      <c r="N60" s="25">
        <v>64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220</v>
      </c>
      <c r="G61" s="4"/>
      <c r="H61" s="4"/>
      <c r="I61" s="4"/>
      <c r="J61" s="4"/>
      <c r="K61" s="24">
        <v>225</v>
      </c>
      <c r="L61" s="90">
        <v>800</v>
      </c>
      <c r="M61" s="24">
        <v>525</v>
      </c>
      <c r="N61" s="25">
        <v>25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333</v>
      </c>
      <c r="G62" s="4"/>
      <c r="H62" s="4"/>
      <c r="I62" s="4"/>
      <c r="J62" s="4"/>
      <c r="K62" s="24">
        <v>256</v>
      </c>
      <c r="L62" s="24"/>
      <c r="M62" s="24">
        <v>16</v>
      </c>
      <c r="N62" s="25"/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146</v>
      </c>
      <c r="G63" s="4"/>
      <c r="H63" s="4"/>
      <c r="I63" s="4"/>
      <c r="J63" s="4"/>
      <c r="K63" s="24">
        <v>200</v>
      </c>
      <c r="L63" s="24">
        <v>800</v>
      </c>
      <c r="M63" s="24">
        <v>1600</v>
      </c>
      <c r="N63" s="25">
        <v>300</v>
      </c>
      <c r="Y63" s="65"/>
    </row>
    <row r="64" spans="2:25" ht="13.5" customHeight="1">
      <c r="B64" s="1">
        <f t="shared" si="2"/>
        <v>54</v>
      </c>
      <c r="C64" s="7"/>
      <c r="D64" s="7"/>
      <c r="E64" s="4"/>
      <c r="F64" s="4" t="s">
        <v>147</v>
      </c>
      <c r="G64" s="4"/>
      <c r="H64" s="4"/>
      <c r="I64" s="4"/>
      <c r="J64" s="4"/>
      <c r="K64" s="24" t="s">
        <v>205</v>
      </c>
      <c r="L64" s="24">
        <v>75</v>
      </c>
      <c r="M64" s="24">
        <v>125</v>
      </c>
      <c r="N64" s="25" t="s">
        <v>205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178</v>
      </c>
      <c r="G65" s="4"/>
      <c r="H65" s="4"/>
      <c r="I65" s="4"/>
      <c r="J65" s="4"/>
      <c r="K65" s="24"/>
      <c r="L65" s="24"/>
      <c r="M65" s="24"/>
      <c r="N65" s="25" t="s">
        <v>205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170</v>
      </c>
      <c r="G66" s="4"/>
      <c r="H66" s="4"/>
      <c r="I66" s="4"/>
      <c r="J66" s="4"/>
      <c r="K66" s="24" t="s">
        <v>205</v>
      </c>
      <c r="L66" s="24" t="s">
        <v>205</v>
      </c>
      <c r="M66" s="24">
        <v>100</v>
      </c>
      <c r="N66" s="25">
        <v>100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33</v>
      </c>
      <c r="G67" s="4"/>
      <c r="H67" s="4"/>
      <c r="I67" s="4"/>
      <c r="J67" s="4"/>
      <c r="K67" s="24">
        <v>168</v>
      </c>
      <c r="L67" s="24">
        <v>16</v>
      </c>
      <c r="M67" s="24"/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35</v>
      </c>
      <c r="G68" s="4"/>
      <c r="H68" s="4"/>
      <c r="I68" s="4"/>
      <c r="J68" s="4"/>
      <c r="K68" s="28">
        <v>192</v>
      </c>
      <c r="L68" s="24">
        <v>64</v>
      </c>
      <c r="M68" s="24">
        <v>80</v>
      </c>
      <c r="N68" s="25">
        <v>96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36</v>
      </c>
      <c r="G69" s="4"/>
      <c r="H69" s="4"/>
      <c r="I69" s="4"/>
      <c r="J69" s="4"/>
      <c r="K69" s="24">
        <v>120</v>
      </c>
      <c r="L69" s="24">
        <v>40</v>
      </c>
      <c r="M69" s="24">
        <v>16</v>
      </c>
      <c r="N69" s="25">
        <v>112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280</v>
      </c>
      <c r="G70" s="4"/>
      <c r="H70" s="4"/>
      <c r="I70" s="4"/>
      <c r="J70" s="4"/>
      <c r="K70" s="24">
        <v>288</v>
      </c>
      <c r="L70" s="24"/>
      <c r="M70" s="24"/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159</v>
      </c>
      <c r="G71" s="4"/>
      <c r="H71" s="4"/>
      <c r="I71" s="4"/>
      <c r="J71" s="4"/>
      <c r="K71" s="24" t="s">
        <v>205</v>
      </c>
      <c r="L71" s="24">
        <v>25</v>
      </c>
      <c r="M71" s="24"/>
      <c r="N71" s="25">
        <v>25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104</v>
      </c>
      <c r="G72" s="4"/>
      <c r="H72" s="4"/>
      <c r="I72" s="4"/>
      <c r="J72" s="4"/>
      <c r="K72" s="28">
        <v>200</v>
      </c>
      <c r="L72" s="24" t="s">
        <v>205</v>
      </c>
      <c r="M72" s="24">
        <v>200</v>
      </c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105</v>
      </c>
      <c r="G73" s="4"/>
      <c r="H73" s="4"/>
      <c r="I73" s="4"/>
      <c r="J73" s="4"/>
      <c r="K73" s="24">
        <v>100</v>
      </c>
      <c r="L73" s="24">
        <v>100</v>
      </c>
      <c r="M73" s="24" t="s">
        <v>205</v>
      </c>
      <c r="N73" s="25"/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132</v>
      </c>
      <c r="G74" s="4"/>
      <c r="H74" s="4"/>
      <c r="I74" s="4"/>
      <c r="J74" s="4"/>
      <c r="K74" s="24" t="s">
        <v>205</v>
      </c>
      <c r="L74" s="24"/>
      <c r="M74" s="24" t="s">
        <v>205</v>
      </c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148</v>
      </c>
      <c r="G75" s="4"/>
      <c r="H75" s="4"/>
      <c r="I75" s="4"/>
      <c r="J75" s="4"/>
      <c r="K75" s="24">
        <v>2050</v>
      </c>
      <c r="L75" s="24">
        <v>600</v>
      </c>
      <c r="M75" s="24">
        <v>1200</v>
      </c>
      <c r="N75" s="25">
        <v>900</v>
      </c>
      <c r="Y75" s="62"/>
    </row>
    <row r="76" spans="2:25" ht="13.5" customHeight="1">
      <c r="B76" s="1">
        <f aca="true" t="shared" si="5" ref="B76:B95">B75+1</f>
        <v>66</v>
      </c>
      <c r="C76" s="7"/>
      <c r="D76" s="7"/>
      <c r="E76" s="4"/>
      <c r="F76" s="4" t="s">
        <v>183</v>
      </c>
      <c r="G76" s="4"/>
      <c r="H76" s="4"/>
      <c r="I76" s="4"/>
      <c r="J76" s="4"/>
      <c r="K76" s="28"/>
      <c r="L76" s="24" t="s">
        <v>205</v>
      </c>
      <c r="M76" s="24">
        <v>25</v>
      </c>
      <c r="N76" s="25" t="s">
        <v>205</v>
      </c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155</v>
      </c>
      <c r="G77" s="4"/>
      <c r="H77" s="4"/>
      <c r="I77" s="4"/>
      <c r="J77" s="4"/>
      <c r="K77" s="24" t="s">
        <v>205</v>
      </c>
      <c r="L77" s="24">
        <v>50</v>
      </c>
      <c r="M77" s="24">
        <v>1</v>
      </c>
      <c r="N77" s="25">
        <v>3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156</v>
      </c>
      <c r="G78" s="4"/>
      <c r="H78" s="4"/>
      <c r="I78" s="4"/>
      <c r="J78" s="4"/>
      <c r="K78" s="24">
        <v>25</v>
      </c>
      <c r="L78" s="24" t="s">
        <v>205</v>
      </c>
      <c r="M78" s="24">
        <v>50</v>
      </c>
      <c r="N78" s="25">
        <v>25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236</v>
      </c>
      <c r="G79" s="4"/>
      <c r="H79" s="4"/>
      <c r="I79" s="4"/>
      <c r="J79" s="4"/>
      <c r="K79" s="24"/>
      <c r="L79" s="24"/>
      <c r="M79" s="24">
        <v>100</v>
      </c>
      <c r="N79" s="25"/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334</v>
      </c>
      <c r="G80" s="4"/>
      <c r="H80" s="4"/>
      <c r="I80" s="4"/>
      <c r="J80" s="4"/>
      <c r="K80" s="28"/>
      <c r="L80" s="24">
        <v>25</v>
      </c>
      <c r="M80" s="24"/>
      <c r="N80" s="25" t="s">
        <v>205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137</v>
      </c>
      <c r="G81" s="4"/>
      <c r="H81" s="4"/>
      <c r="I81" s="4"/>
      <c r="J81" s="4"/>
      <c r="K81" s="24">
        <v>224</v>
      </c>
      <c r="L81" s="24"/>
      <c r="M81" s="24" t="s">
        <v>205</v>
      </c>
      <c r="N81" s="25" t="s">
        <v>205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39</v>
      </c>
      <c r="G82" s="4"/>
      <c r="H82" s="4"/>
      <c r="I82" s="4"/>
      <c r="J82" s="4"/>
      <c r="K82" s="24">
        <v>1800</v>
      </c>
      <c r="L82" s="24">
        <v>1000</v>
      </c>
      <c r="M82" s="24">
        <v>2500</v>
      </c>
      <c r="N82" s="25">
        <v>1100</v>
      </c>
      <c r="Y82" s="62"/>
    </row>
    <row r="83" spans="2:14" ht="13.5" customHeight="1">
      <c r="B83" s="1">
        <f t="shared" si="5"/>
        <v>73</v>
      </c>
      <c r="C83" s="2" t="s">
        <v>86</v>
      </c>
      <c r="D83" s="2" t="s">
        <v>87</v>
      </c>
      <c r="E83" s="4"/>
      <c r="F83" s="4" t="s">
        <v>163</v>
      </c>
      <c r="G83" s="4"/>
      <c r="H83" s="4"/>
      <c r="I83" s="4"/>
      <c r="J83" s="4"/>
      <c r="K83" s="24"/>
      <c r="L83" s="24">
        <v>1</v>
      </c>
      <c r="M83" s="24"/>
      <c r="N83" s="25">
        <v>1</v>
      </c>
    </row>
    <row r="84" spans="2:14" ht="13.5" customHeight="1">
      <c r="B84" s="1">
        <f t="shared" si="5"/>
        <v>74</v>
      </c>
      <c r="C84" s="2" t="s">
        <v>40</v>
      </c>
      <c r="D84" s="2" t="s">
        <v>41</v>
      </c>
      <c r="E84" s="4"/>
      <c r="F84" s="4" t="s">
        <v>99</v>
      </c>
      <c r="G84" s="4"/>
      <c r="H84" s="4"/>
      <c r="I84" s="4"/>
      <c r="J84" s="4"/>
      <c r="K84" s="24">
        <v>1</v>
      </c>
      <c r="L84" s="24"/>
      <c r="M84" s="24"/>
      <c r="N84" s="25"/>
    </row>
    <row r="85" spans="2:14" ht="13.5" customHeight="1">
      <c r="B85" s="1">
        <f t="shared" si="5"/>
        <v>75</v>
      </c>
      <c r="C85" s="7"/>
      <c r="D85" s="7"/>
      <c r="E85" s="4"/>
      <c r="F85" s="4" t="s">
        <v>335</v>
      </c>
      <c r="G85" s="4"/>
      <c r="H85" s="4"/>
      <c r="I85" s="4"/>
      <c r="J85" s="4"/>
      <c r="K85" s="24"/>
      <c r="L85" s="24" t="s">
        <v>205</v>
      </c>
      <c r="M85" s="24">
        <v>2</v>
      </c>
      <c r="N85" s="25">
        <v>1</v>
      </c>
    </row>
    <row r="86" spans="2:14" ht="13.5" customHeight="1">
      <c r="B86" s="1">
        <f t="shared" si="5"/>
        <v>76</v>
      </c>
      <c r="C86" s="7"/>
      <c r="D86" s="7"/>
      <c r="E86" s="4"/>
      <c r="F86" s="4" t="s">
        <v>336</v>
      </c>
      <c r="G86" s="4"/>
      <c r="H86" s="4"/>
      <c r="I86" s="4"/>
      <c r="J86" s="4"/>
      <c r="K86" s="24" t="s">
        <v>205</v>
      </c>
      <c r="L86" s="24" t="s">
        <v>205</v>
      </c>
      <c r="M86" s="24"/>
      <c r="N86" s="25" t="s">
        <v>205</v>
      </c>
    </row>
    <row r="87" spans="2:14" ht="13.5" customHeight="1">
      <c r="B87" s="1">
        <f t="shared" si="5"/>
        <v>77</v>
      </c>
      <c r="C87" s="7"/>
      <c r="D87" s="7"/>
      <c r="E87" s="4"/>
      <c r="F87" s="4" t="s">
        <v>184</v>
      </c>
      <c r="G87" s="4"/>
      <c r="H87" s="4"/>
      <c r="I87" s="4"/>
      <c r="J87" s="4"/>
      <c r="K87" s="24">
        <v>7</v>
      </c>
      <c r="L87" s="24">
        <v>1</v>
      </c>
      <c r="M87" s="24">
        <v>1</v>
      </c>
      <c r="N87" s="25"/>
    </row>
    <row r="88" spans="2:14" ht="13.5" customHeight="1">
      <c r="B88" s="1">
        <f t="shared" si="5"/>
        <v>78</v>
      </c>
      <c r="C88" s="7"/>
      <c r="D88" s="7"/>
      <c r="E88" s="4"/>
      <c r="F88" s="4" t="s">
        <v>185</v>
      </c>
      <c r="G88" s="4"/>
      <c r="H88" s="4"/>
      <c r="I88" s="4"/>
      <c r="J88" s="4"/>
      <c r="K88" s="24"/>
      <c r="L88" s="28" t="s">
        <v>205</v>
      </c>
      <c r="M88" s="24">
        <v>1</v>
      </c>
      <c r="N88" s="25"/>
    </row>
    <row r="89" spans="2:14" ht="13.5" customHeight="1">
      <c r="B89" s="1">
        <f t="shared" si="5"/>
        <v>79</v>
      </c>
      <c r="C89" s="7"/>
      <c r="D89" s="7"/>
      <c r="E89" s="4"/>
      <c r="F89" s="4" t="s">
        <v>186</v>
      </c>
      <c r="G89" s="4"/>
      <c r="H89" s="4"/>
      <c r="I89" s="4"/>
      <c r="J89" s="4"/>
      <c r="K89" s="24">
        <v>10</v>
      </c>
      <c r="L89" s="24">
        <v>4</v>
      </c>
      <c r="M89" s="24">
        <v>2</v>
      </c>
      <c r="N89" s="25"/>
    </row>
    <row r="90" spans="2:14" ht="13.5" customHeight="1">
      <c r="B90" s="1">
        <f t="shared" si="5"/>
        <v>80</v>
      </c>
      <c r="C90" s="7"/>
      <c r="D90" s="7"/>
      <c r="E90" s="4"/>
      <c r="F90" s="4" t="s">
        <v>88</v>
      </c>
      <c r="G90" s="4"/>
      <c r="H90" s="4"/>
      <c r="I90" s="4"/>
      <c r="J90" s="4"/>
      <c r="K90" s="24">
        <v>6</v>
      </c>
      <c r="L90" s="24">
        <v>11</v>
      </c>
      <c r="M90" s="24">
        <v>12</v>
      </c>
      <c r="N90" s="25">
        <v>2</v>
      </c>
    </row>
    <row r="91" spans="2:14" ht="13.5" customHeight="1">
      <c r="B91" s="1">
        <f t="shared" si="5"/>
        <v>81</v>
      </c>
      <c r="C91" s="7"/>
      <c r="D91" s="8"/>
      <c r="E91" s="4"/>
      <c r="F91" s="4" t="s">
        <v>42</v>
      </c>
      <c r="G91" s="4"/>
      <c r="H91" s="4"/>
      <c r="I91" s="4"/>
      <c r="J91" s="4"/>
      <c r="K91" s="24" t="s">
        <v>205</v>
      </c>
      <c r="L91" s="24">
        <v>8</v>
      </c>
      <c r="M91" s="24">
        <v>3</v>
      </c>
      <c r="N91" s="25">
        <v>2</v>
      </c>
    </row>
    <row r="92" spans="2:14" ht="13.5" customHeight="1">
      <c r="B92" s="1">
        <f t="shared" si="5"/>
        <v>82</v>
      </c>
      <c r="C92" s="2" t="s">
        <v>301</v>
      </c>
      <c r="D92" s="2" t="s">
        <v>89</v>
      </c>
      <c r="E92" s="4"/>
      <c r="F92" s="4" t="s">
        <v>264</v>
      </c>
      <c r="G92" s="4"/>
      <c r="H92" s="4"/>
      <c r="I92" s="4"/>
      <c r="J92" s="4"/>
      <c r="K92" s="24"/>
      <c r="L92" s="24"/>
      <c r="M92" s="24"/>
      <c r="N92" s="25" t="s">
        <v>205</v>
      </c>
    </row>
    <row r="93" spans="2:14" ht="13.5" customHeight="1">
      <c r="B93" s="1">
        <f t="shared" si="5"/>
        <v>83</v>
      </c>
      <c r="C93" s="7"/>
      <c r="D93" s="2" t="s">
        <v>90</v>
      </c>
      <c r="E93" s="4"/>
      <c r="F93" s="4" t="s">
        <v>128</v>
      </c>
      <c r="G93" s="4"/>
      <c r="H93" s="4"/>
      <c r="I93" s="4"/>
      <c r="J93" s="4"/>
      <c r="K93" s="24">
        <v>1</v>
      </c>
      <c r="L93" s="24">
        <v>5</v>
      </c>
      <c r="M93" s="24"/>
      <c r="N93" s="25" t="s">
        <v>205</v>
      </c>
    </row>
    <row r="94" spans="2:14" ht="13.5" customHeight="1">
      <c r="B94" s="1">
        <f t="shared" si="5"/>
        <v>84</v>
      </c>
      <c r="C94" s="7"/>
      <c r="D94" s="2" t="s">
        <v>303</v>
      </c>
      <c r="E94" s="4"/>
      <c r="F94" s="4" t="s">
        <v>167</v>
      </c>
      <c r="G94" s="4"/>
      <c r="H94" s="4"/>
      <c r="I94" s="4"/>
      <c r="J94" s="4"/>
      <c r="K94" s="24">
        <v>1</v>
      </c>
      <c r="L94" s="24">
        <v>6</v>
      </c>
      <c r="M94" s="24">
        <v>1</v>
      </c>
      <c r="N94" s="25">
        <v>15</v>
      </c>
    </row>
    <row r="95" spans="2:14" ht="13.5" customHeight="1" thickBot="1">
      <c r="B95" s="1">
        <f t="shared" si="5"/>
        <v>85</v>
      </c>
      <c r="C95" s="7"/>
      <c r="D95" s="7"/>
      <c r="E95" s="4"/>
      <c r="F95" s="4" t="s">
        <v>337</v>
      </c>
      <c r="G95" s="4"/>
      <c r="H95" s="4"/>
      <c r="I95" s="4"/>
      <c r="J95" s="4"/>
      <c r="K95" s="24"/>
      <c r="L95" s="24"/>
      <c r="M95" s="24"/>
      <c r="N95" s="25">
        <v>11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COUNTA(K11:K109)</f>
        <v>63</v>
      </c>
      <c r="V96" s="29">
        <f>COUNTA(L11:L109)</f>
        <v>71</v>
      </c>
      <c r="W96" s="29">
        <f>COUNTA(M11:M109)</f>
        <v>66</v>
      </c>
      <c r="X96" s="29">
        <f>COUNTA(N11:N109)</f>
        <v>66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SUM(U11:U24,K25:K109)</f>
        <v>51017</v>
      </c>
      <c r="V100" s="29">
        <f>SUM(V11:V24,L25:L109)</f>
        <v>38536</v>
      </c>
      <c r="W100" s="29">
        <f>SUM(W11:W24,M25:M109)</f>
        <v>43910</v>
      </c>
      <c r="X100" s="29">
        <f>SUM(X11:X24,N25:N109)</f>
        <v>23388</v>
      </c>
    </row>
    <row r="101" spans="2:14" ht="18" customHeight="1" thickBot="1">
      <c r="B101" s="81"/>
      <c r="C101" s="10"/>
      <c r="D101" s="149" t="s">
        <v>3</v>
      </c>
      <c r="E101" s="149"/>
      <c r="F101" s="149"/>
      <c r="G101" s="149"/>
      <c r="H101" s="10"/>
      <c r="I101" s="10"/>
      <c r="J101" s="83"/>
      <c r="K101" s="34" t="str">
        <f>K5</f>
        <v>H 30.7.3</v>
      </c>
      <c r="L101" s="34" t="str">
        <f>L5</f>
        <v>H 30.7.3</v>
      </c>
      <c r="M101" s="34" t="str">
        <f>M5</f>
        <v>H 30.7.3</v>
      </c>
      <c r="N101" s="53" t="str">
        <f>N5</f>
        <v>H 30.7.3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85">
        <f>B95+1</f>
        <v>86</v>
      </c>
      <c r="C103" s="7" t="s">
        <v>338</v>
      </c>
      <c r="D103" s="8" t="s">
        <v>339</v>
      </c>
      <c r="E103" s="88"/>
      <c r="F103" s="88" t="s">
        <v>45</v>
      </c>
      <c r="G103" s="88"/>
      <c r="H103" s="88"/>
      <c r="I103" s="88"/>
      <c r="J103" s="88"/>
      <c r="K103" s="133">
        <v>25</v>
      </c>
      <c r="L103" s="133">
        <v>25</v>
      </c>
      <c r="M103" s="133">
        <v>25</v>
      </c>
      <c r="N103" s="30">
        <v>175</v>
      </c>
    </row>
    <row r="104" spans="2:14" ht="13.5" customHeight="1">
      <c r="B104" s="1">
        <f aca="true" t="shared" si="6" ref="B104:B109">B103+1</f>
        <v>87</v>
      </c>
      <c r="C104" s="8"/>
      <c r="D104" s="9" t="s">
        <v>46</v>
      </c>
      <c r="E104" s="4"/>
      <c r="F104" s="4" t="s">
        <v>47</v>
      </c>
      <c r="G104" s="4"/>
      <c r="H104" s="4"/>
      <c r="I104" s="4"/>
      <c r="J104" s="4"/>
      <c r="K104" s="24">
        <v>25</v>
      </c>
      <c r="L104" s="24">
        <v>175</v>
      </c>
      <c r="M104" s="24">
        <v>175</v>
      </c>
      <c r="N104" s="25">
        <v>75</v>
      </c>
    </row>
    <row r="105" spans="2:14" ht="13.5" customHeight="1">
      <c r="B105" s="1">
        <f t="shared" si="6"/>
        <v>88</v>
      </c>
      <c r="C105" s="2" t="s">
        <v>0</v>
      </c>
      <c r="D105" s="2" t="s">
        <v>91</v>
      </c>
      <c r="E105" s="4"/>
      <c r="F105" s="4" t="s">
        <v>1</v>
      </c>
      <c r="G105" s="4"/>
      <c r="H105" s="4"/>
      <c r="I105" s="4"/>
      <c r="J105" s="4"/>
      <c r="K105" s="24"/>
      <c r="L105" s="24" t="s">
        <v>205</v>
      </c>
      <c r="M105" s="24"/>
      <c r="N105" s="25"/>
    </row>
    <row r="106" spans="2:24" ht="13.5" customHeight="1">
      <c r="B106" s="1">
        <f t="shared" si="6"/>
        <v>89</v>
      </c>
      <c r="C106" s="7"/>
      <c r="D106" s="9" t="s">
        <v>48</v>
      </c>
      <c r="E106" s="4"/>
      <c r="F106" s="4" t="s">
        <v>49</v>
      </c>
      <c r="G106" s="4"/>
      <c r="H106" s="4"/>
      <c r="I106" s="4"/>
      <c r="J106" s="4"/>
      <c r="K106" s="24" t="s">
        <v>205</v>
      </c>
      <c r="L106" s="24"/>
      <c r="M106" s="24">
        <v>25</v>
      </c>
      <c r="N106" s="25"/>
      <c r="U106" s="29">
        <f>COUNTA(K83:K106)</f>
        <v>13</v>
      </c>
      <c r="V106" s="29">
        <f>COUNTA(L83:L106)</f>
        <v>15</v>
      </c>
      <c r="W106" s="29">
        <f>COUNTA(M83:M106)</f>
        <v>12</v>
      </c>
      <c r="X106" s="29">
        <f>COUNTA(N83:N106)</f>
        <v>13</v>
      </c>
    </row>
    <row r="107" spans="2:14" ht="13.5" customHeight="1">
      <c r="B107" s="1">
        <f t="shared" si="6"/>
        <v>90</v>
      </c>
      <c r="C107" s="156" t="s">
        <v>50</v>
      </c>
      <c r="D107" s="157"/>
      <c r="E107" s="4"/>
      <c r="F107" s="4" t="s">
        <v>51</v>
      </c>
      <c r="G107" s="4"/>
      <c r="H107" s="4"/>
      <c r="I107" s="4"/>
      <c r="J107" s="4"/>
      <c r="K107" s="24">
        <v>650</v>
      </c>
      <c r="L107" s="24">
        <v>3000</v>
      </c>
      <c r="M107" s="24">
        <v>2125</v>
      </c>
      <c r="N107" s="25">
        <v>1750</v>
      </c>
    </row>
    <row r="108" spans="2:14" ht="13.5" customHeight="1">
      <c r="B108" s="1">
        <f t="shared" si="6"/>
        <v>91</v>
      </c>
      <c r="C108" s="3"/>
      <c r="D108" s="92"/>
      <c r="E108" s="4"/>
      <c r="F108" s="4" t="s">
        <v>52</v>
      </c>
      <c r="G108" s="4"/>
      <c r="H108" s="4"/>
      <c r="I108" s="4"/>
      <c r="J108" s="4"/>
      <c r="K108" s="24">
        <v>150</v>
      </c>
      <c r="L108" s="24">
        <v>750</v>
      </c>
      <c r="M108" s="24">
        <v>625</v>
      </c>
      <c r="N108" s="25">
        <v>625</v>
      </c>
    </row>
    <row r="109" spans="2:14" ht="13.5" customHeight="1" thickBot="1">
      <c r="B109" s="1">
        <f t="shared" si="6"/>
        <v>92</v>
      </c>
      <c r="C109" s="3"/>
      <c r="D109" s="92"/>
      <c r="E109" s="4"/>
      <c r="F109" s="4" t="s">
        <v>92</v>
      </c>
      <c r="G109" s="4"/>
      <c r="H109" s="4"/>
      <c r="I109" s="4"/>
      <c r="J109" s="4"/>
      <c r="K109" s="24">
        <v>200</v>
      </c>
      <c r="L109" s="24">
        <v>250</v>
      </c>
      <c r="M109" s="24">
        <v>400</v>
      </c>
      <c r="N109" s="25">
        <v>50</v>
      </c>
    </row>
    <row r="110" spans="2:14" ht="19.5" customHeight="1" thickTop="1">
      <c r="B110" s="159" t="s">
        <v>54</v>
      </c>
      <c r="C110" s="160"/>
      <c r="D110" s="160"/>
      <c r="E110" s="160"/>
      <c r="F110" s="160"/>
      <c r="G110" s="160"/>
      <c r="H110" s="160"/>
      <c r="I110" s="160"/>
      <c r="J110" s="95"/>
      <c r="K110" s="37">
        <f>SUM(K111:K119)</f>
        <v>51017</v>
      </c>
      <c r="L110" s="37">
        <f>SUM(L111:L119)</f>
        <v>38536</v>
      </c>
      <c r="M110" s="37">
        <f>SUM(M111:M119)</f>
        <v>43910</v>
      </c>
      <c r="N110" s="56">
        <f>SUM(N111:N119)</f>
        <v>23388</v>
      </c>
    </row>
    <row r="111" spans="2:14" ht="13.5" customHeight="1">
      <c r="B111" s="147" t="s">
        <v>55</v>
      </c>
      <c r="C111" s="148"/>
      <c r="D111" s="161"/>
      <c r="E111" s="13"/>
      <c r="F111" s="14"/>
      <c r="G111" s="146" t="s">
        <v>14</v>
      </c>
      <c r="H111" s="146"/>
      <c r="I111" s="14"/>
      <c r="J111" s="16"/>
      <c r="K111" s="5">
        <f>SUM(U$11:U$24)</f>
        <v>26600</v>
      </c>
      <c r="L111" s="5">
        <f>SUM(V11:V24)</f>
        <v>6525</v>
      </c>
      <c r="M111" s="5">
        <f>SUM(W$11:W$24)</f>
        <v>11900</v>
      </c>
      <c r="N111" s="6">
        <f>SUM(X$11:X$24)</f>
        <v>2500</v>
      </c>
    </row>
    <row r="112" spans="2:14" ht="13.5" customHeight="1">
      <c r="B112" s="98"/>
      <c r="C112" s="99"/>
      <c r="D112" s="100"/>
      <c r="E112" s="17"/>
      <c r="F112" s="4"/>
      <c r="G112" s="146" t="s">
        <v>27</v>
      </c>
      <c r="H112" s="146"/>
      <c r="I112" s="15"/>
      <c r="J112" s="18"/>
      <c r="K112" s="5">
        <f>SUM(K$25)</f>
        <v>1900</v>
      </c>
      <c r="L112" s="5">
        <f>SUM(L$25)</f>
        <v>475</v>
      </c>
      <c r="M112" s="5">
        <f>SUM(M$25)</f>
        <v>750</v>
      </c>
      <c r="N112" s="6">
        <f>SUM(N$25)</f>
        <v>1050</v>
      </c>
    </row>
    <row r="113" spans="2:14" ht="13.5" customHeight="1">
      <c r="B113" s="98"/>
      <c r="C113" s="99"/>
      <c r="D113" s="100"/>
      <c r="E113" s="17"/>
      <c r="F113" s="4"/>
      <c r="G113" s="146" t="s">
        <v>29</v>
      </c>
      <c r="H113" s="146"/>
      <c r="I113" s="14"/>
      <c r="J113" s="16"/>
      <c r="K113" s="5">
        <f>SUM(K$26:K$28)</f>
        <v>0</v>
      </c>
      <c r="L113" s="5">
        <f>SUM(L$26:L$28)</f>
        <v>150</v>
      </c>
      <c r="M113" s="5">
        <f>SUM(M$26:M$28)</f>
        <v>76</v>
      </c>
      <c r="N113" s="6">
        <f>SUM(N$26:N$28)</f>
        <v>1</v>
      </c>
    </row>
    <row r="114" spans="2:14" ht="13.5" customHeight="1">
      <c r="B114" s="98"/>
      <c r="C114" s="99"/>
      <c r="D114" s="100"/>
      <c r="E114" s="17"/>
      <c r="F114" s="4"/>
      <c r="G114" s="146" t="s">
        <v>101</v>
      </c>
      <c r="H114" s="146"/>
      <c r="I114" s="14"/>
      <c r="J114" s="16"/>
      <c r="K114" s="5">
        <v>0</v>
      </c>
      <c r="L114" s="5">
        <v>0</v>
      </c>
      <c r="M114" s="5">
        <v>0</v>
      </c>
      <c r="N114" s="6">
        <v>0</v>
      </c>
    </row>
    <row r="115" spans="2:14" ht="13.5" customHeight="1">
      <c r="B115" s="98"/>
      <c r="C115" s="99"/>
      <c r="D115" s="100"/>
      <c r="E115" s="17"/>
      <c r="F115" s="4"/>
      <c r="G115" s="146" t="s">
        <v>102</v>
      </c>
      <c r="H115" s="146"/>
      <c r="I115" s="14"/>
      <c r="J115" s="16"/>
      <c r="K115" s="5">
        <f>SUM(K$31:K$43)</f>
        <v>13600</v>
      </c>
      <c r="L115" s="5">
        <f>SUM(L$31:L$43)</f>
        <v>23275</v>
      </c>
      <c r="M115" s="5">
        <f>SUM(M$31:M$43)</f>
        <v>20975</v>
      </c>
      <c r="N115" s="6">
        <f>SUM(N$31:N$43)</f>
        <v>13651</v>
      </c>
    </row>
    <row r="116" spans="2:14" ht="13.5" customHeight="1">
      <c r="B116" s="98"/>
      <c r="C116" s="99"/>
      <c r="D116" s="100"/>
      <c r="E116" s="17"/>
      <c r="F116" s="4"/>
      <c r="G116" s="146" t="s">
        <v>96</v>
      </c>
      <c r="H116" s="146"/>
      <c r="I116" s="14"/>
      <c r="J116" s="16"/>
      <c r="K116" s="5">
        <f>SUM(K$44:K$45)</f>
        <v>0</v>
      </c>
      <c r="L116" s="5">
        <f>SUM(L$44:L$45)</f>
        <v>50</v>
      </c>
      <c r="M116" s="5">
        <f>SUM(M$44:M$45)</f>
        <v>0</v>
      </c>
      <c r="N116" s="6">
        <f>SUM(N$44:N$45)</f>
        <v>100</v>
      </c>
    </row>
    <row r="117" spans="2:14" ht="13.5" customHeight="1">
      <c r="B117" s="98"/>
      <c r="C117" s="99"/>
      <c r="D117" s="100"/>
      <c r="E117" s="17"/>
      <c r="F117" s="4"/>
      <c r="G117" s="146" t="s">
        <v>30</v>
      </c>
      <c r="H117" s="146"/>
      <c r="I117" s="14"/>
      <c r="J117" s="16"/>
      <c r="K117" s="5">
        <f>SUM(K$46:K$82)</f>
        <v>7841</v>
      </c>
      <c r="L117" s="5">
        <f>SUM(L$46:L$82)</f>
        <v>3795</v>
      </c>
      <c r="M117" s="5">
        <f>SUM(M$46:M$82)</f>
        <v>6804</v>
      </c>
      <c r="N117" s="6">
        <f>SUM(N$46:N$82)</f>
        <v>3375</v>
      </c>
    </row>
    <row r="118" spans="2:14" ht="13.5" customHeight="1">
      <c r="B118" s="98"/>
      <c r="C118" s="99"/>
      <c r="D118" s="100"/>
      <c r="E118" s="17"/>
      <c r="F118" s="4"/>
      <c r="G118" s="146" t="s">
        <v>56</v>
      </c>
      <c r="H118" s="146"/>
      <c r="I118" s="14"/>
      <c r="J118" s="16"/>
      <c r="K118" s="5">
        <f>SUM(K$29:K$30,K$107:K$108)</f>
        <v>800</v>
      </c>
      <c r="L118" s="5">
        <f>SUM(L$29:L$30,L$107:L$108)</f>
        <v>3780</v>
      </c>
      <c r="M118" s="5">
        <f>SUM(M$29:M$30,M$107:M$108)</f>
        <v>2758</v>
      </c>
      <c r="N118" s="6">
        <f>SUM(N$29:N$30,N$107:N$108)</f>
        <v>2379</v>
      </c>
    </row>
    <row r="119" spans="2:14" ht="13.5" customHeight="1" thickBot="1">
      <c r="B119" s="101"/>
      <c r="C119" s="102"/>
      <c r="D119" s="103"/>
      <c r="E119" s="19"/>
      <c r="F119" s="10"/>
      <c r="G119" s="149" t="s">
        <v>53</v>
      </c>
      <c r="H119" s="149"/>
      <c r="I119" s="20"/>
      <c r="J119" s="21"/>
      <c r="K119" s="11">
        <f>SUM(K$83:K$106,K$109)</f>
        <v>276</v>
      </c>
      <c r="L119" s="11">
        <f>SUM(L$83:L$106,L$109)</f>
        <v>486</v>
      </c>
      <c r="M119" s="11">
        <f>SUM(M$83:M$106,M$109)</f>
        <v>647</v>
      </c>
      <c r="N119" s="12">
        <f>SUM(N$83:N$106,N$109)</f>
        <v>332</v>
      </c>
    </row>
    <row r="120" spans="2:14" ht="18" customHeight="1" thickTop="1">
      <c r="B120" s="150" t="s">
        <v>57</v>
      </c>
      <c r="C120" s="151"/>
      <c r="D120" s="152"/>
      <c r="E120" s="106"/>
      <c r="F120" s="104"/>
      <c r="G120" s="153" t="s">
        <v>58</v>
      </c>
      <c r="H120" s="153"/>
      <c r="I120" s="104"/>
      <c r="J120" s="105"/>
      <c r="K120" s="38" t="s">
        <v>59</v>
      </c>
      <c r="L120" s="44"/>
      <c r="M120" s="44"/>
      <c r="N120" s="57"/>
    </row>
    <row r="121" spans="2:14" ht="18" customHeight="1">
      <c r="B121" s="107"/>
      <c r="C121" s="108"/>
      <c r="D121" s="108"/>
      <c r="E121" s="109"/>
      <c r="F121" s="110"/>
      <c r="G121" s="111"/>
      <c r="H121" s="111"/>
      <c r="I121" s="110"/>
      <c r="J121" s="112"/>
      <c r="K121" s="39" t="s">
        <v>60</v>
      </c>
      <c r="L121" s="45"/>
      <c r="M121" s="45"/>
      <c r="N121" s="48"/>
    </row>
    <row r="122" spans="2:14" ht="18" customHeight="1">
      <c r="B122" s="98"/>
      <c r="C122" s="99"/>
      <c r="D122" s="99"/>
      <c r="E122" s="113"/>
      <c r="F122" s="26"/>
      <c r="G122" s="154" t="s">
        <v>61</v>
      </c>
      <c r="H122" s="154"/>
      <c r="I122" s="96"/>
      <c r="J122" s="97"/>
      <c r="K122" s="40" t="s">
        <v>62</v>
      </c>
      <c r="L122" s="46"/>
      <c r="M122" s="49"/>
      <c r="N122" s="46"/>
    </row>
    <row r="123" spans="2:14" ht="18" customHeight="1">
      <c r="B123" s="98"/>
      <c r="C123" s="99"/>
      <c r="D123" s="99"/>
      <c r="E123" s="114"/>
      <c r="F123" s="99"/>
      <c r="G123" s="115"/>
      <c r="H123" s="115"/>
      <c r="I123" s="108"/>
      <c r="J123" s="116"/>
      <c r="K123" s="41" t="s">
        <v>114</v>
      </c>
      <c r="L123" s="47"/>
      <c r="M123" s="50"/>
      <c r="N123" s="47"/>
    </row>
    <row r="124" spans="2:14" ht="18" customHeight="1">
      <c r="B124" s="98"/>
      <c r="C124" s="99"/>
      <c r="D124" s="99"/>
      <c r="E124" s="114"/>
      <c r="F124" s="99"/>
      <c r="G124" s="115"/>
      <c r="H124" s="115"/>
      <c r="I124" s="108"/>
      <c r="J124" s="116"/>
      <c r="K124" s="41" t="s">
        <v>106</v>
      </c>
      <c r="L124" s="45"/>
      <c r="M124" s="50"/>
      <c r="N124" s="47"/>
    </row>
    <row r="125" spans="2:14" ht="18" customHeight="1">
      <c r="B125" s="98"/>
      <c r="C125" s="99"/>
      <c r="D125" s="99"/>
      <c r="E125" s="113"/>
      <c r="F125" s="26"/>
      <c r="G125" s="154" t="s">
        <v>63</v>
      </c>
      <c r="H125" s="154"/>
      <c r="I125" s="96"/>
      <c r="J125" s="97"/>
      <c r="K125" s="40" t="s">
        <v>122</v>
      </c>
      <c r="L125" s="46"/>
      <c r="M125" s="49"/>
      <c r="N125" s="46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115</v>
      </c>
      <c r="L126" s="47"/>
      <c r="M126" s="50"/>
      <c r="N126" s="47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120</v>
      </c>
      <c r="L127" s="47"/>
      <c r="M127" s="47"/>
      <c r="N127" s="47"/>
    </row>
    <row r="128" spans="2:14" ht="18" customHeight="1">
      <c r="B128" s="98"/>
      <c r="C128" s="99"/>
      <c r="D128" s="99"/>
      <c r="E128" s="87"/>
      <c r="F128" s="88"/>
      <c r="G128" s="111"/>
      <c r="H128" s="111"/>
      <c r="I128" s="110"/>
      <c r="J128" s="112"/>
      <c r="K128" s="41" t="s">
        <v>121</v>
      </c>
      <c r="L128" s="48"/>
      <c r="M128" s="45"/>
      <c r="N128" s="48"/>
    </row>
    <row r="129" spans="2:14" ht="18" customHeight="1">
      <c r="B129" s="147" t="s">
        <v>64</v>
      </c>
      <c r="C129" s="148"/>
      <c r="D129" s="148"/>
      <c r="E129" s="26"/>
      <c r="F129" s="26"/>
      <c r="G129" s="26"/>
      <c r="H129" s="26"/>
      <c r="I129" s="26"/>
      <c r="J129" s="26"/>
      <c r="K129" s="26"/>
      <c r="L129" s="26"/>
      <c r="M129" s="26"/>
      <c r="N129" s="58"/>
    </row>
    <row r="130" spans="2:14" ht="13.5" customHeight="1">
      <c r="B130" s="117"/>
      <c r="C130" s="42" t="s">
        <v>65</v>
      </c>
      <c r="D130" s="118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7"/>
      <c r="C131" s="42" t="s">
        <v>66</v>
      </c>
      <c r="D131" s="118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7"/>
      <c r="C132" s="42" t="s">
        <v>67</v>
      </c>
      <c r="D132" s="118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7"/>
      <c r="C133" s="42" t="s">
        <v>240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241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201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112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113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97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246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242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243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244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194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247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203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149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8" customHeight="1">
      <c r="B148" s="119"/>
      <c r="C148" s="42" t="s">
        <v>68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>
      <c r="B149" s="120"/>
      <c r="C149" s="42" t="s">
        <v>248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</row>
    <row r="150" spans="2:14" ht="13.5">
      <c r="B150" s="120"/>
      <c r="C150" s="42" t="s">
        <v>202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1"/>
    </row>
    <row r="151" spans="2:14" ht="13.5">
      <c r="B151" s="120"/>
      <c r="C151" s="42" t="s">
        <v>249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</row>
    <row r="152" spans="2:14" ht="14.25" thickBot="1">
      <c r="B152" s="121"/>
      <c r="C152" s="43" t="s">
        <v>250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9"/>
    </row>
  </sheetData>
  <sheetProtection/>
  <mergeCells count="27">
    <mergeCell ref="B129:D129"/>
    <mergeCell ref="G118:H118"/>
    <mergeCell ref="G119:H119"/>
    <mergeCell ref="B120:D120"/>
    <mergeCell ref="G120:H120"/>
    <mergeCell ref="G122:H122"/>
    <mergeCell ref="G125:H125"/>
    <mergeCell ref="G112:H112"/>
    <mergeCell ref="G113:H113"/>
    <mergeCell ref="G114:H114"/>
    <mergeCell ref="G115:H115"/>
    <mergeCell ref="G116:H116"/>
    <mergeCell ref="G117:H117"/>
    <mergeCell ref="G10:H10"/>
    <mergeCell ref="C107:D107"/>
    <mergeCell ref="D100:G100"/>
    <mergeCell ref="D101:G101"/>
    <mergeCell ref="B110:I110"/>
    <mergeCell ref="B111:D111"/>
    <mergeCell ref="G111:H111"/>
    <mergeCell ref="G102:H102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  <ignoredErrors>
    <ignoredError sqref="L11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2"/>
  <sheetViews>
    <sheetView view="pageBreakPreview" zoomScale="75" zoomScaleNormal="75" zoomScaleSheetLayoutView="75" zoomScalePageLayoutView="0" workbookViewId="0" topLeftCell="A1">
      <pane xSplit="10" ySplit="10" topLeftCell="K116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M130" sqref="M130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305</v>
      </c>
      <c r="L5" s="32" t="str">
        <f>K5</f>
        <v>H 30.6.25</v>
      </c>
      <c r="M5" s="32" t="str">
        <f>K5</f>
        <v>H 30.6.25</v>
      </c>
      <c r="N5" s="51" t="str">
        <f>K5</f>
        <v>H 30.6.25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0.4784722222222222</v>
      </c>
      <c r="L6" s="122">
        <v>0.44097222222222227</v>
      </c>
      <c r="M6" s="122">
        <v>0.41944444444444445</v>
      </c>
      <c r="N6" s="123">
        <v>0.3611111111111111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1.67</v>
      </c>
      <c r="L7" s="124">
        <v>1.66</v>
      </c>
      <c r="M7" s="124">
        <v>1.78</v>
      </c>
      <c r="N7" s="125">
        <v>1.71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223</v>
      </c>
      <c r="L11" s="22"/>
      <c r="M11" s="22"/>
      <c r="N11" s="23" t="s">
        <v>224</v>
      </c>
      <c r="P11" s="29" t="s">
        <v>15</v>
      </c>
      <c r="Q11" s="29">
        <f aca="true" t="shared" si="0" ref="Q11:T16">IF(K11="",0,VALUE(MID(K11,2,LEN(K11)-2)))</f>
        <v>25</v>
      </c>
      <c r="R11" s="29">
        <f t="shared" si="0"/>
        <v>0</v>
      </c>
      <c r="S11" s="29">
        <f t="shared" si="0"/>
        <v>0</v>
      </c>
      <c r="T11" s="29" t="e">
        <f t="shared" si="0"/>
        <v>#VALUE!</v>
      </c>
      <c r="U11" s="29">
        <f aca="true" t="shared" si="1" ref="U11:X26">IF(K11="＋",0,IF(K11="(＋)",0,ABS(K11)))</f>
        <v>25</v>
      </c>
      <c r="V11" s="29">
        <f t="shared" si="1"/>
        <v>0</v>
      </c>
      <c r="W11" s="29">
        <f t="shared" si="1"/>
        <v>0</v>
      </c>
      <c r="X11" s="29">
        <f t="shared" si="1"/>
        <v>0</v>
      </c>
    </row>
    <row r="12" spans="2:24" ht="13.5" customHeight="1">
      <c r="B12" s="1">
        <f aca="true" t="shared" si="2" ref="B12:B74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210</v>
      </c>
      <c r="L12" s="22" t="s">
        <v>223</v>
      </c>
      <c r="M12" s="22" t="s">
        <v>224</v>
      </c>
      <c r="N12" s="23" t="s">
        <v>208</v>
      </c>
      <c r="P12" s="29" t="s">
        <v>15</v>
      </c>
      <c r="Q12" s="29">
        <f t="shared" si="0"/>
        <v>200</v>
      </c>
      <c r="R12" s="29">
        <f t="shared" si="0"/>
        <v>25</v>
      </c>
      <c r="S12" s="29" t="e">
        <f t="shared" si="0"/>
        <v>#VALUE!</v>
      </c>
      <c r="T12" s="29">
        <f t="shared" si="0"/>
        <v>100</v>
      </c>
      <c r="U12" s="29">
        <f t="shared" si="1"/>
        <v>200</v>
      </c>
      <c r="V12" s="29">
        <f t="shared" si="1"/>
        <v>25</v>
      </c>
      <c r="W12" s="29">
        <f t="shared" si="1"/>
        <v>0</v>
      </c>
      <c r="X12" s="29">
        <f t="shared" si="1"/>
        <v>100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255</v>
      </c>
      <c r="G13" s="4"/>
      <c r="H13" s="4"/>
      <c r="I13" s="4"/>
      <c r="J13" s="4"/>
      <c r="K13" s="22"/>
      <c r="L13" s="22"/>
      <c r="M13" s="22"/>
      <c r="N13" s="23" t="s">
        <v>224</v>
      </c>
      <c r="P13" s="29" t="s">
        <v>15</v>
      </c>
      <c r="Q13" s="29">
        <f>IF(K13="",0,VALUE(MID(K13,2,LEN(K13)-2)))</f>
        <v>0</v>
      </c>
      <c r="R13" s="29">
        <f t="shared" si="0"/>
        <v>0</v>
      </c>
      <c r="S13" s="29">
        <f t="shared" si="0"/>
        <v>0</v>
      </c>
      <c r="T13" s="29" t="e">
        <f t="shared" si="0"/>
        <v>#VALUE!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 t="s">
        <v>204</v>
      </c>
      <c r="L14" s="22" t="s">
        <v>223</v>
      </c>
      <c r="M14" s="22" t="s">
        <v>224</v>
      </c>
      <c r="N14" s="23"/>
      <c r="P14" s="29" t="s">
        <v>15</v>
      </c>
      <c r="Q14" s="29">
        <f>IF(K14="",0,VALUE(MID(K14,2,LEN(K14)-2)))</f>
        <v>50</v>
      </c>
      <c r="R14" s="29">
        <f t="shared" si="0"/>
        <v>25</v>
      </c>
      <c r="S14" s="29" t="e">
        <f t="shared" si="0"/>
        <v>#VALUE!</v>
      </c>
      <c r="T14" s="29">
        <f t="shared" si="0"/>
        <v>0</v>
      </c>
      <c r="U14" s="29">
        <f t="shared" si="1"/>
        <v>50</v>
      </c>
      <c r="V14" s="29">
        <f t="shared" si="1"/>
        <v>25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314</v>
      </c>
      <c r="G15" s="4"/>
      <c r="H15" s="4"/>
      <c r="I15" s="4"/>
      <c r="J15" s="4"/>
      <c r="K15" s="22" t="s">
        <v>224</v>
      </c>
      <c r="L15" s="22" t="s">
        <v>224</v>
      </c>
      <c r="M15" s="22" t="s">
        <v>224</v>
      </c>
      <c r="N15" s="23" t="s">
        <v>224</v>
      </c>
      <c r="T15" s="29" t="e">
        <f t="shared" si="0"/>
        <v>#VALUE!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256</v>
      </c>
      <c r="G16" s="4"/>
      <c r="H16" s="4"/>
      <c r="I16" s="4"/>
      <c r="J16" s="4"/>
      <c r="K16" s="22"/>
      <c r="L16" s="22" t="s">
        <v>223</v>
      </c>
      <c r="M16" s="22" t="s">
        <v>224</v>
      </c>
      <c r="N16" s="23" t="s">
        <v>223</v>
      </c>
      <c r="P16" s="29" t="s">
        <v>15</v>
      </c>
      <c r="Q16" s="29">
        <f>IF(K16="",0,VALUE(MID(K16,2,LEN(K16)-2)))</f>
        <v>0</v>
      </c>
      <c r="R16" s="29">
        <f t="shared" si="0"/>
        <v>25</v>
      </c>
      <c r="S16" s="29" t="e">
        <f t="shared" si="0"/>
        <v>#VALUE!</v>
      </c>
      <c r="T16" s="29">
        <f t="shared" si="0"/>
        <v>25</v>
      </c>
      <c r="U16" s="29">
        <f t="shared" si="1"/>
        <v>0</v>
      </c>
      <c r="V16" s="29">
        <f t="shared" si="1"/>
        <v>25</v>
      </c>
      <c r="W16" s="29">
        <f t="shared" si="1"/>
        <v>0</v>
      </c>
      <c r="X16" s="29">
        <f t="shared" si="1"/>
        <v>25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257</v>
      </c>
      <c r="G17" s="4"/>
      <c r="H17" s="4"/>
      <c r="I17" s="4"/>
      <c r="J17" s="4"/>
      <c r="K17" s="22" t="s">
        <v>223</v>
      </c>
      <c r="L17" s="22" t="s">
        <v>308</v>
      </c>
      <c r="M17" s="22" t="s">
        <v>207</v>
      </c>
      <c r="N17" s="23" t="s">
        <v>223</v>
      </c>
      <c r="P17" s="90" t="s">
        <v>16</v>
      </c>
      <c r="Q17" s="29" t="str">
        <f>K17</f>
        <v>(25)</v>
      </c>
      <c r="R17" s="29" t="str">
        <f>L17</f>
        <v>(175)</v>
      </c>
      <c r="S17" s="29" t="str">
        <f>M17</f>
        <v>(150)</v>
      </c>
      <c r="T17" s="29" t="str">
        <f>N17</f>
        <v>(25)</v>
      </c>
      <c r="U17" s="29">
        <f t="shared" si="1"/>
        <v>25</v>
      </c>
      <c r="V17" s="29">
        <f t="shared" si="1"/>
        <v>175</v>
      </c>
      <c r="W17" s="29">
        <f t="shared" si="1"/>
        <v>150</v>
      </c>
      <c r="X17" s="29">
        <f t="shared" si="1"/>
        <v>25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17</v>
      </c>
      <c r="G18" s="4"/>
      <c r="H18" s="4"/>
      <c r="I18" s="4"/>
      <c r="J18" s="4"/>
      <c r="K18" s="22" t="s">
        <v>306</v>
      </c>
      <c r="L18" s="22" t="s">
        <v>309</v>
      </c>
      <c r="M18" s="22" t="s">
        <v>226</v>
      </c>
      <c r="N18" s="23" t="s">
        <v>312</v>
      </c>
      <c r="P18" s="29" t="s">
        <v>15</v>
      </c>
      <c r="Q18" s="29">
        <f>IF(K18="",0,VALUE(MID(K18,2,LEN(K18)-2)))</f>
        <v>20</v>
      </c>
      <c r="R18" s="29">
        <f>IF(L18="",0,VALUE(MID(L18,2,LEN(L18)-2)))</f>
        <v>25</v>
      </c>
      <c r="S18" s="29">
        <f>IF(M18="",0,VALUE(MID(M18,2,LEN(M18)-2)))</f>
        <v>95</v>
      </c>
      <c r="T18" s="29">
        <f>IF(N18="",0,VALUE(MID(N18,2,LEN(N18)-2)))</f>
        <v>5</v>
      </c>
      <c r="U18" s="29">
        <f>IF(K18="＋",0,IF(K18="(＋)",0,ABS(K18)))</f>
        <v>2200</v>
      </c>
      <c r="V18" s="29">
        <f>IF(L18="＋",0,IF(L18="(＋)",0,ABS(L18)))</f>
        <v>1250</v>
      </c>
      <c r="W18" s="29">
        <f>IF(M18="＋",0,IF(M18="(＋)",0,ABS(M18)))</f>
        <v>1950</v>
      </c>
      <c r="X18" s="29">
        <f>IF(N18="＋",0,IF(N18="(＋)",0,ABS(N18)))</f>
        <v>350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152</v>
      </c>
      <c r="G19" s="4"/>
      <c r="H19" s="4"/>
      <c r="I19" s="4"/>
      <c r="J19" s="4"/>
      <c r="K19" s="22" t="s">
        <v>313</v>
      </c>
      <c r="L19" s="22" t="s">
        <v>205</v>
      </c>
      <c r="M19" s="22"/>
      <c r="N19" s="23" t="s">
        <v>205</v>
      </c>
      <c r="P19" s="29" t="s">
        <v>15</v>
      </c>
      <c r="Q19" s="29" t="e">
        <f aca="true" t="shared" si="3" ref="Q19:T20">IF(K19="",0,VALUE(MID(K19,2,LEN(K19)-2)))</f>
        <v>#VALUE!</v>
      </c>
      <c r="R19" s="29" t="e">
        <f t="shared" si="3"/>
        <v>#VALUE!</v>
      </c>
      <c r="S19" s="29">
        <f t="shared" si="3"/>
        <v>0</v>
      </c>
      <c r="T19" s="29" t="e">
        <f t="shared" si="3"/>
        <v>#VALUE!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307</v>
      </c>
      <c r="L20" s="22" t="s">
        <v>310</v>
      </c>
      <c r="M20" s="22" t="s">
        <v>311</v>
      </c>
      <c r="N20" s="23" t="s">
        <v>205</v>
      </c>
      <c r="P20" s="29" t="s">
        <v>15</v>
      </c>
      <c r="Q20" s="29">
        <f t="shared" si="3"/>
        <v>2</v>
      </c>
      <c r="R20" s="29">
        <f t="shared" si="3"/>
        <v>2</v>
      </c>
      <c r="S20" s="29" t="e">
        <f t="shared" si="3"/>
        <v>#VALUE!</v>
      </c>
      <c r="T20" s="29" t="e">
        <f t="shared" si="3"/>
        <v>#VALUE!</v>
      </c>
      <c r="U20" s="29">
        <f t="shared" si="1"/>
        <v>925</v>
      </c>
      <c r="V20" s="29">
        <f t="shared" si="1"/>
        <v>125</v>
      </c>
      <c r="W20" s="29">
        <f t="shared" si="1"/>
        <v>82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139</v>
      </c>
      <c r="G21" s="4"/>
      <c r="H21" s="4"/>
      <c r="I21" s="4"/>
      <c r="J21" s="4"/>
      <c r="K21" s="22"/>
      <c r="L21" s="22"/>
      <c r="M21" s="22" t="s">
        <v>224</v>
      </c>
      <c r="N21" s="23"/>
      <c r="P21" s="90" t="s">
        <v>16</v>
      </c>
      <c r="Q21" s="29">
        <f>K21</f>
        <v>0</v>
      </c>
      <c r="R21" s="29">
        <f>L21</f>
        <v>0</v>
      </c>
      <c r="S21" s="29" t="str">
        <f>M21</f>
        <v>(＋)</v>
      </c>
      <c r="T21" s="29">
        <f>N21</f>
        <v>0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291</v>
      </c>
      <c r="G22" s="4"/>
      <c r="H22" s="4"/>
      <c r="I22" s="4"/>
      <c r="J22" s="4"/>
      <c r="K22" s="22" t="s">
        <v>224</v>
      </c>
      <c r="L22" s="22" t="s">
        <v>224</v>
      </c>
      <c r="M22" s="22" t="s">
        <v>224</v>
      </c>
      <c r="N22" s="23"/>
      <c r="P22" s="29" t="s">
        <v>15</v>
      </c>
      <c r="Q22" s="29" t="e">
        <f>IF(K22="",0,VALUE(MID(K22,2,LEN(K22)-2)))</f>
        <v>#VALUE!</v>
      </c>
      <c r="R22" s="29" t="e">
        <f>IF(L22="",0,VALUE(MID(L22,2,LEN(L22)-2)))</f>
        <v>#VALUE!</v>
      </c>
      <c r="S22" s="29" t="e">
        <f>IF(M22="",0,VALUE(MID(M22,2,LEN(M22)-2)))</f>
        <v>#VALUE!</v>
      </c>
      <c r="T22" s="29">
        <f>IF(N22="",0,VALUE(MID(N22,2,LEN(N22)-2)))</f>
        <v>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195</v>
      </c>
      <c r="G23" s="4"/>
      <c r="H23" s="4"/>
      <c r="I23" s="4"/>
      <c r="J23" s="4"/>
      <c r="K23" s="22" t="s">
        <v>223</v>
      </c>
      <c r="L23" s="22" t="s">
        <v>224</v>
      </c>
      <c r="M23" s="22" t="s">
        <v>204</v>
      </c>
      <c r="N23" s="23" t="s">
        <v>224</v>
      </c>
      <c r="P23" s="90" t="s">
        <v>16</v>
      </c>
      <c r="Q23" s="29" t="str">
        <f>K23</f>
        <v>(25)</v>
      </c>
      <c r="R23" s="29" t="str">
        <f>L23</f>
        <v>(＋)</v>
      </c>
      <c r="S23" s="29" t="str">
        <f>M23</f>
        <v>(50)</v>
      </c>
      <c r="T23" s="29" t="str">
        <f>N23</f>
        <v>(＋)</v>
      </c>
      <c r="U23" s="29">
        <f t="shared" si="1"/>
        <v>25</v>
      </c>
      <c r="V23" s="29">
        <f t="shared" si="1"/>
        <v>0</v>
      </c>
      <c r="W23" s="29">
        <f t="shared" si="1"/>
        <v>50</v>
      </c>
      <c r="X23" s="29">
        <f t="shared" si="1"/>
        <v>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158</v>
      </c>
      <c r="G24" s="4"/>
      <c r="H24" s="4"/>
      <c r="I24" s="4"/>
      <c r="J24" s="4"/>
      <c r="K24" s="22"/>
      <c r="L24" s="22"/>
      <c r="M24" s="22"/>
      <c r="N24" s="23" t="s">
        <v>223</v>
      </c>
      <c r="P24" s="29" t="s">
        <v>15</v>
      </c>
      <c r="Q24" s="29">
        <f>IF(K24="",0,VALUE(MID(K24,2,LEN(K24)-2)))</f>
        <v>0</v>
      </c>
      <c r="R24" s="29">
        <f>IF(L26="",0,VALUE(MID(L26,2,LEN(L26)-2)))</f>
        <v>125</v>
      </c>
      <c r="S24" s="29">
        <f>IF(M24="",0,VALUE(MID(M24,2,LEN(M24)-2)))</f>
        <v>0</v>
      </c>
      <c r="T24" s="29">
        <f>IF(N24="",0,VALUE(MID(N24,2,LEN(N24)-2)))</f>
        <v>25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25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162</v>
      </c>
      <c r="G25" s="4"/>
      <c r="H25" s="4"/>
      <c r="I25" s="4"/>
      <c r="J25" s="4"/>
      <c r="K25" s="22" t="s">
        <v>224</v>
      </c>
      <c r="L25" s="22"/>
      <c r="M25" s="22" t="s">
        <v>224</v>
      </c>
      <c r="N25" s="23" t="s">
        <v>224</v>
      </c>
      <c r="U25" s="29">
        <f t="shared" si="1"/>
        <v>0</v>
      </c>
      <c r="V25" s="29">
        <f t="shared" si="1"/>
        <v>0</v>
      </c>
      <c r="W25" s="29">
        <f t="shared" si="1"/>
        <v>0</v>
      </c>
      <c r="X25" s="29">
        <f t="shared" si="1"/>
        <v>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157</v>
      </c>
      <c r="G26" s="4"/>
      <c r="H26" s="4"/>
      <c r="I26" s="4"/>
      <c r="J26" s="4"/>
      <c r="K26" s="22" t="s">
        <v>208</v>
      </c>
      <c r="L26" s="22" t="s">
        <v>228</v>
      </c>
      <c r="M26" s="22" t="s">
        <v>223</v>
      </c>
      <c r="N26" s="23" t="s">
        <v>204</v>
      </c>
      <c r="P26" s="29" t="s">
        <v>15</v>
      </c>
      <c r="Q26" s="29">
        <f>IF(K26="",0,VALUE(MID(K26,2,LEN(K26)-2)))</f>
        <v>100</v>
      </c>
      <c r="R26" s="29" t="e">
        <f>IF(#REF!="",0,VALUE(MID(#REF!,2,LEN(#REF!)-2)))</f>
        <v>#REF!</v>
      </c>
      <c r="S26" s="29">
        <f>IF(M26="",0,VALUE(MID(M26,2,LEN(M26)-2)))</f>
        <v>25</v>
      </c>
      <c r="T26" s="29">
        <f>IF(N26="",0,VALUE(MID(N26,2,LEN(N26)-2)))</f>
        <v>50</v>
      </c>
      <c r="U26" s="29">
        <f t="shared" si="1"/>
        <v>100</v>
      </c>
      <c r="V26" s="29">
        <f t="shared" si="1"/>
        <v>125</v>
      </c>
      <c r="W26" s="29">
        <f t="shared" si="1"/>
        <v>25</v>
      </c>
      <c r="X26" s="29">
        <f t="shared" si="1"/>
        <v>50</v>
      </c>
    </row>
    <row r="27" spans="2:24" ht="13.5" customHeight="1">
      <c r="B27" s="1">
        <f t="shared" si="2"/>
        <v>17</v>
      </c>
      <c r="C27" s="2" t="s">
        <v>26</v>
      </c>
      <c r="D27" s="2" t="s">
        <v>27</v>
      </c>
      <c r="E27" s="4"/>
      <c r="F27" s="4" t="s">
        <v>154</v>
      </c>
      <c r="G27" s="4"/>
      <c r="H27" s="4"/>
      <c r="I27" s="4"/>
      <c r="J27" s="4"/>
      <c r="K27" s="28">
        <v>225</v>
      </c>
      <c r="L27" s="24">
        <v>50</v>
      </c>
      <c r="M27" s="24">
        <v>125</v>
      </c>
      <c r="N27" s="25">
        <v>950</v>
      </c>
      <c r="P27" s="90"/>
      <c r="U27" s="29">
        <f>COUNTA(K11:K26)</f>
        <v>12</v>
      </c>
      <c r="V27" s="29">
        <f>COUNTA(L11:L26)</f>
        <v>11</v>
      </c>
      <c r="W27" s="29">
        <f>COUNTA(M11:M26)</f>
        <v>12</v>
      </c>
      <c r="X27" s="29">
        <f>COUNTA(N11:N26)</f>
        <v>13</v>
      </c>
    </row>
    <row r="28" spans="2:21" ht="13.5" customHeight="1">
      <c r="B28" s="1">
        <f t="shared" si="2"/>
        <v>18</v>
      </c>
      <c r="C28" s="2" t="s">
        <v>28</v>
      </c>
      <c r="D28" s="2" t="s">
        <v>29</v>
      </c>
      <c r="E28" s="4"/>
      <c r="F28" s="4" t="s">
        <v>83</v>
      </c>
      <c r="G28" s="4"/>
      <c r="H28" s="4"/>
      <c r="I28" s="4"/>
      <c r="J28" s="4"/>
      <c r="K28" s="24"/>
      <c r="L28" s="24"/>
      <c r="M28" s="24"/>
      <c r="N28" s="25" t="s">
        <v>205</v>
      </c>
      <c r="P28" s="90"/>
      <c r="U28" s="29">
        <f>COUNTA(K11:K26)</f>
        <v>12</v>
      </c>
    </row>
    <row r="29" spans="2:16" ht="13.5" customHeight="1">
      <c r="B29" s="1">
        <f t="shared" si="2"/>
        <v>19</v>
      </c>
      <c r="C29" s="7"/>
      <c r="D29" s="7"/>
      <c r="E29" s="4"/>
      <c r="F29" s="4" t="s">
        <v>292</v>
      </c>
      <c r="G29" s="4"/>
      <c r="H29" s="4"/>
      <c r="I29" s="4"/>
      <c r="J29" s="4"/>
      <c r="K29" s="24" t="s">
        <v>205</v>
      </c>
      <c r="L29" s="24" t="s">
        <v>205</v>
      </c>
      <c r="M29" s="24"/>
      <c r="N29" s="132"/>
      <c r="P29" s="90"/>
    </row>
    <row r="30" spans="2:16" ht="13.5" customHeight="1">
      <c r="B30" s="1">
        <f t="shared" si="2"/>
        <v>20</v>
      </c>
      <c r="C30" s="7"/>
      <c r="D30" s="7"/>
      <c r="E30" s="4"/>
      <c r="F30" s="4" t="s">
        <v>129</v>
      </c>
      <c r="G30" s="4"/>
      <c r="H30" s="4"/>
      <c r="I30" s="4"/>
      <c r="J30" s="4"/>
      <c r="K30" s="24">
        <v>125</v>
      </c>
      <c r="L30" s="24">
        <v>50</v>
      </c>
      <c r="M30" s="24"/>
      <c r="N30" s="25" t="s">
        <v>205</v>
      </c>
      <c r="P30" s="90"/>
    </row>
    <row r="31" spans="2:14" ht="12.75" customHeight="1">
      <c r="B31" s="1">
        <f t="shared" si="2"/>
        <v>21</v>
      </c>
      <c r="C31" s="2" t="s">
        <v>110</v>
      </c>
      <c r="D31" s="2" t="s">
        <v>18</v>
      </c>
      <c r="E31" s="4"/>
      <c r="F31" s="4" t="s">
        <v>123</v>
      </c>
      <c r="G31" s="4"/>
      <c r="H31" s="4"/>
      <c r="I31" s="4"/>
      <c r="J31" s="4"/>
      <c r="K31" s="24" t="s">
        <v>315</v>
      </c>
      <c r="L31" s="24" t="s">
        <v>205</v>
      </c>
      <c r="M31" s="24"/>
      <c r="N31" s="25">
        <v>25</v>
      </c>
    </row>
    <row r="32" spans="2:24" ht="13.5" customHeight="1">
      <c r="B32" s="1">
        <f t="shared" si="2"/>
        <v>22</v>
      </c>
      <c r="C32" s="7"/>
      <c r="D32" s="2" t="s">
        <v>94</v>
      </c>
      <c r="E32" s="4"/>
      <c r="F32" s="4" t="s">
        <v>161</v>
      </c>
      <c r="G32" s="4"/>
      <c r="H32" s="4"/>
      <c r="I32" s="4"/>
      <c r="J32" s="4"/>
      <c r="K32" s="24">
        <v>500</v>
      </c>
      <c r="L32" s="24"/>
      <c r="M32" s="24"/>
      <c r="N32" s="25">
        <v>25</v>
      </c>
      <c r="U32" s="29">
        <f>COUNTA(K32:K32)</f>
        <v>1</v>
      </c>
      <c r="V32" s="29">
        <f>COUNTA(L32:L32)</f>
        <v>0</v>
      </c>
      <c r="W32" s="29">
        <f>COUNTA(M32:M32)</f>
        <v>0</v>
      </c>
      <c r="X32" s="29">
        <f>COUNTA(N32:N32)</f>
        <v>1</v>
      </c>
    </row>
    <row r="33" spans="2:24" ht="13.5" customHeight="1">
      <c r="B33" s="1">
        <f t="shared" si="2"/>
        <v>23</v>
      </c>
      <c r="C33" s="7"/>
      <c r="D33" s="9" t="s">
        <v>78</v>
      </c>
      <c r="E33" s="4"/>
      <c r="F33" s="4" t="s">
        <v>100</v>
      </c>
      <c r="G33" s="4"/>
      <c r="H33" s="4"/>
      <c r="I33" s="4"/>
      <c r="J33" s="4"/>
      <c r="K33" s="24">
        <v>2</v>
      </c>
      <c r="L33" s="24"/>
      <c r="M33" s="24" t="s">
        <v>205</v>
      </c>
      <c r="N33" s="25">
        <v>2</v>
      </c>
      <c r="U33" s="29">
        <f>COUNTA(K33)</f>
        <v>1</v>
      </c>
      <c r="V33" s="29">
        <f>COUNTA(L33)</f>
        <v>0</v>
      </c>
      <c r="W33" s="29">
        <f>COUNTA(M33)</f>
        <v>1</v>
      </c>
      <c r="X33" s="29">
        <f>COUNTA(N33)</f>
        <v>1</v>
      </c>
    </row>
    <row r="34" spans="2:14" ht="13.5" customHeight="1">
      <c r="B34" s="1">
        <f t="shared" si="2"/>
        <v>24</v>
      </c>
      <c r="C34" s="7"/>
      <c r="D34" s="2" t="s">
        <v>19</v>
      </c>
      <c r="E34" s="4"/>
      <c r="F34" s="4" t="s">
        <v>198</v>
      </c>
      <c r="G34" s="4"/>
      <c r="H34" s="4"/>
      <c r="I34" s="4"/>
      <c r="J34" s="4"/>
      <c r="K34" s="24">
        <v>50</v>
      </c>
      <c r="L34" s="24">
        <v>25</v>
      </c>
      <c r="M34" s="24" t="s">
        <v>205</v>
      </c>
      <c r="N34" s="25" t="s">
        <v>205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133</v>
      </c>
      <c r="G35" s="4"/>
      <c r="H35" s="4"/>
      <c r="I35" s="4"/>
      <c r="J35" s="4"/>
      <c r="K35" s="28" t="s">
        <v>205</v>
      </c>
      <c r="L35" s="24">
        <v>350</v>
      </c>
      <c r="M35" s="24">
        <v>325</v>
      </c>
      <c r="N35" s="25">
        <v>525</v>
      </c>
    </row>
    <row r="36" spans="2:15" ht="13.5" customHeight="1">
      <c r="B36" s="1">
        <f t="shared" si="2"/>
        <v>26</v>
      </c>
      <c r="C36" s="7"/>
      <c r="D36" s="7"/>
      <c r="E36" s="4"/>
      <c r="F36" s="4" t="s">
        <v>151</v>
      </c>
      <c r="G36" s="4"/>
      <c r="H36" s="4"/>
      <c r="I36" s="4"/>
      <c r="J36" s="4"/>
      <c r="K36" s="24">
        <v>50</v>
      </c>
      <c r="L36" s="24">
        <v>50</v>
      </c>
      <c r="M36" s="24">
        <v>150</v>
      </c>
      <c r="N36" s="25">
        <v>100</v>
      </c>
      <c r="O36" s="67"/>
    </row>
    <row r="37" spans="2:14" ht="13.5" customHeight="1">
      <c r="B37" s="1">
        <f t="shared" si="2"/>
        <v>27</v>
      </c>
      <c r="C37" s="7"/>
      <c r="D37" s="7"/>
      <c r="E37" s="4"/>
      <c r="F37" s="4" t="s">
        <v>134</v>
      </c>
      <c r="G37" s="4"/>
      <c r="H37" s="4"/>
      <c r="I37" s="4"/>
      <c r="J37" s="4"/>
      <c r="K37" s="24" t="s">
        <v>205</v>
      </c>
      <c r="L37" s="24">
        <v>50</v>
      </c>
      <c r="M37" s="24">
        <v>1425</v>
      </c>
      <c r="N37" s="25">
        <v>150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20</v>
      </c>
      <c r="G38" s="4"/>
      <c r="H38" s="4"/>
      <c r="I38" s="4"/>
      <c r="J38" s="4"/>
      <c r="K38" s="28" t="s">
        <v>205</v>
      </c>
      <c r="L38" s="24" t="s">
        <v>205</v>
      </c>
      <c r="M38" s="24">
        <v>50</v>
      </c>
      <c r="N38" s="25">
        <v>75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140</v>
      </c>
      <c r="G39" s="4"/>
      <c r="H39" s="4"/>
      <c r="I39" s="4"/>
      <c r="J39" s="4"/>
      <c r="K39" s="24" t="s">
        <v>205</v>
      </c>
      <c r="L39" s="24" t="s">
        <v>205</v>
      </c>
      <c r="M39" s="24" t="s">
        <v>205</v>
      </c>
      <c r="N39" s="25" t="s">
        <v>205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144</v>
      </c>
      <c r="G40" s="4"/>
      <c r="H40" s="4"/>
      <c r="I40" s="4"/>
      <c r="J40" s="4"/>
      <c r="K40" s="24">
        <v>25</v>
      </c>
      <c r="L40" s="24">
        <v>25</v>
      </c>
      <c r="M40" s="24">
        <v>25</v>
      </c>
      <c r="N40" s="25">
        <v>75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21</v>
      </c>
      <c r="G41" s="4"/>
      <c r="H41" s="4"/>
      <c r="I41" s="4"/>
      <c r="J41" s="4"/>
      <c r="K41" s="24">
        <v>100</v>
      </c>
      <c r="L41" s="24" t="s">
        <v>205</v>
      </c>
      <c r="M41" s="24"/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200</v>
      </c>
      <c r="G42" s="4"/>
      <c r="H42" s="4"/>
      <c r="I42" s="4"/>
      <c r="J42" s="4"/>
      <c r="K42" s="24" t="s">
        <v>205</v>
      </c>
      <c r="L42" s="24" t="s">
        <v>205</v>
      </c>
      <c r="M42" s="24" t="s">
        <v>205</v>
      </c>
      <c r="N42" s="25">
        <v>25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316</v>
      </c>
      <c r="G43" s="4"/>
      <c r="H43" s="4"/>
      <c r="I43" s="4"/>
      <c r="J43" s="4"/>
      <c r="K43" s="28">
        <v>25</v>
      </c>
      <c r="L43" s="24"/>
      <c r="M43" s="24"/>
      <c r="N43" s="25" t="s">
        <v>205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22</v>
      </c>
      <c r="G44" s="4"/>
      <c r="H44" s="4"/>
      <c r="I44" s="4"/>
      <c r="J44" s="4"/>
      <c r="K44" s="28">
        <v>350</v>
      </c>
      <c r="L44" s="24">
        <v>100</v>
      </c>
      <c r="M44" s="24"/>
      <c r="N44" s="25"/>
    </row>
    <row r="45" spans="2:14" ht="13.5" customHeight="1">
      <c r="B45" s="1">
        <f t="shared" si="2"/>
        <v>35</v>
      </c>
      <c r="C45" s="7"/>
      <c r="D45" s="7"/>
      <c r="E45" s="4"/>
      <c r="F45" s="4" t="s">
        <v>23</v>
      </c>
      <c r="G45" s="4"/>
      <c r="H45" s="4"/>
      <c r="I45" s="4"/>
      <c r="J45" s="4"/>
      <c r="K45" s="24">
        <v>375</v>
      </c>
      <c r="L45" s="24">
        <v>325</v>
      </c>
      <c r="M45" s="60">
        <v>550</v>
      </c>
      <c r="N45" s="66">
        <v>150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24</v>
      </c>
      <c r="G46" s="4"/>
      <c r="H46" s="4"/>
      <c r="I46" s="4"/>
      <c r="J46" s="4"/>
      <c r="K46" s="24">
        <v>25</v>
      </c>
      <c r="L46" s="24" t="s">
        <v>205</v>
      </c>
      <c r="M46" s="24">
        <v>25</v>
      </c>
      <c r="N46" s="25" t="s">
        <v>205</v>
      </c>
    </row>
    <row r="47" spans="2:14" ht="13.5" customHeight="1">
      <c r="B47" s="1">
        <f t="shared" si="2"/>
        <v>37</v>
      </c>
      <c r="C47" s="2" t="s">
        <v>95</v>
      </c>
      <c r="D47" s="2" t="s">
        <v>96</v>
      </c>
      <c r="E47" s="4"/>
      <c r="F47" s="4" t="s">
        <v>127</v>
      </c>
      <c r="G47" s="4"/>
      <c r="H47" s="4"/>
      <c r="I47" s="4"/>
      <c r="J47" s="4"/>
      <c r="K47" s="28">
        <v>25</v>
      </c>
      <c r="L47" s="28"/>
      <c r="M47" s="24" t="s">
        <v>205</v>
      </c>
      <c r="N47" s="25" t="s">
        <v>205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119</v>
      </c>
      <c r="G48" s="4"/>
      <c r="H48" s="4"/>
      <c r="I48" s="4"/>
      <c r="J48" s="4"/>
      <c r="K48" s="24"/>
      <c r="L48" s="24" t="s">
        <v>205</v>
      </c>
      <c r="M48" s="24"/>
      <c r="N48" s="25" t="s">
        <v>205</v>
      </c>
    </row>
    <row r="49" spans="2:24" ht="13.5" customHeight="1">
      <c r="B49" s="1">
        <f t="shared" si="2"/>
        <v>39</v>
      </c>
      <c r="C49" s="7"/>
      <c r="D49" s="7"/>
      <c r="E49" s="4"/>
      <c r="F49" s="4" t="s">
        <v>259</v>
      </c>
      <c r="G49" s="4"/>
      <c r="H49" s="4"/>
      <c r="I49" s="4"/>
      <c r="J49" s="4"/>
      <c r="K49" s="24">
        <v>100</v>
      </c>
      <c r="L49" s="24">
        <v>75</v>
      </c>
      <c r="M49" s="24"/>
      <c r="N49" s="25">
        <v>125</v>
      </c>
      <c r="U49" s="29">
        <f>COUNTA(K47:K49)</f>
        <v>2</v>
      </c>
      <c r="V49" s="29">
        <f>COUNTA(L47:L49)</f>
        <v>2</v>
      </c>
      <c r="W49" s="29">
        <f>COUNTA(M47:M49)</f>
        <v>1</v>
      </c>
      <c r="X49" s="29">
        <f>COUNTA(N47:N49)</f>
        <v>3</v>
      </c>
    </row>
    <row r="50" spans="2:14" ht="13.5" customHeight="1">
      <c r="B50" s="1">
        <f t="shared" si="2"/>
        <v>40</v>
      </c>
      <c r="C50" s="2" t="s">
        <v>111</v>
      </c>
      <c r="D50" s="2" t="s">
        <v>30</v>
      </c>
      <c r="E50" s="4"/>
      <c r="F50" s="4" t="s">
        <v>317</v>
      </c>
      <c r="G50" s="4"/>
      <c r="H50" s="4"/>
      <c r="I50" s="4"/>
      <c r="J50" s="4"/>
      <c r="K50" s="24"/>
      <c r="L50" s="24" t="s">
        <v>205</v>
      </c>
      <c r="M50" s="24"/>
      <c r="N50" s="25" t="s">
        <v>205</v>
      </c>
    </row>
    <row r="51" spans="2:25" ht="13.5" customHeight="1">
      <c r="B51" s="1">
        <f t="shared" si="2"/>
        <v>41</v>
      </c>
      <c r="C51" s="91"/>
      <c r="D51" s="91"/>
      <c r="E51" s="4"/>
      <c r="F51" s="4" t="s">
        <v>168</v>
      </c>
      <c r="G51" s="4"/>
      <c r="H51" s="4"/>
      <c r="I51" s="4"/>
      <c r="J51" s="4"/>
      <c r="K51" s="24" t="s">
        <v>205</v>
      </c>
      <c r="L51" s="28" t="s">
        <v>205</v>
      </c>
      <c r="M51" s="24" t="s">
        <v>205</v>
      </c>
      <c r="N51" s="25" t="s">
        <v>205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 t="s">
        <v>205</v>
      </c>
      <c r="L52" s="24" t="s">
        <v>205</v>
      </c>
      <c r="M52" s="24">
        <v>50</v>
      </c>
      <c r="N52" s="25"/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31</v>
      </c>
      <c r="G53" s="4"/>
      <c r="H53" s="4"/>
      <c r="I53" s="4"/>
      <c r="J53" s="4"/>
      <c r="K53" s="24"/>
      <c r="L53" s="24" t="s">
        <v>205</v>
      </c>
      <c r="M53" s="24"/>
      <c r="N53" s="25"/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32</v>
      </c>
      <c r="G54" s="4"/>
      <c r="H54" s="4"/>
      <c r="I54" s="4"/>
      <c r="J54" s="4"/>
      <c r="K54" s="24"/>
      <c r="L54" s="24"/>
      <c r="M54" s="24"/>
      <c r="N54" s="25">
        <v>25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218</v>
      </c>
      <c r="G55" s="4"/>
      <c r="H55" s="4"/>
      <c r="I55" s="4"/>
      <c r="J55" s="4"/>
      <c r="K55" s="24" t="s">
        <v>205</v>
      </c>
      <c r="L55" s="24"/>
      <c r="M55" s="24" t="s">
        <v>205</v>
      </c>
      <c r="N55" s="25"/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191</v>
      </c>
      <c r="G56" s="4"/>
      <c r="H56" s="4"/>
      <c r="I56" s="4"/>
      <c r="J56" s="4"/>
      <c r="K56" s="24" t="s">
        <v>205</v>
      </c>
      <c r="L56" s="24">
        <v>200</v>
      </c>
      <c r="M56" s="24" t="s">
        <v>205</v>
      </c>
      <c r="N56" s="25"/>
      <c r="Y56" s="64"/>
    </row>
    <row r="57" spans="2:25" ht="13.5" customHeight="1">
      <c r="B57" s="1">
        <f t="shared" si="2"/>
        <v>47</v>
      </c>
      <c r="C57" s="7"/>
      <c r="D57" s="7"/>
      <c r="E57" s="4"/>
      <c r="F57" s="4" t="s">
        <v>84</v>
      </c>
      <c r="G57" s="4"/>
      <c r="H57" s="4"/>
      <c r="I57" s="4"/>
      <c r="J57" s="4"/>
      <c r="K57" s="24"/>
      <c r="L57" s="24"/>
      <c r="M57" s="24"/>
      <c r="N57" s="25" t="s">
        <v>205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192</v>
      </c>
      <c r="G58" s="4"/>
      <c r="H58" s="4"/>
      <c r="I58" s="4"/>
      <c r="J58" s="4"/>
      <c r="K58" s="28">
        <v>100</v>
      </c>
      <c r="L58" s="28">
        <v>100</v>
      </c>
      <c r="M58" s="24"/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199</v>
      </c>
      <c r="G59" s="4"/>
      <c r="H59" s="4"/>
      <c r="I59" s="4"/>
      <c r="J59" s="4"/>
      <c r="K59" s="28"/>
      <c r="L59" s="28" t="s">
        <v>205</v>
      </c>
      <c r="M59" s="24"/>
      <c r="N59" s="25">
        <v>600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145</v>
      </c>
      <c r="G60" s="4"/>
      <c r="H60" s="4"/>
      <c r="I60" s="4"/>
      <c r="J60" s="4"/>
      <c r="K60" s="24" t="s">
        <v>205</v>
      </c>
      <c r="L60" s="24" t="s">
        <v>205</v>
      </c>
      <c r="M60" s="24" t="s">
        <v>205</v>
      </c>
      <c r="N60" s="25">
        <v>900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278</v>
      </c>
      <c r="G61" s="4"/>
      <c r="H61" s="4"/>
      <c r="I61" s="4"/>
      <c r="J61" s="4"/>
      <c r="K61" s="24"/>
      <c r="L61" s="24"/>
      <c r="M61" s="24">
        <v>64</v>
      </c>
      <c r="N61" s="25" t="s">
        <v>205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220</v>
      </c>
      <c r="G62" s="4"/>
      <c r="H62" s="4"/>
      <c r="I62" s="4"/>
      <c r="J62" s="4"/>
      <c r="K62" s="24">
        <v>150</v>
      </c>
      <c r="L62" s="90" t="s">
        <v>205</v>
      </c>
      <c r="M62" s="24">
        <v>200</v>
      </c>
      <c r="N62" s="25">
        <v>50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263</v>
      </c>
      <c r="G63" s="4"/>
      <c r="H63" s="4"/>
      <c r="I63" s="4"/>
      <c r="J63" s="4"/>
      <c r="K63" s="24">
        <v>16</v>
      </c>
      <c r="L63" s="24"/>
      <c r="M63" s="24"/>
      <c r="N63" s="25"/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297</v>
      </c>
      <c r="G64" s="4"/>
      <c r="H64" s="4"/>
      <c r="I64" s="4"/>
      <c r="J64" s="4"/>
      <c r="K64" s="24">
        <v>50</v>
      </c>
      <c r="L64" s="24" t="s">
        <v>205</v>
      </c>
      <c r="M64" s="24">
        <v>25</v>
      </c>
      <c r="N64" s="25"/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146</v>
      </c>
      <c r="G65" s="4"/>
      <c r="H65" s="4"/>
      <c r="I65" s="4"/>
      <c r="J65" s="4"/>
      <c r="K65" s="24">
        <v>400</v>
      </c>
      <c r="L65" s="24">
        <v>100</v>
      </c>
      <c r="M65" s="24" t="s">
        <v>205</v>
      </c>
      <c r="N65" s="25">
        <v>1000</v>
      </c>
      <c r="Y65" s="65"/>
    </row>
    <row r="66" spans="2:25" ht="13.5" customHeight="1">
      <c r="B66" s="1">
        <f t="shared" si="2"/>
        <v>56</v>
      </c>
      <c r="C66" s="7"/>
      <c r="D66" s="7"/>
      <c r="E66" s="4"/>
      <c r="F66" s="4" t="s">
        <v>147</v>
      </c>
      <c r="G66" s="4"/>
      <c r="H66" s="4"/>
      <c r="I66" s="4"/>
      <c r="J66" s="4"/>
      <c r="K66" s="24">
        <v>325</v>
      </c>
      <c r="L66" s="24">
        <v>225</v>
      </c>
      <c r="M66" s="24">
        <v>200</v>
      </c>
      <c r="N66" s="25">
        <v>75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178</v>
      </c>
      <c r="G67" s="4"/>
      <c r="H67" s="4"/>
      <c r="I67" s="4"/>
      <c r="J67" s="4"/>
      <c r="K67" s="24"/>
      <c r="L67" s="24"/>
      <c r="M67" s="24"/>
      <c r="N67" s="25" t="s">
        <v>205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170</v>
      </c>
      <c r="G68" s="4"/>
      <c r="H68" s="4"/>
      <c r="I68" s="4"/>
      <c r="J68" s="4"/>
      <c r="K68" s="24" t="s">
        <v>205</v>
      </c>
      <c r="L68" s="24" t="s">
        <v>205</v>
      </c>
      <c r="M68" s="24" t="s">
        <v>205</v>
      </c>
      <c r="N68" s="25" t="s">
        <v>205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33</v>
      </c>
      <c r="G69" s="4"/>
      <c r="H69" s="4"/>
      <c r="I69" s="4"/>
      <c r="J69" s="4"/>
      <c r="K69" s="24">
        <v>32</v>
      </c>
      <c r="L69" s="24"/>
      <c r="M69" s="24"/>
      <c r="N69" s="25">
        <v>48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34</v>
      </c>
      <c r="G70" s="4"/>
      <c r="H70" s="4"/>
      <c r="I70" s="4"/>
      <c r="J70" s="4"/>
      <c r="K70" s="28"/>
      <c r="L70" s="24"/>
      <c r="M70" s="24" t="s">
        <v>205</v>
      </c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35</v>
      </c>
      <c r="G71" s="4"/>
      <c r="H71" s="4"/>
      <c r="I71" s="4"/>
      <c r="J71" s="4"/>
      <c r="K71" s="28">
        <v>24</v>
      </c>
      <c r="L71" s="24">
        <v>48</v>
      </c>
      <c r="M71" s="24">
        <v>64</v>
      </c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36</v>
      </c>
      <c r="G72" s="4"/>
      <c r="H72" s="4"/>
      <c r="I72" s="4"/>
      <c r="J72" s="4"/>
      <c r="K72" s="24">
        <v>8</v>
      </c>
      <c r="L72" s="24"/>
      <c r="M72" s="24">
        <v>32</v>
      </c>
      <c r="N72" s="25" t="s">
        <v>205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280</v>
      </c>
      <c r="G73" s="4"/>
      <c r="H73" s="4"/>
      <c r="I73" s="4"/>
      <c r="J73" s="4"/>
      <c r="K73" s="24">
        <v>32</v>
      </c>
      <c r="L73" s="24"/>
      <c r="M73" s="24" t="s">
        <v>205</v>
      </c>
      <c r="N73" s="25"/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159</v>
      </c>
      <c r="G74" s="4"/>
      <c r="H74" s="4"/>
      <c r="I74" s="4"/>
      <c r="J74" s="4"/>
      <c r="K74" s="24" t="s">
        <v>205</v>
      </c>
      <c r="L74" s="24" t="s">
        <v>205</v>
      </c>
      <c r="M74" s="24" t="s">
        <v>205</v>
      </c>
      <c r="N74" s="25" t="s">
        <v>205</v>
      </c>
      <c r="Y74" s="62"/>
    </row>
    <row r="75" spans="2:25" ht="13.5" customHeight="1">
      <c r="B75" s="1">
        <f aca="true" t="shared" si="4" ref="B75:B95">B74+1</f>
        <v>65</v>
      </c>
      <c r="C75" s="7"/>
      <c r="D75" s="7"/>
      <c r="E75" s="4"/>
      <c r="F75" s="4" t="s">
        <v>104</v>
      </c>
      <c r="G75" s="4"/>
      <c r="H75" s="4"/>
      <c r="I75" s="4"/>
      <c r="J75" s="4"/>
      <c r="K75" s="28" t="s">
        <v>205</v>
      </c>
      <c r="L75" s="24" t="s">
        <v>205</v>
      </c>
      <c r="M75" s="24" t="s">
        <v>205</v>
      </c>
      <c r="N75" s="25"/>
      <c r="Y75" s="62"/>
    </row>
    <row r="76" spans="2:25" ht="13.5" customHeight="1">
      <c r="B76" s="1">
        <f t="shared" si="4"/>
        <v>66</v>
      </c>
      <c r="C76" s="7"/>
      <c r="D76" s="7"/>
      <c r="E76" s="4"/>
      <c r="F76" s="4" t="s">
        <v>105</v>
      </c>
      <c r="G76" s="4"/>
      <c r="H76" s="4"/>
      <c r="I76" s="4"/>
      <c r="J76" s="4"/>
      <c r="K76" s="24">
        <v>100</v>
      </c>
      <c r="L76" s="24" t="s">
        <v>205</v>
      </c>
      <c r="M76" s="24"/>
      <c r="N76" s="25"/>
      <c r="Y76" s="62"/>
    </row>
    <row r="77" spans="2:25" ht="13.5" customHeight="1">
      <c r="B77" s="1">
        <f t="shared" si="4"/>
        <v>67</v>
      </c>
      <c r="C77" s="7"/>
      <c r="D77" s="7"/>
      <c r="E77" s="4"/>
      <c r="F77" s="4" t="s">
        <v>132</v>
      </c>
      <c r="G77" s="4"/>
      <c r="H77" s="4"/>
      <c r="I77" s="4"/>
      <c r="J77" s="4"/>
      <c r="K77" s="24"/>
      <c r="L77" s="24"/>
      <c r="M77" s="24"/>
      <c r="N77" s="25" t="s">
        <v>205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148</v>
      </c>
      <c r="G78" s="4"/>
      <c r="H78" s="4"/>
      <c r="I78" s="4"/>
      <c r="J78" s="4"/>
      <c r="K78" s="24">
        <v>850</v>
      </c>
      <c r="L78" s="24">
        <v>500</v>
      </c>
      <c r="M78" s="24">
        <v>500</v>
      </c>
      <c r="N78" s="25">
        <v>650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183</v>
      </c>
      <c r="G79" s="4"/>
      <c r="H79" s="4"/>
      <c r="I79" s="4"/>
      <c r="J79" s="4"/>
      <c r="K79" s="28">
        <v>50</v>
      </c>
      <c r="L79" s="24">
        <v>50</v>
      </c>
      <c r="M79" s="24"/>
      <c r="N79" s="25" t="s">
        <v>205</v>
      </c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155</v>
      </c>
      <c r="G80" s="4"/>
      <c r="H80" s="4"/>
      <c r="I80" s="4"/>
      <c r="J80" s="4"/>
      <c r="K80" s="24" t="s">
        <v>205</v>
      </c>
      <c r="L80" s="24"/>
      <c r="M80" s="24">
        <v>25</v>
      </c>
      <c r="N80" s="25" t="s">
        <v>205</v>
      </c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156</v>
      </c>
      <c r="G81" s="4"/>
      <c r="H81" s="4"/>
      <c r="I81" s="4"/>
      <c r="J81" s="4"/>
      <c r="K81" s="24">
        <v>75</v>
      </c>
      <c r="L81" s="24">
        <v>25</v>
      </c>
      <c r="M81" s="24">
        <v>25</v>
      </c>
      <c r="N81" s="25">
        <v>50</v>
      </c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279</v>
      </c>
      <c r="G82" s="4"/>
      <c r="H82" s="4"/>
      <c r="I82" s="4"/>
      <c r="J82" s="4"/>
      <c r="K82" s="28" t="s">
        <v>205</v>
      </c>
      <c r="L82" s="24"/>
      <c r="M82" s="24"/>
      <c r="N82" s="25"/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137</v>
      </c>
      <c r="G83" s="4"/>
      <c r="H83" s="4"/>
      <c r="I83" s="4"/>
      <c r="J83" s="4"/>
      <c r="K83" s="24">
        <v>360</v>
      </c>
      <c r="L83" s="24" t="s">
        <v>205</v>
      </c>
      <c r="M83" s="24">
        <v>96</v>
      </c>
      <c r="N83" s="25"/>
      <c r="Y83" s="62"/>
    </row>
    <row r="84" spans="2:25" ht="13.5" customHeight="1">
      <c r="B84" s="1">
        <f t="shared" si="4"/>
        <v>74</v>
      </c>
      <c r="C84" s="7"/>
      <c r="D84" s="7"/>
      <c r="E84" s="4"/>
      <c r="F84" s="4" t="s">
        <v>39</v>
      </c>
      <c r="G84" s="4"/>
      <c r="H84" s="4"/>
      <c r="I84" s="4"/>
      <c r="J84" s="4"/>
      <c r="K84" s="24">
        <v>1500</v>
      </c>
      <c r="L84" s="24">
        <v>450</v>
      </c>
      <c r="M84" s="24">
        <v>500</v>
      </c>
      <c r="N84" s="25">
        <v>475</v>
      </c>
      <c r="Y84" s="62"/>
    </row>
    <row r="85" spans="2:14" ht="13.5" customHeight="1">
      <c r="B85" s="1">
        <f t="shared" si="4"/>
        <v>75</v>
      </c>
      <c r="C85" s="2" t="s">
        <v>40</v>
      </c>
      <c r="D85" s="2" t="s">
        <v>41</v>
      </c>
      <c r="E85" s="4"/>
      <c r="F85" s="4" t="s">
        <v>237</v>
      </c>
      <c r="G85" s="4"/>
      <c r="H85" s="4"/>
      <c r="I85" s="4"/>
      <c r="J85" s="4"/>
      <c r="K85" s="24" t="s">
        <v>205</v>
      </c>
      <c r="L85" s="24"/>
      <c r="M85" s="24"/>
      <c r="N85" s="25"/>
    </row>
    <row r="86" spans="2:14" ht="13.5" customHeight="1">
      <c r="B86" s="1">
        <f t="shared" si="4"/>
        <v>76</v>
      </c>
      <c r="C86" s="7"/>
      <c r="D86" s="7"/>
      <c r="E86" s="4"/>
      <c r="F86" s="4" t="s">
        <v>126</v>
      </c>
      <c r="G86" s="4"/>
      <c r="H86" s="4"/>
      <c r="I86" s="4"/>
      <c r="J86" s="4"/>
      <c r="K86" s="24"/>
      <c r="L86" s="24"/>
      <c r="M86" s="24"/>
      <c r="N86" s="25" t="s">
        <v>205</v>
      </c>
    </row>
    <row r="87" spans="2:14" ht="13.5" customHeight="1">
      <c r="B87" s="1">
        <f t="shared" si="4"/>
        <v>77</v>
      </c>
      <c r="C87" s="7"/>
      <c r="D87" s="7"/>
      <c r="E87" s="4"/>
      <c r="F87" s="4" t="s">
        <v>184</v>
      </c>
      <c r="G87" s="4"/>
      <c r="H87" s="4"/>
      <c r="I87" s="4"/>
      <c r="J87" s="4"/>
      <c r="K87" s="24" t="s">
        <v>205</v>
      </c>
      <c r="L87" s="24"/>
      <c r="M87" s="24"/>
      <c r="N87" s="25" t="s">
        <v>205</v>
      </c>
    </row>
    <row r="88" spans="2:14" ht="13.5" customHeight="1">
      <c r="B88" s="1">
        <f t="shared" si="4"/>
        <v>78</v>
      </c>
      <c r="C88" s="7"/>
      <c r="D88" s="7"/>
      <c r="E88" s="4"/>
      <c r="F88" s="4" t="s">
        <v>318</v>
      </c>
      <c r="G88" s="4"/>
      <c r="H88" s="4"/>
      <c r="I88" s="4"/>
      <c r="J88" s="4"/>
      <c r="K88" s="24"/>
      <c r="L88" s="28"/>
      <c r="M88" s="24"/>
      <c r="N88" s="25" t="s">
        <v>205</v>
      </c>
    </row>
    <row r="89" spans="2:14" ht="13.5" customHeight="1">
      <c r="B89" s="1">
        <f t="shared" si="4"/>
        <v>79</v>
      </c>
      <c r="C89" s="7"/>
      <c r="D89" s="7"/>
      <c r="E89" s="4"/>
      <c r="F89" s="4" t="s">
        <v>186</v>
      </c>
      <c r="G89" s="4"/>
      <c r="H89" s="4"/>
      <c r="I89" s="4"/>
      <c r="J89" s="4"/>
      <c r="K89" s="24"/>
      <c r="L89" s="24"/>
      <c r="M89" s="24" t="s">
        <v>205</v>
      </c>
      <c r="N89" s="25" t="s">
        <v>205</v>
      </c>
    </row>
    <row r="90" spans="2:14" ht="13.5" customHeight="1">
      <c r="B90" s="1">
        <f t="shared" si="4"/>
        <v>80</v>
      </c>
      <c r="C90" s="7"/>
      <c r="D90" s="7"/>
      <c r="E90" s="4"/>
      <c r="F90" s="4" t="s">
        <v>319</v>
      </c>
      <c r="G90" s="4"/>
      <c r="H90" s="4"/>
      <c r="I90" s="4"/>
      <c r="J90" s="4"/>
      <c r="K90" s="24"/>
      <c r="L90" s="24"/>
      <c r="M90" s="24" t="s">
        <v>205</v>
      </c>
      <c r="N90" s="25">
        <v>1</v>
      </c>
    </row>
    <row r="91" spans="2:14" ht="13.5" customHeight="1">
      <c r="B91" s="1">
        <f t="shared" si="4"/>
        <v>81</v>
      </c>
      <c r="C91" s="7"/>
      <c r="D91" s="7"/>
      <c r="E91" s="4"/>
      <c r="F91" s="4" t="s">
        <v>88</v>
      </c>
      <c r="G91" s="4"/>
      <c r="H91" s="4"/>
      <c r="I91" s="4"/>
      <c r="J91" s="4"/>
      <c r="K91" s="24">
        <v>1</v>
      </c>
      <c r="L91" s="24"/>
      <c r="M91" s="24" t="s">
        <v>205</v>
      </c>
      <c r="N91" s="25">
        <v>2</v>
      </c>
    </row>
    <row r="92" spans="2:14" ht="13.5" customHeight="1">
      <c r="B92" s="1">
        <f t="shared" si="4"/>
        <v>82</v>
      </c>
      <c r="C92" s="7"/>
      <c r="D92" s="7"/>
      <c r="E92" s="4"/>
      <c r="F92" s="4" t="s">
        <v>125</v>
      </c>
      <c r="G92" s="4"/>
      <c r="H92" s="4"/>
      <c r="I92" s="4"/>
      <c r="J92" s="4"/>
      <c r="K92" s="24" t="s">
        <v>205</v>
      </c>
      <c r="L92" s="24"/>
      <c r="M92" s="24"/>
      <c r="N92" s="25"/>
    </row>
    <row r="93" spans="2:14" ht="13.5" customHeight="1">
      <c r="B93" s="1">
        <f t="shared" si="4"/>
        <v>83</v>
      </c>
      <c r="C93" s="7"/>
      <c r="D93" s="8"/>
      <c r="E93" s="4"/>
      <c r="F93" s="4" t="s">
        <v>42</v>
      </c>
      <c r="G93" s="4"/>
      <c r="H93" s="4"/>
      <c r="I93" s="4"/>
      <c r="J93" s="4"/>
      <c r="K93" s="24"/>
      <c r="L93" s="24"/>
      <c r="M93" s="24" t="s">
        <v>205</v>
      </c>
      <c r="N93" s="25" t="s">
        <v>205</v>
      </c>
    </row>
    <row r="94" spans="2:14" ht="13.5" customHeight="1">
      <c r="B94" s="1">
        <f t="shared" si="4"/>
        <v>84</v>
      </c>
      <c r="C94" s="2" t="s">
        <v>43</v>
      </c>
      <c r="D94" s="2" t="s">
        <v>90</v>
      </c>
      <c r="E94" s="4"/>
      <c r="F94" s="4" t="s">
        <v>128</v>
      </c>
      <c r="G94" s="4"/>
      <c r="H94" s="4"/>
      <c r="I94" s="4"/>
      <c r="J94" s="4"/>
      <c r="K94" s="24">
        <v>1</v>
      </c>
      <c r="L94" s="24" t="s">
        <v>205</v>
      </c>
      <c r="M94" s="24">
        <v>1</v>
      </c>
      <c r="N94" s="25" t="s">
        <v>205</v>
      </c>
    </row>
    <row r="95" spans="2:14" ht="13.5" customHeight="1" thickBot="1">
      <c r="B95" s="1">
        <f t="shared" si="4"/>
        <v>85</v>
      </c>
      <c r="C95" s="7"/>
      <c r="D95" s="2" t="s">
        <v>44</v>
      </c>
      <c r="E95" s="4"/>
      <c r="F95" s="4" t="s">
        <v>167</v>
      </c>
      <c r="G95" s="4"/>
      <c r="H95" s="4"/>
      <c r="I95" s="4"/>
      <c r="J95" s="4"/>
      <c r="K95" s="24" t="s">
        <v>205</v>
      </c>
      <c r="L95" s="24"/>
      <c r="M95" s="24"/>
      <c r="N95" s="25">
        <v>25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COUNTA(K11:K109)</f>
        <v>73</v>
      </c>
      <c r="V96" s="29">
        <f>COUNTA(L11:L109)</f>
        <v>59</v>
      </c>
      <c r="W96" s="29">
        <f>COUNTA(M11:M109)</f>
        <v>59</v>
      </c>
      <c r="X96" s="29">
        <f>COUNTA(N11:N109)</f>
        <v>72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SUM(U11:U26,K27:K109)</f>
        <v>14951</v>
      </c>
      <c r="V100" s="29">
        <f>SUM(V11:V26,L27:L109)</f>
        <v>5823</v>
      </c>
      <c r="W100" s="29">
        <f>SUM(W11:W26,M27:M109)</f>
        <v>10914</v>
      </c>
      <c r="X100" s="29">
        <f>SUM(X11:X26,N27:N109)</f>
        <v>10103</v>
      </c>
    </row>
    <row r="101" spans="2:14" ht="18" customHeight="1" thickBot="1">
      <c r="B101" s="81"/>
      <c r="C101" s="10"/>
      <c r="D101" s="149" t="s">
        <v>3</v>
      </c>
      <c r="E101" s="149"/>
      <c r="F101" s="149"/>
      <c r="G101" s="149"/>
      <c r="H101" s="10"/>
      <c r="I101" s="10"/>
      <c r="J101" s="83"/>
      <c r="K101" s="34" t="str">
        <f>K5</f>
        <v>H 30.6.25</v>
      </c>
      <c r="L101" s="34" t="str">
        <f>L5</f>
        <v>H 30.6.25</v>
      </c>
      <c r="M101" s="34" t="str">
        <f>M5</f>
        <v>H 30.6.25</v>
      </c>
      <c r="N101" s="53" t="str">
        <f>N5</f>
        <v>H 30.6.25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85">
        <f>B95+1</f>
        <v>86</v>
      </c>
      <c r="C103" s="7" t="s">
        <v>43</v>
      </c>
      <c r="D103" s="7" t="s">
        <v>44</v>
      </c>
      <c r="E103" s="88"/>
      <c r="F103" s="88" t="s">
        <v>45</v>
      </c>
      <c r="G103" s="88"/>
      <c r="H103" s="88"/>
      <c r="I103" s="88"/>
      <c r="J103" s="88"/>
      <c r="K103" s="133">
        <v>100</v>
      </c>
      <c r="L103" s="133" t="s">
        <v>205</v>
      </c>
      <c r="M103" s="133">
        <v>25</v>
      </c>
      <c r="N103" s="30">
        <v>25</v>
      </c>
    </row>
    <row r="104" spans="2:14" ht="13.5" customHeight="1">
      <c r="B104" s="1">
        <f aca="true" t="shared" si="5" ref="B104:B109">B103+1</f>
        <v>87</v>
      </c>
      <c r="C104" s="8"/>
      <c r="D104" s="9" t="s">
        <v>46</v>
      </c>
      <c r="E104" s="4"/>
      <c r="F104" s="4" t="s">
        <v>47</v>
      </c>
      <c r="G104" s="4"/>
      <c r="H104" s="4"/>
      <c r="I104" s="4"/>
      <c r="J104" s="4"/>
      <c r="K104" s="24" t="s">
        <v>205</v>
      </c>
      <c r="L104" s="24" t="s">
        <v>205</v>
      </c>
      <c r="M104" s="24">
        <v>25</v>
      </c>
      <c r="N104" s="25"/>
    </row>
    <row r="105" spans="2:14" ht="13.5" customHeight="1">
      <c r="B105" s="1">
        <f t="shared" si="5"/>
        <v>88</v>
      </c>
      <c r="C105" s="2" t="s">
        <v>0</v>
      </c>
      <c r="D105" s="2" t="s">
        <v>91</v>
      </c>
      <c r="E105" s="4"/>
      <c r="F105" s="4" t="s">
        <v>1</v>
      </c>
      <c r="G105" s="4"/>
      <c r="H105" s="4"/>
      <c r="I105" s="4"/>
      <c r="J105" s="4"/>
      <c r="K105" s="24"/>
      <c r="L105" s="24"/>
      <c r="M105" s="24"/>
      <c r="N105" s="25" t="s">
        <v>205</v>
      </c>
    </row>
    <row r="106" spans="2:24" ht="13.5" customHeight="1">
      <c r="B106" s="1">
        <f t="shared" si="5"/>
        <v>89</v>
      </c>
      <c r="C106" s="7"/>
      <c r="D106" s="9" t="s">
        <v>48</v>
      </c>
      <c r="E106" s="4"/>
      <c r="F106" s="4" t="s">
        <v>49</v>
      </c>
      <c r="G106" s="4"/>
      <c r="H106" s="4"/>
      <c r="I106" s="4"/>
      <c r="J106" s="4"/>
      <c r="K106" s="24" t="s">
        <v>205</v>
      </c>
      <c r="L106" s="24">
        <v>25</v>
      </c>
      <c r="M106" s="24"/>
      <c r="N106" s="25" t="s">
        <v>205</v>
      </c>
      <c r="U106" s="29">
        <f>COUNTA(K85:K106)</f>
        <v>11</v>
      </c>
      <c r="V106" s="29">
        <f>COUNTA(L85:L106)</f>
        <v>6</v>
      </c>
      <c r="W106" s="29">
        <f>COUNTA(M85:M106)</f>
        <v>9</v>
      </c>
      <c r="X106" s="29">
        <f>COUNTA(N85:N106)</f>
        <v>14</v>
      </c>
    </row>
    <row r="107" spans="2:14" ht="13.5" customHeight="1">
      <c r="B107" s="1">
        <f t="shared" si="5"/>
        <v>90</v>
      </c>
      <c r="C107" s="156" t="s">
        <v>50</v>
      </c>
      <c r="D107" s="157"/>
      <c r="E107" s="4"/>
      <c r="F107" s="4" t="s">
        <v>51</v>
      </c>
      <c r="G107" s="4"/>
      <c r="H107" s="4"/>
      <c r="I107" s="4"/>
      <c r="J107" s="4"/>
      <c r="K107" s="24">
        <v>4000</v>
      </c>
      <c r="L107" s="24">
        <v>1050</v>
      </c>
      <c r="M107" s="24">
        <v>2750</v>
      </c>
      <c r="N107" s="25">
        <v>2625</v>
      </c>
    </row>
    <row r="108" spans="2:14" ht="13.5" customHeight="1">
      <c r="B108" s="1">
        <f t="shared" si="5"/>
        <v>91</v>
      </c>
      <c r="C108" s="3"/>
      <c r="D108" s="92"/>
      <c r="E108" s="4"/>
      <c r="F108" s="4" t="s">
        <v>52</v>
      </c>
      <c r="G108" s="4"/>
      <c r="H108" s="4"/>
      <c r="I108" s="4"/>
      <c r="J108" s="4"/>
      <c r="K108" s="24">
        <v>750</v>
      </c>
      <c r="L108" s="24">
        <v>200</v>
      </c>
      <c r="M108" s="24">
        <v>1375</v>
      </c>
      <c r="N108" s="25">
        <v>625</v>
      </c>
    </row>
    <row r="109" spans="2:14" ht="13.5" customHeight="1" thickBot="1">
      <c r="B109" s="1">
        <f t="shared" si="5"/>
        <v>92</v>
      </c>
      <c r="C109" s="3"/>
      <c r="D109" s="92"/>
      <c r="E109" s="4"/>
      <c r="F109" s="4" t="s">
        <v>92</v>
      </c>
      <c r="G109" s="4"/>
      <c r="H109" s="4"/>
      <c r="I109" s="4"/>
      <c r="J109" s="4"/>
      <c r="K109" s="24">
        <v>500</v>
      </c>
      <c r="L109" s="24"/>
      <c r="M109" s="24">
        <v>25</v>
      </c>
      <c r="N109" s="25">
        <v>125</v>
      </c>
    </row>
    <row r="110" spans="2:14" ht="19.5" customHeight="1" thickTop="1">
      <c r="B110" s="159" t="s">
        <v>54</v>
      </c>
      <c r="C110" s="160"/>
      <c r="D110" s="160"/>
      <c r="E110" s="160"/>
      <c r="F110" s="160"/>
      <c r="G110" s="160"/>
      <c r="H110" s="160"/>
      <c r="I110" s="160"/>
      <c r="J110" s="95"/>
      <c r="K110" s="37">
        <f>SUM(K111:K119)</f>
        <v>14951</v>
      </c>
      <c r="L110" s="37">
        <f>SUM(L111:L119)</f>
        <v>5823</v>
      </c>
      <c r="M110" s="37">
        <f>SUM(M111:M119)</f>
        <v>10914</v>
      </c>
      <c r="N110" s="56">
        <f>SUM(N111:N119)</f>
        <v>10103</v>
      </c>
    </row>
    <row r="111" spans="2:14" ht="13.5" customHeight="1">
      <c r="B111" s="147" t="s">
        <v>55</v>
      </c>
      <c r="C111" s="148"/>
      <c r="D111" s="161"/>
      <c r="E111" s="13"/>
      <c r="F111" s="14"/>
      <c r="G111" s="146" t="s">
        <v>14</v>
      </c>
      <c r="H111" s="146"/>
      <c r="I111" s="14"/>
      <c r="J111" s="16"/>
      <c r="K111" s="5">
        <f>SUM(U$11:U$26)</f>
        <v>3550</v>
      </c>
      <c r="L111" s="5">
        <f>SUM(V11:V26)</f>
        <v>1750</v>
      </c>
      <c r="M111" s="5">
        <f>SUM(W$11:W$26)</f>
        <v>2257</v>
      </c>
      <c r="N111" s="6">
        <f>SUM(X$11:X$26)</f>
        <v>575</v>
      </c>
    </row>
    <row r="112" spans="2:14" ht="13.5" customHeight="1">
      <c r="B112" s="98"/>
      <c r="C112" s="99"/>
      <c r="D112" s="100"/>
      <c r="E112" s="17"/>
      <c r="F112" s="4"/>
      <c r="G112" s="146" t="s">
        <v>27</v>
      </c>
      <c r="H112" s="146"/>
      <c r="I112" s="15"/>
      <c r="J112" s="18"/>
      <c r="K112" s="5">
        <f>SUM(K$27)</f>
        <v>225</v>
      </c>
      <c r="L112" s="5">
        <f>SUM(L$27)</f>
        <v>50</v>
      </c>
      <c r="M112" s="5">
        <f>SUM(M$27)</f>
        <v>125</v>
      </c>
      <c r="N112" s="6">
        <f>SUM(N$27)</f>
        <v>950</v>
      </c>
    </row>
    <row r="113" spans="2:14" ht="13.5" customHeight="1">
      <c r="B113" s="98"/>
      <c r="C113" s="99"/>
      <c r="D113" s="100"/>
      <c r="E113" s="17"/>
      <c r="F113" s="4"/>
      <c r="G113" s="146" t="s">
        <v>29</v>
      </c>
      <c r="H113" s="146"/>
      <c r="I113" s="14"/>
      <c r="J113" s="16"/>
      <c r="K113" s="5">
        <f>SUM(K$28:K$30)</f>
        <v>125</v>
      </c>
      <c r="L113" s="5">
        <f>SUM(L$28:L$30)</f>
        <v>50</v>
      </c>
      <c r="M113" s="5">
        <f>SUM(M$28:M$30)</f>
        <v>0</v>
      </c>
      <c r="N113" s="6">
        <f>SUM(N$28:N$30)</f>
        <v>0</v>
      </c>
    </row>
    <row r="114" spans="2:14" ht="13.5" customHeight="1">
      <c r="B114" s="98"/>
      <c r="C114" s="99"/>
      <c r="D114" s="100"/>
      <c r="E114" s="17"/>
      <c r="F114" s="4"/>
      <c r="G114" s="146" t="s">
        <v>101</v>
      </c>
      <c r="H114" s="146"/>
      <c r="I114" s="14"/>
      <c r="J114" s="16"/>
      <c r="K114" s="5">
        <f>SUM(K$31:K$31)</f>
        <v>0</v>
      </c>
      <c r="L114" s="5">
        <f>SUM(L$31:L$31)</f>
        <v>0</v>
      </c>
      <c r="M114" s="5">
        <f>SUM(M$31:M$31)</f>
        <v>0</v>
      </c>
      <c r="N114" s="6">
        <f>SUM(N$31:N$31)</f>
        <v>25</v>
      </c>
    </row>
    <row r="115" spans="2:14" ht="13.5" customHeight="1">
      <c r="B115" s="98"/>
      <c r="C115" s="99"/>
      <c r="D115" s="100"/>
      <c r="E115" s="17"/>
      <c r="F115" s="4"/>
      <c r="G115" s="146" t="s">
        <v>102</v>
      </c>
      <c r="H115" s="146"/>
      <c r="I115" s="14"/>
      <c r="J115" s="16"/>
      <c r="K115" s="5">
        <f>SUM(K$34:K$46)</f>
        <v>1000</v>
      </c>
      <c r="L115" s="5">
        <f>SUM(L$34:L$46)</f>
        <v>925</v>
      </c>
      <c r="M115" s="5">
        <f>SUM(M$34:M$46)</f>
        <v>2550</v>
      </c>
      <c r="N115" s="6">
        <f>SUM(N$34:N$46)</f>
        <v>1100</v>
      </c>
    </row>
    <row r="116" spans="2:14" ht="13.5" customHeight="1">
      <c r="B116" s="98"/>
      <c r="C116" s="99"/>
      <c r="D116" s="100"/>
      <c r="E116" s="17"/>
      <c r="F116" s="4"/>
      <c r="G116" s="146" t="s">
        <v>96</v>
      </c>
      <c r="H116" s="146"/>
      <c r="I116" s="14"/>
      <c r="J116" s="16"/>
      <c r="K116" s="5">
        <f>SUM(K$47:K$49)</f>
        <v>125</v>
      </c>
      <c r="L116" s="5">
        <f>SUM(L$47:L$49)</f>
        <v>75</v>
      </c>
      <c r="M116" s="5">
        <f>SUM(M$47:M$49)</f>
        <v>0</v>
      </c>
      <c r="N116" s="6">
        <f>SUM(N$47:N$49)</f>
        <v>125</v>
      </c>
    </row>
    <row r="117" spans="2:14" ht="13.5" customHeight="1">
      <c r="B117" s="98"/>
      <c r="C117" s="99"/>
      <c r="D117" s="100"/>
      <c r="E117" s="17"/>
      <c r="F117" s="4"/>
      <c r="G117" s="146" t="s">
        <v>30</v>
      </c>
      <c r="H117" s="146"/>
      <c r="I117" s="14"/>
      <c r="J117" s="16"/>
      <c r="K117" s="5">
        <f>SUM(K$50:K$84)</f>
        <v>4072</v>
      </c>
      <c r="L117" s="5">
        <f>SUM(L$50:L$84)</f>
        <v>1698</v>
      </c>
      <c r="M117" s="5">
        <f>SUM(M$50:M$84)</f>
        <v>1781</v>
      </c>
      <c r="N117" s="6">
        <f>SUM(N$50:N$84)</f>
        <v>3873</v>
      </c>
    </row>
    <row r="118" spans="2:14" ht="13.5" customHeight="1">
      <c r="B118" s="98"/>
      <c r="C118" s="99"/>
      <c r="D118" s="100"/>
      <c r="E118" s="17"/>
      <c r="F118" s="4"/>
      <c r="G118" s="146" t="s">
        <v>56</v>
      </c>
      <c r="H118" s="146"/>
      <c r="I118" s="14"/>
      <c r="J118" s="16"/>
      <c r="K118" s="5">
        <f>SUM(K$32:K$33,K$107:K$108)</f>
        <v>5252</v>
      </c>
      <c r="L118" s="5">
        <f>SUM(L$32:L$33,L$107:L$108)</f>
        <v>1250</v>
      </c>
      <c r="M118" s="5">
        <f>SUM(M$32:M$33,M$107:M$108)</f>
        <v>4125</v>
      </c>
      <c r="N118" s="6">
        <f>SUM(N$32:N$33,N$107:N$108)</f>
        <v>3277</v>
      </c>
    </row>
    <row r="119" spans="2:14" ht="13.5" customHeight="1" thickBot="1">
      <c r="B119" s="101"/>
      <c r="C119" s="102"/>
      <c r="D119" s="103"/>
      <c r="E119" s="19"/>
      <c r="F119" s="10"/>
      <c r="G119" s="149" t="s">
        <v>53</v>
      </c>
      <c r="H119" s="149"/>
      <c r="I119" s="20"/>
      <c r="J119" s="21"/>
      <c r="K119" s="11">
        <f>SUM(K$85:K$106,K$109)</f>
        <v>602</v>
      </c>
      <c r="L119" s="11">
        <f>SUM(L$85:L$106,L$109)</f>
        <v>25</v>
      </c>
      <c r="M119" s="11">
        <f>SUM(M$85:M$106,M$109)</f>
        <v>76</v>
      </c>
      <c r="N119" s="12">
        <f>SUM(N$85:N$106,N$109)</f>
        <v>178</v>
      </c>
    </row>
    <row r="120" spans="2:14" ht="18" customHeight="1" thickTop="1">
      <c r="B120" s="150" t="s">
        <v>57</v>
      </c>
      <c r="C120" s="151"/>
      <c r="D120" s="152"/>
      <c r="E120" s="106"/>
      <c r="F120" s="104"/>
      <c r="G120" s="153" t="s">
        <v>58</v>
      </c>
      <c r="H120" s="153"/>
      <c r="I120" s="104"/>
      <c r="J120" s="105"/>
      <c r="K120" s="38" t="s">
        <v>59</v>
      </c>
      <c r="L120" s="44"/>
      <c r="M120" s="44"/>
      <c r="N120" s="57"/>
    </row>
    <row r="121" spans="2:14" ht="18" customHeight="1">
      <c r="B121" s="107"/>
      <c r="C121" s="108"/>
      <c r="D121" s="108"/>
      <c r="E121" s="109"/>
      <c r="F121" s="110"/>
      <c r="G121" s="111"/>
      <c r="H121" s="111"/>
      <c r="I121" s="110"/>
      <c r="J121" s="112"/>
      <c r="K121" s="39" t="s">
        <v>60</v>
      </c>
      <c r="L121" s="45"/>
      <c r="M121" s="45"/>
      <c r="N121" s="48"/>
    </row>
    <row r="122" spans="2:14" ht="18" customHeight="1">
      <c r="B122" s="98"/>
      <c r="C122" s="99"/>
      <c r="D122" s="99"/>
      <c r="E122" s="113"/>
      <c r="F122" s="26"/>
      <c r="G122" s="154" t="s">
        <v>61</v>
      </c>
      <c r="H122" s="154"/>
      <c r="I122" s="96"/>
      <c r="J122" s="97"/>
      <c r="K122" s="40" t="s">
        <v>62</v>
      </c>
      <c r="L122" s="46"/>
      <c r="M122" s="49"/>
      <c r="N122" s="46"/>
    </row>
    <row r="123" spans="2:14" ht="18" customHeight="1">
      <c r="B123" s="98"/>
      <c r="C123" s="99"/>
      <c r="D123" s="99"/>
      <c r="E123" s="114"/>
      <c r="F123" s="99"/>
      <c r="G123" s="115"/>
      <c r="H123" s="115"/>
      <c r="I123" s="108"/>
      <c r="J123" s="116"/>
      <c r="K123" s="41" t="s">
        <v>114</v>
      </c>
      <c r="L123" s="47"/>
      <c r="M123" s="50"/>
      <c r="N123" s="47"/>
    </row>
    <row r="124" spans="2:14" ht="18" customHeight="1">
      <c r="B124" s="98"/>
      <c r="C124" s="99"/>
      <c r="D124" s="99"/>
      <c r="E124" s="114"/>
      <c r="F124" s="99"/>
      <c r="G124" s="115"/>
      <c r="H124" s="115"/>
      <c r="I124" s="108"/>
      <c r="J124" s="116"/>
      <c r="K124" s="41" t="s">
        <v>106</v>
      </c>
      <c r="L124" s="45"/>
      <c r="M124" s="50"/>
      <c r="N124" s="47"/>
    </row>
    <row r="125" spans="2:14" ht="18" customHeight="1">
      <c r="B125" s="98"/>
      <c r="C125" s="99"/>
      <c r="D125" s="99"/>
      <c r="E125" s="113"/>
      <c r="F125" s="26"/>
      <c r="G125" s="154" t="s">
        <v>63</v>
      </c>
      <c r="H125" s="154"/>
      <c r="I125" s="96"/>
      <c r="J125" s="97"/>
      <c r="K125" s="40" t="s">
        <v>122</v>
      </c>
      <c r="L125" s="46"/>
      <c r="M125" s="49"/>
      <c r="N125" s="46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115</v>
      </c>
      <c r="L126" s="47"/>
      <c r="M126" s="50"/>
      <c r="N126" s="47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120</v>
      </c>
      <c r="L127" s="47"/>
      <c r="M127" s="47"/>
      <c r="N127" s="47"/>
    </row>
    <row r="128" spans="2:14" ht="18" customHeight="1">
      <c r="B128" s="98"/>
      <c r="C128" s="99"/>
      <c r="D128" s="99"/>
      <c r="E128" s="87"/>
      <c r="F128" s="88"/>
      <c r="G128" s="111"/>
      <c r="H128" s="111"/>
      <c r="I128" s="110"/>
      <c r="J128" s="112"/>
      <c r="K128" s="41" t="s">
        <v>121</v>
      </c>
      <c r="L128" s="48"/>
      <c r="M128" s="45"/>
      <c r="N128" s="48"/>
    </row>
    <row r="129" spans="2:14" ht="18" customHeight="1">
      <c r="B129" s="147" t="s">
        <v>64</v>
      </c>
      <c r="C129" s="148"/>
      <c r="D129" s="148"/>
      <c r="E129" s="26"/>
      <c r="F129" s="26"/>
      <c r="G129" s="26"/>
      <c r="H129" s="26"/>
      <c r="I129" s="26"/>
      <c r="J129" s="26"/>
      <c r="K129" s="26"/>
      <c r="L129" s="26"/>
      <c r="M129" s="26"/>
      <c r="N129" s="58"/>
    </row>
    <row r="130" spans="2:14" ht="13.5" customHeight="1">
      <c r="B130" s="117"/>
      <c r="C130" s="42" t="s">
        <v>65</v>
      </c>
      <c r="D130" s="118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7"/>
      <c r="C131" s="42" t="s">
        <v>66</v>
      </c>
      <c r="D131" s="118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7"/>
      <c r="C132" s="42" t="s">
        <v>67</v>
      </c>
      <c r="D132" s="118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7"/>
      <c r="C133" s="42" t="s">
        <v>240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241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201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112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113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97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246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242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243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244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194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247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203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149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8" customHeight="1">
      <c r="B148" s="119"/>
      <c r="C148" s="42" t="s">
        <v>68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>
      <c r="B149" s="120"/>
      <c r="C149" s="42" t="s">
        <v>248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</row>
    <row r="150" spans="2:14" ht="13.5">
      <c r="B150" s="120"/>
      <c r="C150" s="42" t="s">
        <v>202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1"/>
    </row>
    <row r="151" spans="2:14" ht="13.5">
      <c r="B151" s="120"/>
      <c r="C151" s="42" t="s">
        <v>249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</row>
    <row r="152" spans="2:14" ht="14.25" thickBot="1">
      <c r="B152" s="121"/>
      <c r="C152" s="43" t="s">
        <v>250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9"/>
    </row>
  </sheetData>
  <sheetProtection/>
  <mergeCells count="27">
    <mergeCell ref="D4:G4"/>
    <mergeCell ref="D5:G5"/>
    <mergeCell ref="D6:G6"/>
    <mergeCell ref="D7:F7"/>
    <mergeCell ref="D8:F8"/>
    <mergeCell ref="D9:F9"/>
    <mergeCell ref="G10:H10"/>
    <mergeCell ref="C107:D107"/>
    <mergeCell ref="D100:G100"/>
    <mergeCell ref="D101:G101"/>
    <mergeCell ref="B110:I110"/>
    <mergeCell ref="B111:D111"/>
    <mergeCell ref="G111:H111"/>
    <mergeCell ref="G102:H102"/>
    <mergeCell ref="G112:H112"/>
    <mergeCell ref="G113:H113"/>
    <mergeCell ref="G114:H114"/>
    <mergeCell ref="G115:H115"/>
    <mergeCell ref="G116:H116"/>
    <mergeCell ref="G117:H117"/>
    <mergeCell ref="B129:D129"/>
    <mergeCell ref="G118:H118"/>
    <mergeCell ref="G119:H119"/>
    <mergeCell ref="B120:D120"/>
    <mergeCell ref="G120:H120"/>
    <mergeCell ref="G122:H122"/>
    <mergeCell ref="G125:H12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4"/>
  <sheetViews>
    <sheetView view="pageBreakPreview" zoomScale="75" zoomScaleNormal="75" zoomScaleSheetLayoutView="75" zoomScalePageLayoutView="0" workbookViewId="0" topLeftCell="A1">
      <pane xSplit="10" ySplit="10" topLeftCell="K95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G100" sqref="G100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620</v>
      </c>
      <c r="L5" s="32" t="str">
        <f>K5</f>
        <v>H 31.3.8</v>
      </c>
      <c r="M5" s="32" t="str">
        <f>K5</f>
        <v>H 31.3.8</v>
      </c>
      <c r="N5" s="51" t="str">
        <f>K5</f>
        <v>H 31.3.8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0.4222222222222222</v>
      </c>
      <c r="L6" s="122">
        <v>0.3972222222222222</v>
      </c>
      <c r="M6" s="122">
        <v>0.4451388888888889</v>
      </c>
      <c r="N6" s="123">
        <v>0.36180555555555555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2.4</v>
      </c>
      <c r="L7" s="124">
        <v>1.43</v>
      </c>
      <c r="M7" s="124">
        <v>1.47</v>
      </c>
      <c r="N7" s="125">
        <v>1.45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131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193</v>
      </c>
      <c r="L11" s="22" t="s">
        <v>204</v>
      </c>
      <c r="M11" s="22" t="s">
        <v>252</v>
      </c>
      <c r="N11" s="23" t="s">
        <v>308</v>
      </c>
      <c r="P11" s="29" t="s">
        <v>15</v>
      </c>
      <c r="Q11" s="29" t="e">
        <f aca="true" t="shared" si="0" ref="Q11:T12">IF(K11="",0,VALUE(MID(K11,2,LEN(K11)-2)))</f>
        <v>#VALUE!</v>
      </c>
      <c r="R11" s="29">
        <f t="shared" si="0"/>
        <v>50</v>
      </c>
      <c r="S11" s="29">
        <f t="shared" si="0"/>
        <v>75</v>
      </c>
      <c r="T11" s="29">
        <f t="shared" si="0"/>
        <v>175</v>
      </c>
      <c r="U11" s="29">
        <f aca="true" t="shared" si="1" ref="U11:X17">IF(K11="＋",0,IF(K11="(＋)",0,ABS(K11)))</f>
        <v>0</v>
      </c>
      <c r="V11" s="29">
        <f t="shared" si="1"/>
        <v>50</v>
      </c>
      <c r="W11" s="29">
        <f t="shared" si="1"/>
        <v>75</v>
      </c>
      <c r="X11" s="29">
        <f t="shared" si="1"/>
        <v>175</v>
      </c>
    </row>
    <row r="12" spans="2:24" ht="13.5" customHeight="1">
      <c r="B12" s="1">
        <f aca="true" t="shared" si="2" ref="B12:B74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223</v>
      </c>
      <c r="L12" s="22" t="s">
        <v>223</v>
      </c>
      <c r="M12" s="22" t="s">
        <v>204</v>
      </c>
      <c r="N12" s="23" t="s">
        <v>204</v>
      </c>
      <c r="P12" s="29" t="s">
        <v>15</v>
      </c>
      <c r="Q12" s="29">
        <f t="shared" si="0"/>
        <v>25</v>
      </c>
      <c r="R12" s="29">
        <f t="shared" si="0"/>
        <v>25</v>
      </c>
      <c r="S12" s="29">
        <f t="shared" si="0"/>
        <v>50</v>
      </c>
      <c r="T12" s="29">
        <f t="shared" si="0"/>
        <v>50</v>
      </c>
      <c r="U12" s="29">
        <f t="shared" si="1"/>
        <v>25</v>
      </c>
      <c r="V12" s="29">
        <f t="shared" si="1"/>
        <v>25</v>
      </c>
      <c r="W12" s="29">
        <f t="shared" si="1"/>
        <v>50</v>
      </c>
      <c r="X12" s="29">
        <f t="shared" si="1"/>
        <v>50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17</v>
      </c>
      <c r="G13" s="4"/>
      <c r="H13" s="4"/>
      <c r="I13" s="4"/>
      <c r="J13" s="4"/>
      <c r="K13" s="22"/>
      <c r="L13" s="22"/>
      <c r="M13" s="22"/>
      <c r="N13" s="23" t="s">
        <v>622</v>
      </c>
      <c r="P13" s="29" t="s">
        <v>15</v>
      </c>
      <c r="Q13" s="29">
        <f aca="true" t="shared" si="3" ref="Q13:T15">IF(K13="",0,VALUE(MID(K13,2,LEN(K13)-2)))</f>
        <v>0</v>
      </c>
      <c r="R13" s="29">
        <f t="shared" si="3"/>
        <v>0</v>
      </c>
      <c r="S13" s="29">
        <f t="shared" si="3"/>
        <v>0</v>
      </c>
      <c r="T13" s="29">
        <f t="shared" si="3"/>
        <v>20</v>
      </c>
      <c r="U13" s="29">
        <f>IF(K13="＋",0,IF(K13="(＋)",0,ABS(K13)))</f>
        <v>0</v>
      </c>
      <c r="V13" s="29">
        <f>IF(L13="＋",0,IF(L13="(＋)",0,ABS(L13)))</f>
        <v>0</v>
      </c>
      <c r="W13" s="29">
        <f>IF(M13="＋",0,IF(M13="(＋)",0,ABS(M13)))</f>
        <v>0</v>
      </c>
      <c r="X13" s="29">
        <f>IF(N13="＋",0,IF(N13="(＋)",0,ABS(N13)))</f>
        <v>1200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153</v>
      </c>
      <c r="G14" s="4"/>
      <c r="H14" s="4"/>
      <c r="I14" s="4"/>
      <c r="J14" s="4"/>
      <c r="K14" s="22"/>
      <c r="L14" s="22"/>
      <c r="M14" s="22"/>
      <c r="N14" s="23" t="s">
        <v>205</v>
      </c>
      <c r="P14" s="29" t="s">
        <v>15</v>
      </c>
      <c r="Q14" s="29">
        <f t="shared" si="3"/>
        <v>0</v>
      </c>
      <c r="R14" s="29">
        <f t="shared" si="3"/>
        <v>0</v>
      </c>
      <c r="S14" s="29">
        <f t="shared" si="3"/>
        <v>0</v>
      </c>
      <c r="T14" s="29" t="e">
        <f t="shared" si="3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291</v>
      </c>
      <c r="G15" s="4"/>
      <c r="H15" s="4"/>
      <c r="I15" s="4"/>
      <c r="J15" s="4"/>
      <c r="K15" s="22" t="s">
        <v>224</v>
      </c>
      <c r="L15" s="22" t="s">
        <v>204</v>
      </c>
      <c r="M15" s="22" t="s">
        <v>204</v>
      </c>
      <c r="N15" s="23" t="s">
        <v>228</v>
      </c>
      <c r="P15" s="29" t="s">
        <v>15</v>
      </c>
      <c r="Q15" s="29" t="e">
        <f t="shared" si="3"/>
        <v>#VALUE!</v>
      </c>
      <c r="R15" s="29">
        <f t="shared" si="3"/>
        <v>50</v>
      </c>
      <c r="S15" s="29">
        <f t="shared" si="3"/>
        <v>50</v>
      </c>
      <c r="T15" s="29">
        <f t="shared" si="3"/>
        <v>125</v>
      </c>
      <c r="U15" s="29">
        <f t="shared" si="1"/>
        <v>0</v>
      </c>
      <c r="V15" s="29">
        <f t="shared" si="1"/>
        <v>50</v>
      </c>
      <c r="W15" s="29">
        <f t="shared" si="1"/>
        <v>50</v>
      </c>
      <c r="X15" s="29">
        <f t="shared" si="1"/>
        <v>125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158</v>
      </c>
      <c r="G16" s="4"/>
      <c r="H16" s="4"/>
      <c r="I16" s="4"/>
      <c r="J16" s="4"/>
      <c r="K16" s="22"/>
      <c r="L16" s="22" t="s">
        <v>252</v>
      </c>
      <c r="M16" s="22"/>
      <c r="N16" s="23"/>
      <c r="P16" s="29" t="s">
        <v>15</v>
      </c>
      <c r="Q16" s="29">
        <f>IF(K16="",0,VALUE(MID(K16,2,LEN(K16)-2)))</f>
        <v>0</v>
      </c>
      <c r="R16" s="29">
        <f>IF(L17="",0,VALUE(MID(L17,2,LEN(L17)-2)))</f>
        <v>0</v>
      </c>
      <c r="S16" s="29">
        <f>IF(M16="",0,VALUE(MID(M16,2,LEN(M16)-2)))</f>
        <v>0</v>
      </c>
      <c r="T16" s="29">
        <f>IF(N16="",0,VALUE(MID(N16,2,LEN(N16)-2)))</f>
        <v>0</v>
      </c>
      <c r="U16" s="29">
        <f t="shared" si="1"/>
        <v>0</v>
      </c>
      <c r="V16" s="29">
        <f t="shared" si="1"/>
        <v>75</v>
      </c>
      <c r="W16" s="29">
        <f t="shared" si="1"/>
        <v>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157</v>
      </c>
      <c r="G17" s="4"/>
      <c r="H17" s="4"/>
      <c r="I17" s="4"/>
      <c r="J17" s="4"/>
      <c r="K17" s="22" t="s">
        <v>252</v>
      </c>
      <c r="L17" s="22"/>
      <c r="M17" s="22" t="s">
        <v>268</v>
      </c>
      <c r="N17" s="23" t="s">
        <v>204</v>
      </c>
      <c r="P17" s="29" t="s">
        <v>15</v>
      </c>
      <c r="Q17" s="29">
        <f>IF(K17="",0,VALUE(MID(K17,2,LEN(K17)-2)))</f>
        <v>75</v>
      </c>
      <c r="R17" s="29" t="e">
        <f>IF(#REF!="",0,VALUE(MID(#REF!,2,LEN(#REF!)-2)))</f>
        <v>#REF!</v>
      </c>
      <c r="S17" s="29">
        <f>IF(M17="",0,VALUE(MID(M17,2,LEN(M17)-2)))</f>
        <v>250</v>
      </c>
      <c r="T17" s="29">
        <f>IF(N17="",0,VALUE(MID(N17,2,LEN(N17)-2)))</f>
        <v>50</v>
      </c>
      <c r="U17" s="29">
        <f t="shared" si="1"/>
        <v>75</v>
      </c>
      <c r="V17" s="29">
        <f t="shared" si="1"/>
        <v>0</v>
      </c>
      <c r="W17" s="29">
        <f t="shared" si="1"/>
        <v>250</v>
      </c>
      <c r="X17" s="29">
        <f t="shared" si="1"/>
        <v>50</v>
      </c>
    </row>
    <row r="18" spans="2:24" ht="13.5" customHeight="1">
      <c r="B18" s="1">
        <f t="shared" si="2"/>
        <v>8</v>
      </c>
      <c r="C18" s="2" t="s">
        <v>26</v>
      </c>
      <c r="D18" s="2" t="s">
        <v>27</v>
      </c>
      <c r="E18" s="4"/>
      <c r="F18" s="4" t="s">
        <v>154</v>
      </c>
      <c r="G18" s="4"/>
      <c r="H18" s="4"/>
      <c r="I18" s="4"/>
      <c r="J18" s="4"/>
      <c r="K18" s="28">
        <v>375</v>
      </c>
      <c r="L18" s="24">
        <v>450</v>
      </c>
      <c r="M18" s="24">
        <v>1150</v>
      </c>
      <c r="N18" s="25">
        <v>1250</v>
      </c>
      <c r="P18" s="90"/>
      <c r="U18" s="29">
        <f>COUNTA(K11:K17)</f>
        <v>4</v>
      </c>
      <c r="V18" s="29">
        <f>COUNTA(L11:L17)</f>
        <v>4</v>
      </c>
      <c r="W18" s="29">
        <f>COUNTA(M11:M17)</f>
        <v>4</v>
      </c>
      <c r="X18" s="29">
        <f>COUNTA(N11:N17)</f>
        <v>6</v>
      </c>
    </row>
    <row r="19" spans="2:16" ht="13.5" customHeight="1">
      <c r="B19" s="1">
        <f t="shared" si="2"/>
        <v>9</v>
      </c>
      <c r="C19" s="2" t="s">
        <v>28</v>
      </c>
      <c r="D19" s="2" t="s">
        <v>29</v>
      </c>
      <c r="E19" s="4"/>
      <c r="F19" s="4" t="s">
        <v>129</v>
      </c>
      <c r="G19" s="4"/>
      <c r="H19" s="4"/>
      <c r="I19" s="4"/>
      <c r="J19" s="4"/>
      <c r="K19" s="24" t="s">
        <v>205</v>
      </c>
      <c r="L19" s="28" t="s">
        <v>205</v>
      </c>
      <c r="M19" s="24" t="s">
        <v>205</v>
      </c>
      <c r="N19" s="25">
        <v>50</v>
      </c>
      <c r="P19" s="90"/>
    </row>
    <row r="20" spans="2:14" ht="13.5" customHeight="1">
      <c r="B20" s="1">
        <f t="shared" si="2"/>
        <v>10</v>
      </c>
      <c r="C20" s="2" t="s">
        <v>110</v>
      </c>
      <c r="D20" s="2" t="s">
        <v>18</v>
      </c>
      <c r="E20" s="4"/>
      <c r="F20" s="4" t="s">
        <v>623</v>
      </c>
      <c r="G20" s="4"/>
      <c r="H20" s="4"/>
      <c r="I20" s="4"/>
      <c r="J20" s="4"/>
      <c r="K20" s="24">
        <v>25</v>
      </c>
      <c r="L20" s="24"/>
      <c r="M20" s="24"/>
      <c r="N20" s="25"/>
    </row>
    <row r="21" spans="2:14" ht="12.75" customHeight="1">
      <c r="B21" s="1">
        <f t="shared" si="2"/>
        <v>11</v>
      </c>
      <c r="C21" s="7"/>
      <c r="D21" s="7"/>
      <c r="E21" s="4"/>
      <c r="F21" s="4" t="s">
        <v>624</v>
      </c>
      <c r="G21" s="4"/>
      <c r="H21" s="4"/>
      <c r="I21" s="4"/>
      <c r="J21" s="4"/>
      <c r="K21" s="24"/>
      <c r="L21" s="24"/>
      <c r="M21" s="24"/>
      <c r="N21" s="25" t="s">
        <v>205</v>
      </c>
    </row>
    <row r="22" spans="2:14" ht="13.5" customHeight="1">
      <c r="B22" s="1">
        <f t="shared" si="2"/>
        <v>12</v>
      </c>
      <c r="C22" s="7"/>
      <c r="D22" s="7"/>
      <c r="E22" s="4"/>
      <c r="F22" s="4" t="s">
        <v>187</v>
      </c>
      <c r="G22" s="4"/>
      <c r="H22" s="4"/>
      <c r="I22" s="4"/>
      <c r="J22" s="4"/>
      <c r="K22" s="28"/>
      <c r="L22" s="24" t="s">
        <v>205</v>
      </c>
      <c r="M22" s="24"/>
      <c r="N22" s="25"/>
    </row>
    <row r="23" spans="2:14" ht="13.5" customHeight="1">
      <c r="B23" s="1">
        <f t="shared" si="2"/>
        <v>13</v>
      </c>
      <c r="C23" s="7"/>
      <c r="D23" s="2" t="s">
        <v>19</v>
      </c>
      <c r="E23" s="4"/>
      <c r="F23" s="4" t="s">
        <v>150</v>
      </c>
      <c r="G23" s="4"/>
      <c r="H23" s="4"/>
      <c r="I23" s="4"/>
      <c r="J23" s="4"/>
      <c r="K23" s="24"/>
      <c r="L23" s="24"/>
      <c r="M23" s="24" t="s">
        <v>205</v>
      </c>
      <c r="N23" s="25">
        <v>2</v>
      </c>
    </row>
    <row r="24" spans="2:14" ht="13.5" customHeight="1">
      <c r="B24" s="1">
        <f t="shared" si="2"/>
        <v>14</v>
      </c>
      <c r="C24" s="7"/>
      <c r="D24" s="7"/>
      <c r="E24" s="4"/>
      <c r="F24" s="4" t="s">
        <v>133</v>
      </c>
      <c r="G24" s="4"/>
      <c r="H24" s="4"/>
      <c r="I24" s="4"/>
      <c r="J24" s="4"/>
      <c r="K24" s="28" t="s">
        <v>205</v>
      </c>
      <c r="L24" s="24">
        <v>900</v>
      </c>
      <c r="M24" s="24">
        <v>550</v>
      </c>
      <c r="N24" s="25">
        <v>1300</v>
      </c>
    </row>
    <row r="25" spans="2:14" ht="13.5" customHeight="1">
      <c r="B25" s="1">
        <f t="shared" si="2"/>
        <v>15</v>
      </c>
      <c r="C25" s="7"/>
      <c r="D25" s="7"/>
      <c r="E25" s="4"/>
      <c r="F25" s="4" t="s">
        <v>134</v>
      </c>
      <c r="G25" s="4"/>
      <c r="H25" s="4"/>
      <c r="I25" s="4"/>
      <c r="J25" s="4"/>
      <c r="K25" s="24">
        <v>200</v>
      </c>
      <c r="L25" s="24" t="s">
        <v>205</v>
      </c>
      <c r="M25" s="24">
        <v>225</v>
      </c>
      <c r="N25" s="25">
        <v>150</v>
      </c>
    </row>
    <row r="26" spans="2:14" ht="13.5" customHeight="1">
      <c r="B26" s="1">
        <f t="shared" si="2"/>
        <v>16</v>
      </c>
      <c r="C26" s="7"/>
      <c r="D26" s="7"/>
      <c r="E26" s="4"/>
      <c r="F26" s="4" t="s">
        <v>625</v>
      </c>
      <c r="G26" s="4"/>
      <c r="H26" s="4"/>
      <c r="I26" s="4"/>
      <c r="J26" s="4"/>
      <c r="K26" s="24"/>
      <c r="L26" s="24"/>
      <c r="M26" s="24"/>
      <c r="N26" s="25" t="s">
        <v>205</v>
      </c>
    </row>
    <row r="27" spans="2:14" ht="13.5" customHeight="1">
      <c r="B27" s="1">
        <f t="shared" si="2"/>
        <v>17</v>
      </c>
      <c r="C27" s="7"/>
      <c r="D27" s="7"/>
      <c r="E27" s="4"/>
      <c r="F27" s="4" t="s">
        <v>82</v>
      </c>
      <c r="G27" s="4"/>
      <c r="H27" s="4"/>
      <c r="I27" s="4"/>
      <c r="J27" s="4"/>
      <c r="K27" s="24">
        <v>50</v>
      </c>
      <c r="L27" s="24" t="s">
        <v>205</v>
      </c>
      <c r="M27" s="24"/>
      <c r="N27" s="25"/>
    </row>
    <row r="28" spans="2:14" ht="13.5" customHeight="1">
      <c r="B28" s="1">
        <f t="shared" si="2"/>
        <v>18</v>
      </c>
      <c r="C28" s="7"/>
      <c r="D28" s="7"/>
      <c r="E28" s="4"/>
      <c r="F28" s="4" t="s">
        <v>20</v>
      </c>
      <c r="G28" s="4"/>
      <c r="H28" s="4"/>
      <c r="I28" s="4"/>
      <c r="J28" s="4"/>
      <c r="K28" s="28">
        <v>150</v>
      </c>
      <c r="L28" s="24">
        <v>150</v>
      </c>
      <c r="M28" s="24">
        <v>300</v>
      </c>
      <c r="N28" s="25">
        <v>450</v>
      </c>
    </row>
    <row r="29" spans="2:14" ht="13.5" customHeight="1">
      <c r="B29" s="1">
        <f t="shared" si="2"/>
        <v>19</v>
      </c>
      <c r="C29" s="7"/>
      <c r="D29" s="7"/>
      <c r="E29" s="4"/>
      <c r="F29" s="4" t="s">
        <v>144</v>
      </c>
      <c r="G29" s="4"/>
      <c r="H29" s="4"/>
      <c r="I29" s="4"/>
      <c r="J29" s="4"/>
      <c r="K29" s="24">
        <v>50</v>
      </c>
      <c r="L29" s="24">
        <v>125</v>
      </c>
      <c r="M29" s="24">
        <v>225</v>
      </c>
      <c r="N29" s="25">
        <v>50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21</v>
      </c>
      <c r="G30" s="4"/>
      <c r="H30" s="4"/>
      <c r="I30" s="4"/>
      <c r="J30" s="4"/>
      <c r="K30" s="24"/>
      <c r="L30" s="24">
        <v>50</v>
      </c>
      <c r="M30" s="24"/>
      <c r="N30" s="25">
        <v>100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138</v>
      </c>
      <c r="G31" s="4"/>
      <c r="H31" s="4"/>
      <c r="I31" s="4"/>
      <c r="J31" s="4"/>
      <c r="K31" s="24"/>
      <c r="L31" s="24"/>
      <c r="M31" s="24"/>
      <c r="N31" s="25" t="s">
        <v>205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626</v>
      </c>
      <c r="G32" s="4"/>
      <c r="H32" s="4"/>
      <c r="I32" s="4"/>
      <c r="J32" s="4"/>
      <c r="K32" s="24"/>
      <c r="L32" s="24" t="s">
        <v>205</v>
      </c>
      <c r="M32" s="24" t="s">
        <v>205</v>
      </c>
      <c r="N32" s="25">
        <v>1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200</v>
      </c>
      <c r="G33" s="4"/>
      <c r="H33" s="4"/>
      <c r="I33" s="4"/>
      <c r="J33" s="4"/>
      <c r="K33" s="24" t="s">
        <v>205</v>
      </c>
      <c r="L33" s="24">
        <v>175</v>
      </c>
      <c r="M33" s="24">
        <v>125</v>
      </c>
      <c r="N33" s="25">
        <v>200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239</v>
      </c>
      <c r="G34" s="4"/>
      <c r="H34" s="4"/>
      <c r="I34" s="4"/>
      <c r="J34" s="4"/>
      <c r="K34" s="24"/>
      <c r="L34" s="24"/>
      <c r="M34" s="24" t="s">
        <v>205</v>
      </c>
      <c r="N34" s="25"/>
    </row>
    <row r="35" spans="2:14" ht="13.5" customHeight="1">
      <c r="B35" s="1">
        <f t="shared" si="2"/>
        <v>25</v>
      </c>
      <c r="C35" s="7"/>
      <c r="D35" s="7"/>
      <c r="E35" s="4"/>
      <c r="F35" s="4" t="s">
        <v>22</v>
      </c>
      <c r="G35" s="4"/>
      <c r="H35" s="4"/>
      <c r="I35" s="4"/>
      <c r="J35" s="4"/>
      <c r="K35" s="28">
        <v>500</v>
      </c>
      <c r="L35" s="24">
        <v>750</v>
      </c>
      <c r="M35" s="24">
        <v>250</v>
      </c>
      <c r="N35" s="25">
        <v>125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23</v>
      </c>
      <c r="G36" s="4"/>
      <c r="H36" s="4"/>
      <c r="I36" s="4"/>
      <c r="J36" s="4"/>
      <c r="K36" s="24">
        <v>22000</v>
      </c>
      <c r="L36" s="24">
        <v>15500</v>
      </c>
      <c r="M36" s="60">
        <v>48250</v>
      </c>
      <c r="N36" s="66">
        <v>5625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24</v>
      </c>
      <c r="G37" s="4"/>
      <c r="H37" s="4"/>
      <c r="I37" s="4"/>
      <c r="J37" s="4"/>
      <c r="K37" s="24" t="s">
        <v>205</v>
      </c>
      <c r="L37" s="24">
        <v>100</v>
      </c>
      <c r="M37" s="24">
        <v>75</v>
      </c>
      <c r="N37" s="25" t="s">
        <v>205</v>
      </c>
    </row>
    <row r="38" spans="2:14" ht="13.5" customHeight="1">
      <c r="B38" s="1">
        <f t="shared" si="2"/>
        <v>28</v>
      </c>
      <c r="C38" s="2" t="s">
        <v>95</v>
      </c>
      <c r="D38" s="2" t="s">
        <v>96</v>
      </c>
      <c r="E38" s="4"/>
      <c r="F38" s="4" t="s">
        <v>127</v>
      </c>
      <c r="G38" s="4"/>
      <c r="H38" s="4"/>
      <c r="I38" s="4"/>
      <c r="J38" s="4"/>
      <c r="K38" s="28"/>
      <c r="L38" s="28"/>
      <c r="M38" s="24">
        <v>25</v>
      </c>
      <c r="N38" s="25">
        <v>50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627</v>
      </c>
      <c r="G39" s="4"/>
      <c r="H39" s="4"/>
      <c r="I39" s="4"/>
      <c r="J39" s="4"/>
      <c r="K39" s="24"/>
      <c r="L39" s="24" t="s">
        <v>205</v>
      </c>
      <c r="M39" s="24"/>
      <c r="N39" s="25"/>
    </row>
    <row r="40" spans="2:25" ht="13.5" customHeight="1">
      <c r="B40" s="1">
        <f t="shared" si="2"/>
        <v>30</v>
      </c>
      <c r="C40" s="2" t="s">
        <v>111</v>
      </c>
      <c r="D40" s="2" t="s">
        <v>30</v>
      </c>
      <c r="E40" s="4"/>
      <c r="F40" s="4" t="s">
        <v>168</v>
      </c>
      <c r="G40" s="4"/>
      <c r="H40" s="4"/>
      <c r="I40" s="4"/>
      <c r="J40" s="4"/>
      <c r="K40" s="24"/>
      <c r="L40" s="28" t="s">
        <v>205</v>
      </c>
      <c r="M40" s="24" t="s">
        <v>205</v>
      </c>
      <c r="N40" s="25" t="s">
        <v>205</v>
      </c>
      <c r="Y40" s="62"/>
    </row>
    <row r="41" spans="2:25" ht="13.5" customHeight="1">
      <c r="B41" s="1">
        <f t="shared" si="2"/>
        <v>31</v>
      </c>
      <c r="C41" s="7"/>
      <c r="D41" s="7"/>
      <c r="E41" s="4"/>
      <c r="F41" s="4" t="s">
        <v>234</v>
      </c>
      <c r="G41" s="4"/>
      <c r="H41" s="4"/>
      <c r="I41" s="4"/>
      <c r="J41" s="4"/>
      <c r="K41" s="24" t="s">
        <v>205</v>
      </c>
      <c r="L41" s="24">
        <v>100</v>
      </c>
      <c r="M41" s="24">
        <v>600</v>
      </c>
      <c r="N41" s="134">
        <v>100</v>
      </c>
      <c r="Y41" s="62"/>
    </row>
    <row r="42" spans="2:25" ht="13.5" customHeight="1">
      <c r="B42" s="1">
        <f t="shared" si="2"/>
        <v>32</v>
      </c>
      <c r="C42" s="7"/>
      <c r="D42" s="7"/>
      <c r="E42" s="4"/>
      <c r="F42" s="4" t="s">
        <v>176</v>
      </c>
      <c r="G42" s="4"/>
      <c r="H42" s="4"/>
      <c r="I42" s="4"/>
      <c r="J42" s="4"/>
      <c r="K42" s="24"/>
      <c r="L42" s="24">
        <v>25</v>
      </c>
      <c r="M42" s="24">
        <v>25</v>
      </c>
      <c r="N42" s="25">
        <v>25</v>
      </c>
      <c r="Y42" s="62"/>
    </row>
    <row r="43" spans="2:25" ht="13.5" customHeight="1">
      <c r="B43" s="1">
        <f t="shared" si="2"/>
        <v>33</v>
      </c>
      <c r="C43" s="7"/>
      <c r="D43" s="7"/>
      <c r="E43" s="4"/>
      <c r="F43" s="4" t="s">
        <v>32</v>
      </c>
      <c r="G43" s="4"/>
      <c r="H43" s="4"/>
      <c r="I43" s="4"/>
      <c r="J43" s="4"/>
      <c r="K43" s="24"/>
      <c r="L43" s="24"/>
      <c r="M43" s="24"/>
      <c r="N43" s="25">
        <v>50</v>
      </c>
      <c r="Y43" s="62"/>
    </row>
    <row r="44" spans="2:25" ht="13.5" customHeight="1">
      <c r="B44" s="1">
        <f t="shared" si="2"/>
        <v>34</v>
      </c>
      <c r="C44" s="7"/>
      <c r="D44" s="7"/>
      <c r="E44" s="4"/>
      <c r="F44" s="4" t="s">
        <v>381</v>
      </c>
      <c r="G44" s="4"/>
      <c r="H44" s="4"/>
      <c r="I44" s="4"/>
      <c r="J44" s="4"/>
      <c r="K44" s="24"/>
      <c r="L44" s="24"/>
      <c r="M44" s="24"/>
      <c r="N44" s="25">
        <v>25</v>
      </c>
      <c r="Y44" s="63"/>
    </row>
    <row r="45" spans="2:25" ht="13.5" customHeight="1">
      <c r="B45" s="1">
        <f t="shared" si="2"/>
        <v>35</v>
      </c>
      <c r="C45" s="7"/>
      <c r="D45" s="7"/>
      <c r="E45" s="4"/>
      <c r="F45" s="4" t="s">
        <v>172</v>
      </c>
      <c r="G45" s="4"/>
      <c r="H45" s="4"/>
      <c r="I45" s="4"/>
      <c r="J45" s="4"/>
      <c r="K45" s="24"/>
      <c r="L45" s="24" t="s">
        <v>205</v>
      </c>
      <c r="M45" s="24"/>
      <c r="N45" s="25">
        <v>25</v>
      </c>
      <c r="Y45" s="63"/>
    </row>
    <row r="46" spans="2:25" ht="13.5" customHeight="1">
      <c r="B46" s="1">
        <f t="shared" si="2"/>
        <v>36</v>
      </c>
      <c r="C46" s="7"/>
      <c r="D46" s="7"/>
      <c r="E46" s="4"/>
      <c r="F46" s="4" t="s">
        <v>628</v>
      </c>
      <c r="G46" s="4"/>
      <c r="H46" s="4"/>
      <c r="I46" s="4"/>
      <c r="J46" s="4"/>
      <c r="K46" s="24"/>
      <c r="L46" s="24">
        <v>200</v>
      </c>
      <c r="M46" s="24" t="s">
        <v>205</v>
      </c>
      <c r="N46" s="25"/>
      <c r="Y46" s="64"/>
    </row>
    <row r="47" spans="2:25" ht="13.5" customHeight="1">
      <c r="B47" s="1">
        <f t="shared" si="2"/>
        <v>37</v>
      </c>
      <c r="C47" s="7"/>
      <c r="D47" s="7"/>
      <c r="E47" s="4"/>
      <c r="F47" s="4" t="s">
        <v>145</v>
      </c>
      <c r="G47" s="4"/>
      <c r="H47" s="4"/>
      <c r="I47" s="4"/>
      <c r="J47" s="4"/>
      <c r="K47" s="24">
        <v>100</v>
      </c>
      <c r="L47" s="24" t="s">
        <v>205</v>
      </c>
      <c r="M47" s="24">
        <v>100</v>
      </c>
      <c r="N47" s="25" t="s">
        <v>205</v>
      </c>
      <c r="Y47" s="63"/>
    </row>
    <row r="48" spans="2:25" ht="13.5" customHeight="1">
      <c r="B48" s="1">
        <f t="shared" si="2"/>
        <v>38</v>
      </c>
      <c r="C48" s="7"/>
      <c r="D48" s="7"/>
      <c r="E48" s="4"/>
      <c r="F48" s="4" t="s">
        <v>220</v>
      </c>
      <c r="G48" s="4"/>
      <c r="H48" s="4"/>
      <c r="I48" s="4"/>
      <c r="J48" s="4"/>
      <c r="K48" s="24"/>
      <c r="L48" s="90"/>
      <c r="M48" s="24"/>
      <c r="N48" s="25">
        <v>50</v>
      </c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146</v>
      </c>
      <c r="G49" s="4"/>
      <c r="H49" s="4"/>
      <c r="I49" s="4"/>
      <c r="J49" s="4"/>
      <c r="K49" s="24">
        <v>975</v>
      </c>
      <c r="L49" s="24">
        <v>1200</v>
      </c>
      <c r="M49" s="24">
        <v>2400</v>
      </c>
      <c r="N49" s="25">
        <v>1000</v>
      </c>
      <c r="Y49" s="65"/>
    </row>
    <row r="50" spans="2:25" ht="13.5" customHeight="1">
      <c r="B50" s="1">
        <f t="shared" si="2"/>
        <v>40</v>
      </c>
      <c r="C50" s="7"/>
      <c r="D50" s="7"/>
      <c r="E50" s="4"/>
      <c r="F50" s="4" t="s">
        <v>147</v>
      </c>
      <c r="G50" s="4"/>
      <c r="H50" s="4"/>
      <c r="I50" s="4"/>
      <c r="J50" s="4"/>
      <c r="K50" s="24">
        <v>25</v>
      </c>
      <c r="L50" s="24">
        <v>25</v>
      </c>
      <c r="M50" s="24">
        <v>125</v>
      </c>
      <c r="N50" s="25">
        <v>150</v>
      </c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33</v>
      </c>
      <c r="G51" s="4"/>
      <c r="H51" s="4"/>
      <c r="I51" s="4"/>
      <c r="J51" s="4"/>
      <c r="K51" s="24" t="s">
        <v>205</v>
      </c>
      <c r="L51" s="24"/>
      <c r="M51" s="24">
        <v>8</v>
      </c>
      <c r="N51" s="25"/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35</v>
      </c>
      <c r="G52" s="4"/>
      <c r="H52" s="4"/>
      <c r="I52" s="4"/>
      <c r="J52" s="4"/>
      <c r="K52" s="28" t="s">
        <v>205</v>
      </c>
      <c r="L52" s="24">
        <v>16</v>
      </c>
      <c r="M52" s="24">
        <v>4</v>
      </c>
      <c r="N52" s="25"/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36</v>
      </c>
      <c r="G53" s="4"/>
      <c r="H53" s="4"/>
      <c r="I53" s="4"/>
      <c r="J53" s="4"/>
      <c r="K53" s="24"/>
      <c r="L53" s="24" t="s">
        <v>205</v>
      </c>
      <c r="M53" s="24">
        <v>16</v>
      </c>
      <c r="N53" s="25">
        <v>16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104</v>
      </c>
      <c r="G54" s="4"/>
      <c r="H54" s="4"/>
      <c r="I54" s="4"/>
      <c r="J54" s="4"/>
      <c r="K54" s="28" t="s">
        <v>205</v>
      </c>
      <c r="L54" s="24" t="s">
        <v>205</v>
      </c>
      <c r="M54" s="24">
        <v>100</v>
      </c>
      <c r="N54" s="25"/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148</v>
      </c>
      <c r="G55" s="4"/>
      <c r="H55" s="4"/>
      <c r="I55" s="4"/>
      <c r="J55" s="4"/>
      <c r="K55" s="24">
        <v>650</v>
      </c>
      <c r="L55" s="24">
        <v>600</v>
      </c>
      <c r="M55" s="24">
        <v>900</v>
      </c>
      <c r="N55" s="25">
        <v>850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183</v>
      </c>
      <c r="G56" s="4"/>
      <c r="H56" s="4"/>
      <c r="I56" s="4"/>
      <c r="J56" s="4"/>
      <c r="K56" s="28"/>
      <c r="L56" s="24">
        <v>75</v>
      </c>
      <c r="M56" s="24"/>
      <c r="N56" s="25">
        <v>25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155</v>
      </c>
      <c r="G57" s="4"/>
      <c r="H57" s="4"/>
      <c r="I57" s="4"/>
      <c r="J57" s="4"/>
      <c r="K57" s="24"/>
      <c r="L57" s="24" t="s">
        <v>205</v>
      </c>
      <c r="M57" s="24" t="s">
        <v>205</v>
      </c>
      <c r="N57" s="25">
        <v>1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629</v>
      </c>
      <c r="G58" s="4"/>
      <c r="H58" s="4"/>
      <c r="I58" s="4"/>
      <c r="J58" s="4"/>
      <c r="K58" s="28"/>
      <c r="L58" s="24"/>
      <c r="M58" s="24" t="s">
        <v>205</v>
      </c>
      <c r="N58" s="25"/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39</v>
      </c>
      <c r="G59" s="4"/>
      <c r="H59" s="4"/>
      <c r="I59" s="4"/>
      <c r="J59" s="4"/>
      <c r="K59" s="24">
        <v>175</v>
      </c>
      <c r="L59" s="24">
        <v>300</v>
      </c>
      <c r="M59" s="24">
        <v>550</v>
      </c>
      <c r="N59" s="25">
        <v>375</v>
      </c>
      <c r="Y59" s="62"/>
    </row>
    <row r="60" spans="2:14" ht="13.5" customHeight="1">
      <c r="B60" s="1">
        <f t="shared" si="2"/>
        <v>50</v>
      </c>
      <c r="C60" s="2" t="s">
        <v>40</v>
      </c>
      <c r="D60" s="2" t="s">
        <v>41</v>
      </c>
      <c r="E60" s="4"/>
      <c r="F60" s="4" t="s">
        <v>98</v>
      </c>
      <c r="G60" s="4"/>
      <c r="H60" s="4"/>
      <c r="I60" s="4"/>
      <c r="J60" s="4"/>
      <c r="K60" s="24"/>
      <c r="L60" s="24">
        <v>1</v>
      </c>
      <c r="M60" s="24" t="s">
        <v>205</v>
      </c>
      <c r="N60" s="25" t="s">
        <v>205</v>
      </c>
    </row>
    <row r="61" spans="2:14" ht="13.5" customHeight="1">
      <c r="B61" s="1">
        <f t="shared" si="2"/>
        <v>51</v>
      </c>
      <c r="C61" s="7"/>
      <c r="D61" s="7"/>
      <c r="E61" s="4"/>
      <c r="F61" s="4" t="s">
        <v>184</v>
      </c>
      <c r="G61" s="4"/>
      <c r="H61" s="4"/>
      <c r="I61" s="4"/>
      <c r="J61" s="4"/>
      <c r="K61" s="24"/>
      <c r="L61" s="24" t="s">
        <v>205</v>
      </c>
      <c r="M61" s="24"/>
      <c r="N61" s="25">
        <v>1</v>
      </c>
    </row>
    <row r="62" spans="2:14" ht="13.5" customHeight="1">
      <c r="B62" s="1">
        <f t="shared" si="2"/>
        <v>52</v>
      </c>
      <c r="C62" s="7"/>
      <c r="D62" s="7"/>
      <c r="E62" s="4"/>
      <c r="F62" s="4" t="s">
        <v>630</v>
      </c>
      <c r="G62" s="4"/>
      <c r="H62" s="4"/>
      <c r="I62" s="4"/>
      <c r="J62" s="4"/>
      <c r="K62" s="24"/>
      <c r="L62" s="28"/>
      <c r="M62" s="24"/>
      <c r="N62" s="25" t="s">
        <v>205</v>
      </c>
    </row>
    <row r="63" spans="2:14" ht="13.5" customHeight="1">
      <c r="B63" s="1">
        <f t="shared" si="2"/>
        <v>53</v>
      </c>
      <c r="C63" s="7"/>
      <c r="D63" s="7"/>
      <c r="E63" s="4"/>
      <c r="F63" s="4" t="s">
        <v>186</v>
      </c>
      <c r="G63" s="4"/>
      <c r="H63" s="4"/>
      <c r="I63" s="4"/>
      <c r="J63" s="4"/>
      <c r="K63" s="24" t="s">
        <v>205</v>
      </c>
      <c r="L63" s="24"/>
      <c r="M63" s="24">
        <v>2</v>
      </c>
      <c r="N63" s="25" t="s">
        <v>205</v>
      </c>
    </row>
    <row r="64" spans="2:14" ht="13.5" customHeight="1">
      <c r="B64" s="1">
        <f t="shared" si="2"/>
        <v>54</v>
      </c>
      <c r="C64" s="7"/>
      <c r="D64" s="7"/>
      <c r="E64" s="4"/>
      <c r="F64" s="4" t="s">
        <v>631</v>
      </c>
      <c r="G64" s="4"/>
      <c r="H64" s="4"/>
      <c r="I64" s="4"/>
      <c r="J64" s="4"/>
      <c r="K64" s="24"/>
      <c r="L64" s="24" t="s">
        <v>205</v>
      </c>
      <c r="M64" s="24"/>
      <c r="N64" s="25"/>
    </row>
    <row r="65" spans="2:14" ht="13.5" customHeight="1">
      <c r="B65" s="1">
        <f t="shared" si="2"/>
        <v>55</v>
      </c>
      <c r="C65" s="7"/>
      <c r="D65" s="7"/>
      <c r="E65" s="4"/>
      <c r="F65" s="4" t="s">
        <v>42</v>
      </c>
      <c r="G65" s="4"/>
      <c r="H65" s="4"/>
      <c r="I65" s="4"/>
      <c r="J65" s="4"/>
      <c r="K65" s="24"/>
      <c r="L65" s="24"/>
      <c r="M65" s="24">
        <v>1</v>
      </c>
      <c r="N65" s="25">
        <v>2</v>
      </c>
    </row>
    <row r="66" spans="2:14" ht="13.5" customHeight="1">
      <c r="B66" s="1">
        <f t="shared" si="2"/>
        <v>56</v>
      </c>
      <c r="C66" s="2" t="s">
        <v>301</v>
      </c>
      <c r="D66" s="2" t="s">
        <v>90</v>
      </c>
      <c r="E66" s="4"/>
      <c r="F66" s="4" t="s">
        <v>128</v>
      </c>
      <c r="G66" s="4"/>
      <c r="H66" s="4"/>
      <c r="I66" s="4"/>
      <c r="J66" s="4"/>
      <c r="K66" s="24">
        <v>1</v>
      </c>
      <c r="L66" s="24"/>
      <c r="M66" s="24" t="s">
        <v>205</v>
      </c>
      <c r="N66" s="25"/>
    </row>
    <row r="67" spans="2:14" ht="13.5" customHeight="1">
      <c r="B67" s="1">
        <f t="shared" si="2"/>
        <v>57</v>
      </c>
      <c r="C67" s="7"/>
      <c r="D67" s="2" t="s">
        <v>44</v>
      </c>
      <c r="E67" s="4"/>
      <c r="F67" s="4" t="s">
        <v>167</v>
      </c>
      <c r="G67" s="4"/>
      <c r="H67" s="4"/>
      <c r="I67" s="4"/>
      <c r="J67" s="4"/>
      <c r="K67" s="24">
        <v>1</v>
      </c>
      <c r="L67" s="24">
        <v>1</v>
      </c>
      <c r="M67" s="24">
        <v>5</v>
      </c>
      <c r="N67" s="25">
        <v>3</v>
      </c>
    </row>
    <row r="68" spans="2:14" ht="13.5" customHeight="1">
      <c r="B68" s="1">
        <f t="shared" si="2"/>
        <v>58</v>
      </c>
      <c r="C68" s="7"/>
      <c r="D68" s="7"/>
      <c r="E68" s="4"/>
      <c r="F68" s="4" t="s">
        <v>632</v>
      </c>
      <c r="G68" s="4"/>
      <c r="H68" s="4"/>
      <c r="I68" s="4"/>
      <c r="J68" s="4"/>
      <c r="K68" s="24"/>
      <c r="L68" s="24"/>
      <c r="M68" s="24">
        <v>1</v>
      </c>
      <c r="N68" s="25"/>
    </row>
    <row r="69" spans="2:14" ht="13.5" customHeight="1">
      <c r="B69" s="1">
        <f t="shared" si="2"/>
        <v>59</v>
      </c>
      <c r="C69" s="7"/>
      <c r="D69" s="8"/>
      <c r="E69" s="4"/>
      <c r="F69" s="4" t="s">
        <v>45</v>
      </c>
      <c r="G69" s="4"/>
      <c r="H69" s="4"/>
      <c r="I69" s="4"/>
      <c r="J69" s="4"/>
      <c r="K69" s="24"/>
      <c r="L69" s="24">
        <v>25</v>
      </c>
      <c r="M69" s="24">
        <v>25</v>
      </c>
      <c r="N69" s="25" t="s">
        <v>205</v>
      </c>
    </row>
    <row r="70" spans="2:14" ht="13.5" customHeight="1">
      <c r="B70" s="1">
        <f t="shared" si="2"/>
        <v>60</v>
      </c>
      <c r="C70" s="8"/>
      <c r="D70" s="9" t="s">
        <v>46</v>
      </c>
      <c r="E70" s="4"/>
      <c r="F70" s="4" t="s">
        <v>47</v>
      </c>
      <c r="G70" s="4"/>
      <c r="H70" s="4"/>
      <c r="I70" s="4"/>
      <c r="J70" s="4"/>
      <c r="K70" s="24">
        <v>75</v>
      </c>
      <c r="L70" s="24">
        <v>50</v>
      </c>
      <c r="M70" s="24">
        <v>25</v>
      </c>
      <c r="N70" s="25" t="s">
        <v>205</v>
      </c>
    </row>
    <row r="71" spans="2:24" ht="13.5" customHeight="1">
      <c r="B71" s="1">
        <f t="shared" si="2"/>
        <v>61</v>
      </c>
      <c r="C71" s="2" t="s">
        <v>0</v>
      </c>
      <c r="D71" s="9" t="s">
        <v>48</v>
      </c>
      <c r="E71" s="4"/>
      <c r="F71" s="4" t="s">
        <v>49</v>
      </c>
      <c r="G71" s="4"/>
      <c r="H71" s="4"/>
      <c r="I71" s="4"/>
      <c r="J71" s="4"/>
      <c r="K71" s="24"/>
      <c r="L71" s="24"/>
      <c r="M71" s="24">
        <v>25</v>
      </c>
      <c r="N71" s="25"/>
      <c r="U71" s="29">
        <f>COUNTA(K60:K71)</f>
        <v>4</v>
      </c>
      <c r="V71" s="29">
        <f>COUNTA(L60:L71)</f>
        <v>6</v>
      </c>
      <c r="W71" s="29">
        <f>COUNTA(M60:M71)</f>
        <v>9</v>
      </c>
      <c r="X71" s="29">
        <f>COUNTA(N60:N71)</f>
        <v>8</v>
      </c>
    </row>
    <row r="72" spans="2:14" ht="13.5" customHeight="1">
      <c r="B72" s="1">
        <f t="shared" si="2"/>
        <v>62</v>
      </c>
      <c r="C72" s="156" t="s">
        <v>50</v>
      </c>
      <c r="D72" s="157"/>
      <c r="E72" s="4"/>
      <c r="F72" s="4" t="s">
        <v>51</v>
      </c>
      <c r="G72" s="4"/>
      <c r="H72" s="4"/>
      <c r="I72" s="4"/>
      <c r="J72" s="4"/>
      <c r="K72" s="24">
        <v>3000</v>
      </c>
      <c r="L72" s="24">
        <v>3500</v>
      </c>
      <c r="M72" s="24">
        <v>3250</v>
      </c>
      <c r="N72" s="25">
        <v>1250</v>
      </c>
    </row>
    <row r="73" spans="2:14" ht="13.5" customHeight="1">
      <c r="B73" s="1">
        <f t="shared" si="2"/>
        <v>63</v>
      </c>
      <c r="C73" s="3"/>
      <c r="D73" s="92"/>
      <c r="E73" s="4"/>
      <c r="F73" s="4" t="s">
        <v>52</v>
      </c>
      <c r="G73" s="4"/>
      <c r="H73" s="4"/>
      <c r="I73" s="4"/>
      <c r="J73" s="4"/>
      <c r="K73" s="24">
        <v>1000</v>
      </c>
      <c r="L73" s="24">
        <v>1000</v>
      </c>
      <c r="M73" s="24">
        <v>250</v>
      </c>
      <c r="N73" s="25">
        <v>875</v>
      </c>
    </row>
    <row r="74" spans="2:14" ht="13.5" customHeight="1" thickBot="1">
      <c r="B74" s="1">
        <f t="shared" si="2"/>
        <v>64</v>
      </c>
      <c r="C74" s="3"/>
      <c r="D74" s="92"/>
      <c r="E74" s="4"/>
      <c r="F74" s="4" t="s">
        <v>92</v>
      </c>
      <c r="G74" s="4"/>
      <c r="H74" s="4"/>
      <c r="I74" s="4"/>
      <c r="J74" s="4"/>
      <c r="K74" s="24">
        <v>500</v>
      </c>
      <c r="L74" s="24">
        <v>250</v>
      </c>
      <c r="M74" s="24">
        <v>500</v>
      </c>
      <c r="N74" s="25">
        <v>375</v>
      </c>
    </row>
    <row r="75" spans="2:24" ht="13.5" customHeight="1">
      <c r="B75" s="93"/>
      <c r="C75" s="94"/>
      <c r="D75" s="94"/>
      <c r="E75" s="27"/>
      <c r="F75" s="27"/>
      <c r="G75" s="27"/>
      <c r="H75" s="27"/>
      <c r="I75" s="27"/>
      <c r="J75" s="27"/>
      <c r="K75" s="27"/>
      <c r="L75" s="27"/>
      <c r="M75" s="27"/>
      <c r="N75" s="27"/>
      <c r="U75" s="29">
        <f>COUNTA(K11:K74)</f>
        <v>32</v>
      </c>
      <c r="V75" s="29">
        <f>COUNTA(L11:L74)</f>
        <v>43</v>
      </c>
      <c r="W75" s="29">
        <f>COUNTA(M11:M74)</f>
        <v>45</v>
      </c>
      <c r="X75" s="29">
        <f>COUNTA(N11:N74)</f>
        <v>49</v>
      </c>
    </row>
    <row r="76" ht="18" customHeight="1"/>
    <row r="77" ht="18" customHeight="1">
      <c r="B77" s="72"/>
    </row>
    <row r="78" ht="9" customHeight="1" thickBot="1"/>
    <row r="79" spans="2:24" ht="18" customHeight="1">
      <c r="B79" s="73"/>
      <c r="C79" s="74"/>
      <c r="D79" s="158" t="s">
        <v>2</v>
      </c>
      <c r="E79" s="158"/>
      <c r="F79" s="158"/>
      <c r="G79" s="158"/>
      <c r="H79" s="74"/>
      <c r="I79" s="74"/>
      <c r="J79" s="75"/>
      <c r="K79" s="31" t="s">
        <v>70</v>
      </c>
      <c r="L79" s="31" t="s">
        <v>71</v>
      </c>
      <c r="M79" s="31" t="s">
        <v>72</v>
      </c>
      <c r="N79" s="54" t="s">
        <v>73</v>
      </c>
      <c r="U79" s="29">
        <f>SUM(U11:U17,K18:K74)</f>
        <v>29952</v>
      </c>
      <c r="V79" s="29">
        <f>SUM(V11:V17,L18:L74)</f>
        <v>25768</v>
      </c>
      <c r="W79" s="29">
        <f>SUM(W11:W17,M18:M74)</f>
        <v>60512</v>
      </c>
      <c r="X79" s="29">
        <f>SUM(X11:X17,N18:N74)</f>
        <v>16151</v>
      </c>
    </row>
    <row r="80" spans="2:14" ht="18" customHeight="1" thickBot="1">
      <c r="B80" s="79"/>
      <c r="C80" s="26"/>
      <c r="D80" s="154" t="s">
        <v>3</v>
      </c>
      <c r="E80" s="154"/>
      <c r="F80" s="154"/>
      <c r="G80" s="154"/>
      <c r="H80" s="26"/>
      <c r="I80" s="26"/>
      <c r="J80" s="80"/>
      <c r="K80" s="36" t="str">
        <f>K5</f>
        <v>H 31.3.8</v>
      </c>
      <c r="L80" s="36" t="str">
        <f>L5</f>
        <v>H 31.3.8</v>
      </c>
      <c r="M80" s="36" t="str">
        <f>M5</f>
        <v>H 31.3.8</v>
      </c>
      <c r="N80" s="53" t="str">
        <f>N5</f>
        <v>H 31.3.8</v>
      </c>
    </row>
    <row r="81" spans="2:14" ht="19.5" customHeight="1" thickTop="1">
      <c r="B81" s="159" t="s">
        <v>54</v>
      </c>
      <c r="C81" s="160"/>
      <c r="D81" s="160"/>
      <c r="E81" s="160"/>
      <c r="F81" s="160"/>
      <c r="G81" s="160"/>
      <c r="H81" s="160"/>
      <c r="I81" s="160"/>
      <c r="J81" s="95"/>
      <c r="K81" s="37">
        <f>SUM(K82:K90)</f>
        <v>29952</v>
      </c>
      <c r="L81" s="37">
        <f>SUM(L82:L90)</f>
        <v>25768</v>
      </c>
      <c r="M81" s="37">
        <f>SUM(M82:M90)</f>
        <v>60512</v>
      </c>
      <c r="N81" s="56">
        <f>SUM(N82:N90)</f>
        <v>16151</v>
      </c>
    </row>
    <row r="82" spans="2:14" ht="13.5" customHeight="1">
      <c r="B82" s="147" t="s">
        <v>55</v>
      </c>
      <c r="C82" s="148"/>
      <c r="D82" s="161"/>
      <c r="E82" s="13"/>
      <c r="F82" s="14"/>
      <c r="G82" s="146" t="s">
        <v>14</v>
      </c>
      <c r="H82" s="146"/>
      <c r="I82" s="14"/>
      <c r="J82" s="16"/>
      <c r="K82" s="5">
        <f>SUM(U$11:U$17)</f>
        <v>100</v>
      </c>
      <c r="L82" s="5">
        <f>SUM(V11:V17)</f>
        <v>200</v>
      </c>
      <c r="M82" s="5">
        <f>SUM(W$11:W$17)</f>
        <v>425</v>
      </c>
      <c r="N82" s="6">
        <f>SUM(X$11:X$17)</f>
        <v>1600</v>
      </c>
    </row>
    <row r="83" spans="2:14" ht="13.5" customHeight="1">
      <c r="B83" s="98"/>
      <c r="C83" s="99"/>
      <c r="D83" s="100"/>
      <c r="E83" s="17"/>
      <c r="F83" s="4"/>
      <c r="G83" s="146" t="s">
        <v>27</v>
      </c>
      <c r="H83" s="146"/>
      <c r="I83" s="15"/>
      <c r="J83" s="18"/>
      <c r="K83" s="5">
        <f>SUM(K$18)</f>
        <v>375</v>
      </c>
      <c r="L83" s="5">
        <f>SUM(L$18)</f>
        <v>450</v>
      </c>
      <c r="M83" s="5">
        <f>SUM(M$18)</f>
        <v>1150</v>
      </c>
      <c r="N83" s="6">
        <f>SUM(N$18)</f>
        <v>1250</v>
      </c>
    </row>
    <row r="84" spans="2:14" ht="13.5" customHeight="1">
      <c r="B84" s="98"/>
      <c r="C84" s="99"/>
      <c r="D84" s="100"/>
      <c r="E84" s="17"/>
      <c r="F84" s="4"/>
      <c r="G84" s="146" t="s">
        <v>29</v>
      </c>
      <c r="H84" s="146"/>
      <c r="I84" s="14"/>
      <c r="J84" s="16"/>
      <c r="K84" s="5">
        <f>SUM(K$19:K$19)</f>
        <v>0</v>
      </c>
      <c r="L84" s="5">
        <f>SUM(L$19:L$19)</f>
        <v>0</v>
      </c>
      <c r="M84" s="5">
        <f>SUM(M$19:M$19)</f>
        <v>0</v>
      </c>
      <c r="N84" s="6">
        <f>SUM(N$19:N$19)</f>
        <v>50</v>
      </c>
    </row>
    <row r="85" spans="2:14" ht="13.5" customHeight="1">
      <c r="B85" s="98"/>
      <c r="C85" s="99"/>
      <c r="D85" s="100"/>
      <c r="E85" s="17"/>
      <c r="F85" s="4"/>
      <c r="G85" s="146" t="s">
        <v>101</v>
      </c>
      <c r="H85" s="146"/>
      <c r="I85" s="14"/>
      <c r="J85" s="16"/>
      <c r="K85" s="5">
        <f>SUM(K$20:K$22)</f>
        <v>25</v>
      </c>
      <c r="L85" s="5">
        <f>SUM(L$20:L$22)</f>
        <v>0</v>
      </c>
      <c r="M85" s="5">
        <f>SUM(M$20:M$22)</f>
        <v>0</v>
      </c>
      <c r="N85" s="6">
        <f>SUM(N$20:N$22)</f>
        <v>0</v>
      </c>
    </row>
    <row r="86" spans="2:14" ht="13.5" customHeight="1">
      <c r="B86" s="98"/>
      <c r="C86" s="99"/>
      <c r="D86" s="100"/>
      <c r="E86" s="17"/>
      <c r="F86" s="4"/>
      <c r="G86" s="146" t="s">
        <v>102</v>
      </c>
      <c r="H86" s="146"/>
      <c r="I86" s="14"/>
      <c r="J86" s="16"/>
      <c r="K86" s="5">
        <f>SUM(K$23:K$37)</f>
        <v>22950</v>
      </c>
      <c r="L86" s="5">
        <f>SUM(L$23:L$37)</f>
        <v>17750</v>
      </c>
      <c r="M86" s="5">
        <f>SUM(M$23:M$37)</f>
        <v>50000</v>
      </c>
      <c r="N86" s="6">
        <f>SUM(N$23:N$37)</f>
        <v>8003</v>
      </c>
    </row>
    <row r="87" spans="2:14" ht="13.5" customHeight="1">
      <c r="B87" s="98"/>
      <c r="C87" s="99"/>
      <c r="D87" s="100"/>
      <c r="E87" s="17"/>
      <c r="F87" s="4"/>
      <c r="G87" s="146" t="s">
        <v>96</v>
      </c>
      <c r="H87" s="146"/>
      <c r="I87" s="14"/>
      <c r="J87" s="16"/>
      <c r="K87" s="5">
        <f>SUM(K$38:K$39)</f>
        <v>0</v>
      </c>
      <c r="L87" s="5">
        <f>SUM(L$38:L$39)</f>
        <v>0</v>
      </c>
      <c r="M87" s="5">
        <f>SUM(M$38:M$39)</f>
        <v>25</v>
      </c>
      <c r="N87" s="6">
        <f>SUM(N$38:N$39)</f>
        <v>50</v>
      </c>
    </row>
    <row r="88" spans="2:14" ht="13.5" customHeight="1">
      <c r="B88" s="98"/>
      <c r="C88" s="99"/>
      <c r="D88" s="100"/>
      <c r="E88" s="17"/>
      <c r="F88" s="4"/>
      <c r="G88" s="146" t="s">
        <v>30</v>
      </c>
      <c r="H88" s="146"/>
      <c r="I88" s="14"/>
      <c r="J88" s="16"/>
      <c r="K88" s="5">
        <f>SUM(K$40:K$59)</f>
        <v>1925</v>
      </c>
      <c r="L88" s="5">
        <f>SUM(L$40:L$59)</f>
        <v>2541</v>
      </c>
      <c r="M88" s="5">
        <f>SUM(M$40:M$59)</f>
        <v>4828</v>
      </c>
      <c r="N88" s="6">
        <f>SUM(N$40:N$59)</f>
        <v>2692</v>
      </c>
    </row>
    <row r="89" spans="2:14" ht="13.5" customHeight="1">
      <c r="B89" s="98"/>
      <c r="C89" s="99"/>
      <c r="D89" s="100"/>
      <c r="E89" s="17"/>
      <c r="F89" s="4"/>
      <c r="G89" s="146" t="s">
        <v>56</v>
      </c>
      <c r="H89" s="146"/>
      <c r="I89" s="14"/>
      <c r="J89" s="16"/>
      <c r="K89" s="5">
        <f>SUM(K$72:K$73)</f>
        <v>4000</v>
      </c>
      <c r="L89" s="5">
        <f>SUM(L$72:L$73)</f>
        <v>4500</v>
      </c>
      <c r="M89" s="5">
        <f>SUM(M$72:M$73)</f>
        <v>3500</v>
      </c>
      <c r="N89" s="6">
        <f>SUM(N$72:N$73)</f>
        <v>2125</v>
      </c>
    </row>
    <row r="90" spans="2:14" ht="13.5" customHeight="1" thickBot="1">
      <c r="B90" s="101"/>
      <c r="C90" s="102"/>
      <c r="D90" s="103"/>
      <c r="E90" s="19"/>
      <c r="F90" s="10"/>
      <c r="G90" s="149" t="s">
        <v>53</v>
      </c>
      <c r="H90" s="149"/>
      <c r="I90" s="20"/>
      <c r="J90" s="21"/>
      <c r="K90" s="11">
        <f>SUM(K$60:K$71,K$74)</f>
        <v>577</v>
      </c>
      <c r="L90" s="11">
        <f>SUM(L$60:L$71,L$74)</f>
        <v>327</v>
      </c>
      <c r="M90" s="11">
        <f>SUM(M$60:M$71,M$74)</f>
        <v>584</v>
      </c>
      <c r="N90" s="12">
        <f>SUM(N$60:N$71,N$74)</f>
        <v>381</v>
      </c>
    </row>
    <row r="91" spans="2:14" ht="18" customHeight="1" thickTop="1">
      <c r="B91" s="150" t="s">
        <v>57</v>
      </c>
      <c r="C91" s="151"/>
      <c r="D91" s="152"/>
      <c r="E91" s="106"/>
      <c r="F91" s="104"/>
      <c r="G91" s="153" t="s">
        <v>58</v>
      </c>
      <c r="H91" s="153"/>
      <c r="I91" s="104"/>
      <c r="J91" s="105"/>
      <c r="K91" s="38" t="s">
        <v>59</v>
      </c>
      <c r="L91" s="44"/>
      <c r="M91" s="44"/>
      <c r="N91" s="57"/>
    </row>
    <row r="92" spans="2:14" ht="18" customHeight="1">
      <c r="B92" s="107"/>
      <c r="C92" s="108"/>
      <c r="D92" s="108"/>
      <c r="E92" s="109"/>
      <c r="F92" s="110"/>
      <c r="G92" s="111"/>
      <c r="H92" s="111"/>
      <c r="I92" s="110"/>
      <c r="J92" s="112"/>
      <c r="K92" s="39" t="s">
        <v>60</v>
      </c>
      <c r="L92" s="45"/>
      <c r="M92" s="45"/>
      <c r="N92" s="48"/>
    </row>
    <row r="93" spans="2:14" ht="18" customHeight="1">
      <c r="B93" s="98"/>
      <c r="C93" s="99"/>
      <c r="D93" s="99"/>
      <c r="E93" s="113"/>
      <c r="F93" s="26"/>
      <c r="G93" s="154" t="s">
        <v>61</v>
      </c>
      <c r="H93" s="154"/>
      <c r="I93" s="96"/>
      <c r="J93" s="97"/>
      <c r="K93" s="40" t="s">
        <v>62</v>
      </c>
      <c r="L93" s="46"/>
      <c r="M93" s="49"/>
      <c r="N93" s="46"/>
    </row>
    <row r="94" spans="2:14" ht="18" customHeight="1">
      <c r="B94" s="98"/>
      <c r="C94" s="99"/>
      <c r="D94" s="99"/>
      <c r="E94" s="114"/>
      <c r="F94" s="99"/>
      <c r="G94" s="115"/>
      <c r="H94" s="115"/>
      <c r="I94" s="108"/>
      <c r="J94" s="116"/>
      <c r="K94" s="41" t="s">
        <v>114</v>
      </c>
      <c r="L94" s="47"/>
      <c r="M94" s="50"/>
      <c r="N94" s="47"/>
    </row>
    <row r="95" spans="2:14" ht="18" customHeight="1">
      <c r="B95" s="98"/>
      <c r="C95" s="99"/>
      <c r="D95" s="99"/>
      <c r="E95" s="114"/>
      <c r="F95" s="99"/>
      <c r="G95" s="115"/>
      <c r="H95" s="115"/>
      <c r="I95" s="108"/>
      <c r="J95" s="116"/>
      <c r="K95" s="41" t="s">
        <v>106</v>
      </c>
      <c r="L95" s="45"/>
      <c r="M95" s="50"/>
      <c r="N95" s="47"/>
    </row>
    <row r="96" spans="2:14" ht="18" customHeight="1">
      <c r="B96" s="98"/>
      <c r="C96" s="99"/>
      <c r="D96" s="99"/>
      <c r="E96" s="113"/>
      <c r="F96" s="26"/>
      <c r="G96" s="154" t="s">
        <v>63</v>
      </c>
      <c r="H96" s="154"/>
      <c r="I96" s="96"/>
      <c r="J96" s="97"/>
      <c r="K96" s="40" t="s">
        <v>122</v>
      </c>
      <c r="L96" s="46"/>
      <c r="M96" s="49"/>
      <c r="N96" s="46"/>
    </row>
    <row r="97" spans="2:14" ht="18" customHeight="1">
      <c r="B97" s="98"/>
      <c r="C97" s="99"/>
      <c r="D97" s="99"/>
      <c r="E97" s="114"/>
      <c r="F97" s="99"/>
      <c r="G97" s="115"/>
      <c r="H97" s="115"/>
      <c r="I97" s="108"/>
      <c r="J97" s="116"/>
      <c r="K97" s="41" t="s">
        <v>115</v>
      </c>
      <c r="L97" s="47"/>
      <c r="M97" s="50"/>
      <c r="N97" s="47"/>
    </row>
    <row r="98" spans="2:14" ht="18" customHeight="1">
      <c r="B98" s="98"/>
      <c r="C98" s="99"/>
      <c r="D98" s="99"/>
      <c r="E98" s="114"/>
      <c r="F98" s="99"/>
      <c r="G98" s="115"/>
      <c r="H98" s="115"/>
      <c r="I98" s="108"/>
      <c r="J98" s="116"/>
      <c r="K98" s="41" t="s">
        <v>120</v>
      </c>
      <c r="L98" s="47"/>
      <c r="M98" s="47"/>
      <c r="N98" s="47"/>
    </row>
    <row r="99" spans="2:14" ht="18" customHeight="1">
      <c r="B99" s="98"/>
      <c r="C99" s="99"/>
      <c r="D99" s="99"/>
      <c r="E99" s="87"/>
      <c r="F99" s="88"/>
      <c r="G99" s="111"/>
      <c r="H99" s="111"/>
      <c r="I99" s="110"/>
      <c r="J99" s="112"/>
      <c r="K99" s="41" t="s">
        <v>121</v>
      </c>
      <c r="L99" s="48"/>
      <c r="M99" s="45"/>
      <c r="N99" s="48"/>
    </row>
    <row r="100" spans="2:14" ht="18" customHeight="1">
      <c r="B100" s="147" t="s">
        <v>64</v>
      </c>
      <c r="C100" s="148"/>
      <c r="D100" s="148"/>
      <c r="E100" s="26"/>
      <c r="F100" s="26"/>
      <c r="G100" s="26"/>
      <c r="H100" s="26"/>
      <c r="I100" s="26"/>
      <c r="J100" s="26"/>
      <c r="K100" s="26"/>
      <c r="L100" s="26"/>
      <c r="M100" s="26"/>
      <c r="N100" s="58"/>
    </row>
    <row r="101" spans="2:14" ht="13.5" customHeight="1">
      <c r="B101" s="117"/>
      <c r="C101" s="42" t="s">
        <v>65</v>
      </c>
      <c r="D101" s="118"/>
      <c r="E101" s="42"/>
      <c r="F101" s="42"/>
      <c r="G101" s="42"/>
      <c r="H101" s="42"/>
      <c r="I101" s="42"/>
      <c r="J101" s="42"/>
      <c r="K101" s="42"/>
      <c r="L101" s="42"/>
      <c r="M101" s="42"/>
      <c r="N101" s="59"/>
    </row>
    <row r="102" spans="2:14" ht="13.5" customHeight="1">
      <c r="B102" s="117"/>
      <c r="C102" s="42" t="s">
        <v>66</v>
      </c>
      <c r="D102" s="118"/>
      <c r="E102" s="42"/>
      <c r="F102" s="42"/>
      <c r="G102" s="42"/>
      <c r="H102" s="42"/>
      <c r="I102" s="42"/>
      <c r="J102" s="42"/>
      <c r="K102" s="42"/>
      <c r="L102" s="42"/>
      <c r="M102" s="42"/>
      <c r="N102" s="59"/>
    </row>
    <row r="103" spans="2:14" ht="13.5" customHeight="1">
      <c r="B103" s="117"/>
      <c r="C103" s="42" t="s">
        <v>67</v>
      </c>
      <c r="D103" s="118"/>
      <c r="E103" s="42"/>
      <c r="F103" s="42"/>
      <c r="G103" s="42"/>
      <c r="H103" s="42"/>
      <c r="I103" s="42"/>
      <c r="J103" s="42"/>
      <c r="K103" s="42"/>
      <c r="L103" s="42"/>
      <c r="M103" s="42"/>
      <c r="N103" s="59"/>
    </row>
    <row r="104" spans="2:14" ht="13.5" customHeight="1">
      <c r="B104" s="117"/>
      <c r="C104" s="42" t="s">
        <v>240</v>
      </c>
      <c r="D104" s="118"/>
      <c r="E104" s="42"/>
      <c r="F104" s="42"/>
      <c r="G104" s="42"/>
      <c r="H104" s="42"/>
      <c r="I104" s="42"/>
      <c r="J104" s="42"/>
      <c r="K104" s="42"/>
      <c r="L104" s="42"/>
      <c r="M104" s="42"/>
      <c r="N104" s="59"/>
    </row>
    <row r="105" spans="2:14" ht="13.5" customHeight="1">
      <c r="B105" s="119"/>
      <c r="C105" s="42" t="s">
        <v>241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59"/>
    </row>
    <row r="106" spans="2:14" ht="13.5" customHeight="1">
      <c r="B106" s="119"/>
      <c r="C106" s="42" t="s">
        <v>201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59"/>
    </row>
    <row r="107" spans="2:14" ht="13.5" customHeight="1">
      <c r="B107" s="119"/>
      <c r="C107" s="42" t="s">
        <v>112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59"/>
    </row>
    <row r="108" spans="2:14" ht="13.5" customHeight="1">
      <c r="B108" s="119"/>
      <c r="C108" s="42" t="s">
        <v>113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59"/>
    </row>
    <row r="109" spans="2:14" ht="13.5" customHeight="1">
      <c r="B109" s="119"/>
      <c r="C109" s="42" t="s">
        <v>97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59"/>
    </row>
    <row r="110" spans="2:14" ht="13.5" customHeight="1">
      <c r="B110" s="119"/>
      <c r="C110" s="42" t="s">
        <v>246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59"/>
    </row>
    <row r="111" spans="2:14" ht="13.5" customHeight="1">
      <c r="B111" s="119"/>
      <c r="C111" s="42" t="s">
        <v>242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9"/>
      <c r="C112" s="42" t="s">
        <v>243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9"/>
      <c r="C113" s="42" t="s">
        <v>244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9"/>
      <c r="C114" s="42" t="s">
        <v>194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245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247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203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>
      <c r="B118" s="120"/>
      <c r="C118" s="42" t="s">
        <v>569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</row>
    <row r="119" spans="2:14" ht="13.5">
      <c r="B119" s="120"/>
      <c r="C119" s="42" t="s">
        <v>248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1"/>
    </row>
    <row r="120" spans="2:14" ht="13.5" customHeight="1">
      <c r="B120" s="119"/>
      <c r="C120" s="42" t="s">
        <v>149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8" customHeight="1">
      <c r="B121" s="119"/>
      <c r="C121" s="42" t="s">
        <v>68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>
      <c r="B122" s="120"/>
      <c r="C122" s="42" t="s">
        <v>202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  <row r="123" spans="2:14" ht="13.5">
      <c r="B123" s="120"/>
      <c r="C123" s="42" t="s">
        <v>249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</row>
    <row r="124" spans="2:14" ht="14.25" thickBot="1">
      <c r="B124" s="121"/>
      <c r="C124" s="43" t="s">
        <v>250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72:D72"/>
    <mergeCell ref="D79:G79"/>
    <mergeCell ref="D80:G80"/>
    <mergeCell ref="B81:I81"/>
    <mergeCell ref="B82:D82"/>
    <mergeCell ref="G82:H82"/>
    <mergeCell ref="G83:H83"/>
    <mergeCell ref="G84:H84"/>
    <mergeCell ref="G85:H85"/>
    <mergeCell ref="G86:H86"/>
    <mergeCell ref="G87:H87"/>
    <mergeCell ref="G88:H88"/>
    <mergeCell ref="B100:D100"/>
    <mergeCell ref="G89:H89"/>
    <mergeCell ref="G90:H90"/>
    <mergeCell ref="B91:D91"/>
    <mergeCell ref="G91:H91"/>
    <mergeCell ref="G93:H93"/>
    <mergeCell ref="G96:H9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75" max="255" man="1"/>
  </rowBreaks>
  <ignoredErrors>
    <ignoredError sqref="L8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4"/>
  <sheetViews>
    <sheetView view="pageBreakPreview" zoomScale="75" zoomScaleNormal="75" zoomScaleSheetLayoutView="75" zoomScalePageLayoutView="0" workbookViewId="0" topLeftCell="A1">
      <pane xSplit="10" ySplit="10" topLeftCell="K125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K133" sqref="K133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284</v>
      </c>
      <c r="L5" s="32" t="str">
        <f>K5</f>
        <v>H 30.6.13</v>
      </c>
      <c r="M5" s="32" t="str">
        <f>K5</f>
        <v>H 30.6.13</v>
      </c>
      <c r="N5" s="51" t="str">
        <f>K5</f>
        <v>H 30.6.13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0.5951388888888889</v>
      </c>
      <c r="L6" s="122">
        <v>0.4298611111111111</v>
      </c>
      <c r="M6" s="122">
        <v>0.40902777777777777</v>
      </c>
      <c r="N6" s="123">
        <v>0.3680555555555556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2.05</v>
      </c>
      <c r="L7" s="124">
        <v>1.78</v>
      </c>
      <c r="M7" s="124">
        <v>1.87</v>
      </c>
      <c r="N7" s="125">
        <v>1.77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289</v>
      </c>
      <c r="G11" s="4"/>
      <c r="H11" s="4"/>
      <c r="I11" s="4"/>
      <c r="J11" s="4"/>
      <c r="K11" s="22"/>
      <c r="L11" s="22"/>
      <c r="M11" s="22" t="s">
        <v>223</v>
      </c>
      <c r="N11" s="23"/>
      <c r="P11" s="29" t="s">
        <v>15</v>
      </c>
      <c r="Q11" s="29">
        <f aca="true" t="shared" si="0" ref="Q11:T14">IF(K11="",0,VALUE(MID(K11,2,LEN(K11)-2)))</f>
        <v>0</v>
      </c>
      <c r="R11" s="29">
        <f t="shared" si="0"/>
        <v>0</v>
      </c>
      <c r="S11" s="29">
        <f t="shared" si="0"/>
        <v>25</v>
      </c>
      <c r="T11" s="29">
        <f t="shared" si="0"/>
        <v>0</v>
      </c>
      <c r="U11" s="29">
        <f aca="true" t="shared" si="1" ref="U11:X23">IF(K11="＋",0,IF(K11="(＋)",0,ABS(K11)))</f>
        <v>0</v>
      </c>
      <c r="V11" s="29">
        <f t="shared" si="1"/>
        <v>0</v>
      </c>
      <c r="W11" s="29">
        <f t="shared" si="1"/>
        <v>25</v>
      </c>
      <c r="X11" s="29">
        <f t="shared" si="1"/>
        <v>0</v>
      </c>
    </row>
    <row r="12" spans="2:24" ht="13.5" customHeight="1">
      <c r="B12" s="1">
        <f aca="true" t="shared" si="2" ref="B12:B74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223</v>
      </c>
      <c r="L12" s="22" t="s">
        <v>223</v>
      </c>
      <c r="M12" s="22"/>
      <c r="N12" s="23" t="s">
        <v>224</v>
      </c>
      <c r="P12" s="29" t="s">
        <v>15</v>
      </c>
      <c r="Q12" s="29">
        <f t="shared" si="0"/>
        <v>25</v>
      </c>
      <c r="R12" s="29">
        <f t="shared" si="0"/>
        <v>25</v>
      </c>
      <c r="S12" s="29">
        <f t="shared" si="0"/>
        <v>0</v>
      </c>
      <c r="T12" s="29" t="e">
        <f t="shared" si="0"/>
        <v>#VALUE!</v>
      </c>
      <c r="U12" s="29">
        <f t="shared" si="1"/>
        <v>25</v>
      </c>
      <c r="V12" s="29">
        <f t="shared" si="1"/>
        <v>25</v>
      </c>
      <c r="W12" s="29">
        <f t="shared" si="1"/>
        <v>0</v>
      </c>
      <c r="X12" s="29">
        <f t="shared" si="1"/>
        <v>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290</v>
      </c>
      <c r="G13" s="4"/>
      <c r="H13" s="4"/>
      <c r="I13" s="4"/>
      <c r="J13" s="4"/>
      <c r="K13" s="22" t="s">
        <v>224</v>
      </c>
      <c r="L13" s="22" t="s">
        <v>224</v>
      </c>
      <c r="M13" s="22" t="s">
        <v>224</v>
      </c>
      <c r="N13" s="23" t="s">
        <v>224</v>
      </c>
      <c r="P13" s="29" t="s">
        <v>15</v>
      </c>
      <c r="Q13" s="29" t="e">
        <f>IF(K13="",0,VALUE(MID(K13,2,LEN(K13)-2)))</f>
        <v>#VALUE!</v>
      </c>
      <c r="R13" s="29" t="e">
        <f t="shared" si="0"/>
        <v>#VALUE!</v>
      </c>
      <c r="S13" s="29" t="e">
        <f t="shared" si="0"/>
        <v>#VALUE!</v>
      </c>
      <c r="T13" s="29" t="e">
        <f t="shared" si="0"/>
        <v>#VALUE!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256</v>
      </c>
      <c r="G14" s="4"/>
      <c r="H14" s="4"/>
      <c r="I14" s="4"/>
      <c r="J14" s="4"/>
      <c r="K14" s="22"/>
      <c r="L14" s="22" t="s">
        <v>224</v>
      </c>
      <c r="M14" s="22"/>
      <c r="N14" s="23" t="s">
        <v>224</v>
      </c>
      <c r="P14" s="29" t="s">
        <v>15</v>
      </c>
      <c r="Q14" s="29">
        <f>IF(K14="",0,VALUE(MID(K14,2,LEN(K14)-2)))</f>
        <v>0</v>
      </c>
      <c r="R14" s="29" t="e">
        <f t="shared" si="0"/>
        <v>#VALUE!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257</v>
      </c>
      <c r="G15" s="4"/>
      <c r="H15" s="4"/>
      <c r="I15" s="4"/>
      <c r="J15" s="4"/>
      <c r="K15" s="22" t="s">
        <v>204</v>
      </c>
      <c r="L15" s="22" t="s">
        <v>223</v>
      </c>
      <c r="M15" s="22"/>
      <c r="N15" s="23"/>
      <c r="P15" s="90" t="s">
        <v>16</v>
      </c>
      <c r="Q15" s="29" t="str">
        <f>K15</f>
        <v>(50)</v>
      </c>
      <c r="R15" s="29" t="str">
        <f>L15</f>
        <v>(25)</v>
      </c>
      <c r="S15" s="29">
        <f>M15</f>
        <v>0</v>
      </c>
      <c r="T15" s="29">
        <f>N15</f>
        <v>0</v>
      </c>
      <c r="U15" s="29">
        <f t="shared" si="1"/>
        <v>50</v>
      </c>
      <c r="V15" s="29">
        <f t="shared" si="1"/>
        <v>25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17</v>
      </c>
      <c r="G16" s="4"/>
      <c r="H16" s="4"/>
      <c r="I16" s="4"/>
      <c r="J16" s="4"/>
      <c r="K16" s="22" t="s">
        <v>285</v>
      </c>
      <c r="L16" s="22" t="s">
        <v>286</v>
      </c>
      <c r="M16" s="22" t="s">
        <v>287</v>
      </c>
      <c r="N16" s="23" t="s">
        <v>288</v>
      </c>
      <c r="P16" s="29" t="s">
        <v>15</v>
      </c>
      <c r="Q16" s="29">
        <f>IF(K16="",0,VALUE(MID(K16,2,LEN(K16)-2)))</f>
        <v>0</v>
      </c>
      <c r="R16" s="29">
        <f>IF(L16="",0,VALUE(MID(L16,2,LEN(L16)-2)))</f>
        <v>0</v>
      </c>
      <c r="S16" s="29">
        <f>IF(M16="",0,VALUE(MID(M16,2,LEN(M16)-2)))</f>
        <v>40</v>
      </c>
      <c r="T16" s="29">
        <f>IF(N16="",0,VALUE(MID(N16,2,LEN(N16)-2)))</f>
        <v>55</v>
      </c>
      <c r="U16" s="29">
        <f>IF(K16="＋",0,IF(K16="(＋)",0,ABS(K16)))</f>
        <v>100</v>
      </c>
      <c r="V16" s="29">
        <f>IF(L16="＋",0,IF(L16="(＋)",0,ABS(L16)))</f>
        <v>900</v>
      </c>
      <c r="W16" s="29">
        <f>IF(M16="＋",0,IF(M16="(＋)",0,ABS(M16)))</f>
        <v>1400</v>
      </c>
      <c r="X16" s="29">
        <f>IF(N16="＋",0,IF(N16="(＋)",0,ABS(N16)))</f>
        <v>2550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152</v>
      </c>
      <c r="G17" s="4"/>
      <c r="H17" s="4"/>
      <c r="I17" s="4"/>
      <c r="J17" s="4"/>
      <c r="K17" s="22" t="s">
        <v>205</v>
      </c>
      <c r="L17" s="22" t="s">
        <v>205</v>
      </c>
      <c r="M17" s="22"/>
      <c r="N17" s="23"/>
      <c r="P17" s="29" t="s">
        <v>15</v>
      </c>
      <c r="Q17" s="29" t="e">
        <f aca="true" t="shared" si="3" ref="Q17:T18">IF(K17="",0,VALUE(MID(K17,2,LEN(K17)-2)))</f>
        <v>#VALUE!</v>
      </c>
      <c r="R17" s="29" t="e">
        <f t="shared" si="3"/>
        <v>#VALUE!</v>
      </c>
      <c r="S17" s="29">
        <f t="shared" si="3"/>
        <v>0</v>
      </c>
      <c r="T17" s="29">
        <f t="shared" si="3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153</v>
      </c>
      <c r="G18" s="4"/>
      <c r="H18" s="4"/>
      <c r="I18" s="4"/>
      <c r="J18" s="4"/>
      <c r="K18" s="22" t="s">
        <v>205</v>
      </c>
      <c r="L18" s="22" t="s">
        <v>205</v>
      </c>
      <c r="M18" s="22" t="s">
        <v>205</v>
      </c>
      <c r="N18" s="23" t="s">
        <v>205</v>
      </c>
      <c r="P18" s="29" t="s">
        <v>15</v>
      </c>
      <c r="Q18" s="29" t="e">
        <f t="shared" si="3"/>
        <v>#VALUE!</v>
      </c>
      <c r="R18" s="29" t="e">
        <f t="shared" si="3"/>
        <v>#VALUE!</v>
      </c>
      <c r="S18" s="29" t="e">
        <f t="shared" si="3"/>
        <v>#VALUE!</v>
      </c>
      <c r="T18" s="29" t="e">
        <f t="shared" si="3"/>
        <v>#VALUE!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139</v>
      </c>
      <c r="G19" s="4"/>
      <c r="H19" s="4"/>
      <c r="I19" s="4"/>
      <c r="J19" s="4"/>
      <c r="K19" s="22" t="s">
        <v>224</v>
      </c>
      <c r="L19" s="22"/>
      <c r="M19" s="22"/>
      <c r="N19" s="23"/>
      <c r="P19" s="90" t="s">
        <v>16</v>
      </c>
      <c r="Q19" s="29" t="str">
        <f>K19</f>
        <v>(＋)</v>
      </c>
      <c r="R19" s="29">
        <f>L19</f>
        <v>0</v>
      </c>
      <c r="S19" s="29">
        <f>M19</f>
        <v>0</v>
      </c>
      <c r="T19" s="29">
        <f>N19</f>
        <v>0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291</v>
      </c>
      <c r="G20" s="4"/>
      <c r="H20" s="4"/>
      <c r="I20" s="4"/>
      <c r="J20" s="4"/>
      <c r="K20" s="22" t="s">
        <v>223</v>
      </c>
      <c r="L20" s="22" t="s">
        <v>223</v>
      </c>
      <c r="M20" s="22" t="s">
        <v>224</v>
      </c>
      <c r="N20" s="23"/>
      <c r="P20" s="29" t="s">
        <v>15</v>
      </c>
      <c r="Q20" s="29">
        <f>IF(K20="",0,VALUE(MID(K20,2,LEN(K20)-2)))</f>
        <v>25</v>
      </c>
      <c r="R20" s="29">
        <f>IF(L20="",0,VALUE(MID(L20,2,LEN(L20)-2)))</f>
        <v>25</v>
      </c>
      <c r="S20" s="29" t="e">
        <f>IF(M20="",0,VALUE(MID(M20,2,LEN(M20)-2)))</f>
        <v>#VALUE!</v>
      </c>
      <c r="T20" s="29">
        <f>IF(N20="",0,VALUE(MID(N20,2,LEN(N20)-2)))</f>
        <v>0</v>
      </c>
      <c r="U20" s="29">
        <f t="shared" si="1"/>
        <v>25</v>
      </c>
      <c r="V20" s="29">
        <f t="shared" si="1"/>
        <v>25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195</v>
      </c>
      <c r="G21" s="4"/>
      <c r="H21" s="4"/>
      <c r="I21" s="4"/>
      <c r="J21" s="4"/>
      <c r="K21" s="22" t="s">
        <v>224</v>
      </c>
      <c r="L21" s="22" t="s">
        <v>224</v>
      </c>
      <c r="M21" s="22" t="s">
        <v>204</v>
      </c>
      <c r="N21" s="23" t="s">
        <v>224</v>
      </c>
      <c r="P21" s="90" t="s">
        <v>16</v>
      </c>
      <c r="Q21" s="29" t="str">
        <f>K21</f>
        <v>(＋)</v>
      </c>
      <c r="R21" s="29" t="str">
        <f>L21</f>
        <v>(＋)</v>
      </c>
      <c r="S21" s="29" t="str">
        <f>M21</f>
        <v>(50)</v>
      </c>
      <c r="T21" s="29" t="str">
        <f>N21</f>
        <v>(＋)</v>
      </c>
      <c r="U21" s="29">
        <f t="shared" si="1"/>
        <v>0</v>
      </c>
      <c r="V21" s="29">
        <f t="shared" si="1"/>
        <v>0</v>
      </c>
      <c r="W21" s="29">
        <f t="shared" si="1"/>
        <v>50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162</v>
      </c>
      <c r="G22" s="4"/>
      <c r="H22" s="4"/>
      <c r="I22" s="4"/>
      <c r="J22" s="4"/>
      <c r="K22" s="22" t="s">
        <v>204</v>
      </c>
      <c r="L22" s="22" t="s">
        <v>224</v>
      </c>
      <c r="M22" s="22"/>
      <c r="N22" s="23" t="s">
        <v>224</v>
      </c>
      <c r="U22" s="29">
        <f t="shared" si="1"/>
        <v>50</v>
      </c>
      <c r="V22" s="29">
        <f t="shared" si="1"/>
        <v>0</v>
      </c>
      <c r="W22" s="29">
        <f t="shared" si="1"/>
        <v>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157</v>
      </c>
      <c r="G23" s="4"/>
      <c r="H23" s="4"/>
      <c r="I23" s="4"/>
      <c r="J23" s="4"/>
      <c r="K23" s="22" t="s">
        <v>204</v>
      </c>
      <c r="L23" s="22" t="s">
        <v>224</v>
      </c>
      <c r="M23" s="22" t="s">
        <v>223</v>
      </c>
      <c r="N23" s="23" t="s">
        <v>252</v>
      </c>
      <c r="P23" s="29" t="s">
        <v>15</v>
      </c>
      <c r="Q23" s="29">
        <f>IF(K23="",0,VALUE(MID(K23,2,LEN(K23)-2)))</f>
        <v>50</v>
      </c>
      <c r="R23" s="29" t="e">
        <f>IF(#REF!="",0,VALUE(MID(#REF!,2,LEN(#REF!)-2)))</f>
        <v>#REF!</v>
      </c>
      <c r="S23" s="29">
        <f>IF(M23="",0,VALUE(MID(M23,2,LEN(M23)-2)))</f>
        <v>25</v>
      </c>
      <c r="T23" s="29">
        <f>IF(N23="",0,VALUE(MID(N23,2,LEN(N23)-2)))</f>
        <v>75</v>
      </c>
      <c r="U23" s="29">
        <f t="shared" si="1"/>
        <v>50</v>
      </c>
      <c r="V23" s="29">
        <f t="shared" si="1"/>
        <v>0</v>
      </c>
      <c r="W23" s="29">
        <f t="shared" si="1"/>
        <v>25</v>
      </c>
      <c r="X23" s="29">
        <f t="shared" si="1"/>
        <v>75</v>
      </c>
    </row>
    <row r="24" spans="2:24" ht="13.5" customHeight="1">
      <c r="B24" s="1">
        <f t="shared" si="2"/>
        <v>14</v>
      </c>
      <c r="C24" s="2" t="s">
        <v>26</v>
      </c>
      <c r="D24" s="2" t="s">
        <v>27</v>
      </c>
      <c r="E24" s="4"/>
      <c r="F24" s="4" t="s">
        <v>154</v>
      </c>
      <c r="G24" s="4"/>
      <c r="H24" s="4"/>
      <c r="I24" s="4"/>
      <c r="J24" s="4"/>
      <c r="K24" s="28">
        <v>750</v>
      </c>
      <c r="L24" s="24">
        <v>575</v>
      </c>
      <c r="M24" s="24">
        <v>250</v>
      </c>
      <c r="N24" s="25">
        <v>450</v>
      </c>
      <c r="P24" s="90"/>
      <c r="U24" s="29">
        <f>COUNTA(K11:K23)</f>
        <v>11</v>
      </c>
      <c r="V24" s="29">
        <f>COUNTA(L11:L23)</f>
        <v>11</v>
      </c>
      <c r="W24" s="29">
        <f>COUNTA(M11:M23)</f>
        <v>7</v>
      </c>
      <c r="X24" s="29">
        <f>COUNTA(N11:N23)</f>
        <v>8</v>
      </c>
    </row>
    <row r="25" spans="2:21" ht="13.5" customHeight="1">
      <c r="B25" s="1">
        <f t="shared" si="2"/>
        <v>15</v>
      </c>
      <c r="C25" s="2" t="s">
        <v>28</v>
      </c>
      <c r="D25" s="2" t="s">
        <v>29</v>
      </c>
      <c r="E25" s="4"/>
      <c r="F25" s="4" t="s">
        <v>83</v>
      </c>
      <c r="G25" s="4"/>
      <c r="H25" s="4"/>
      <c r="I25" s="4"/>
      <c r="J25" s="4"/>
      <c r="K25" s="24"/>
      <c r="L25" s="24" t="s">
        <v>205</v>
      </c>
      <c r="M25" s="24"/>
      <c r="N25" s="25">
        <v>1</v>
      </c>
      <c r="P25" s="90"/>
      <c r="U25" s="29">
        <f>COUNTA(K11:K23)</f>
        <v>11</v>
      </c>
    </row>
    <row r="26" spans="2:16" ht="13.5" customHeight="1">
      <c r="B26" s="1">
        <f t="shared" si="2"/>
        <v>16</v>
      </c>
      <c r="C26" s="7"/>
      <c r="D26" s="7"/>
      <c r="E26" s="4"/>
      <c r="F26" s="4" t="s">
        <v>292</v>
      </c>
      <c r="G26" s="4"/>
      <c r="H26" s="4"/>
      <c r="I26" s="4"/>
      <c r="J26" s="4"/>
      <c r="K26" s="24">
        <v>75</v>
      </c>
      <c r="L26" s="24" t="s">
        <v>205</v>
      </c>
      <c r="M26" s="24"/>
      <c r="N26" s="132">
        <v>25</v>
      </c>
      <c r="P26" s="90"/>
    </row>
    <row r="27" spans="2:16" ht="13.5" customHeight="1">
      <c r="B27" s="1">
        <f t="shared" si="2"/>
        <v>17</v>
      </c>
      <c r="C27" s="7"/>
      <c r="D27" s="7"/>
      <c r="E27" s="4"/>
      <c r="F27" s="4" t="s">
        <v>129</v>
      </c>
      <c r="G27" s="4"/>
      <c r="H27" s="4"/>
      <c r="I27" s="4"/>
      <c r="J27" s="4"/>
      <c r="K27" s="24">
        <v>50</v>
      </c>
      <c r="L27" s="24" t="s">
        <v>205</v>
      </c>
      <c r="M27" s="24">
        <v>150</v>
      </c>
      <c r="N27" s="25">
        <v>100</v>
      </c>
      <c r="P27" s="90"/>
    </row>
    <row r="28" spans="2:14" ht="13.5" customHeight="1">
      <c r="B28" s="1">
        <f t="shared" si="2"/>
        <v>18</v>
      </c>
      <c r="C28" s="2" t="s">
        <v>110</v>
      </c>
      <c r="D28" s="2" t="s">
        <v>18</v>
      </c>
      <c r="E28" s="4"/>
      <c r="F28" s="4" t="s">
        <v>293</v>
      </c>
      <c r="G28" s="4"/>
      <c r="H28" s="4"/>
      <c r="I28" s="4"/>
      <c r="J28" s="4"/>
      <c r="K28" s="24"/>
      <c r="L28" s="24"/>
      <c r="M28" s="24"/>
      <c r="N28" s="25">
        <v>25</v>
      </c>
    </row>
    <row r="29" spans="2:14" ht="13.5" customHeight="1">
      <c r="B29" s="1">
        <f t="shared" si="2"/>
        <v>19</v>
      </c>
      <c r="C29" s="7"/>
      <c r="D29" s="7"/>
      <c r="E29" s="4"/>
      <c r="F29" s="4" t="s">
        <v>103</v>
      </c>
      <c r="G29" s="4"/>
      <c r="H29" s="4"/>
      <c r="I29" s="4"/>
      <c r="J29" s="4"/>
      <c r="K29" s="24"/>
      <c r="L29" s="24"/>
      <c r="M29" s="24"/>
      <c r="N29" s="25" t="s">
        <v>205</v>
      </c>
    </row>
    <row r="30" spans="2:14" ht="12.75" customHeight="1">
      <c r="B30" s="1">
        <f t="shared" si="2"/>
        <v>20</v>
      </c>
      <c r="C30" s="7"/>
      <c r="D30" s="7"/>
      <c r="E30" s="4"/>
      <c r="F30" s="4" t="s">
        <v>123</v>
      </c>
      <c r="G30" s="4"/>
      <c r="H30" s="4"/>
      <c r="I30" s="4"/>
      <c r="J30" s="4"/>
      <c r="K30" s="24">
        <v>50</v>
      </c>
      <c r="L30" s="24">
        <v>75</v>
      </c>
      <c r="M30" s="24" t="s">
        <v>205</v>
      </c>
      <c r="N30" s="25"/>
    </row>
    <row r="31" spans="2:24" ht="13.5" customHeight="1">
      <c r="B31" s="1">
        <f t="shared" si="2"/>
        <v>21</v>
      </c>
      <c r="C31" s="7"/>
      <c r="D31" s="2" t="s">
        <v>94</v>
      </c>
      <c r="E31" s="4"/>
      <c r="F31" s="4" t="s">
        <v>161</v>
      </c>
      <c r="G31" s="4"/>
      <c r="H31" s="4"/>
      <c r="I31" s="4"/>
      <c r="J31" s="4"/>
      <c r="K31" s="24" t="s">
        <v>205</v>
      </c>
      <c r="L31" s="24"/>
      <c r="M31" s="24" t="s">
        <v>205</v>
      </c>
      <c r="N31" s="25"/>
      <c r="U31" s="29">
        <f>COUNTA(K31:K31)</f>
        <v>1</v>
      </c>
      <c r="V31" s="29">
        <f>COUNTA(L31:L31)</f>
        <v>0</v>
      </c>
      <c r="W31" s="29">
        <f>COUNTA(M31:M31)</f>
        <v>1</v>
      </c>
      <c r="X31" s="29">
        <f>COUNTA(N31:N31)</f>
        <v>0</v>
      </c>
    </row>
    <row r="32" spans="2:24" ht="13.5" customHeight="1">
      <c r="B32" s="1">
        <f t="shared" si="2"/>
        <v>22</v>
      </c>
      <c r="C32" s="7"/>
      <c r="D32" s="9" t="s">
        <v>78</v>
      </c>
      <c r="E32" s="4"/>
      <c r="F32" s="4" t="s">
        <v>100</v>
      </c>
      <c r="G32" s="4"/>
      <c r="H32" s="4"/>
      <c r="I32" s="4"/>
      <c r="J32" s="4"/>
      <c r="K32" s="24">
        <v>175</v>
      </c>
      <c r="L32" s="24">
        <v>3</v>
      </c>
      <c r="M32" s="24"/>
      <c r="N32" s="25">
        <v>1</v>
      </c>
      <c r="U32" s="29">
        <f>COUNTA(K32)</f>
        <v>1</v>
      </c>
      <c r="V32" s="29">
        <f>COUNTA(L32)</f>
        <v>1</v>
      </c>
      <c r="W32" s="29">
        <f>COUNTA(M32)</f>
        <v>0</v>
      </c>
      <c r="X32" s="29">
        <f>COUNTA(N32)</f>
        <v>1</v>
      </c>
    </row>
    <row r="33" spans="2:14" ht="13.5" customHeight="1">
      <c r="B33" s="1">
        <f t="shared" si="2"/>
        <v>23</v>
      </c>
      <c r="C33" s="7"/>
      <c r="D33" s="2" t="s">
        <v>19</v>
      </c>
      <c r="E33" s="4"/>
      <c r="F33" s="4" t="s">
        <v>198</v>
      </c>
      <c r="G33" s="4"/>
      <c r="H33" s="4"/>
      <c r="I33" s="4"/>
      <c r="J33" s="4"/>
      <c r="K33" s="24">
        <v>25</v>
      </c>
      <c r="L33" s="24"/>
      <c r="M33" s="24">
        <v>50</v>
      </c>
      <c r="N33" s="25">
        <v>25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150</v>
      </c>
      <c r="G34" s="4"/>
      <c r="H34" s="4"/>
      <c r="I34" s="4"/>
      <c r="J34" s="4"/>
      <c r="K34" s="24"/>
      <c r="L34" s="24"/>
      <c r="M34" s="24"/>
      <c r="N34" s="25" t="s">
        <v>205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133</v>
      </c>
      <c r="G35" s="4"/>
      <c r="H35" s="4"/>
      <c r="I35" s="4"/>
      <c r="J35" s="4"/>
      <c r="K35" s="28">
        <v>2150</v>
      </c>
      <c r="L35" s="24">
        <v>2100</v>
      </c>
      <c r="M35" s="24">
        <v>5200</v>
      </c>
      <c r="N35" s="25">
        <v>2150</v>
      </c>
    </row>
    <row r="36" spans="2:15" ht="13.5" customHeight="1">
      <c r="B36" s="1">
        <f t="shared" si="2"/>
        <v>26</v>
      </c>
      <c r="C36" s="7"/>
      <c r="D36" s="7"/>
      <c r="E36" s="4"/>
      <c r="F36" s="4" t="s">
        <v>151</v>
      </c>
      <c r="G36" s="4"/>
      <c r="H36" s="4"/>
      <c r="I36" s="4"/>
      <c r="J36" s="4"/>
      <c r="K36" s="24">
        <v>100</v>
      </c>
      <c r="L36" s="24">
        <v>50</v>
      </c>
      <c r="M36" s="24">
        <v>25</v>
      </c>
      <c r="N36" s="25"/>
      <c r="O36" s="67"/>
    </row>
    <row r="37" spans="2:14" ht="13.5" customHeight="1">
      <c r="B37" s="1">
        <f t="shared" si="2"/>
        <v>27</v>
      </c>
      <c r="C37" s="7"/>
      <c r="D37" s="7"/>
      <c r="E37" s="4"/>
      <c r="F37" s="4" t="s">
        <v>134</v>
      </c>
      <c r="G37" s="4"/>
      <c r="H37" s="4"/>
      <c r="I37" s="4"/>
      <c r="J37" s="4"/>
      <c r="K37" s="24">
        <v>6350</v>
      </c>
      <c r="L37" s="24">
        <v>3700</v>
      </c>
      <c r="M37" s="24">
        <v>7300</v>
      </c>
      <c r="N37" s="25">
        <v>11700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197</v>
      </c>
      <c r="G38" s="4"/>
      <c r="H38" s="4"/>
      <c r="I38" s="4"/>
      <c r="J38" s="4"/>
      <c r="K38" s="24" t="s">
        <v>205</v>
      </c>
      <c r="L38" s="24"/>
      <c r="M38" s="24"/>
      <c r="N38" s="25" t="s">
        <v>205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136</v>
      </c>
      <c r="G39" s="4"/>
      <c r="H39" s="4"/>
      <c r="I39" s="4"/>
      <c r="J39" s="4"/>
      <c r="K39" s="24"/>
      <c r="L39" s="24"/>
      <c r="M39" s="24" t="s">
        <v>205</v>
      </c>
      <c r="N39" s="25"/>
    </row>
    <row r="40" spans="2:14" ht="13.5" customHeight="1">
      <c r="B40" s="1">
        <f t="shared" si="2"/>
        <v>30</v>
      </c>
      <c r="C40" s="7"/>
      <c r="D40" s="7"/>
      <c r="E40" s="4"/>
      <c r="F40" s="4" t="s">
        <v>82</v>
      </c>
      <c r="G40" s="4"/>
      <c r="H40" s="4"/>
      <c r="I40" s="4"/>
      <c r="J40" s="4"/>
      <c r="K40" s="24" t="s">
        <v>205</v>
      </c>
      <c r="L40" s="24"/>
      <c r="M40" s="24"/>
      <c r="N40" s="25"/>
    </row>
    <row r="41" spans="2:14" ht="13.5" customHeight="1">
      <c r="B41" s="1">
        <f t="shared" si="2"/>
        <v>31</v>
      </c>
      <c r="C41" s="7"/>
      <c r="D41" s="7"/>
      <c r="E41" s="4"/>
      <c r="F41" s="4" t="s">
        <v>20</v>
      </c>
      <c r="G41" s="4"/>
      <c r="H41" s="4"/>
      <c r="I41" s="4"/>
      <c r="J41" s="4"/>
      <c r="K41" s="28">
        <v>25</v>
      </c>
      <c r="L41" s="24"/>
      <c r="M41" s="24">
        <v>25</v>
      </c>
      <c r="N41" s="25">
        <v>75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140</v>
      </c>
      <c r="G42" s="4"/>
      <c r="H42" s="4"/>
      <c r="I42" s="4"/>
      <c r="J42" s="4"/>
      <c r="K42" s="24" t="s">
        <v>205</v>
      </c>
      <c r="L42" s="24" t="s">
        <v>205</v>
      </c>
      <c r="M42" s="24" t="s">
        <v>205</v>
      </c>
      <c r="N42" s="25" t="s">
        <v>205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144</v>
      </c>
      <c r="G43" s="4"/>
      <c r="H43" s="4"/>
      <c r="I43" s="4"/>
      <c r="J43" s="4"/>
      <c r="K43" s="24">
        <v>725</v>
      </c>
      <c r="L43" s="24">
        <v>150</v>
      </c>
      <c r="M43" s="24">
        <v>50</v>
      </c>
      <c r="N43" s="25">
        <v>50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21</v>
      </c>
      <c r="G44" s="4"/>
      <c r="H44" s="4"/>
      <c r="I44" s="4"/>
      <c r="J44" s="4"/>
      <c r="K44" s="24" t="s">
        <v>205</v>
      </c>
      <c r="L44" s="24">
        <v>250</v>
      </c>
      <c r="M44" s="24">
        <v>100</v>
      </c>
      <c r="N44" s="25">
        <v>150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182</v>
      </c>
      <c r="G45" s="4"/>
      <c r="H45" s="4"/>
      <c r="I45" s="4"/>
      <c r="J45" s="4"/>
      <c r="K45" s="24"/>
      <c r="L45" s="24"/>
      <c r="M45" s="24">
        <v>1</v>
      </c>
      <c r="N45" s="25"/>
    </row>
    <row r="46" spans="2:14" ht="13.5" customHeight="1">
      <c r="B46" s="1">
        <f t="shared" si="2"/>
        <v>36</v>
      </c>
      <c r="C46" s="7"/>
      <c r="D46" s="7"/>
      <c r="E46" s="4"/>
      <c r="F46" s="4" t="s">
        <v>200</v>
      </c>
      <c r="G46" s="4"/>
      <c r="H46" s="4"/>
      <c r="I46" s="4"/>
      <c r="J46" s="4"/>
      <c r="K46" s="24" t="s">
        <v>205</v>
      </c>
      <c r="L46" s="24">
        <v>25</v>
      </c>
      <c r="M46" s="24" t="s">
        <v>205</v>
      </c>
      <c r="N46" s="25" t="s">
        <v>205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217</v>
      </c>
      <c r="G47" s="4"/>
      <c r="H47" s="4"/>
      <c r="I47" s="4"/>
      <c r="J47" s="4"/>
      <c r="K47" s="28"/>
      <c r="L47" s="24"/>
      <c r="M47" s="24"/>
      <c r="N47" s="25">
        <v>25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22</v>
      </c>
      <c r="G48" s="4"/>
      <c r="H48" s="4"/>
      <c r="I48" s="4"/>
      <c r="J48" s="4"/>
      <c r="K48" s="28"/>
      <c r="L48" s="24">
        <v>50</v>
      </c>
      <c r="M48" s="24">
        <v>375</v>
      </c>
      <c r="N48" s="25">
        <v>100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23</v>
      </c>
      <c r="G49" s="4"/>
      <c r="H49" s="4"/>
      <c r="I49" s="4"/>
      <c r="J49" s="4"/>
      <c r="K49" s="24">
        <v>475</v>
      </c>
      <c r="L49" s="24">
        <v>275</v>
      </c>
      <c r="M49" s="60">
        <v>375</v>
      </c>
      <c r="N49" s="66">
        <v>550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24</v>
      </c>
      <c r="G50" s="4"/>
      <c r="H50" s="4"/>
      <c r="I50" s="4"/>
      <c r="J50" s="4"/>
      <c r="K50" s="24">
        <v>25</v>
      </c>
      <c r="L50" s="24" t="s">
        <v>205</v>
      </c>
      <c r="M50" s="24">
        <v>125</v>
      </c>
      <c r="N50" s="25" t="s">
        <v>205</v>
      </c>
    </row>
    <row r="51" spans="2:14" ht="13.5" customHeight="1">
      <c r="B51" s="1">
        <f t="shared" si="2"/>
        <v>41</v>
      </c>
      <c r="C51" s="2" t="s">
        <v>95</v>
      </c>
      <c r="D51" s="2" t="s">
        <v>96</v>
      </c>
      <c r="E51" s="4"/>
      <c r="F51" s="4" t="s">
        <v>127</v>
      </c>
      <c r="G51" s="4"/>
      <c r="H51" s="4"/>
      <c r="I51" s="4"/>
      <c r="J51" s="4"/>
      <c r="K51" s="28" t="s">
        <v>205</v>
      </c>
      <c r="L51" s="28" t="s">
        <v>205</v>
      </c>
      <c r="M51" s="24">
        <v>25</v>
      </c>
      <c r="N51" s="25">
        <v>50</v>
      </c>
    </row>
    <row r="52" spans="2:14" ht="13.5" customHeight="1">
      <c r="B52" s="1">
        <f t="shared" si="2"/>
        <v>42</v>
      </c>
      <c r="C52" s="7"/>
      <c r="D52" s="7"/>
      <c r="E52" s="4"/>
      <c r="F52" s="4" t="s">
        <v>119</v>
      </c>
      <c r="G52" s="4"/>
      <c r="H52" s="4"/>
      <c r="I52" s="4"/>
      <c r="J52" s="4"/>
      <c r="K52" s="24"/>
      <c r="L52" s="24" t="s">
        <v>205</v>
      </c>
      <c r="M52" s="24">
        <v>25</v>
      </c>
      <c r="N52" s="25">
        <v>50</v>
      </c>
    </row>
    <row r="53" spans="2:24" ht="13.5" customHeight="1">
      <c r="B53" s="1">
        <f t="shared" si="2"/>
        <v>43</v>
      </c>
      <c r="C53" s="7"/>
      <c r="D53" s="7"/>
      <c r="E53" s="4"/>
      <c r="F53" s="4" t="s">
        <v>294</v>
      </c>
      <c r="G53" s="4"/>
      <c r="H53" s="4"/>
      <c r="I53" s="4"/>
      <c r="J53" s="4"/>
      <c r="K53" s="24">
        <v>100</v>
      </c>
      <c r="L53" s="24">
        <v>25</v>
      </c>
      <c r="M53" s="24"/>
      <c r="N53" s="25" t="s">
        <v>205</v>
      </c>
      <c r="U53" s="29">
        <f>COUNTA(K51:K53)</f>
        <v>2</v>
      </c>
      <c r="V53" s="29">
        <f>COUNTA(L51:L53)</f>
        <v>3</v>
      </c>
      <c r="W53" s="29">
        <f>COUNTA(M51:M53)</f>
        <v>2</v>
      </c>
      <c r="X53" s="29">
        <f>COUNTA(N51:N53)</f>
        <v>3</v>
      </c>
    </row>
    <row r="54" spans="2:25" ht="13.5" customHeight="1">
      <c r="B54" s="1">
        <f t="shared" si="2"/>
        <v>44</v>
      </c>
      <c r="C54" s="2" t="s">
        <v>111</v>
      </c>
      <c r="D54" s="2" t="s">
        <v>30</v>
      </c>
      <c r="E54" s="4"/>
      <c r="F54" s="4" t="s">
        <v>168</v>
      </c>
      <c r="G54" s="4"/>
      <c r="H54" s="4"/>
      <c r="I54" s="4"/>
      <c r="J54" s="4"/>
      <c r="K54" s="24" t="s">
        <v>205</v>
      </c>
      <c r="L54" s="28" t="s">
        <v>205</v>
      </c>
      <c r="M54" s="24" t="s">
        <v>205</v>
      </c>
      <c r="N54" s="25" t="s">
        <v>205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234</v>
      </c>
      <c r="G55" s="4"/>
      <c r="H55" s="4"/>
      <c r="I55" s="4"/>
      <c r="J55" s="4"/>
      <c r="K55" s="24"/>
      <c r="L55" s="24" t="s">
        <v>205</v>
      </c>
      <c r="M55" s="24" t="s">
        <v>205</v>
      </c>
      <c r="N55" s="25" t="s">
        <v>205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260</v>
      </c>
      <c r="G56" s="4"/>
      <c r="H56" s="4"/>
      <c r="I56" s="4"/>
      <c r="J56" s="4"/>
      <c r="K56" s="24"/>
      <c r="L56" s="24">
        <v>25</v>
      </c>
      <c r="M56" s="24"/>
      <c r="N56" s="25"/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218</v>
      </c>
      <c r="G57" s="4"/>
      <c r="H57" s="4"/>
      <c r="I57" s="4"/>
      <c r="J57" s="4"/>
      <c r="K57" s="24" t="s">
        <v>205</v>
      </c>
      <c r="L57" s="24" t="s">
        <v>205</v>
      </c>
      <c r="M57" s="24" t="s">
        <v>205</v>
      </c>
      <c r="N57" s="25" t="s">
        <v>205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295</v>
      </c>
      <c r="G58" s="4"/>
      <c r="H58" s="4"/>
      <c r="I58" s="4"/>
      <c r="J58" s="4"/>
      <c r="K58" s="24"/>
      <c r="L58" s="24" t="s">
        <v>205</v>
      </c>
      <c r="M58" s="24"/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191</v>
      </c>
      <c r="G59" s="4"/>
      <c r="H59" s="4"/>
      <c r="I59" s="4"/>
      <c r="J59" s="4"/>
      <c r="K59" s="24"/>
      <c r="L59" s="24" t="s">
        <v>205</v>
      </c>
      <c r="M59" s="24">
        <v>200</v>
      </c>
      <c r="N59" s="25">
        <v>400</v>
      </c>
      <c r="Y59" s="64"/>
    </row>
    <row r="60" spans="2:25" ht="13.5" customHeight="1">
      <c r="B60" s="1">
        <f t="shared" si="2"/>
        <v>50</v>
      </c>
      <c r="C60" s="7"/>
      <c r="D60" s="7"/>
      <c r="E60" s="4"/>
      <c r="F60" s="4" t="s">
        <v>84</v>
      </c>
      <c r="G60" s="4"/>
      <c r="H60" s="4"/>
      <c r="I60" s="4"/>
      <c r="J60" s="4"/>
      <c r="K60" s="24" t="s">
        <v>205</v>
      </c>
      <c r="L60" s="24"/>
      <c r="M60" s="24" t="s">
        <v>205</v>
      </c>
      <c r="N60" s="25"/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85</v>
      </c>
      <c r="G61" s="4"/>
      <c r="H61" s="4"/>
      <c r="I61" s="4"/>
      <c r="J61" s="4"/>
      <c r="K61" s="28"/>
      <c r="L61" s="28"/>
      <c r="M61" s="24"/>
      <c r="N61" s="25">
        <v>100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199</v>
      </c>
      <c r="G62" s="4"/>
      <c r="H62" s="4"/>
      <c r="I62" s="4"/>
      <c r="J62" s="4"/>
      <c r="K62" s="28"/>
      <c r="L62" s="28"/>
      <c r="M62" s="24" t="s">
        <v>205</v>
      </c>
      <c r="N62" s="25" t="s">
        <v>205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130</v>
      </c>
      <c r="G63" s="4"/>
      <c r="H63" s="4"/>
      <c r="I63" s="4"/>
      <c r="J63" s="4"/>
      <c r="K63" s="24"/>
      <c r="L63" s="28"/>
      <c r="M63" s="24"/>
      <c r="N63" s="25">
        <v>25</v>
      </c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145</v>
      </c>
      <c r="G64" s="4"/>
      <c r="H64" s="4"/>
      <c r="I64" s="4"/>
      <c r="J64" s="4"/>
      <c r="K64" s="24"/>
      <c r="L64" s="24" t="s">
        <v>205</v>
      </c>
      <c r="M64" s="24" t="s">
        <v>205</v>
      </c>
      <c r="N64" s="25" t="s">
        <v>205</v>
      </c>
      <c r="Y64" s="63"/>
    </row>
    <row r="65" spans="2:25" ht="13.5" customHeight="1">
      <c r="B65" s="1">
        <f t="shared" si="2"/>
        <v>55</v>
      </c>
      <c r="C65" s="7"/>
      <c r="D65" s="7"/>
      <c r="E65" s="4"/>
      <c r="F65" s="4" t="s">
        <v>296</v>
      </c>
      <c r="G65" s="4"/>
      <c r="H65" s="4"/>
      <c r="I65" s="4"/>
      <c r="J65" s="4"/>
      <c r="K65" s="24">
        <v>50</v>
      </c>
      <c r="L65" s="24"/>
      <c r="M65" s="24">
        <v>50</v>
      </c>
      <c r="N65" s="25"/>
      <c r="Y65" s="65"/>
    </row>
    <row r="66" spans="2:25" ht="13.5" customHeight="1">
      <c r="B66" s="1">
        <f t="shared" si="2"/>
        <v>56</v>
      </c>
      <c r="C66" s="7"/>
      <c r="D66" s="7"/>
      <c r="E66" s="4"/>
      <c r="F66" s="4" t="s">
        <v>220</v>
      </c>
      <c r="G66" s="4"/>
      <c r="H66" s="4"/>
      <c r="I66" s="4"/>
      <c r="J66" s="4"/>
      <c r="K66" s="24">
        <v>200</v>
      </c>
      <c r="L66" s="90">
        <v>150</v>
      </c>
      <c r="M66" s="24">
        <v>250</v>
      </c>
      <c r="N66" s="25">
        <v>225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297</v>
      </c>
      <c r="G67" s="4"/>
      <c r="H67" s="4"/>
      <c r="I67" s="4"/>
      <c r="J67" s="4"/>
      <c r="K67" s="24" t="s">
        <v>205</v>
      </c>
      <c r="L67" s="24"/>
      <c r="M67" s="24"/>
      <c r="N67" s="25" t="s">
        <v>205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146</v>
      </c>
      <c r="G68" s="4"/>
      <c r="H68" s="4"/>
      <c r="I68" s="4"/>
      <c r="J68" s="4"/>
      <c r="K68" s="24">
        <v>100</v>
      </c>
      <c r="L68" s="24">
        <v>800</v>
      </c>
      <c r="M68" s="24">
        <v>100</v>
      </c>
      <c r="N68" s="25">
        <v>900</v>
      </c>
      <c r="Y68" s="65"/>
    </row>
    <row r="69" spans="2:25" ht="13.5" customHeight="1">
      <c r="B69" s="1">
        <f t="shared" si="2"/>
        <v>59</v>
      </c>
      <c r="C69" s="7"/>
      <c r="D69" s="7"/>
      <c r="E69" s="4"/>
      <c r="F69" s="4" t="s">
        <v>147</v>
      </c>
      <c r="G69" s="4"/>
      <c r="H69" s="4"/>
      <c r="I69" s="4"/>
      <c r="J69" s="4"/>
      <c r="K69" s="24">
        <v>125</v>
      </c>
      <c r="L69" s="24">
        <v>50</v>
      </c>
      <c r="M69" s="24">
        <v>25</v>
      </c>
      <c r="N69" s="25">
        <v>25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170</v>
      </c>
      <c r="G70" s="4"/>
      <c r="H70" s="4"/>
      <c r="I70" s="4"/>
      <c r="J70" s="4"/>
      <c r="K70" s="24">
        <v>200</v>
      </c>
      <c r="L70" s="24">
        <v>100</v>
      </c>
      <c r="M70" s="24" t="s">
        <v>205</v>
      </c>
      <c r="N70" s="25" t="s">
        <v>205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33</v>
      </c>
      <c r="G71" s="4"/>
      <c r="H71" s="4"/>
      <c r="I71" s="4"/>
      <c r="J71" s="4"/>
      <c r="K71" s="24">
        <v>3</v>
      </c>
      <c r="L71" s="24"/>
      <c r="M71" s="24"/>
      <c r="N71" s="25">
        <v>24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35</v>
      </c>
      <c r="G72" s="4"/>
      <c r="H72" s="4"/>
      <c r="I72" s="4"/>
      <c r="J72" s="4"/>
      <c r="K72" s="28">
        <v>48</v>
      </c>
      <c r="L72" s="24">
        <v>40</v>
      </c>
      <c r="M72" s="24" t="s">
        <v>205</v>
      </c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36</v>
      </c>
      <c r="G73" s="4"/>
      <c r="H73" s="4"/>
      <c r="I73" s="4"/>
      <c r="J73" s="4"/>
      <c r="K73" s="24">
        <v>8</v>
      </c>
      <c r="L73" s="24"/>
      <c r="M73" s="24" t="s">
        <v>205</v>
      </c>
      <c r="N73" s="25">
        <v>72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298</v>
      </c>
      <c r="G74" s="4"/>
      <c r="H74" s="4"/>
      <c r="I74" s="4"/>
      <c r="J74" s="4"/>
      <c r="K74" s="24"/>
      <c r="L74" s="24" t="s">
        <v>205</v>
      </c>
      <c r="M74" s="24"/>
      <c r="N74" s="25">
        <v>32</v>
      </c>
      <c r="Y74" s="62"/>
    </row>
    <row r="75" spans="2:25" ht="13.5" customHeight="1">
      <c r="B75" s="1">
        <f aca="true" t="shared" si="4" ref="B75:B94">B74+1</f>
        <v>65</v>
      </c>
      <c r="C75" s="7"/>
      <c r="D75" s="7"/>
      <c r="E75" s="4"/>
      <c r="F75" s="4" t="s">
        <v>159</v>
      </c>
      <c r="G75" s="4"/>
      <c r="H75" s="4"/>
      <c r="I75" s="4"/>
      <c r="J75" s="4"/>
      <c r="K75" s="24" t="s">
        <v>205</v>
      </c>
      <c r="L75" s="24"/>
      <c r="M75" s="24" t="s">
        <v>205</v>
      </c>
      <c r="N75" s="25"/>
      <c r="Y75" s="62"/>
    </row>
    <row r="76" spans="2:25" ht="13.5" customHeight="1">
      <c r="B76" s="1">
        <f t="shared" si="4"/>
        <v>66</v>
      </c>
      <c r="C76" s="7"/>
      <c r="D76" s="7"/>
      <c r="E76" s="4"/>
      <c r="F76" s="4" t="s">
        <v>104</v>
      </c>
      <c r="G76" s="4"/>
      <c r="H76" s="4"/>
      <c r="I76" s="4"/>
      <c r="J76" s="4"/>
      <c r="K76" s="28"/>
      <c r="L76" s="24" t="s">
        <v>205</v>
      </c>
      <c r="M76" s="24" t="s">
        <v>205</v>
      </c>
      <c r="N76" s="25" t="s">
        <v>205</v>
      </c>
      <c r="Y76" s="62"/>
    </row>
    <row r="77" spans="2:25" ht="13.5" customHeight="1">
      <c r="B77" s="1">
        <f t="shared" si="4"/>
        <v>67</v>
      </c>
      <c r="C77" s="7"/>
      <c r="D77" s="7"/>
      <c r="E77" s="4"/>
      <c r="F77" s="4" t="s">
        <v>105</v>
      </c>
      <c r="G77" s="4"/>
      <c r="H77" s="4"/>
      <c r="I77" s="4"/>
      <c r="J77" s="4"/>
      <c r="K77" s="24"/>
      <c r="L77" s="24"/>
      <c r="M77" s="24">
        <v>100</v>
      </c>
      <c r="N77" s="25" t="s">
        <v>205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132</v>
      </c>
      <c r="G78" s="4"/>
      <c r="H78" s="4"/>
      <c r="I78" s="4"/>
      <c r="J78" s="4"/>
      <c r="K78" s="24" t="s">
        <v>205</v>
      </c>
      <c r="L78" s="24"/>
      <c r="M78" s="24"/>
      <c r="N78" s="25"/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148</v>
      </c>
      <c r="G79" s="4"/>
      <c r="H79" s="4"/>
      <c r="I79" s="4"/>
      <c r="J79" s="4"/>
      <c r="K79" s="24">
        <v>700</v>
      </c>
      <c r="L79" s="24">
        <v>850</v>
      </c>
      <c r="M79" s="24">
        <v>750</v>
      </c>
      <c r="N79" s="25">
        <v>2050</v>
      </c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183</v>
      </c>
      <c r="G80" s="4"/>
      <c r="H80" s="4"/>
      <c r="I80" s="4"/>
      <c r="J80" s="4"/>
      <c r="K80" s="28">
        <v>50</v>
      </c>
      <c r="L80" s="24">
        <v>25</v>
      </c>
      <c r="M80" s="24">
        <v>25</v>
      </c>
      <c r="N80" s="25"/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155</v>
      </c>
      <c r="G81" s="4"/>
      <c r="H81" s="4"/>
      <c r="I81" s="4"/>
      <c r="J81" s="4"/>
      <c r="K81" s="24"/>
      <c r="L81" s="24"/>
      <c r="M81" s="24">
        <v>1</v>
      </c>
      <c r="N81" s="25">
        <v>1</v>
      </c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156</v>
      </c>
      <c r="G82" s="4"/>
      <c r="H82" s="4"/>
      <c r="I82" s="4"/>
      <c r="J82" s="4"/>
      <c r="K82" s="24" t="s">
        <v>205</v>
      </c>
      <c r="L82" s="24" t="s">
        <v>205</v>
      </c>
      <c r="M82" s="24" t="s">
        <v>205</v>
      </c>
      <c r="N82" s="25">
        <v>50</v>
      </c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279</v>
      </c>
      <c r="G83" s="4"/>
      <c r="H83" s="4"/>
      <c r="I83" s="4"/>
      <c r="J83" s="4"/>
      <c r="K83" s="28" t="s">
        <v>205</v>
      </c>
      <c r="L83" s="24"/>
      <c r="M83" s="24"/>
      <c r="N83" s="25"/>
      <c r="Y83" s="62"/>
    </row>
    <row r="84" spans="2:25" ht="13.5" customHeight="1">
      <c r="B84" s="1">
        <f t="shared" si="4"/>
        <v>74</v>
      </c>
      <c r="C84" s="7"/>
      <c r="D84" s="7"/>
      <c r="E84" s="4"/>
      <c r="F84" s="4" t="s">
        <v>137</v>
      </c>
      <c r="G84" s="4"/>
      <c r="H84" s="4"/>
      <c r="I84" s="4"/>
      <c r="J84" s="4"/>
      <c r="K84" s="24">
        <v>256</v>
      </c>
      <c r="L84" s="24"/>
      <c r="M84" s="24"/>
      <c r="N84" s="25">
        <v>32</v>
      </c>
      <c r="Y84" s="62"/>
    </row>
    <row r="85" spans="2:25" ht="13.5" customHeight="1">
      <c r="B85" s="1">
        <f t="shared" si="4"/>
        <v>75</v>
      </c>
      <c r="C85" s="7"/>
      <c r="D85" s="7"/>
      <c r="E85" s="4"/>
      <c r="F85" s="4" t="s">
        <v>39</v>
      </c>
      <c r="G85" s="4"/>
      <c r="H85" s="4"/>
      <c r="I85" s="4"/>
      <c r="J85" s="4"/>
      <c r="K85" s="24">
        <v>375</v>
      </c>
      <c r="L85" s="24">
        <v>325</v>
      </c>
      <c r="M85" s="24">
        <v>325</v>
      </c>
      <c r="N85" s="25">
        <v>250</v>
      </c>
      <c r="Y85" s="62"/>
    </row>
    <row r="86" spans="2:14" ht="13.5" customHeight="1">
      <c r="B86" s="1">
        <f t="shared" si="4"/>
        <v>76</v>
      </c>
      <c r="C86" s="2" t="s">
        <v>86</v>
      </c>
      <c r="D86" s="2" t="s">
        <v>87</v>
      </c>
      <c r="E86" s="4"/>
      <c r="F86" s="4" t="s">
        <v>163</v>
      </c>
      <c r="G86" s="4"/>
      <c r="H86" s="4"/>
      <c r="I86" s="4"/>
      <c r="J86" s="4"/>
      <c r="K86" s="24"/>
      <c r="L86" s="24" t="s">
        <v>205</v>
      </c>
      <c r="M86" s="24"/>
      <c r="N86" s="25" t="s">
        <v>205</v>
      </c>
    </row>
    <row r="87" spans="2:14" ht="13.5" customHeight="1">
      <c r="B87" s="1">
        <f t="shared" si="4"/>
        <v>77</v>
      </c>
      <c r="C87" s="2" t="s">
        <v>40</v>
      </c>
      <c r="D87" s="2" t="s">
        <v>41</v>
      </c>
      <c r="E87" s="4"/>
      <c r="F87" s="4" t="s">
        <v>126</v>
      </c>
      <c r="G87" s="4"/>
      <c r="H87" s="4"/>
      <c r="I87" s="4"/>
      <c r="J87" s="4"/>
      <c r="K87" s="24"/>
      <c r="L87" s="24"/>
      <c r="M87" s="24" t="s">
        <v>205</v>
      </c>
      <c r="N87" s="25"/>
    </row>
    <row r="88" spans="2:14" ht="13.5" customHeight="1">
      <c r="B88" s="1">
        <f t="shared" si="4"/>
        <v>78</v>
      </c>
      <c r="C88" s="7"/>
      <c r="D88" s="7"/>
      <c r="E88" s="4"/>
      <c r="F88" s="4" t="s">
        <v>184</v>
      </c>
      <c r="G88" s="4"/>
      <c r="H88" s="4"/>
      <c r="I88" s="4"/>
      <c r="J88" s="4"/>
      <c r="K88" s="24">
        <v>2</v>
      </c>
      <c r="L88" s="24" t="s">
        <v>205</v>
      </c>
      <c r="M88" s="24"/>
      <c r="N88" s="25"/>
    </row>
    <row r="89" spans="2:14" ht="13.5" customHeight="1">
      <c r="B89" s="1">
        <f t="shared" si="4"/>
        <v>79</v>
      </c>
      <c r="C89" s="7"/>
      <c r="D89" s="7"/>
      <c r="E89" s="4"/>
      <c r="F89" s="4" t="s">
        <v>186</v>
      </c>
      <c r="G89" s="4"/>
      <c r="H89" s="4"/>
      <c r="I89" s="4"/>
      <c r="J89" s="4"/>
      <c r="K89" s="24" t="s">
        <v>205</v>
      </c>
      <c r="L89" s="24" t="s">
        <v>205</v>
      </c>
      <c r="M89" s="24" t="s">
        <v>205</v>
      </c>
      <c r="N89" s="25">
        <v>1</v>
      </c>
    </row>
    <row r="90" spans="2:14" ht="13.5" customHeight="1">
      <c r="B90" s="1">
        <f t="shared" si="4"/>
        <v>80</v>
      </c>
      <c r="C90" s="7"/>
      <c r="D90" s="7"/>
      <c r="E90" s="4"/>
      <c r="F90" s="4" t="s">
        <v>299</v>
      </c>
      <c r="G90" s="4"/>
      <c r="H90" s="4"/>
      <c r="I90" s="4"/>
      <c r="J90" s="4"/>
      <c r="K90" s="24"/>
      <c r="L90" s="24" t="s">
        <v>205</v>
      </c>
      <c r="M90" s="24"/>
      <c r="N90" s="25"/>
    </row>
    <row r="91" spans="2:14" ht="13.5" customHeight="1">
      <c r="B91" s="1">
        <f t="shared" si="4"/>
        <v>81</v>
      </c>
      <c r="C91" s="7"/>
      <c r="D91" s="7"/>
      <c r="E91" s="4"/>
      <c r="F91" s="4" t="s">
        <v>88</v>
      </c>
      <c r="G91" s="4"/>
      <c r="H91" s="4"/>
      <c r="I91" s="4"/>
      <c r="J91" s="4"/>
      <c r="K91" s="24"/>
      <c r="L91" s="24"/>
      <c r="M91" s="24">
        <v>5</v>
      </c>
      <c r="N91" s="25">
        <v>3</v>
      </c>
    </row>
    <row r="92" spans="2:14" ht="13.5" customHeight="1">
      <c r="B92" s="1">
        <f t="shared" si="4"/>
        <v>82</v>
      </c>
      <c r="C92" s="7"/>
      <c r="D92" s="8"/>
      <c r="E92" s="4"/>
      <c r="F92" s="4" t="s">
        <v>42</v>
      </c>
      <c r="G92" s="4"/>
      <c r="H92" s="4"/>
      <c r="I92" s="4"/>
      <c r="J92" s="4"/>
      <c r="K92" s="24"/>
      <c r="L92" s="24"/>
      <c r="M92" s="24"/>
      <c r="N92" s="25">
        <v>2</v>
      </c>
    </row>
    <row r="93" spans="2:14" ht="13.5" customHeight="1">
      <c r="B93" s="1">
        <f t="shared" si="4"/>
        <v>83</v>
      </c>
      <c r="C93" s="2" t="s">
        <v>301</v>
      </c>
      <c r="D93" s="2" t="s">
        <v>89</v>
      </c>
      <c r="E93" s="4"/>
      <c r="F93" s="4" t="s">
        <v>264</v>
      </c>
      <c r="G93" s="4"/>
      <c r="H93" s="4"/>
      <c r="I93" s="4"/>
      <c r="J93" s="4"/>
      <c r="K93" s="24"/>
      <c r="L93" s="24"/>
      <c r="M93" s="24"/>
      <c r="N93" s="25" t="s">
        <v>205</v>
      </c>
    </row>
    <row r="94" spans="2:14" ht="13.5" customHeight="1">
      <c r="B94" s="1">
        <f t="shared" si="4"/>
        <v>84</v>
      </c>
      <c r="C94" s="7"/>
      <c r="D94" s="9" t="s">
        <v>90</v>
      </c>
      <c r="E94" s="4"/>
      <c r="F94" s="4" t="s">
        <v>128</v>
      </c>
      <c r="G94" s="4"/>
      <c r="H94" s="4"/>
      <c r="I94" s="4"/>
      <c r="J94" s="4"/>
      <c r="K94" s="24" t="s">
        <v>205</v>
      </c>
      <c r="L94" s="24"/>
      <c r="M94" s="24">
        <v>1</v>
      </c>
      <c r="N94" s="25"/>
    </row>
    <row r="95" spans="2:14" ht="13.5" customHeight="1" thickBot="1">
      <c r="B95" s="85">
        <f>B94+1</f>
        <v>85</v>
      </c>
      <c r="C95" s="7"/>
      <c r="D95" s="7" t="s">
        <v>303</v>
      </c>
      <c r="E95" s="88"/>
      <c r="F95" s="88" t="s">
        <v>167</v>
      </c>
      <c r="G95" s="88"/>
      <c r="H95" s="88"/>
      <c r="I95" s="88"/>
      <c r="J95" s="88"/>
      <c r="K95" s="133">
        <v>1</v>
      </c>
      <c r="L95" s="133">
        <v>1</v>
      </c>
      <c r="M95" s="133">
        <v>1</v>
      </c>
      <c r="N95" s="30">
        <v>4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COUNTA(K11:K111)</f>
        <v>66</v>
      </c>
      <c r="V96" s="29">
        <f>COUNTA(L11:L111)</f>
        <v>61</v>
      </c>
      <c r="W96" s="29">
        <f>COUNTA(M11:M111)</f>
        <v>62</v>
      </c>
      <c r="X96" s="29">
        <f>COUNTA(N11:N111)</f>
        <v>70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SUM(U11:U23,K24:K111)</f>
        <v>16693</v>
      </c>
      <c r="V100" s="29">
        <f>SUM(V11:V23,L24:L111)</f>
        <v>13869</v>
      </c>
      <c r="W100" s="29">
        <f>SUM(W11:W23,M24:M111)</f>
        <v>21559</v>
      </c>
      <c r="X100" s="29">
        <f>SUM(X11:X23,N24:N111)</f>
        <v>27498</v>
      </c>
    </row>
    <row r="101" spans="2:14" ht="18" customHeight="1" thickBot="1">
      <c r="B101" s="81"/>
      <c r="C101" s="10"/>
      <c r="D101" s="149" t="s">
        <v>3</v>
      </c>
      <c r="E101" s="149"/>
      <c r="F101" s="149"/>
      <c r="G101" s="149"/>
      <c r="H101" s="10"/>
      <c r="I101" s="10"/>
      <c r="J101" s="83"/>
      <c r="K101" s="34" t="str">
        <f>K5</f>
        <v>H 30.6.13</v>
      </c>
      <c r="L101" s="34" t="str">
        <f>L5</f>
        <v>H 30.6.13</v>
      </c>
      <c r="M101" s="34" t="str">
        <f>M5</f>
        <v>H 30.6.13</v>
      </c>
      <c r="N101" s="53" t="str">
        <f>N5</f>
        <v>H 30.6.13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1">
        <f>B95+1</f>
        <v>86</v>
      </c>
      <c r="C103" s="7" t="s">
        <v>302</v>
      </c>
      <c r="D103" s="7" t="s">
        <v>304</v>
      </c>
      <c r="E103" s="4"/>
      <c r="F103" s="4" t="s">
        <v>300</v>
      </c>
      <c r="G103" s="4"/>
      <c r="H103" s="4"/>
      <c r="I103" s="4"/>
      <c r="J103" s="4"/>
      <c r="K103" s="24"/>
      <c r="L103" s="24" t="s">
        <v>205</v>
      </c>
      <c r="M103" s="24"/>
      <c r="N103" s="25"/>
    </row>
    <row r="104" spans="2:14" ht="13.5" customHeight="1">
      <c r="B104" s="1">
        <f aca="true" t="shared" si="5" ref="B104:B111">B103+1</f>
        <v>87</v>
      </c>
      <c r="C104" s="7"/>
      <c r="D104" s="8"/>
      <c r="E104" s="4"/>
      <c r="F104" s="4" t="s">
        <v>45</v>
      </c>
      <c r="G104" s="4"/>
      <c r="H104" s="4"/>
      <c r="I104" s="4"/>
      <c r="J104" s="4"/>
      <c r="K104" s="24">
        <v>75</v>
      </c>
      <c r="L104" s="24" t="s">
        <v>205</v>
      </c>
      <c r="M104" s="24" t="s">
        <v>205</v>
      </c>
      <c r="N104" s="25">
        <v>75</v>
      </c>
    </row>
    <row r="105" spans="2:14" ht="13.5" customHeight="1">
      <c r="B105" s="1">
        <f t="shared" si="5"/>
        <v>88</v>
      </c>
      <c r="C105" s="8"/>
      <c r="D105" s="9" t="s">
        <v>46</v>
      </c>
      <c r="E105" s="4"/>
      <c r="F105" s="4" t="s">
        <v>47</v>
      </c>
      <c r="G105" s="4"/>
      <c r="H105" s="4"/>
      <c r="I105" s="4"/>
      <c r="J105" s="4"/>
      <c r="K105" s="24">
        <v>75</v>
      </c>
      <c r="L105" s="24"/>
      <c r="M105" s="24">
        <v>25</v>
      </c>
      <c r="N105" s="25">
        <v>50</v>
      </c>
    </row>
    <row r="106" spans="2:14" ht="13.5" customHeight="1">
      <c r="B106" s="1">
        <f t="shared" si="5"/>
        <v>89</v>
      </c>
      <c r="C106" s="2" t="s">
        <v>0</v>
      </c>
      <c r="D106" s="2" t="s">
        <v>91</v>
      </c>
      <c r="E106" s="4"/>
      <c r="F106" s="4" t="s">
        <v>1</v>
      </c>
      <c r="G106" s="4"/>
      <c r="H106" s="4"/>
      <c r="I106" s="4"/>
      <c r="J106" s="4"/>
      <c r="K106" s="24" t="s">
        <v>205</v>
      </c>
      <c r="L106" s="24"/>
      <c r="M106" s="24" t="s">
        <v>205</v>
      </c>
      <c r="N106" s="25">
        <v>25</v>
      </c>
    </row>
    <row r="107" spans="2:24" ht="13.5" customHeight="1">
      <c r="B107" s="1">
        <f t="shared" si="5"/>
        <v>90</v>
      </c>
      <c r="C107" s="7"/>
      <c r="D107" s="9" t="s">
        <v>48</v>
      </c>
      <c r="E107" s="4"/>
      <c r="F107" s="4" t="s">
        <v>49</v>
      </c>
      <c r="G107" s="4"/>
      <c r="H107" s="4"/>
      <c r="I107" s="4"/>
      <c r="J107" s="4"/>
      <c r="K107" s="24" t="s">
        <v>205</v>
      </c>
      <c r="L107" s="24" t="s">
        <v>205</v>
      </c>
      <c r="M107" s="24"/>
      <c r="N107" s="25" t="s">
        <v>205</v>
      </c>
      <c r="U107" s="29">
        <f>COUNTA(K86:K107)</f>
        <v>10</v>
      </c>
      <c r="V107" s="29">
        <f>COUNTA(L86:L107)</f>
        <v>10</v>
      </c>
      <c r="W107" s="29">
        <f>COUNTA(M86:M107)</f>
        <v>10</v>
      </c>
      <c r="X107" s="29">
        <f>COUNTA(N86:N107)</f>
        <v>12</v>
      </c>
    </row>
    <row r="108" spans="2:14" ht="13.5" customHeight="1">
      <c r="B108" s="1">
        <f t="shared" si="5"/>
        <v>91</v>
      </c>
      <c r="C108" s="3"/>
      <c r="D108" s="9" t="s">
        <v>46</v>
      </c>
      <c r="E108" s="4"/>
      <c r="F108" s="4" t="s">
        <v>283</v>
      </c>
      <c r="G108" s="4"/>
      <c r="H108" s="4"/>
      <c r="I108" s="4"/>
      <c r="J108" s="4"/>
      <c r="K108" s="24" t="s">
        <v>205</v>
      </c>
      <c r="L108" s="24"/>
      <c r="M108" s="24"/>
      <c r="N108" s="25"/>
    </row>
    <row r="109" spans="2:14" ht="13.5" customHeight="1">
      <c r="B109" s="1">
        <f t="shared" si="5"/>
        <v>92</v>
      </c>
      <c r="C109" s="156" t="s">
        <v>50</v>
      </c>
      <c r="D109" s="157"/>
      <c r="E109" s="4"/>
      <c r="F109" s="4" t="s">
        <v>51</v>
      </c>
      <c r="G109" s="4"/>
      <c r="H109" s="4"/>
      <c r="I109" s="4"/>
      <c r="J109" s="4"/>
      <c r="K109" s="24">
        <v>1250</v>
      </c>
      <c r="L109" s="24">
        <v>1750</v>
      </c>
      <c r="M109" s="24">
        <v>2875</v>
      </c>
      <c r="N109" s="25">
        <v>3000</v>
      </c>
    </row>
    <row r="110" spans="2:14" ht="13.5" customHeight="1">
      <c r="B110" s="1">
        <f t="shared" si="5"/>
        <v>93</v>
      </c>
      <c r="C110" s="3"/>
      <c r="D110" s="92"/>
      <c r="E110" s="4"/>
      <c r="F110" s="4" t="s">
        <v>52</v>
      </c>
      <c r="G110" s="4"/>
      <c r="H110" s="4"/>
      <c r="I110" s="4"/>
      <c r="J110" s="4"/>
      <c r="K110" s="24">
        <v>1250</v>
      </c>
      <c r="L110" s="24">
        <v>750</v>
      </c>
      <c r="M110" s="24">
        <v>750</v>
      </c>
      <c r="N110" s="25">
        <v>1250</v>
      </c>
    </row>
    <row r="111" spans="2:14" ht="13.5" customHeight="1" thickBot="1">
      <c r="B111" s="1">
        <f t="shared" si="5"/>
        <v>94</v>
      </c>
      <c r="C111" s="3"/>
      <c r="D111" s="92"/>
      <c r="E111" s="4"/>
      <c r="F111" s="4" t="s">
        <v>92</v>
      </c>
      <c r="G111" s="4"/>
      <c r="H111" s="4"/>
      <c r="I111" s="4"/>
      <c r="J111" s="4"/>
      <c r="K111" s="24">
        <v>550</v>
      </c>
      <c r="L111" s="24">
        <v>750</v>
      </c>
      <c r="M111" s="24">
        <v>500</v>
      </c>
      <c r="N111" s="25">
        <v>750</v>
      </c>
    </row>
    <row r="112" spans="2:14" ht="19.5" customHeight="1" thickTop="1">
      <c r="B112" s="159" t="s">
        <v>54</v>
      </c>
      <c r="C112" s="160"/>
      <c r="D112" s="160"/>
      <c r="E112" s="160"/>
      <c r="F112" s="160"/>
      <c r="G112" s="160"/>
      <c r="H112" s="160"/>
      <c r="I112" s="160"/>
      <c r="J112" s="95"/>
      <c r="K112" s="37">
        <f>SUM(K113:K121)</f>
        <v>16693</v>
      </c>
      <c r="L112" s="37">
        <f>SUM(L113:L121)</f>
        <v>13869</v>
      </c>
      <c r="M112" s="37">
        <f>SUM(M113:M121)</f>
        <v>21559</v>
      </c>
      <c r="N112" s="56">
        <f>SUM(N113:N121)</f>
        <v>27498</v>
      </c>
    </row>
    <row r="113" spans="2:14" ht="13.5" customHeight="1">
      <c r="B113" s="147" t="s">
        <v>55</v>
      </c>
      <c r="C113" s="148"/>
      <c r="D113" s="161"/>
      <c r="E113" s="13"/>
      <c r="F113" s="14"/>
      <c r="G113" s="146" t="s">
        <v>14</v>
      </c>
      <c r="H113" s="146"/>
      <c r="I113" s="14"/>
      <c r="J113" s="16"/>
      <c r="K113" s="5">
        <f>SUM(U$11:U$23)</f>
        <v>300</v>
      </c>
      <c r="L113" s="5">
        <f>SUM(V11:V23)</f>
        <v>975</v>
      </c>
      <c r="M113" s="5">
        <f>SUM(W$11:W$23)</f>
        <v>1500</v>
      </c>
      <c r="N113" s="6">
        <f>SUM(X$11:X$23)</f>
        <v>2625</v>
      </c>
    </row>
    <row r="114" spans="2:14" ht="13.5" customHeight="1">
      <c r="B114" s="98"/>
      <c r="C114" s="99"/>
      <c r="D114" s="100"/>
      <c r="E114" s="17"/>
      <c r="F114" s="4"/>
      <c r="G114" s="146" t="s">
        <v>27</v>
      </c>
      <c r="H114" s="146"/>
      <c r="I114" s="15"/>
      <c r="J114" s="18"/>
      <c r="K114" s="5">
        <f>SUM(K$24)</f>
        <v>750</v>
      </c>
      <c r="L114" s="5">
        <f>SUM(L$24)</f>
        <v>575</v>
      </c>
      <c r="M114" s="5">
        <f>SUM(M$24)</f>
        <v>250</v>
      </c>
      <c r="N114" s="6">
        <f>SUM(N$24)</f>
        <v>450</v>
      </c>
    </row>
    <row r="115" spans="2:14" ht="13.5" customHeight="1">
      <c r="B115" s="98"/>
      <c r="C115" s="99"/>
      <c r="D115" s="100"/>
      <c r="E115" s="17"/>
      <c r="F115" s="4"/>
      <c r="G115" s="146" t="s">
        <v>29</v>
      </c>
      <c r="H115" s="146"/>
      <c r="I115" s="14"/>
      <c r="J115" s="16"/>
      <c r="K115" s="5">
        <f>SUM(K$25:K$27)</f>
        <v>125</v>
      </c>
      <c r="L115" s="5">
        <f>SUM(L$25:L$27)</f>
        <v>0</v>
      </c>
      <c r="M115" s="5">
        <f>SUM(M$25:M$27)</f>
        <v>150</v>
      </c>
      <c r="N115" s="6">
        <f>SUM(N$25:N$27)</f>
        <v>126</v>
      </c>
    </row>
    <row r="116" spans="2:14" ht="13.5" customHeight="1">
      <c r="B116" s="98"/>
      <c r="C116" s="99"/>
      <c r="D116" s="100"/>
      <c r="E116" s="17"/>
      <c r="F116" s="4"/>
      <c r="G116" s="146" t="s">
        <v>101</v>
      </c>
      <c r="H116" s="146"/>
      <c r="I116" s="14"/>
      <c r="J116" s="16"/>
      <c r="K116" s="5">
        <f>SUM(K$28:K$30)</f>
        <v>50</v>
      </c>
      <c r="L116" s="5">
        <f>SUM(L$28:L$30)</f>
        <v>75</v>
      </c>
      <c r="M116" s="5">
        <f>SUM(M$28:M$30)</f>
        <v>0</v>
      </c>
      <c r="N116" s="6">
        <f>SUM(N$28:N$30)</f>
        <v>25</v>
      </c>
    </row>
    <row r="117" spans="2:14" ht="13.5" customHeight="1">
      <c r="B117" s="98"/>
      <c r="C117" s="99"/>
      <c r="D117" s="100"/>
      <c r="E117" s="17"/>
      <c r="F117" s="4"/>
      <c r="G117" s="146" t="s">
        <v>102</v>
      </c>
      <c r="H117" s="146"/>
      <c r="I117" s="14"/>
      <c r="J117" s="16"/>
      <c r="K117" s="5">
        <f>SUM(K$33:K$50)</f>
        <v>9875</v>
      </c>
      <c r="L117" s="5">
        <f>SUM(L$33:L$50)</f>
        <v>6600</v>
      </c>
      <c r="M117" s="5">
        <f>SUM(M$33:M$50)</f>
        <v>13626</v>
      </c>
      <c r="N117" s="6">
        <f>SUM(N$33:N$50)</f>
        <v>14825</v>
      </c>
    </row>
    <row r="118" spans="2:14" ht="13.5" customHeight="1">
      <c r="B118" s="98"/>
      <c r="C118" s="99"/>
      <c r="D118" s="100"/>
      <c r="E118" s="17"/>
      <c r="F118" s="4"/>
      <c r="G118" s="146" t="s">
        <v>96</v>
      </c>
      <c r="H118" s="146"/>
      <c r="I118" s="14"/>
      <c r="J118" s="16"/>
      <c r="K118" s="5">
        <f>SUM(K$51:K$53)</f>
        <v>100</v>
      </c>
      <c r="L118" s="5">
        <f>SUM(L$51:L$53)</f>
        <v>25</v>
      </c>
      <c r="M118" s="5">
        <f>SUM(M$51:M$53)</f>
        <v>50</v>
      </c>
      <c r="N118" s="6">
        <f>SUM(N$51:N$53)</f>
        <v>100</v>
      </c>
    </row>
    <row r="119" spans="2:14" ht="13.5" customHeight="1">
      <c r="B119" s="98"/>
      <c r="C119" s="99"/>
      <c r="D119" s="100"/>
      <c r="E119" s="17"/>
      <c r="F119" s="4"/>
      <c r="G119" s="146" t="s">
        <v>30</v>
      </c>
      <c r="H119" s="146"/>
      <c r="I119" s="14"/>
      <c r="J119" s="16"/>
      <c r="K119" s="5">
        <f>SUM(K$54:K$85)</f>
        <v>2115</v>
      </c>
      <c r="L119" s="5">
        <f>SUM(L$54:L$85)</f>
        <v>2365</v>
      </c>
      <c r="M119" s="5">
        <f>SUM(M$54:M$85)</f>
        <v>1826</v>
      </c>
      <c r="N119" s="6">
        <f>SUM(N$54:N$85)</f>
        <v>4186</v>
      </c>
    </row>
    <row r="120" spans="2:14" ht="13.5" customHeight="1">
      <c r="B120" s="98"/>
      <c r="C120" s="99"/>
      <c r="D120" s="100"/>
      <c r="E120" s="17"/>
      <c r="F120" s="4"/>
      <c r="G120" s="146" t="s">
        <v>56</v>
      </c>
      <c r="H120" s="146"/>
      <c r="I120" s="14"/>
      <c r="J120" s="16"/>
      <c r="K120" s="5">
        <f>SUM(K$31:K$32,K$109:K$110)</f>
        <v>2675</v>
      </c>
      <c r="L120" s="5">
        <f>SUM(L$31:L$32,L$109:L$110)</f>
        <v>2503</v>
      </c>
      <c r="M120" s="5">
        <f>SUM(M$31:M$32,M$109:M$110)</f>
        <v>3625</v>
      </c>
      <c r="N120" s="6">
        <f>SUM(N$31:N$32,N$109:N$110)</f>
        <v>4251</v>
      </c>
    </row>
    <row r="121" spans="2:14" ht="13.5" customHeight="1" thickBot="1">
      <c r="B121" s="101"/>
      <c r="C121" s="102"/>
      <c r="D121" s="103"/>
      <c r="E121" s="19"/>
      <c r="F121" s="10"/>
      <c r="G121" s="149" t="s">
        <v>53</v>
      </c>
      <c r="H121" s="149"/>
      <c r="I121" s="20"/>
      <c r="J121" s="21"/>
      <c r="K121" s="11">
        <f>SUM(K$86:K$107,K$111)</f>
        <v>703</v>
      </c>
      <c r="L121" s="11">
        <f>SUM(L$86:L$107,L$111)</f>
        <v>751</v>
      </c>
      <c r="M121" s="11">
        <f>SUM(M$86:M$107,M$111)</f>
        <v>532</v>
      </c>
      <c r="N121" s="12">
        <f>SUM(N$86:N$107,N$111)</f>
        <v>910</v>
      </c>
    </row>
    <row r="122" spans="2:14" ht="18" customHeight="1" thickTop="1">
      <c r="B122" s="150" t="s">
        <v>57</v>
      </c>
      <c r="C122" s="151"/>
      <c r="D122" s="152"/>
      <c r="E122" s="106"/>
      <c r="F122" s="104"/>
      <c r="G122" s="153" t="s">
        <v>58</v>
      </c>
      <c r="H122" s="153"/>
      <c r="I122" s="104"/>
      <c r="J122" s="105"/>
      <c r="K122" s="38" t="s">
        <v>59</v>
      </c>
      <c r="L122" s="44"/>
      <c r="M122" s="44"/>
      <c r="N122" s="57"/>
    </row>
    <row r="123" spans="2:14" ht="18" customHeight="1">
      <c r="B123" s="107"/>
      <c r="C123" s="108"/>
      <c r="D123" s="108"/>
      <c r="E123" s="109"/>
      <c r="F123" s="110"/>
      <c r="G123" s="111"/>
      <c r="H123" s="111"/>
      <c r="I123" s="110"/>
      <c r="J123" s="112"/>
      <c r="K123" s="39" t="s">
        <v>60</v>
      </c>
      <c r="L123" s="45"/>
      <c r="M123" s="45"/>
      <c r="N123" s="48"/>
    </row>
    <row r="124" spans="2:14" ht="18" customHeight="1">
      <c r="B124" s="98"/>
      <c r="C124" s="99"/>
      <c r="D124" s="99"/>
      <c r="E124" s="113"/>
      <c r="F124" s="26"/>
      <c r="G124" s="154" t="s">
        <v>61</v>
      </c>
      <c r="H124" s="154"/>
      <c r="I124" s="96"/>
      <c r="J124" s="97"/>
      <c r="K124" s="40" t="s">
        <v>62</v>
      </c>
      <c r="L124" s="46"/>
      <c r="M124" s="49"/>
      <c r="N124" s="46"/>
    </row>
    <row r="125" spans="2:14" ht="18" customHeight="1">
      <c r="B125" s="98"/>
      <c r="C125" s="99"/>
      <c r="D125" s="99"/>
      <c r="E125" s="114"/>
      <c r="F125" s="99"/>
      <c r="G125" s="115"/>
      <c r="H125" s="115"/>
      <c r="I125" s="108"/>
      <c r="J125" s="116"/>
      <c r="K125" s="41" t="s">
        <v>114</v>
      </c>
      <c r="L125" s="47"/>
      <c r="M125" s="50"/>
      <c r="N125" s="47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106</v>
      </c>
      <c r="L126" s="45"/>
      <c r="M126" s="50"/>
      <c r="N126" s="47"/>
    </row>
    <row r="127" spans="2:14" ht="18" customHeight="1">
      <c r="B127" s="98"/>
      <c r="C127" s="99"/>
      <c r="D127" s="99"/>
      <c r="E127" s="113"/>
      <c r="F127" s="26"/>
      <c r="G127" s="154" t="s">
        <v>63</v>
      </c>
      <c r="H127" s="154"/>
      <c r="I127" s="96"/>
      <c r="J127" s="97"/>
      <c r="K127" s="40" t="s">
        <v>122</v>
      </c>
      <c r="L127" s="46"/>
      <c r="M127" s="49"/>
      <c r="N127" s="46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115</v>
      </c>
      <c r="L128" s="47"/>
      <c r="M128" s="50"/>
      <c r="N128" s="47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120</v>
      </c>
      <c r="L129" s="47"/>
      <c r="M129" s="47"/>
      <c r="N129" s="47"/>
    </row>
    <row r="130" spans="2:14" ht="18" customHeight="1">
      <c r="B130" s="98"/>
      <c r="C130" s="99"/>
      <c r="D130" s="99"/>
      <c r="E130" s="87"/>
      <c r="F130" s="88"/>
      <c r="G130" s="111"/>
      <c r="H130" s="111"/>
      <c r="I130" s="110"/>
      <c r="J130" s="112"/>
      <c r="K130" s="41" t="s">
        <v>121</v>
      </c>
      <c r="L130" s="48"/>
      <c r="M130" s="45"/>
      <c r="N130" s="48"/>
    </row>
    <row r="131" spans="2:14" ht="18" customHeight="1">
      <c r="B131" s="147" t="s">
        <v>64</v>
      </c>
      <c r="C131" s="148"/>
      <c r="D131" s="148"/>
      <c r="E131" s="26"/>
      <c r="F131" s="26"/>
      <c r="G131" s="26"/>
      <c r="H131" s="26"/>
      <c r="I131" s="26"/>
      <c r="J131" s="26"/>
      <c r="K131" s="26"/>
      <c r="L131" s="26"/>
      <c r="M131" s="26"/>
      <c r="N131" s="58"/>
    </row>
    <row r="132" spans="2:14" ht="13.5" customHeight="1">
      <c r="B132" s="117"/>
      <c r="C132" s="42" t="s">
        <v>65</v>
      </c>
      <c r="D132" s="118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7"/>
      <c r="C133" s="42" t="s">
        <v>66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7"/>
      <c r="C134" s="42" t="s">
        <v>67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240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241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201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112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113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97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246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242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243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194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245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247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203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149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8" customHeight="1">
      <c r="B150" s="119"/>
      <c r="C150" s="42" t="s">
        <v>68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>
      <c r="B151" s="120"/>
      <c r="C151" s="42" t="s">
        <v>248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</row>
    <row r="152" spans="2:14" ht="13.5">
      <c r="B152" s="120"/>
      <c r="C152" s="42" t="s">
        <v>202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2:14" ht="13.5">
      <c r="B153" s="120"/>
      <c r="C153" s="42" t="s">
        <v>249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4.25" thickBot="1">
      <c r="B154" s="121"/>
      <c r="C154" s="43" t="s">
        <v>250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</row>
  </sheetData>
  <sheetProtection/>
  <mergeCells count="27">
    <mergeCell ref="D4:G4"/>
    <mergeCell ref="D5:G5"/>
    <mergeCell ref="D6:G6"/>
    <mergeCell ref="D7:F7"/>
    <mergeCell ref="D8:F8"/>
    <mergeCell ref="D9:F9"/>
    <mergeCell ref="G10:H10"/>
    <mergeCell ref="C109:D109"/>
    <mergeCell ref="D100:G100"/>
    <mergeCell ref="D101:G101"/>
    <mergeCell ref="B112:I112"/>
    <mergeCell ref="B113:D113"/>
    <mergeCell ref="G113:H113"/>
    <mergeCell ref="G102:H102"/>
    <mergeCell ref="G114:H114"/>
    <mergeCell ref="G115:H115"/>
    <mergeCell ref="G116:H116"/>
    <mergeCell ref="G117:H117"/>
    <mergeCell ref="G118:H118"/>
    <mergeCell ref="G119:H119"/>
    <mergeCell ref="B131:D131"/>
    <mergeCell ref="G120:H120"/>
    <mergeCell ref="G121:H121"/>
    <mergeCell ref="B122:D122"/>
    <mergeCell ref="G122:H122"/>
    <mergeCell ref="G124:H124"/>
    <mergeCell ref="G127:H12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  <ignoredErrors>
    <ignoredError sqref="L11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5"/>
  <sheetViews>
    <sheetView view="pageBreakPreview" zoomScale="75" zoomScaleNormal="75" zoomScaleSheetLayoutView="75" zoomScalePageLayoutView="0" workbookViewId="0" topLeftCell="A1">
      <pane xSplit="10" ySplit="10" topLeftCell="K125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I133" sqref="I133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266</v>
      </c>
      <c r="L5" s="32" t="str">
        <f>K5</f>
        <v>H 30.5.29</v>
      </c>
      <c r="M5" s="32" t="str">
        <f>K5</f>
        <v>H 30.5.29</v>
      </c>
      <c r="N5" s="51" t="str">
        <f>K5</f>
        <v>H 30.5.29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0.40277777777777773</v>
      </c>
      <c r="L6" s="122">
        <v>0.4263888888888889</v>
      </c>
      <c r="M6" s="122">
        <v>0.4069444444444445</v>
      </c>
      <c r="N6" s="123">
        <v>0.37777777777777777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2.51</v>
      </c>
      <c r="L7" s="124">
        <v>1.55</v>
      </c>
      <c r="M7" s="124">
        <v>1.63</v>
      </c>
      <c r="N7" s="125">
        <v>1.6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270</v>
      </c>
      <c r="G11" s="4"/>
      <c r="H11" s="4"/>
      <c r="I11" s="4"/>
      <c r="J11" s="4"/>
      <c r="K11" s="22"/>
      <c r="L11" s="22" t="s">
        <v>193</v>
      </c>
      <c r="M11" s="22" t="s">
        <v>193</v>
      </c>
      <c r="N11" s="23" t="s">
        <v>224</v>
      </c>
      <c r="P11" s="29" t="s">
        <v>15</v>
      </c>
      <c r="Q11" s="29">
        <f aca="true" t="shared" si="0" ref="Q11:T16">IF(K11="",0,VALUE(MID(K11,2,LEN(K11)-2)))</f>
        <v>0</v>
      </c>
      <c r="R11" s="29" t="e">
        <f t="shared" si="0"/>
        <v>#VALUE!</v>
      </c>
      <c r="S11" s="29" t="e">
        <f t="shared" si="0"/>
        <v>#VALUE!</v>
      </c>
      <c r="T11" s="29" t="e">
        <f t="shared" si="0"/>
        <v>#VALUE!</v>
      </c>
      <c r="U11" s="29">
        <f aca="true" t="shared" si="1" ref="U11:X26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/>
      <c r="L12" s="22" t="s">
        <v>208</v>
      </c>
      <c r="M12" s="22" t="s">
        <v>224</v>
      </c>
      <c r="N12" s="23" t="s">
        <v>207</v>
      </c>
      <c r="P12" s="29" t="s">
        <v>15</v>
      </c>
      <c r="Q12" s="29">
        <f t="shared" si="0"/>
        <v>0</v>
      </c>
      <c r="R12" s="29">
        <f t="shared" si="0"/>
        <v>100</v>
      </c>
      <c r="S12" s="29" t="e">
        <f t="shared" si="0"/>
        <v>#VALUE!</v>
      </c>
      <c r="T12" s="29">
        <f t="shared" si="0"/>
        <v>150</v>
      </c>
      <c r="U12" s="29">
        <f t="shared" si="1"/>
        <v>0</v>
      </c>
      <c r="V12" s="29">
        <f t="shared" si="1"/>
        <v>100</v>
      </c>
      <c r="W12" s="29">
        <f t="shared" si="1"/>
        <v>0</v>
      </c>
      <c r="X12" s="29">
        <f t="shared" si="1"/>
        <v>150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/>
      <c r="M13" s="22"/>
      <c r="N13" s="23" t="s">
        <v>204</v>
      </c>
      <c r="P13" s="29" t="s">
        <v>15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50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50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255</v>
      </c>
      <c r="G14" s="4"/>
      <c r="H14" s="4"/>
      <c r="I14" s="4"/>
      <c r="J14" s="4"/>
      <c r="K14" s="22"/>
      <c r="L14" s="22"/>
      <c r="M14" s="22"/>
      <c r="N14" s="23" t="s">
        <v>224</v>
      </c>
      <c r="P14" s="29" t="s">
        <v>15</v>
      </c>
      <c r="Q14" s="29">
        <f>IF(K14="",0,VALUE(MID(K14,2,LEN(K14)-2)))</f>
        <v>0</v>
      </c>
      <c r="R14" s="29">
        <f t="shared" si="0"/>
        <v>0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272</v>
      </c>
      <c r="G15" s="4"/>
      <c r="H15" s="4"/>
      <c r="I15" s="4"/>
      <c r="J15" s="4"/>
      <c r="K15" s="22"/>
      <c r="L15" s="22"/>
      <c r="M15" s="22" t="s">
        <v>224</v>
      </c>
      <c r="N15" s="23"/>
      <c r="P15" s="29" t="s">
        <v>15</v>
      </c>
      <c r="Q15" s="29">
        <f>IF(K15="",0,VALUE(MID(K15,2,LEN(K15)-2)))</f>
        <v>0</v>
      </c>
      <c r="R15" s="29">
        <f t="shared" si="0"/>
        <v>0</v>
      </c>
      <c r="S15" s="29" t="e">
        <f t="shared" si="0"/>
        <v>#VALUE!</v>
      </c>
      <c r="T15" s="29">
        <f t="shared" si="0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256</v>
      </c>
      <c r="G16" s="4"/>
      <c r="H16" s="4"/>
      <c r="I16" s="4"/>
      <c r="J16" s="4"/>
      <c r="K16" s="22"/>
      <c r="L16" s="22" t="s">
        <v>224</v>
      </c>
      <c r="M16" s="22" t="s">
        <v>224</v>
      </c>
      <c r="N16" s="23" t="s">
        <v>224</v>
      </c>
      <c r="P16" s="29" t="s">
        <v>15</v>
      </c>
      <c r="Q16" s="29">
        <f>IF(K16="",0,VALUE(MID(K16,2,LEN(K16)-2)))</f>
        <v>0</v>
      </c>
      <c r="R16" s="29" t="e">
        <f t="shared" si="0"/>
        <v>#VALUE!</v>
      </c>
      <c r="S16" s="29" t="e">
        <f t="shared" si="0"/>
        <v>#VALUE!</v>
      </c>
      <c r="T16" s="29" t="e">
        <f t="shared" si="0"/>
        <v>#VALUE!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257</v>
      </c>
      <c r="G17" s="4"/>
      <c r="H17" s="4"/>
      <c r="I17" s="4"/>
      <c r="J17" s="4"/>
      <c r="K17" s="22" t="s">
        <v>223</v>
      </c>
      <c r="L17" s="22"/>
      <c r="M17" s="22"/>
      <c r="N17" s="23" t="s">
        <v>268</v>
      </c>
      <c r="P17" s="90" t="s">
        <v>16</v>
      </c>
      <c r="Q17" s="29" t="str">
        <f>K17</f>
        <v>(25)</v>
      </c>
      <c r="R17" s="29">
        <f>L17</f>
        <v>0</v>
      </c>
      <c r="S17" s="29">
        <f>M17</f>
        <v>0</v>
      </c>
      <c r="T17" s="29" t="str">
        <f>N17</f>
        <v>(250)</v>
      </c>
      <c r="U17" s="29">
        <f t="shared" si="1"/>
        <v>25</v>
      </c>
      <c r="V17" s="29">
        <f t="shared" si="1"/>
        <v>0</v>
      </c>
      <c r="W17" s="29">
        <f t="shared" si="1"/>
        <v>0</v>
      </c>
      <c r="X17" s="29">
        <f t="shared" si="1"/>
        <v>250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17</v>
      </c>
      <c r="G18" s="4"/>
      <c r="H18" s="4"/>
      <c r="I18" s="4"/>
      <c r="J18" s="4"/>
      <c r="K18" s="22" t="s">
        <v>205</v>
      </c>
      <c r="L18" s="22" t="s">
        <v>205</v>
      </c>
      <c r="M18" s="22" t="s">
        <v>267</v>
      </c>
      <c r="N18" s="23" t="s">
        <v>269</v>
      </c>
      <c r="P18" s="29" t="s">
        <v>15</v>
      </c>
      <c r="Q18" s="29" t="e">
        <f>IF(K18="",0,VALUE(MID(K18,2,LEN(K18)-2)))</f>
        <v>#VALUE!</v>
      </c>
      <c r="R18" s="29" t="e">
        <f>IF(L18="",0,VALUE(MID(L18,2,LEN(L18)-2)))</f>
        <v>#VALUE!</v>
      </c>
      <c r="S18" s="29" t="e">
        <f>IF(M18="",0,VALUE(MID(M18,2,LEN(M18)-2)))</f>
        <v>#VALUE!</v>
      </c>
      <c r="T18" s="29">
        <f>IF(N18="",0,VALUE(MID(N18,2,LEN(N18)-2)))</f>
        <v>0</v>
      </c>
      <c r="U18" s="29">
        <f>IF(K18="＋",0,IF(K18="(＋)",0,ABS(K18)))</f>
        <v>0</v>
      </c>
      <c r="V18" s="29">
        <f>IF(L18="＋",0,IF(L18="(＋)",0,ABS(L18)))</f>
        <v>0</v>
      </c>
      <c r="W18" s="29">
        <f>IF(M18="＋",0,IF(M18="(＋)",0,ABS(M18)))</f>
        <v>50</v>
      </c>
      <c r="X18" s="29">
        <f>IF(N18="＋",0,IF(N18="(＋)",0,ABS(N18)))</f>
        <v>200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152</v>
      </c>
      <c r="G19" s="4"/>
      <c r="H19" s="4"/>
      <c r="I19" s="4"/>
      <c r="J19" s="4"/>
      <c r="K19" s="22"/>
      <c r="L19" s="22"/>
      <c r="M19" s="22" t="s">
        <v>205</v>
      </c>
      <c r="N19" s="23"/>
      <c r="P19" s="29" t="s">
        <v>15</v>
      </c>
      <c r="Q19" s="29">
        <f aca="true" t="shared" si="3" ref="Q19:T20">IF(K19="",0,VALUE(MID(K19,2,LEN(K19)-2)))</f>
        <v>0</v>
      </c>
      <c r="R19" s="29">
        <f t="shared" si="3"/>
        <v>0</v>
      </c>
      <c r="S19" s="29" t="e">
        <f t="shared" si="3"/>
        <v>#VALUE!</v>
      </c>
      <c r="T19" s="29">
        <f t="shared" si="3"/>
        <v>0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205</v>
      </c>
      <c r="L20" s="22" t="s">
        <v>205</v>
      </c>
      <c r="M20" s="22"/>
      <c r="N20" s="23" t="s">
        <v>205</v>
      </c>
      <c r="P20" s="29" t="s">
        <v>15</v>
      </c>
      <c r="Q20" s="29" t="e">
        <f t="shared" si="3"/>
        <v>#VALUE!</v>
      </c>
      <c r="R20" s="29" t="e">
        <f t="shared" si="3"/>
        <v>#VALUE!</v>
      </c>
      <c r="S20" s="29">
        <f t="shared" si="3"/>
        <v>0</v>
      </c>
      <c r="T20" s="29" t="e">
        <f t="shared" si="3"/>
        <v>#VALUE!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273</v>
      </c>
      <c r="G21" s="4"/>
      <c r="H21" s="4"/>
      <c r="I21" s="4"/>
      <c r="J21" s="4"/>
      <c r="K21" s="22"/>
      <c r="L21" s="22"/>
      <c r="M21" s="22"/>
      <c r="N21" s="23" t="s">
        <v>224</v>
      </c>
      <c r="P21" s="29" t="s">
        <v>15</v>
      </c>
      <c r="Q21" s="29">
        <f>IF(K21="",0,VALUE(MID(K21,2,LEN(K21)-2)))</f>
        <v>0</v>
      </c>
      <c r="R21" s="29">
        <f>IF(L21="",0,VALUE(MID(L21,2,LEN(L21)-2)))</f>
        <v>0</v>
      </c>
      <c r="S21" s="29">
        <f>IF(M21="",0,VALUE(MID(M21,2,LEN(M21)-2)))</f>
        <v>0</v>
      </c>
      <c r="T21" s="29" t="e">
        <f>IF(N21="",0,VALUE(MID(N21,2,LEN(N21)-2)))</f>
        <v>#VALUE!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195</v>
      </c>
      <c r="G22" s="4"/>
      <c r="H22" s="4"/>
      <c r="I22" s="4"/>
      <c r="J22" s="4"/>
      <c r="K22" s="22" t="s">
        <v>224</v>
      </c>
      <c r="L22" s="22" t="s">
        <v>224</v>
      </c>
      <c r="M22" s="22" t="s">
        <v>204</v>
      </c>
      <c r="N22" s="23"/>
      <c r="P22" s="90" t="s">
        <v>16</v>
      </c>
      <c r="Q22" s="29" t="str">
        <f>K22</f>
        <v>(＋)</v>
      </c>
      <c r="R22" s="29" t="str">
        <f>L22</f>
        <v>(＋)</v>
      </c>
      <c r="S22" s="29" t="str">
        <f>M22</f>
        <v>(50)</v>
      </c>
      <c r="T22" s="29">
        <f>N22</f>
        <v>0</v>
      </c>
      <c r="U22" s="29">
        <f t="shared" si="1"/>
        <v>0</v>
      </c>
      <c r="V22" s="29">
        <f t="shared" si="1"/>
        <v>0</v>
      </c>
      <c r="W22" s="29">
        <f t="shared" si="1"/>
        <v>50</v>
      </c>
      <c r="X22" s="29">
        <f t="shared" si="1"/>
        <v>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158</v>
      </c>
      <c r="G23" s="4"/>
      <c r="H23" s="4"/>
      <c r="I23" s="4"/>
      <c r="J23" s="4"/>
      <c r="K23" s="22"/>
      <c r="L23" s="22"/>
      <c r="M23" s="22" t="s">
        <v>224</v>
      </c>
      <c r="N23" s="23" t="s">
        <v>224</v>
      </c>
      <c r="P23" s="29" t="s">
        <v>15</v>
      </c>
      <c r="Q23" s="29">
        <f>IF(K23="",0,VALUE(MID(K23,2,LEN(K23)-2)))</f>
        <v>0</v>
      </c>
      <c r="R23" s="29" t="e">
        <f>IF(L25="",0,VALUE(MID(L25,2,LEN(L25)-2)))</f>
        <v>#VALUE!</v>
      </c>
      <c r="S23" s="29" t="e">
        <f>IF(M23="",0,VALUE(MID(M23,2,LEN(M23)-2)))</f>
        <v>#VALUE!</v>
      </c>
      <c r="T23" s="29" t="e">
        <f>IF(N23="",0,VALUE(MID(N23,2,LEN(N23)-2)))</f>
        <v>#VALUE!</v>
      </c>
      <c r="U23" s="29">
        <f t="shared" si="1"/>
        <v>0</v>
      </c>
      <c r="V23" s="29">
        <f t="shared" si="1"/>
        <v>0</v>
      </c>
      <c r="W23" s="29">
        <f t="shared" si="1"/>
        <v>0</v>
      </c>
      <c r="X23" s="29">
        <f t="shared" si="1"/>
        <v>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162</v>
      </c>
      <c r="G24" s="4"/>
      <c r="H24" s="4"/>
      <c r="I24" s="4"/>
      <c r="J24" s="4"/>
      <c r="K24" s="22"/>
      <c r="L24" s="22"/>
      <c r="M24" s="22"/>
      <c r="N24" s="23" t="s">
        <v>204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50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157</v>
      </c>
      <c r="G25" s="4"/>
      <c r="H25" s="4"/>
      <c r="I25" s="4"/>
      <c r="J25" s="4"/>
      <c r="K25" s="22" t="s">
        <v>223</v>
      </c>
      <c r="L25" s="22" t="s">
        <v>224</v>
      </c>
      <c r="M25" s="22" t="s">
        <v>224</v>
      </c>
      <c r="N25" s="23" t="s">
        <v>225</v>
      </c>
      <c r="P25" s="29" t="s">
        <v>15</v>
      </c>
      <c r="Q25" s="29">
        <f aca="true" t="shared" si="4" ref="Q25:T26">IF(K25="",0,VALUE(MID(K25,2,LEN(K25)-2)))</f>
        <v>25</v>
      </c>
      <c r="R25" s="29" t="e">
        <f>IF(#REF!="",0,VALUE(MID(#REF!,2,LEN(#REF!)-2)))</f>
        <v>#REF!</v>
      </c>
      <c r="S25" s="29" t="e">
        <f t="shared" si="4"/>
        <v>#VALUE!</v>
      </c>
      <c r="T25" s="29">
        <f t="shared" si="4"/>
        <v>350</v>
      </c>
      <c r="U25" s="29">
        <f t="shared" si="1"/>
        <v>25</v>
      </c>
      <c r="V25" s="29">
        <f t="shared" si="1"/>
        <v>0</v>
      </c>
      <c r="W25" s="29">
        <f t="shared" si="1"/>
        <v>0</v>
      </c>
      <c r="X25" s="29">
        <f t="shared" si="1"/>
        <v>350</v>
      </c>
    </row>
    <row r="26" spans="2:24" ht="13.5" customHeight="1">
      <c r="B26" s="1">
        <f t="shared" si="2"/>
        <v>16</v>
      </c>
      <c r="C26" s="3"/>
      <c r="D26" s="7"/>
      <c r="E26" s="4"/>
      <c r="F26" s="4" t="s">
        <v>93</v>
      </c>
      <c r="G26" s="4"/>
      <c r="H26" s="4"/>
      <c r="I26" s="4"/>
      <c r="J26" s="4"/>
      <c r="K26" s="22"/>
      <c r="L26" s="22" t="s">
        <v>204</v>
      </c>
      <c r="M26" s="22"/>
      <c r="N26" s="23"/>
      <c r="P26" s="29" t="s">
        <v>15</v>
      </c>
      <c r="Q26" s="29">
        <f t="shared" si="4"/>
        <v>0</v>
      </c>
      <c r="R26" s="29">
        <f t="shared" si="4"/>
        <v>50</v>
      </c>
      <c r="S26" s="29">
        <f t="shared" si="4"/>
        <v>0</v>
      </c>
      <c r="T26" s="29">
        <f t="shared" si="4"/>
        <v>0</v>
      </c>
      <c r="U26" s="29">
        <f t="shared" si="1"/>
        <v>0</v>
      </c>
      <c r="V26" s="29">
        <f t="shared" si="1"/>
        <v>50</v>
      </c>
      <c r="W26" s="29">
        <f t="shared" si="1"/>
        <v>0</v>
      </c>
      <c r="X26" s="29">
        <f t="shared" si="1"/>
        <v>0</v>
      </c>
    </row>
    <row r="27" spans="2:24" ht="13.5" customHeight="1">
      <c r="B27" s="1">
        <f t="shared" si="2"/>
        <v>17</v>
      </c>
      <c r="C27" s="2" t="s">
        <v>26</v>
      </c>
      <c r="D27" s="2" t="s">
        <v>27</v>
      </c>
      <c r="E27" s="4"/>
      <c r="F27" s="4" t="s">
        <v>154</v>
      </c>
      <c r="G27" s="4"/>
      <c r="H27" s="4"/>
      <c r="I27" s="4"/>
      <c r="J27" s="4"/>
      <c r="K27" s="28">
        <v>1150</v>
      </c>
      <c r="L27" s="24">
        <v>500</v>
      </c>
      <c r="M27" s="24">
        <v>850</v>
      </c>
      <c r="N27" s="25">
        <v>550</v>
      </c>
      <c r="P27" s="90"/>
      <c r="U27" s="29">
        <f>COUNTA(K11:K26)</f>
        <v>5</v>
      </c>
      <c r="V27" s="29">
        <f>COUNTA(L11:L26)</f>
        <v>8</v>
      </c>
      <c r="W27" s="29">
        <f>COUNTA(M11:M26)</f>
        <v>9</v>
      </c>
      <c r="X27" s="29">
        <f>COUNTA(N11:N26)</f>
        <v>12</v>
      </c>
    </row>
    <row r="28" spans="2:21" ht="13.5" customHeight="1">
      <c r="B28" s="1">
        <f t="shared" si="2"/>
        <v>18</v>
      </c>
      <c r="C28" s="2" t="s">
        <v>28</v>
      </c>
      <c r="D28" s="2" t="s">
        <v>29</v>
      </c>
      <c r="E28" s="4"/>
      <c r="F28" s="4" t="s">
        <v>83</v>
      </c>
      <c r="G28" s="4"/>
      <c r="H28" s="4"/>
      <c r="I28" s="4"/>
      <c r="J28" s="4"/>
      <c r="K28" s="24"/>
      <c r="L28" s="24">
        <v>1</v>
      </c>
      <c r="M28" s="24"/>
      <c r="N28" s="25" t="s">
        <v>205</v>
      </c>
      <c r="P28" s="90"/>
      <c r="U28" s="29">
        <f>COUNTA(K11:K26)</f>
        <v>5</v>
      </c>
    </row>
    <row r="29" spans="2:16" ht="13.5" customHeight="1">
      <c r="B29" s="1">
        <f t="shared" si="2"/>
        <v>19</v>
      </c>
      <c r="C29" s="7"/>
      <c r="D29" s="7"/>
      <c r="E29" s="4"/>
      <c r="F29" s="4" t="s">
        <v>274</v>
      </c>
      <c r="G29" s="4"/>
      <c r="H29" s="4"/>
      <c r="I29" s="4"/>
      <c r="J29" s="4"/>
      <c r="K29" s="24"/>
      <c r="L29" s="24"/>
      <c r="M29" s="24"/>
      <c r="N29" s="132" t="s">
        <v>205</v>
      </c>
      <c r="P29" s="90"/>
    </row>
    <row r="30" spans="2:16" ht="13.5" customHeight="1">
      <c r="B30" s="1">
        <f t="shared" si="2"/>
        <v>20</v>
      </c>
      <c r="C30" s="7"/>
      <c r="D30" s="7"/>
      <c r="E30" s="4"/>
      <c r="F30" s="4" t="s">
        <v>129</v>
      </c>
      <c r="G30" s="4"/>
      <c r="H30" s="4"/>
      <c r="I30" s="4"/>
      <c r="J30" s="4"/>
      <c r="K30" s="24">
        <v>25</v>
      </c>
      <c r="L30" s="24" t="s">
        <v>205</v>
      </c>
      <c r="M30" s="24">
        <v>50</v>
      </c>
      <c r="N30" s="25">
        <v>150</v>
      </c>
      <c r="P30" s="90"/>
    </row>
    <row r="31" spans="2:14" ht="12.75" customHeight="1">
      <c r="B31" s="1">
        <f t="shared" si="2"/>
        <v>21</v>
      </c>
      <c r="C31" s="2" t="s">
        <v>110</v>
      </c>
      <c r="D31" s="2" t="s">
        <v>18</v>
      </c>
      <c r="E31" s="4"/>
      <c r="F31" s="4" t="s">
        <v>123</v>
      </c>
      <c r="G31" s="4"/>
      <c r="H31" s="4"/>
      <c r="I31" s="4"/>
      <c r="J31" s="4"/>
      <c r="K31" s="24">
        <v>75</v>
      </c>
      <c r="L31" s="24">
        <v>50</v>
      </c>
      <c r="M31" s="24" t="s">
        <v>205</v>
      </c>
      <c r="N31" s="25">
        <v>100</v>
      </c>
    </row>
    <row r="32" spans="2:24" ht="13.5" customHeight="1">
      <c r="B32" s="1">
        <f t="shared" si="2"/>
        <v>22</v>
      </c>
      <c r="C32" s="7"/>
      <c r="D32" s="2" t="s">
        <v>94</v>
      </c>
      <c r="E32" s="4"/>
      <c r="F32" s="4" t="s">
        <v>161</v>
      </c>
      <c r="G32" s="4"/>
      <c r="H32" s="4"/>
      <c r="I32" s="4"/>
      <c r="J32" s="4"/>
      <c r="K32" s="24">
        <v>25</v>
      </c>
      <c r="L32" s="24"/>
      <c r="M32" s="24"/>
      <c r="N32" s="25" t="s">
        <v>205</v>
      </c>
      <c r="U32" s="29">
        <f>COUNTA(K32:K32)</f>
        <v>1</v>
      </c>
      <c r="V32" s="29">
        <f>COUNTA(L32:L32)</f>
        <v>0</v>
      </c>
      <c r="W32" s="29">
        <f>COUNTA(M32:M32)</f>
        <v>0</v>
      </c>
      <c r="X32" s="29">
        <f>COUNTA(N32:N32)</f>
        <v>1</v>
      </c>
    </row>
    <row r="33" spans="2:24" ht="13.5" customHeight="1">
      <c r="B33" s="1">
        <f t="shared" si="2"/>
        <v>23</v>
      </c>
      <c r="C33" s="7"/>
      <c r="D33" s="9" t="s">
        <v>78</v>
      </c>
      <c r="E33" s="4"/>
      <c r="F33" s="4" t="s">
        <v>100</v>
      </c>
      <c r="G33" s="4"/>
      <c r="H33" s="4"/>
      <c r="I33" s="4"/>
      <c r="J33" s="4"/>
      <c r="K33" s="24">
        <v>5</v>
      </c>
      <c r="L33" s="24"/>
      <c r="M33" s="24">
        <v>1</v>
      </c>
      <c r="N33" s="25">
        <v>13</v>
      </c>
      <c r="U33" s="29">
        <f>COUNTA(K33)</f>
        <v>1</v>
      </c>
      <c r="V33" s="29">
        <f>COUNTA(L33)</f>
        <v>0</v>
      </c>
      <c r="W33" s="29">
        <f>COUNTA(M33)</f>
        <v>1</v>
      </c>
      <c r="X33" s="29">
        <f>COUNTA(N33)</f>
        <v>1</v>
      </c>
    </row>
    <row r="34" spans="2:14" ht="13.5" customHeight="1">
      <c r="B34" s="1">
        <f t="shared" si="2"/>
        <v>24</v>
      </c>
      <c r="C34" s="7"/>
      <c r="D34" s="2" t="s">
        <v>19</v>
      </c>
      <c r="E34" s="4"/>
      <c r="F34" s="4" t="s">
        <v>198</v>
      </c>
      <c r="G34" s="4"/>
      <c r="H34" s="4"/>
      <c r="I34" s="4"/>
      <c r="J34" s="4"/>
      <c r="K34" s="24">
        <v>25</v>
      </c>
      <c r="L34" s="24" t="s">
        <v>205</v>
      </c>
      <c r="M34" s="24" t="s">
        <v>205</v>
      </c>
      <c r="N34" s="25" t="s">
        <v>205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133</v>
      </c>
      <c r="G35" s="4"/>
      <c r="H35" s="4"/>
      <c r="I35" s="4"/>
      <c r="J35" s="4"/>
      <c r="K35" s="28">
        <v>1750</v>
      </c>
      <c r="L35" s="24">
        <v>3850</v>
      </c>
      <c r="M35" s="24">
        <v>5900</v>
      </c>
      <c r="N35" s="25">
        <v>8650</v>
      </c>
    </row>
    <row r="36" spans="2:15" ht="13.5" customHeight="1">
      <c r="B36" s="1">
        <f t="shared" si="2"/>
        <v>26</v>
      </c>
      <c r="C36" s="7"/>
      <c r="D36" s="7"/>
      <c r="E36" s="4"/>
      <c r="F36" s="4" t="s">
        <v>151</v>
      </c>
      <c r="G36" s="4"/>
      <c r="H36" s="4"/>
      <c r="I36" s="4"/>
      <c r="J36" s="4"/>
      <c r="K36" s="24">
        <v>25</v>
      </c>
      <c r="L36" s="24">
        <v>150</v>
      </c>
      <c r="M36" s="24">
        <v>200</v>
      </c>
      <c r="N36" s="25">
        <v>350</v>
      </c>
      <c r="O36" s="67"/>
    </row>
    <row r="37" spans="2:14" ht="13.5" customHeight="1">
      <c r="B37" s="1">
        <f t="shared" si="2"/>
        <v>27</v>
      </c>
      <c r="C37" s="7"/>
      <c r="D37" s="7"/>
      <c r="E37" s="4"/>
      <c r="F37" s="4" t="s">
        <v>134</v>
      </c>
      <c r="G37" s="4"/>
      <c r="H37" s="4"/>
      <c r="I37" s="4"/>
      <c r="J37" s="4"/>
      <c r="K37" s="24">
        <v>6150</v>
      </c>
      <c r="L37" s="24">
        <v>19900</v>
      </c>
      <c r="M37" s="24">
        <v>25800</v>
      </c>
      <c r="N37" s="25">
        <v>19400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80</v>
      </c>
      <c r="G38" s="4"/>
      <c r="H38" s="4"/>
      <c r="I38" s="4"/>
      <c r="J38" s="4"/>
      <c r="K38" s="24"/>
      <c r="L38" s="24"/>
      <c r="M38" s="24" t="s">
        <v>205</v>
      </c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275</v>
      </c>
      <c r="G39" s="4"/>
      <c r="H39" s="4"/>
      <c r="I39" s="4"/>
      <c r="J39" s="4"/>
      <c r="K39" s="24"/>
      <c r="L39" s="24"/>
      <c r="M39" s="24"/>
      <c r="N39" s="25">
        <v>1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20</v>
      </c>
      <c r="G40" s="4"/>
      <c r="H40" s="4"/>
      <c r="I40" s="4"/>
      <c r="J40" s="4"/>
      <c r="K40" s="28"/>
      <c r="L40" s="24">
        <v>100</v>
      </c>
      <c r="M40" s="24" t="s">
        <v>205</v>
      </c>
      <c r="N40" s="25">
        <v>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140</v>
      </c>
      <c r="G41" s="4"/>
      <c r="H41" s="4"/>
      <c r="I41" s="4"/>
      <c r="J41" s="4"/>
      <c r="K41" s="24">
        <v>150</v>
      </c>
      <c r="L41" s="24" t="s">
        <v>205</v>
      </c>
      <c r="M41" s="24" t="s">
        <v>205</v>
      </c>
      <c r="N41" s="25" t="s">
        <v>205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144</v>
      </c>
      <c r="G42" s="4"/>
      <c r="H42" s="4"/>
      <c r="I42" s="4"/>
      <c r="J42" s="4"/>
      <c r="K42" s="24">
        <v>25</v>
      </c>
      <c r="L42" s="24" t="s">
        <v>205</v>
      </c>
      <c r="M42" s="24">
        <v>50</v>
      </c>
      <c r="N42" s="25">
        <v>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21</v>
      </c>
      <c r="G43" s="4"/>
      <c r="H43" s="4"/>
      <c r="I43" s="4"/>
      <c r="J43" s="4"/>
      <c r="K43" s="24">
        <v>100</v>
      </c>
      <c r="L43" s="24">
        <v>400</v>
      </c>
      <c r="M43" s="24">
        <v>100</v>
      </c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138</v>
      </c>
      <c r="G44" s="4"/>
      <c r="H44" s="4"/>
      <c r="I44" s="4"/>
      <c r="J44" s="4"/>
      <c r="K44" s="24"/>
      <c r="L44" s="24"/>
      <c r="M44" s="24" t="s">
        <v>205</v>
      </c>
      <c r="N44" s="25"/>
    </row>
    <row r="45" spans="2:14" ht="13.5" customHeight="1">
      <c r="B45" s="1">
        <f t="shared" si="2"/>
        <v>35</v>
      </c>
      <c r="C45" s="7"/>
      <c r="D45" s="7"/>
      <c r="E45" s="4"/>
      <c r="F45" s="4" t="s">
        <v>182</v>
      </c>
      <c r="G45" s="4"/>
      <c r="H45" s="4"/>
      <c r="I45" s="4"/>
      <c r="J45" s="4"/>
      <c r="K45" s="24"/>
      <c r="L45" s="24"/>
      <c r="M45" s="24"/>
      <c r="N45" s="25" t="s">
        <v>205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200</v>
      </c>
      <c r="G46" s="4"/>
      <c r="H46" s="4"/>
      <c r="I46" s="4"/>
      <c r="J46" s="4"/>
      <c r="K46" s="24" t="s">
        <v>205</v>
      </c>
      <c r="L46" s="24" t="s">
        <v>205</v>
      </c>
      <c r="M46" s="24" t="s">
        <v>205</v>
      </c>
      <c r="N46" s="25">
        <v>50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276</v>
      </c>
      <c r="G47" s="4"/>
      <c r="H47" s="4"/>
      <c r="I47" s="4"/>
      <c r="J47" s="4"/>
      <c r="K47" s="28"/>
      <c r="L47" s="24"/>
      <c r="M47" s="24"/>
      <c r="N47" s="25">
        <v>50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22</v>
      </c>
      <c r="G48" s="4"/>
      <c r="H48" s="4"/>
      <c r="I48" s="4"/>
      <c r="J48" s="4"/>
      <c r="K48" s="28">
        <v>1600</v>
      </c>
      <c r="L48" s="24">
        <v>100</v>
      </c>
      <c r="M48" s="24">
        <v>100</v>
      </c>
      <c r="N48" s="25">
        <v>150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23</v>
      </c>
      <c r="G49" s="4"/>
      <c r="H49" s="4"/>
      <c r="I49" s="4"/>
      <c r="J49" s="4"/>
      <c r="K49" s="24">
        <v>1250</v>
      </c>
      <c r="L49" s="24">
        <v>13500</v>
      </c>
      <c r="M49" s="60">
        <v>1500</v>
      </c>
      <c r="N49" s="66">
        <v>450</v>
      </c>
    </row>
    <row r="50" spans="2:14" ht="13.5" customHeight="1">
      <c r="B50" s="1">
        <f t="shared" si="2"/>
        <v>40</v>
      </c>
      <c r="C50" s="7"/>
      <c r="D50" s="7"/>
      <c r="E50" s="4"/>
      <c r="F50" s="4" t="s">
        <v>24</v>
      </c>
      <c r="G50" s="4"/>
      <c r="H50" s="4"/>
      <c r="I50" s="4"/>
      <c r="J50" s="4"/>
      <c r="K50" s="24">
        <v>25</v>
      </c>
      <c r="L50" s="24">
        <v>50</v>
      </c>
      <c r="M50" s="24">
        <v>50</v>
      </c>
      <c r="N50" s="25">
        <v>50</v>
      </c>
    </row>
    <row r="51" spans="2:14" ht="13.5" customHeight="1">
      <c r="B51" s="1">
        <f t="shared" si="2"/>
        <v>41</v>
      </c>
      <c r="C51" s="2" t="s">
        <v>95</v>
      </c>
      <c r="D51" s="2" t="s">
        <v>96</v>
      </c>
      <c r="E51" s="4"/>
      <c r="F51" s="4" t="s">
        <v>127</v>
      </c>
      <c r="G51" s="4"/>
      <c r="H51" s="4"/>
      <c r="I51" s="4"/>
      <c r="J51" s="4"/>
      <c r="K51" s="28"/>
      <c r="L51" s="28" t="s">
        <v>205</v>
      </c>
      <c r="M51" s="24">
        <v>50</v>
      </c>
      <c r="N51" s="25">
        <v>50</v>
      </c>
    </row>
    <row r="52" spans="2:14" ht="13.5" customHeight="1">
      <c r="B52" s="1">
        <f t="shared" si="2"/>
        <v>42</v>
      </c>
      <c r="C52" s="7"/>
      <c r="D52" s="7"/>
      <c r="E52" s="4"/>
      <c r="F52" s="4" t="s">
        <v>119</v>
      </c>
      <c r="G52" s="4"/>
      <c r="H52" s="4"/>
      <c r="I52" s="4"/>
      <c r="J52" s="4"/>
      <c r="K52" s="24" t="s">
        <v>205</v>
      </c>
      <c r="L52" s="24" t="s">
        <v>205</v>
      </c>
      <c r="M52" s="24"/>
      <c r="N52" s="25">
        <v>50</v>
      </c>
    </row>
    <row r="53" spans="2:24" ht="13.5" customHeight="1">
      <c r="B53" s="1">
        <f t="shared" si="2"/>
        <v>43</v>
      </c>
      <c r="C53" s="7"/>
      <c r="D53" s="7"/>
      <c r="E53" s="4"/>
      <c r="F53" s="4" t="s">
        <v>277</v>
      </c>
      <c r="G53" s="4"/>
      <c r="H53" s="4"/>
      <c r="I53" s="4"/>
      <c r="J53" s="4"/>
      <c r="K53" s="24"/>
      <c r="L53" s="24"/>
      <c r="M53" s="24"/>
      <c r="N53" s="25">
        <v>50</v>
      </c>
      <c r="U53" s="29">
        <f>COUNTA(K51:K53)</f>
        <v>1</v>
      </c>
      <c r="V53" s="29">
        <f>COUNTA(L51:L53)</f>
        <v>2</v>
      </c>
      <c r="W53" s="29">
        <f>COUNTA(M51:M53)</f>
        <v>1</v>
      </c>
      <c r="X53" s="29">
        <f>COUNTA(N51:N53)</f>
        <v>3</v>
      </c>
    </row>
    <row r="54" spans="2:25" ht="13.5" customHeight="1">
      <c r="B54" s="1">
        <f t="shared" si="2"/>
        <v>44</v>
      </c>
      <c r="C54" s="2" t="s">
        <v>111</v>
      </c>
      <c r="D54" s="2" t="s">
        <v>30</v>
      </c>
      <c r="E54" s="4"/>
      <c r="F54" s="4" t="s">
        <v>168</v>
      </c>
      <c r="G54" s="4"/>
      <c r="H54" s="4"/>
      <c r="I54" s="4"/>
      <c r="J54" s="4"/>
      <c r="K54" s="24" t="s">
        <v>205</v>
      </c>
      <c r="L54" s="28" t="s">
        <v>205</v>
      </c>
      <c r="M54" s="24"/>
      <c r="N54" s="25" t="s">
        <v>205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234</v>
      </c>
      <c r="G55" s="4"/>
      <c r="H55" s="4"/>
      <c r="I55" s="4"/>
      <c r="J55" s="4"/>
      <c r="K55" s="24" t="s">
        <v>205</v>
      </c>
      <c r="L55" s="24" t="s">
        <v>205</v>
      </c>
      <c r="M55" s="24">
        <v>1250</v>
      </c>
      <c r="N55" s="25" t="s">
        <v>205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31</v>
      </c>
      <c r="G56" s="4"/>
      <c r="H56" s="4"/>
      <c r="I56" s="4"/>
      <c r="J56" s="4"/>
      <c r="K56" s="24"/>
      <c r="L56" s="24"/>
      <c r="M56" s="24"/>
      <c r="N56" s="25" t="s">
        <v>205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108</v>
      </c>
      <c r="G57" s="4"/>
      <c r="H57" s="4"/>
      <c r="I57" s="4"/>
      <c r="J57" s="4"/>
      <c r="K57" s="24"/>
      <c r="L57" s="24"/>
      <c r="M57" s="24"/>
      <c r="N57" s="25">
        <v>50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218</v>
      </c>
      <c r="G58" s="4"/>
      <c r="H58" s="4"/>
      <c r="I58" s="4"/>
      <c r="J58" s="4"/>
      <c r="K58" s="24" t="s">
        <v>205</v>
      </c>
      <c r="L58" s="24">
        <v>50</v>
      </c>
      <c r="M58" s="24">
        <v>50</v>
      </c>
      <c r="N58" s="25" t="s">
        <v>205</v>
      </c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172</v>
      </c>
      <c r="G59" s="4"/>
      <c r="H59" s="4"/>
      <c r="I59" s="4"/>
      <c r="J59" s="4"/>
      <c r="K59" s="24"/>
      <c r="L59" s="24" t="s">
        <v>205</v>
      </c>
      <c r="M59" s="24" t="s">
        <v>205</v>
      </c>
      <c r="N59" s="25" t="s">
        <v>205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191</v>
      </c>
      <c r="G60" s="4"/>
      <c r="H60" s="4"/>
      <c r="I60" s="4"/>
      <c r="J60" s="4"/>
      <c r="K60" s="24" t="s">
        <v>205</v>
      </c>
      <c r="L60" s="24" t="s">
        <v>205</v>
      </c>
      <c r="M60" s="24" t="s">
        <v>205</v>
      </c>
      <c r="N60" s="25" t="s">
        <v>205</v>
      </c>
      <c r="Y60" s="64"/>
    </row>
    <row r="61" spans="2:25" ht="13.5" customHeight="1">
      <c r="B61" s="1">
        <f t="shared" si="2"/>
        <v>51</v>
      </c>
      <c r="C61" s="7"/>
      <c r="D61" s="7"/>
      <c r="E61" s="4"/>
      <c r="F61" s="4" t="s">
        <v>84</v>
      </c>
      <c r="G61" s="4"/>
      <c r="H61" s="4"/>
      <c r="I61" s="4"/>
      <c r="J61" s="4"/>
      <c r="K61" s="24"/>
      <c r="L61" s="24" t="s">
        <v>205</v>
      </c>
      <c r="M61" s="24" t="s">
        <v>205</v>
      </c>
      <c r="N61" s="25"/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192</v>
      </c>
      <c r="G62" s="4"/>
      <c r="H62" s="4"/>
      <c r="I62" s="4"/>
      <c r="J62" s="4"/>
      <c r="K62" s="28">
        <v>200</v>
      </c>
      <c r="L62" s="28"/>
      <c r="M62" s="24"/>
      <c r="N62" s="25">
        <v>200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145</v>
      </c>
      <c r="G63" s="4"/>
      <c r="H63" s="4"/>
      <c r="I63" s="4"/>
      <c r="J63" s="4"/>
      <c r="K63" s="24">
        <v>300</v>
      </c>
      <c r="L63" s="24">
        <v>200</v>
      </c>
      <c r="M63" s="24" t="s">
        <v>205</v>
      </c>
      <c r="N63" s="25" t="s">
        <v>205</v>
      </c>
      <c r="Y63" s="63"/>
    </row>
    <row r="64" spans="2:25" ht="13.5" customHeight="1">
      <c r="B64" s="1">
        <f t="shared" si="2"/>
        <v>54</v>
      </c>
      <c r="C64" s="7"/>
      <c r="D64" s="7"/>
      <c r="E64" s="4"/>
      <c r="F64" s="4" t="s">
        <v>278</v>
      </c>
      <c r="G64" s="4"/>
      <c r="H64" s="4"/>
      <c r="I64" s="4"/>
      <c r="J64" s="4"/>
      <c r="K64" s="24" t="s">
        <v>205</v>
      </c>
      <c r="L64" s="24" t="s">
        <v>205</v>
      </c>
      <c r="M64" s="24"/>
      <c r="N64" s="25"/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220</v>
      </c>
      <c r="G65" s="4"/>
      <c r="H65" s="4"/>
      <c r="I65" s="4"/>
      <c r="J65" s="4"/>
      <c r="K65" s="24" t="s">
        <v>205</v>
      </c>
      <c r="L65" s="90" t="s">
        <v>205</v>
      </c>
      <c r="M65" s="24" t="s">
        <v>205</v>
      </c>
      <c r="N65" s="25">
        <v>50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146</v>
      </c>
      <c r="G66" s="4"/>
      <c r="H66" s="4"/>
      <c r="I66" s="4"/>
      <c r="J66" s="4"/>
      <c r="K66" s="24">
        <v>100</v>
      </c>
      <c r="L66" s="24" t="s">
        <v>205</v>
      </c>
      <c r="M66" s="24" t="s">
        <v>205</v>
      </c>
      <c r="N66" s="25">
        <v>200</v>
      </c>
      <c r="Y66" s="65"/>
    </row>
    <row r="67" spans="2:25" ht="13.5" customHeight="1">
      <c r="B67" s="1">
        <f t="shared" si="2"/>
        <v>57</v>
      </c>
      <c r="C67" s="7"/>
      <c r="D67" s="7"/>
      <c r="E67" s="4"/>
      <c r="F67" s="4" t="s">
        <v>147</v>
      </c>
      <c r="G67" s="4"/>
      <c r="H67" s="4"/>
      <c r="I67" s="4"/>
      <c r="J67" s="4"/>
      <c r="K67" s="24">
        <v>25</v>
      </c>
      <c r="L67" s="24">
        <v>50</v>
      </c>
      <c r="M67" s="24">
        <v>150</v>
      </c>
      <c r="N67" s="25">
        <v>50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170</v>
      </c>
      <c r="G68" s="4"/>
      <c r="H68" s="4"/>
      <c r="I68" s="4"/>
      <c r="J68" s="4"/>
      <c r="K68" s="24" t="s">
        <v>205</v>
      </c>
      <c r="L68" s="24" t="s">
        <v>205</v>
      </c>
      <c r="M68" s="24" t="s">
        <v>205</v>
      </c>
      <c r="N68" s="25"/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33</v>
      </c>
      <c r="G69" s="4"/>
      <c r="H69" s="4"/>
      <c r="I69" s="4"/>
      <c r="J69" s="4"/>
      <c r="K69" s="24">
        <v>48</v>
      </c>
      <c r="L69" s="24">
        <v>8</v>
      </c>
      <c r="M69" s="24"/>
      <c r="N69" s="25">
        <v>24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34</v>
      </c>
      <c r="G70" s="4"/>
      <c r="H70" s="4"/>
      <c r="I70" s="4"/>
      <c r="J70" s="4"/>
      <c r="K70" s="28" t="s">
        <v>205</v>
      </c>
      <c r="L70" s="24">
        <v>32</v>
      </c>
      <c r="M70" s="24">
        <v>16</v>
      </c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35</v>
      </c>
      <c r="G71" s="4"/>
      <c r="H71" s="4"/>
      <c r="I71" s="4"/>
      <c r="J71" s="4"/>
      <c r="K71" s="28">
        <v>40</v>
      </c>
      <c r="L71" s="24">
        <v>48</v>
      </c>
      <c r="M71" s="24">
        <v>80</v>
      </c>
      <c r="N71" s="25">
        <v>48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36</v>
      </c>
      <c r="G72" s="4"/>
      <c r="H72" s="4"/>
      <c r="I72" s="4"/>
      <c r="J72" s="4"/>
      <c r="K72" s="24"/>
      <c r="L72" s="24" t="s">
        <v>205</v>
      </c>
      <c r="M72" s="24">
        <v>24</v>
      </c>
      <c r="N72" s="25" t="s">
        <v>205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37</v>
      </c>
      <c r="G73" s="4"/>
      <c r="H73" s="4"/>
      <c r="I73" s="4"/>
      <c r="J73" s="4"/>
      <c r="K73" s="28"/>
      <c r="L73" s="28">
        <v>8</v>
      </c>
      <c r="M73" s="24"/>
      <c r="N73" s="25">
        <v>8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280</v>
      </c>
      <c r="G74" s="4"/>
      <c r="H74" s="4"/>
      <c r="I74" s="4"/>
      <c r="J74" s="4"/>
      <c r="K74" s="24"/>
      <c r="L74" s="24">
        <v>32</v>
      </c>
      <c r="M74" s="24" t="s">
        <v>205</v>
      </c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159</v>
      </c>
      <c r="G75" s="4"/>
      <c r="H75" s="4"/>
      <c r="I75" s="4"/>
      <c r="J75" s="4"/>
      <c r="K75" s="24"/>
      <c r="L75" s="24"/>
      <c r="M75" s="24"/>
      <c r="N75" s="25" t="s">
        <v>205</v>
      </c>
      <c r="Y75" s="62"/>
    </row>
    <row r="76" spans="2:25" ht="13.5" customHeight="1">
      <c r="B76" s="1">
        <f aca="true" t="shared" si="5" ref="B76:B95">B75+1</f>
        <v>66</v>
      </c>
      <c r="C76" s="7"/>
      <c r="D76" s="7"/>
      <c r="E76" s="4"/>
      <c r="F76" s="4" t="s">
        <v>104</v>
      </c>
      <c r="G76" s="4"/>
      <c r="H76" s="4"/>
      <c r="I76" s="4"/>
      <c r="J76" s="4"/>
      <c r="K76" s="28"/>
      <c r="L76" s="24" t="s">
        <v>205</v>
      </c>
      <c r="M76" s="24"/>
      <c r="N76" s="25">
        <v>200</v>
      </c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105</v>
      </c>
      <c r="G77" s="4"/>
      <c r="H77" s="4"/>
      <c r="I77" s="4"/>
      <c r="J77" s="4"/>
      <c r="K77" s="24" t="s">
        <v>205</v>
      </c>
      <c r="L77" s="24"/>
      <c r="M77" s="24" t="s">
        <v>205</v>
      </c>
      <c r="N77" s="25"/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132</v>
      </c>
      <c r="G78" s="4"/>
      <c r="H78" s="4"/>
      <c r="I78" s="4"/>
      <c r="J78" s="4"/>
      <c r="K78" s="24"/>
      <c r="L78" s="24" t="s">
        <v>205</v>
      </c>
      <c r="M78" s="24"/>
      <c r="N78" s="25" t="s">
        <v>205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148</v>
      </c>
      <c r="G79" s="4"/>
      <c r="H79" s="4"/>
      <c r="I79" s="4"/>
      <c r="J79" s="4"/>
      <c r="K79" s="24">
        <v>550</v>
      </c>
      <c r="L79" s="24">
        <v>1500</v>
      </c>
      <c r="M79" s="24">
        <v>700</v>
      </c>
      <c r="N79" s="25">
        <v>1400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183</v>
      </c>
      <c r="G80" s="4"/>
      <c r="H80" s="4"/>
      <c r="I80" s="4"/>
      <c r="J80" s="4"/>
      <c r="K80" s="28"/>
      <c r="L80" s="24" t="s">
        <v>205</v>
      </c>
      <c r="M80" s="24"/>
      <c r="N80" s="25">
        <v>50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155</v>
      </c>
      <c r="G81" s="4"/>
      <c r="H81" s="4"/>
      <c r="I81" s="4"/>
      <c r="J81" s="4"/>
      <c r="K81" s="24" t="s">
        <v>205</v>
      </c>
      <c r="L81" s="24">
        <v>1</v>
      </c>
      <c r="M81" s="24">
        <v>1</v>
      </c>
      <c r="N81" s="25" t="s">
        <v>205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156</v>
      </c>
      <c r="G82" s="4"/>
      <c r="H82" s="4"/>
      <c r="I82" s="4"/>
      <c r="J82" s="4"/>
      <c r="K82" s="24"/>
      <c r="L82" s="24" t="s">
        <v>205</v>
      </c>
      <c r="M82" s="24" t="s">
        <v>205</v>
      </c>
      <c r="N82" s="25">
        <v>50</v>
      </c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279</v>
      </c>
      <c r="G83" s="4"/>
      <c r="H83" s="4"/>
      <c r="I83" s="4"/>
      <c r="J83" s="4"/>
      <c r="K83" s="28"/>
      <c r="L83" s="24"/>
      <c r="M83" s="24"/>
      <c r="N83" s="25">
        <v>50</v>
      </c>
      <c r="Y83" s="62"/>
    </row>
    <row r="84" spans="2:25" ht="13.5" customHeight="1">
      <c r="B84" s="1">
        <f t="shared" si="5"/>
        <v>74</v>
      </c>
      <c r="C84" s="7"/>
      <c r="D84" s="7"/>
      <c r="E84" s="4"/>
      <c r="F84" s="4" t="s">
        <v>39</v>
      </c>
      <c r="G84" s="4"/>
      <c r="H84" s="4"/>
      <c r="I84" s="4"/>
      <c r="J84" s="4"/>
      <c r="K84" s="24">
        <v>250</v>
      </c>
      <c r="L84" s="24">
        <v>200</v>
      </c>
      <c r="M84" s="24">
        <v>250</v>
      </c>
      <c r="N84" s="25">
        <v>850</v>
      </c>
      <c r="Y84" s="62"/>
    </row>
    <row r="85" spans="2:14" ht="13.5" customHeight="1">
      <c r="B85" s="1">
        <f t="shared" si="5"/>
        <v>75</v>
      </c>
      <c r="C85" s="2" t="s">
        <v>86</v>
      </c>
      <c r="D85" s="2" t="s">
        <v>87</v>
      </c>
      <c r="E85" s="4"/>
      <c r="F85" s="4" t="s">
        <v>163</v>
      </c>
      <c r="G85" s="4"/>
      <c r="H85" s="4"/>
      <c r="I85" s="4"/>
      <c r="J85" s="4"/>
      <c r="K85" s="24" t="s">
        <v>205</v>
      </c>
      <c r="L85" s="24" t="s">
        <v>205</v>
      </c>
      <c r="M85" s="24">
        <v>1</v>
      </c>
      <c r="N85" s="25"/>
    </row>
    <row r="86" spans="2:14" ht="13.5" customHeight="1">
      <c r="B86" s="1">
        <f t="shared" si="5"/>
        <v>76</v>
      </c>
      <c r="C86" s="2" t="s">
        <v>40</v>
      </c>
      <c r="D86" s="2" t="s">
        <v>41</v>
      </c>
      <c r="E86" s="4"/>
      <c r="F86" s="4" t="s">
        <v>99</v>
      </c>
      <c r="G86" s="4"/>
      <c r="H86" s="4"/>
      <c r="I86" s="4"/>
      <c r="J86" s="4"/>
      <c r="K86" s="24"/>
      <c r="L86" s="24"/>
      <c r="M86" s="24" t="s">
        <v>205</v>
      </c>
      <c r="N86" s="25"/>
    </row>
    <row r="87" spans="2:14" ht="13.5" customHeight="1">
      <c r="B87" s="1">
        <f t="shared" si="5"/>
        <v>77</v>
      </c>
      <c r="C87" s="7"/>
      <c r="D87" s="7"/>
      <c r="E87" s="4"/>
      <c r="F87" s="4" t="s">
        <v>281</v>
      </c>
      <c r="G87" s="4"/>
      <c r="H87" s="4"/>
      <c r="I87" s="4"/>
      <c r="J87" s="4"/>
      <c r="K87" s="24">
        <v>1</v>
      </c>
      <c r="L87" s="24" t="s">
        <v>205</v>
      </c>
      <c r="M87" s="24"/>
      <c r="N87" s="25" t="s">
        <v>205</v>
      </c>
    </row>
    <row r="88" spans="2:14" ht="13.5" customHeight="1">
      <c r="B88" s="1">
        <f t="shared" si="5"/>
        <v>78</v>
      </c>
      <c r="C88" s="7"/>
      <c r="D88" s="7"/>
      <c r="E88" s="4"/>
      <c r="F88" s="4" t="s">
        <v>116</v>
      </c>
      <c r="G88" s="4"/>
      <c r="H88" s="4"/>
      <c r="I88" s="4"/>
      <c r="J88" s="4"/>
      <c r="K88" s="24"/>
      <c r="L88" s="24"/>
      <c r="M88" s="24"/>
      <c r="N88" s="25" t="s">
        <v>205</v>
      </c>
    </row>
    <row r="89" spans="2:14" ht="13.5" customHeight="1">
      <c r="B89" s="1">
        <f t="shared" si="5"/>
        <v>79</v>
      </c>
      <c r="C89" s="7"/>
      <c r="D89" s="7"/>
      <c r="E89" s="4"/>
      <c r="F89" s="4" t="s">
        <v>184</v>
      </c>
      <c r="G89" s="4"/>
      <c r="H89" s="4"/>
      <c r="I89" s="4"/>
      <c r="J89" s="4"/>
      <c r="K89" s="24">
        <v>1</v>
      </c>
      <c r="L89" s="24">
        <v>1</v>
      </c>
      <c r="M89" s="24">
        <v>4</v>
      </c>
      <c r="N89" s="25">
        <v>1</v>
      </c>
    </row>
    <row r="90" spans="2:14" ht="13.5" customHeight="1">
      <c r="B90" s="1">
        <f t="shared" si="5"/>
        <v>80</v>
      </c>
      <c r="C90" s="7"/>
      <c r="D90" s="7"/>
      <c r="E90" s="4"/>
      <c r="F90" s="4" t="s">
        <v>185</v>
      </c>
      <c r="G90" s="4"/>
      <c r="H90" s="4"/>
      <c r="I90" s="4"/>
      <c r="J90" s="4"/>
      <c r="K90" s="24"/>
      <c r="L90" s="28" t="s">
        <v>205</v>
      </c>
      <c r="M90" s="24" t="s">
        <v>205</v>
      </c>
      <c r="N90" s="25" t="s">
        <v>205</v>
      </c>
    </row>
    <row r="91" spans="2:14" ht="13.5" customHeight="1">
      <c r="B91" s="1">
        <f t="shared" si="5"/>
        <v>81</v>
      </c>
      <c r="C91" s="7"/>
      <c r="D91" s="7"/>
      <c r="E91" s="4"/>
      <c r="F91" s="4" t="s">
        <v>186</v>
      </c>
      <c r="G91" s="4"/>
      <c r="H91" s="4"/>
      <c r="I91" s="4"/>
      <c r="J91" s="4"/>
      <c r="K91" s="24">
        <v>13</v>
      </c>
      <c r="L91" s="24">
        <v>11</v>
      </c>
      <c r="M91" s="24">
        <v>4</v>
      </c>
      <c r="N91" s="25">
        <v>8</v>
      </c>
    </row>
    <row r="92" spans="2:14" ht="13.5" customHeight="1">
      <c r="B92" s="1">
        <f t="shared" si="5"/>
        <v>82</v>
      </c>
      <c r="C92" s="7"/>
      <c r="D92" s="7"/>
      <c r="E92" s="4"/>
      <c r="F92" s="4" t="s">
        <v>179</v>
      </c>
      <c r="G92" s="4"/>
      <c r="H92" s="4"/>
      <c r="I92" s="4"/>
      <c r="J92" s="4"/>
      <c r="K92" s="24" t="s">
        <v>205</v>
      </c>
      <c r="L92" s="24"/>
      <c r="M92" s="24" t="s">
        <v>205</v>
      </c>
      <c r="N92" s="25"/>
    </row>
    <row r="93" spans="2:14" ht="13.5" customHeight="1">
      <c r="B93" s="1">
        <f t="shared" si="5"/>
        <v>83</v>
      </c>
      <c r="C93" s="7"/>
      <c r="D93" s="7"/>
      <c r="E93" s="4"/>
      <c r="F93" s="4" t="s">
        <v>282</v>
      </c>
      <c r="G93" s="4"/>
      <c r="H93" s="4"/>
      <c r="I93" s="4"/>
      <c r="J93" s="4"/>
      <c r="K93" s="24">
        <v>2</v>
      </c>
      <c r="L93" s="24"/>
      <c r="M93" s="24"/>
      <c r="N93" s="25"/>
    </row>
    <row r="94" spans="2:14" ht="13.5" customHeight="1">
      <c r="B94" s="1">
        <f t="shared" si="5"/>
        <v>84</v>
      </c>
      <c r="C94" s="7"/>
      <c r="D94" s="7"/>
      <c r="E94" s="4"/>
      <c r="F94" s="4" t="s">
        <v>88</v>
      </c>
      <c r="G94" s="4"/>
      <c r="H94" s="4"/>
      <c r="I94" s="4"/>
      <c r="J94" s="4"/>
      <c r="K94" s="24">
        <v>12</v>
      </c>
      <c r="L94" s="24">
        <v>3</v>
      </c>
      <c r="M94" s="24">
        <v>4</v>
      </c>
      <c r="N94" s="25">
        <v>3</v>
      </c>
    </row>
    <row r="95" spans="2:14" ht="13.5" customHeight="1" thickBot="1">
      <c r="B95" s="1">
        <f t="shared" si="5"/>
        <v>85</v>
      </c>
      <c r="C95" s="7"/>
      <c r="D95" s="8"/>
      <c r="E95" s="4"/>
      <c r="F95" s="4" t="s">
        <v>42</v>
      </c>
      <c r="G95" s="4"/>
      <c r="H95" s="4"/>
      <c r="I95" s="4"/>
      <c r="J95" s="4"/>
      <c r="K95" s="24"/>
      <c r="L95" s="24"/>
      <c r="M95" s="24"/>
      <c r="N95" s="25" t="s">
        <v>205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COUNTA(K11:K112)</f>
        <v>55</v>
      </c>
      <c r="V96" s="29">
        <f>COUNTA(L11:L112)</f>
        <v>66</v>
      </c>
      <c r="W96" s="29">
        <f>COUNTA(M11:M112)</f>
        <v>64</v>
      </c>
      <c r="X96" s="29">
        <f>COUNTA(N11:N112)</f>
        <v>80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SUM(U11:U26,K27:K112)</f>
        <v>15554</v>
      </c>
      <c r="V100" s="29">
        <f>SUM(V11:V26,L27:L112)</f>
        <v>46502</v>
      </c>
      <c r="W100" s="29">
        <f>SUM(W11:W26,M27:M112)</f>
        <v>45891</v>
      </c>
      <c r="X100" s="29">
        <f>SUM(X11:X26,N27:N112)</f>
        <v>41210</v>
      </c>
    </row>
    <row r="101" spans="2:14" ht="18" customHeight="1" thickBot="1">
      <c r="B101" s="81"/>
      <c r="C101" s="10"/>
      <c r="D101" s="149" t="s">
        <v>3</v>
      </c>
      <c r="E101" s="149"/>
      <c r="F101" s="149"/>
      <c r="G101" s="149"/>
      <c r="H101" s="10"/>
      <c r="I101" s="10"/>
      <c r="J101" s="83"/>
      <c r="K101" s="34" t="str">
        <f>K5</f>
        <v>H 30.5.29</v>
      </c>
      <c r="L101" s="34" t="str">
        <f>L5</f>
        <v>H 30.5.29</v>
      </c>
      <c r="M101" s="34" t="str">
        <f>M5</f>
        <v>H 30.5.29</v>
      </c>
      <c r="N101" s="53" t="str">
        <f>N5</f>
        <v>H 30.5.29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85">
        <f>B95+1</f>
        <v>86</v>
      </c>
      <c r="C103" s="7" t="s">
        <v>43</v>
      </c>
      <c r="D103" s="7" t="s">
        <v>90</v>
      </c>
      <c r="E103" s="88"/>
      <c r="F103" s="88" t="s">
        <v>128</v>
      </c>
      <c r="G103" s="88"/>
      <c r="H103" s="88"/>
      <c r="I103" s="88"/>
      <c r="J103" s="88"/>
      <c r="K103" s="133"/>
      <c r="L103" s="133"/>
      <c r="M103" s="133"/>
      <c r="N103" s="30" t="s">
        <v>205</v>
      </c>
    </row>
    <row r="104" spans="2:14" ht="13.5" customHeight="1">
      <c r="B104" s="1">
        <f aca="true" t="shared" si="6" ref="B104:B112">B103+1</f>
        <v>87</v>
      </c>
      <c r="C104" s="7"/>
      <c r="D104" s="2" t="s">
        <v>44</v>
      </c>
      <c r="E104" s="4"/>
      <c r="F104" s="4" t="s">
        <v>167</v>
      </c>
      <c r="G104" s="4"/>
      <c r="H104" s="4"/>
      <c r="I104" s="4"/>
      <c r="J104" s="4"/>
      <c r="K104" s="24">
        <v>7</v>
      </c>
      <c r="L104" s="24">
        <v>7</v>
      </c>
      <c r="M104" s="24">
        <v>5</v>
      </c>
      <c r="N104" s="25">
        <v>3</v>
      </c>
    </row>
    <row r="105" spans="2:14" ht="13.5" customHeight="1">
      <c r="B105" s="1">
        <f t="shared" si="6"/>
        <v>88</v>
      </c>
      <c r="C105" s="7"/>
      <c r="D105" s="7"/>
      <c r="E105" s="4"/>
      <c r="F105" s="4" t="s">
        <v>171</v>
      </c>
      <c r="G105" s="4"/>
      <c r="H105" s="4"/>
      <c r="I105" s="4"/>
      <c r="J105" s="4"/>
      <c r="K105" s="24"/>
      <c r="L105" s="24"/>
      <c r="M105" s="24">
        <v>1</v>
      </c>
      <c r="N105" s="25">
        <v>1</v>
      </c>
    </row>
    <row r="106" spans="2:14" ht="13.5" customHeight="1">
      <c r="B106" s="1">
        <f t="shared" si="6"/>
        <v>89</v>
      </c>
      <c r="C106" s="7"/>
      <c r="D106" s="8"/>
      <c r="E106" s="4"/>
      <c r="F106" s="4" t="s">
        <v>45</v>
      </c>
      <c r="G106" s="4"/>
      <c r="H106" s="4"/>
      <c r="I106" s="4"/>
      <c r="J106" s="4"/>
      <c r="K106" s="24"/>
      <c r="L106" s="24" t="s">
        <v>205</v>
      </c>
      <c r="M106" s="24"/>
      <c r="N106" s="25">
        <v>50</v>
      </c>
    </row>
    <row r="107" spans="2:14" ht="13.5" customHeight="1">
      <c r="B107" s="1">
        <f t="shared" si="6"/>
        <v>90</v>
      </c>
      <c r="C107" s="8"/>
      <c r="D107" s="9" t="s">
        <v>46</v>
      </c>
      <c r="E107" s="4"/>
      <c r="F107" s="4" t="s">
        <v>47</v>
      </c>
      <c r="G107" s="4"/>
      <c r="H107" s="4"/>
      <c r="I107" s="4"/>
      <c r="J107" s="4"/>
      <c r="K107" s="24" t="s">
        <v>205</v>
      </c>
      <c r="L107" s="24" t="s">
        <v>205</v>
      </c>
      <c r="M107" s="24">
        <v>100</v>
      </c>
      <c r="N107" s="25">
        <v>150</v>
      </c>
    </row>
    <row r="108" spans="2:14" ht="13.5" customHeight="1">
      <c r="B108" s="1">
        <f t="shared" si="6"/>
        <v>91</v>
      </c>
      <c r="C108" s="2" t="s">
        <v>0</v>
      </c>
      <c r="D108" s="2" t="s">
        <v>91</v>
      </c>
      <c r="E108" s="4"/>
      <c r="F108" s="4" t="s">
        <v>1</v>
      </c>
      <c r="G108" s="4"/>
      <c r="H108" s="4"/>
      <c r="I108" s="4"/>
      <c r="J108" s="4"/>
      <c r="K108" s="24"/>
      <c r="L108" s="24"/>
      <c r="M108" s="24" t="s">
        <v>205</v>
      </c>
      <c r="N108" s="25" t="s">
        <v>205</v>
      </c>
    </row>
    <row r="109" spans="2:24" ht="13.5" customHeight="1">
      <c r="B109" s="1">
        <f t="shared" si="6"/>
        <v>92</v>
      </c>
      <c r="C109" s="7"/>
      <c r="D109" s="9" t="s">
        <v>48</v>
      </c>
      <c r="E109" s="4"/>
      <c r="F109" s="4" t="s">
        <v>49</v>
      </c>
      <c r="G109" s="4"/>
      <c r="H109" s="4"/>
      <c r="I109" s="4"/>
      <c r="J109" s="4"/>
      <c r="K109" s="24">
        <v>25</v>
      </c>
      <c r="L109" s="24" t="s">
        <v>205</v>
      </c>
      <c r="M109" s="24" t="s">
        <v>205</v>
      </c>
      <c r="N109" s="25" t="s">
        <v>205</v>
      </c>
      <c r="U109" s="29">
        <f>COUNTA(K85:K109)</f>
        <v>12</v>
      </c>
      <c r="V109" s="29">
        <f>COUNTA(L85:L109)</f>
        <v>12</v>
      </c>
      <c r="W109" s="29">
        <f>COUNTA(M85:M109)</f>
        <v>14</v>
      </c>
      <c r="X109" s="29">
        <f>COUNTA(N85:N109)</f>
        <v>16</v>
      </c>
    </row>
    <row r="110" spans="2:14" ht="13.5" customHeight="1">
      <c r="B110" s="1">
        <f t="shared" si="6"/>
        <v>93</v>
      </c>
      <c r="C110" s="156" t="s">
        <v>50</v>
      </c>
      <c r="D110" s="157"/>
      <c r="E110" s="4"/>
      <c r="F110" s="4" t="s">
        <v>51</v>
      </c>
      <c r="G110" s="4"/>
      <c r="H110" s="4"/>
      <c r="I110" s="4"/>
      <c r="J110" s="4"/>
      <c r="K110" s="24">
        <v>950</v>
      </c>
      <c r="L110" s="24">
        <v>4000</v>
      </c>
      <c r="M110" s="24">
        <v>5250</v>
      </c>
      <c r="N110" s="25">
        <v>3250</v>
      </c>
    </row>
    <row r="111" spans="2:14" ht="13.5" customHeight="1">
      <c r="B111" s="1">
        <f t="shared" si="6"/>
        <v>94</v>
      </c>
      <c r="C111" s="3"/>
      <c r="D111" s="92"/>
      <c r="E111" s="4"/>
      <c r="F111" s="4" t="s">
        <v>52</v>
      </c>
      <c r="G111" s="4"/>
      <c r="H111" s="4"/>
      <c r="I111" s="4"/>
      <c r="J111" s="4"/>
      <c r="K111" s="24">
        <v>400</v>
      </c>
      <c r="L111" s="24">
        <v>600</v>
      </c>
      <c r="M111" s="24">
        <v>1000</v>
      </c>
      <c r="N111" s="25">
        <v>1250</v>
      </c>
    </row>
    <row r="112" spans="2:14" ht="13.5" customHeight="1" thickBot="1">
      <c r="B112" s="1">
        <f t="shared" si="6"/>
        <v>95</v>
      </c>
      <c r="C112" s="3"/>
      <c r="D112" s="92"/>
      <c r="E112" s="4"/>
      <c r="F112" s="4" t="s">
        <v>92</v>
      </c>
      <c r="G112" s="4"/>
      <c r="H112" s="4"/>
      <c r="I112" s="4"/>
      <c r="J112" s="4"/>
      <c r="K112" s="24">
        <v>200</v>
      </c>
      <c r="L112" s="24">
        <v>1000</v>
      </c>
      <c r="M112" s="24">
        <v>2250</v>
      </c>
      <c r="N112" s="25">
        <v>2000</v>
      </c>
    </row>
    <row r="113" spans="2:14" ht="19.5" customHeight="1" thickTop="1">
      <c r="B113" s="159" t="s">
        <v>54</v>
      </c>
      <c r="C113" s="160"/>
      <c r="D113" s="160"/>
      <c r="E113" s="160"/>
      <c r="F113" s="160"/>
      <c r="G113" s="160"/>
      <c r="H113" s="160"/>
      <c r="I113" s="160"/>
      <c r="J113" s="95"/>
      <c r="K113" s="37">
        <f>SUM(K114:K122)</f>
        <v>15554</v>
      </c>
      <c r="L113" s="37">
        <f>SUM(L114:L122)</f>
        <v>46502</v>
      </c>
      <c r="M113" s="37">
        <f>SUM(M114:M122)</f>
        <v>45891</v>
      </c>
      <c r="N113" s="56">
        <f>SUM(N114:N122)</f>
        <v>41210</v>
      </c>
    </row>
    <row r="114" spans="2:14" ht="13.5" customHeight="1">
      <c r="B114" s="147" t="s">
        <v>55</v>
      </c>
      <c r="C114" s="148"/>
      <c r="D114" s="161"/>
      <c r="E114" s="13"/>
      <c r="F114" s="14"/>
      <c r="G114" s="146" t="s">
        <v>14</v>
      </c>
      <c r="H114" s="146"/>
      <c r="I114" s="14"/>
      <c r="J114" s="16"/>
      <c r="K114" s="5">
        <f>SUM(U$11:U$26)</f>
        <v>50</v>
      </c>
      <c r="L114" s="5">
        <f>SUM(V11:V26)</f>
        <v>150</v>
      </c>
      <c r="M114" s="5">
        <f>SUM(W$11:W$26)</f>
        <v>100</v>
      </c>
      <c r="N114" s="6">
        <f>SUM(X$11:X$26)</f>
        <v>1050</v>
      </c>
    </row>
    <row r="115" spans="2:14" ht="13.5" customHeight="1">
      <c r="B115" s="98"/>
      <c r="C115" s="99"/>
      <c r="D115" s="100"/>
      <c r="E115" s="17"/>
      <c r="F115" s="4"/>
      <c r="G115" s="146" t="s">
        <v>27</v>
      </c>
      <c r="H115" s="146"/>
      <c r="I115" s="15"/>
      <c r="J115" s="18"/>
      <c r="K115" s="5">
        <f>SUM(K$27)</f>
        <v>1150</v>
      </c>
      <c r="L115" s="5">
        <f>SUM(L$27)</f>
        <v>500</v>
      </c>
      <c r="M115" s="5">
        <f>SUM(M$27)</f>
        <v>850</v>
      </c>
      <c r="N115" s="6">
        <f>SUM(N$27)</f>
        <v>550</v>
      </c>
    </row>
    <row r="116" spans="2:14" ht="13.5" customHeight="1">
      <c r="B116" s="98"/>
      <c r="C116" s="99"/>
      <c r="D116" s="100"/>
      <c r="E116" s="17"/>
      <c r="F116" s="4"/>
      <c r="G116" s="146" t="s">
        <v>29</v>
      </c>
      <c r="H116" s="146"/>
      <c r="I116" s="14"/>
      <c r="J116" s="16"/>
      <c r="K116" s="5">
        <f>SUM(K$28:K$30)</f>
        <v>25</v>
      </c>
      <c r="L116" s="5">
        <f>SUM(L$28:L$30)</f>
        <v>1</v>
      </c>
      <c r="M116" s="5">
        <f>SUM(M$28:M$30)</f>
        <v>50</v>
      </c>
      <c r="N116" s="6">
        <f>SUM(N$28:N$30)</f>
        <v>150</v>
      </c>
    </row>
    <row r="117" spans="2:14" ht="13.5" customHeight="1">
      <c r="B117" s="98"/>
      <c r="C117" s="99"/>
      <c r="D117" s="100"/>
      <c r="E117" s="17"/>
      <c r="F117" s="4"/>
      <c r="G117" s="146" t="s">
        <v>101</v>
      </c>
      <c r="H117" s="146"/>
      <c r="I117" s="14"/>
      <c r="J117" s="16"/>
      <c r="K117" s="5">
        <f>SUM(K$31:K$31)</f>
        <v>75</v>
      </c>
      <c r="L117" s="5">
        <f>SUM(L$31:L$31)</f>
        <v>50</v>
      </c>
      <c r="M117" s="5">
        <f>SUM(M$31:M$31)</f>
        <v>0</v>
      </c>
      <c r="N117" s="6">
        <f>SUM(N$31:N$31)</f>
        <v>100</v>
      </c>
    </row>
    <row r="118" spans="2:14" ht="13.5" customHeight="1">
      <c r="B118" s="98"/>
      <c r="C118" s="99"/>
      <c r="D118" s="100"/>
      <c r="E118" s="17"/>
      <c r="F118" s="4"/>
      <c r="G118" s="146" t="s">
        <v>102</v>
      </c>
      <c r="H118" s="146"/>
      <c r="I118" s="14"/>
      <c r="J118" s="16"/>
      <c r="K118" s="5">
        <f>SUM(K$34:K$50)</f>
        <v>11100</v>
      </c>
      <c r="L118" s="5">
        <f>SUM(L$34:L$50)</f>
        <v>38050</v>
      </c>
      <c r="M118" s="5">
        <f>SUM(M$34:M$50)</f>
        <v>33700</v>
      </c>
      <c r="N118" s="6">
        <f>SUM(N$34:N$50)</f>
        <v>29251</v>
      </c>
    </row>
    <row r="119" spans="2:14" ht="13.5" customHeight="1">
      <c r="B119" s="98"/>
      <c r="C119" s="99"/>
      <c r="D119" s="100"/>
      <c r="E119" s="17"/>
      <c r="F119" s="4"/>
      <c r="G119" s="146" t="s">
        <v>96</v>
      </c>
      <c r="H119" s="146"/>
      <c r="I119" s="14"/>
      <c r="J119" s="16"/>
      <c r="K119" s="5">
        <f>SUM(K$51:K$53)</f>
        <v>0</v>
      </c>
      <c r="L119" s="5">
        <f>SUM(L$51:L$53)</f>
        <v>0</v>
      </c>
      <c r="M119" s="5">
        <f>SUM(M$51:M$53)</f>
        <v>50</v>
      </c>
      <c r="N119" s="6">
        <f>SUM(N$51:N$53)</f>
        <v>150</v>
      </c>
    </row>
    <row r="120" spans="2:14" ht="13.5" customHeight="1">
      <c r="B120" s="98"/>
      <c r="C120" s="99"/>
      <c r="D120" s="100"/>
      <c r="E120" s="17"/>
      <c r="F120" s="4"/>
      <c r="G120" s="146" t="s">
        <v>30</v>
      </c>
      <c r="H120" s="146"/>
      <c r="I120" s="14"/>
      <c r="J120" s="16"/>
      <c r="K120" s="5">
        <f>SUM(K$54:K$84)</f>
        <v>1513</v>
      </c>
      <c r="L120" s="5">
        <f>SUM(L$54:L$84)</f>
        <v>2129</v>
      </c>
      <c r="M120" s="5">
        <f>SUM(M$54:M$84)</f>
        <v>2521</v>
      </c>
      <c r="N120" s="6">
        <f>SUM(N$54:N$84)</f>
        <v>3230</v>
      </c>
    </row>
    <row r="121" spans="2:14" ht="13.5" customHeight="1">
      <c r="B121" s="98"/>
      <c r="C121" s="99"/>
      <c r="D121" s="100"/>
      <c r="E121" s="17"/>
      <c r="F121" s="4"/>
      <c r="G121" s="146" t="s">
        <v>56</v>
      </c>
      <c r="H121" s="146"/>
      <c r="I121" s="14"/>
      <c r="J121" s="16"/>
      <c r="K121" s="5">
        <f>SUM(K$32:K$33,K$110:K$111)</f>
        <v>1380</v>
      </c>
      <c r="L121" s="5">
        <f>SUM(L$32:L$33,L$110:L$111)</f>
        <v>4600</v>
      </c>
      <c r="M121" s="5">
        <f>SUM(M$32:M$33,M$110:M$111)</f>
        <v>6251</v>
      </c>
      <c r="N121" s="6">
        <f>SUM(N$32:N$33,N$110:N$111)</f>
        <v>4513</v>
      </c>
    </row>
    <row r="122" spans="2:14" ht="13.5" customHeight="1" thickBot="1">
      <c r="B122" s="101"/>
      <c r="C122" s="102"/>
      <c r="D122" s="103"/>
      <c r="E122" s="19"/>
      <c r="F122" s="10"/>
      <c r="G122" s="149" t="s">
        <v>53</v>
      </c>
      <c r="H122" s="149"/>
      <c r="I122" s="20"/>
      <c r="J122" s="21"/>
      <c r="K122" s="11">
        <f>SUM(K$85:K$109,K$112)</f>
        <v>261</v>
      </c>
      <c r="L122" s="11">
        <f>SUM(L$85:L$109,L$112)</f>
        <v>1022</v>
      </c>
      <c r="M122" s="11">
        <f>SUM(M$85:M$109,M$112)</f>
        <v>2369</v>
      </c>
      <c r="N122" s="12">
        <f>SUM(N$85:N$109,N$112)</f>
        <v>2216</v>
      </c>
    </row>
    <row r="123" spans="2:14" ht="18" customHeight="1" thickTop="1">
      <c r="B123" s="150" t="s">
        <v>57</v>
      </c>
      <c r="C123" s="151"/>
      <c r="D123" s="152"/>
      <c r="E123" s="106"/>
      <c r="F123" s="104"/>
      <c r="G123" s="153" t="s">
        <v>58</v>
      </c>
      <c r="H123" s="153"/>
      <c r="I123" s="104"/>
      <c r="J123" s="105"/>
      <c r="K123" s="38" t="s">
        <v>59</v>
      </c>
      <c r="L123" s="44"/>
      <c r="M123" s="44"/>
      <c r="N123" s="57"/>
    </row>
    <row r="124" spans="2:14" ht="18" customHeight="1">
      <c r="B124" s="107"/>
      <c r="C124" s="108"/>
      <c r="D124" s="108"/>
      <c r="E124" s="109"/>
      <c r="F124" s="110"/>
      <c r="G124" s="111"/>
      <c r="H124" s="111"/>
      <c r="I124" s="110"/>
      <c r="J124" s="112"/>
      <c r="K124" s="39" t="s">
        <v>60</v>
      </c>
      <c r="L124" s="45"/>
      <c r="M124" s="45"/>
      <c r="N124" s="48"/>
    </row>
    <row r="125" spans="2:14" ht="18" customHeight="1">
      <c r="B125" s="98"/>
      <c r="C125" s="99"/>
      <c r="D125" s="99"/>
      <c r="E125" s="113"/>
      <c r="F125" s="26"/>
      <c r="G125" s="154" t="s">
        <v>61</v>
      </c>
      <c r="H125" s="154"/>
      <c r="I125" s="96"/>
      <c r="J125" s="97"/>
      <c r="K125" s="40" t="s">
        <v>62</v>
      </c>
      <c r="L125" s="46"/>
      <c r="M125" s="49"/>
      <c r="N125" s="46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114</v>
      </c>
      <c r="L126" s="47"/>
      <c r="M126" s="50"/>
      <c r="N126" s="47"/>
    </row>
    <row r="127" spans="2:14" ht="18" customHeight="1">
      <c r="B127" s="98"/>
      <c r="C127" s="99"/>
      <c r="D127" s="99"/>
      <c r="E127" s="114"/>
      <c r="F127" s="99"/>
      <c r="G127" s="115"/>
      <c r="H127" s="115"/>
      <c r="I127" s="108"/>
      <c r="J127" s="116"/>
      <c r="K127" s="41" t="s">
        <v>106</v>
      </c>
      <c r="L127" s="45"/>
      <c r="M127" s="50"/>
      <c r="N127" s="47"/>
    </row>
    <row r="128" spans="2:14" ht="18" customHeight="1">
      <c r="B128" s="98"/>
      <c r="C128" s="99"/>
      <c r="D128" s="99"/>
      <c r="E128" s="113"/>
      <c r="F128" s="26"/>
      <c r="G128" s="154" t="s">
        <v>63</v>
      </c>
      <c r="H128" s="154"/>
      <c r="I128" s="96"/>
      <c r="J128" s="97"/>
      <c r="K128" s="40" t="s">
        <v>122</v>
      </c>
      <c r="L128" s="46"/>
      <c r="M128" s="49"/>
      <c r="N128" s="46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115</v>
      </c>
      <c r="L129" s="47"/>
      <c r="M129" s="50"/>
      <c r="N129" s="47"/>
    </row>
    <row r="130" spans="2:14" ht="18" customHeight="1">
      <c r="B130" s="98"/>
      <c r="C130" s="99"/>
      <c r="D130" s="99"/>
      <c r="E130" s="114"/>
      <c r="F130" s="99"/>
      <c r="G130" s="115"/>
      <c r="H130" s="115"/>
      <c r="I130" s="108"/>
      <c r="J130" s="116"/>
      <c r="K130" s="41" t="s">
        <v>120</v>
      </c>
      <c r="L130" s="47"/>
      <c r="M130" s="47"/>
      <c r="N130" s="47"/>
    </row>
    <row r="131" spans="2:14" ht="18" customHeight="1">
      <c r="B131" s="98"/>
      <c r="C131" s="99"/>
      <c r="D131" s="99"/>
      <c r="E131" s="87"/>
      <c r="F131" s="88"/>
      <c r="G131" s="111"/>
      <c r="H131" s="111"/>
      <c r="I131" s="110"/>
      <c r="J131" s="112"/>
      <c r="K131" s="41" t="s">
        <v>121</v>
      </c>
      <c r="L131" s="48"/>
      <c r="M131" s="45"/>
      <c r="N131" s="48"/>
    </row>
    <row r="132" spans="2:14" ht="18" customHeight="1">
      <c r="B132" s="147" t="s">
        <v>64</v>
      </c>
      <c r="C132" s="148"/>
      <c r="D132" s="148"/>
      <c r="E132" s="26"/>
      <c r="F132" s="26"/>
      <c r="G132" s="26"/>
      <c r="H132" s="26"/>
      <c r="I132" s="26"/>
      <c r="J132" s="26"/>
      <c r="K132" s="26"/>
      <c r="L132" s="26"/>
      <c r="M132" s="26"/>
      <c r="N132" s="58"/>
    </row>
    <row r="133" spans="2:14" ht="13.5" customHeight="1">
      <c r="B133" s="117"/>
      <c r="C133" s="42" t="s">
        <v>65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7"/>
      <c r="C134" s="42" t="s">
        <v>66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67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7"/>
      <c r="C136" s="42" t="s">
        <v>240</v>
      </c>
      <c r="D136" s="118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241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201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112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113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97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246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242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243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244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194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245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247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203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3.5" customHeight="1">
      <c r="B150" s="119"/>
      <c r="C150" s="42" t="s">
        <v>149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8" customHeight="1">
      <c r="B151" s="119"/>
      <c r="C151" s="42" t="s">
        <v>68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59"/>
    </row>
    <row r="152" spans="2:14" ht="13.5">
      <c r="B152" s="120"/>
      <c r="C152" s="42" t="s">
        <v>248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2:14" ht="13.5">
      <c r="B153" s="120"/>
      <c r="C153" s="42" t="s">
        <v>202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3.5">
      <c r="B154" s="120"/>
      <c r="C154" s="42" t="s">
        <v>249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</row>
    <row r="155" spans="2:14" ht="14.25" thickBot="1">
      <c r="B155" s="121"/>
      <c r="C155" s="43" t="s">
        <v>250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9"/>
    </row>
  </sheetData>
  <sheetProtection/>
  <mergeCells count="27">
    <mergeCell ref="D4:G4"/>
    <mergeCell ref="D5:G5"/>
    <mergeCell ref="D6:G6"/>
    <mergeCell ref="D7:F7"/>
    <mergeCell ref="D8:F8"/>
    <mergeCell ref="D9:F9"/>
    <mergeCell ref="G10:H10"/>
    <mergeCell ref="C110:D110"/>
    <mergeCell ref="D100:G100"/>
    <mergeCell ref="D101:G101"/>
    <mergeCell ref="B113:I113"/>
    <mergeCell ref="B114:D114"/>
    <mergeCell ref="G114:H114"/>
    <mergeCell ref="G102:H102"/>
    <mergeCell ref="G115:H115"/>
    <mergeCell ref="G116:H116"/>
    <mergeCell ref="G117:H117"/>
    <mergeCell ref="G118:H118"/>
    <mergeCell ref="G119:H119"/>
    <mergeCell ref="G120:H120"/>
    <mergeCell ref="B132:D132"/>
    <mergeCell ref="G121:H121"/>
    <mergeCell ref="G122:H122"/>
    <mergeCell ref="B123:D123"/>
    <mergeCell ref="G123:H123"/>
    <mergeCell ref="G125:H125"/>
    <mergeCell ref="G128:H12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4"/>
  <sheetViews>
    <sheetView view="pageBreakPreview" zoomScale="75" zoomScaleNormal="75" zoomScaleSheetLayoutView="75" zoomScalePageLayoutView="0" workbookViewId="0" topLeftCell="A1">
      <pane xSplit="10" ySplit="10" topLeftCell="K122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L132" sqref="L132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251</v>
      </c>
      <c r="L5" s="32" t="str">
        <f>K5</f>
        <v>H 30.5.21</v>
      </c>
      <c r="M5" s="32" t="str">
        <f>K5</f>
        <v>H 30.5.21</v>
      </c>
      <c r="N5" s="51" t="str">
        <f>K5</f>
        <v>H 30.5.21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0.4305555555555556</v>
      </c>
      <c r="L6" s="122">
        <v>0.4222222222222222</v>
      </c>
      <c r="M6" s="122">
        <v>0.40277777777777773</v>
      </c>
      <c r="N6" s="123">
        <v>0.3638888888888889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2.53</v>
      </c>
      <c r="L7" s="124">
        <v>1.65</v>
      </c>
      <c r="M7" s="124">
        <v>1.68</v>
      </c>
      <c r="N7" s="125">
        <v>1.69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254</v>
      </c>
      <c r="G11" s="4"/>
      <c r="H11" s="4"/>
      <c r="I11" s="4"/>
      <c r="J11" s="4"/>
      <c r="K11" s="22"/>
      <c r="L11" s="22" t="s">
        <v>193</v>
      </c>
      <c r="M11" s="22"/>
      <c r="N11" s="23"/>
      <c r="P11" s="29" t="s">
        <v>15</v>
      </c>
      <c r="Q11" s="29">
        <f aca="true" t="shared" si="0" ref="Q11:T17">IF(K11="",0,VALUE(MID(K11,2,LEN(K11)-2)))</f>
        <v>0</v>
      </c>
      <c r="R11" s="29" t="e">
        <f t="shared" si="0"/>
        <v>#VALUE!</v>
      </c>
      <c r="S11" s="29">
        <f t="shared" si="0"/>
        <v>0</v>
      </c>
      <c r="T11" s="29">
        <f t="shared" si="0"/>
        <v>0</v>
      </c>
      <c r="U11" s="29">
        <f aca="true" t="shared" si="1" ref="U11:X25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224</v>
      </c>
      <c r="L12" s="22" t="s">
        <v>204</v>
      </c>
      <c r="M12" s="22" t="s">
        <v>252</v>
      </c>
      <c r="N12" s="23" t="s">
        <v>228</v>
      </c>
      <c r="P12" s="29" t="s">
        <v>15</v>
      </c>
      <c r="Q12" s="29" t="e">
        <f t="shared" si="0"/>
        <v>#VALUE!</v>
      </c>
      <c r="R12" s="29">
        <f t="shared" si="0"/>
        <v>50</v>
      </c>
      <c r="S12" s="29">
        <f t="shared" si="0"/>
        <v>75</v>
      </c>
      <c r="T12" s="29">
        <f t="shared" si="0"/>
        <v>125</v>
      </c>
      <c r="U12" s="29">
        <f t="shared" si="1"/>
        <v>0</v>
      </c>
      <c r="V12" s="29">
        <f t="shared" si="1"/>
        <v>50</v>
      </c>
      <c r="W12" s="29">
        <f t="shared" si="1"/>
        <v>75</v>
      </c>
      <c r="X12" s="29">
        <f t="shared" si="1"/>
        <v>125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213</v>
      </c>
      <c r="G13" s="4"/>
      <c r="H13" s="4"/>
      <c r="I13" s="4"/>
      <c r="J13" s="4"/>
      <c r="K13" s="22" t="s">
        <v>223</v>
      </c>
      <c r="L13" s="22"/>
      <c r="M13" s="22" t="s">
        <v>223</v>
      </c>
      <c r="N13" s="23"/>
      <c r="P13" s="29" t="s">
        <v>15</v>
      </c>
      <c r="Q13" s="29">
        <f t="shared" si="0"/>
        <v>25</v>
      </c>
      <c r="R13" s="29">
        <f t="shared" si="0"/>
        <v>0</v>
      </c>
      <c r="S13" s="29">
        <f t="shared" si="0"/>
        <v>25</v>
      </c>
      <c r="T13" s="29">
        <f t="shared" si="0"/>
        <v>0</v>
      </c>
      <c r="U13" s="29">
        <f t="shared" si="1"/>
        <v>25</v>
      </c>
      <c r="V13" s="29">
        <f t="shared" si="1"/>
        <v>0</v>
      </c>
      <c r="W13" s="29">
        <f t="shared" si="1"/>
        <v>25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255</v>
      </c>
      <c r="G14" s="4"/>
      <c r="H14" s="4"/>
      <c r="I14" s="4"/>
      <c r="J14" s="4"/>
      <c r="K14" s="22"/>
      <c r="L14" s="22" t="s">
        <v>224</v>
      </c>
      <c r="M14" s="22"/>
      <c r="N14" s="23"/>
      <c r="P14" s="29" t="s">
        <v>15</v>
      </c>
      <c r="Q14" s="29">
        <f>IF(K14="",0,VALUE(MID(K14,2,LEN(K14)-2)))</f>
        <v>0</v>
      </c>
      <c r="R14" s="29" t="e">
        <f t="shared" si="0"/>
        <v>#VALUE!</v>
      </c>
      <c r="S14" s="29">
        <f t="shared" si="0"/>
        <v>0</v>
      </c>
      <c r="T14" s="29">
        <f t="shared" si="0"/>
        <v>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232</v>
      </c>
      <c r="G15" s="4"/>
      <c r="H15" s="4"/>
      <c r="I15" s="4"/>
      <c r="J15" s="4"/>
      <c r="K15" s="22"/>
      <c r="L15" s="22"/>
      <c r="M15" s="22" t="s">
        <v>224</v>
      </c>
      <c r="N15" s="23" t="s">
        <v>204</v>
      </c>
      <c r="P15" s="29" t="s">
        <v>15</v>
      </c>
      <c r="Q15" s="29">
        <f>IF(K15="",0,VALUE(MID(K15,2,LEN(K15)-2)))</f>
        <v>0</v>
      </c>
      <c r="R15" s="29">
        <f t="shared" si="0"/>
        <v>0</v>
      </c>
      <c r="S15" s="29" t="e">
        <f t="shared" si="0"/>
        <v>#VALUE!</v>
      </c>
      <c r="T15" s="29">
        <f t="shared" si="0"/>
        <v>50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50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166</v>
      </c>
      <c r="G16" s="4"/>
      <c r="H16" s="4"/>
      <c r="I16" s="4"/>
      <c r="J16" s="4"/>
      <c r="K16" s="22"/>
      <c r="L16" s="22"/>
      <c r="M16" s="22"/>
      <c r="N16" s="23" t="s">
        <v>224</v>
      </c>
      <c r="T16" s="29" t="e">
        <f t="shared" si="0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256</v>
      </c>
      <c r="G17" s="4"/>
      <c r="H17" s="4"/>
      <c r="I17" s="4"/>
      <c r="J17" s="4"/>
      <c r="K17" s="22" t="s">
        <v>224</v>
      </c>
      <c r="L17" s="22"/>
      <c r="M17" s="22" t="s">
        <v>223</v>
      </c>
      <c r="N17" s="23" t="s">
        <v>224</v>
      </c>
      <c r="P17" s="29" t="s">
        <v>15</v>
      </c>
      <c r="Q17" s="29" t="e">
        <f>IF(K17="",0,VALUE(MID(K17,2,LEN(K17)-2)))</f>
        <v>#VALUE!</v>
      </c>
      <c r="R17" s="29">
        <f t="shared" si="0"/>
        <v>0</v>
      </c>
      <c r="S17" s="29">
        <f t="shared" si="0"/>
        <v>25</v>
      </c>
      <c r="T17" s="29" t="e">
        <f t="shared" si="0"/>
        <v>#VALUE!</v>
      </c>
      <c r="U17" s="29">
        <f t="shared" si="1"/>
        <v>0</v>
      </c>
      <c r="V17" s="29">
        <f t="shared" si="1"/>
        <v>0</v>
      </c>
      <c r="W17" s="29">
        <f t="shared" si="1"/>
        <v>25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/>
      <c r="L18" s="22"/>
      <c r="M18" s="22" t="s">
        <v>223</v>
      </c>
      <c r="N18" s="23" t="s">
        <v>210</v>
      </c>
      <c r="P18" s="90" t="s">
        <v>16</v>
      </c>
      <c r="Q18" s="29">
        <f>K18</f>
        <v>0</v>
      </c>
      <c r="R18" s="29">
        <f>L18</f>
        <v>0</v>
      </c>
      <c r="S18" s="29" t="str">
        <f>M18</f>
        <v>(25)</v>
      </c>
      <c r="T18" s="29" t="str">
        <f>N18</f>
        <v>(200)</v>
      </c>
      <c r="U18" s="29">
        <f t="shared" si="1"/>
        <v>0</v>
      </c>
      <c r="V18" s="29">
        <f t="shared" si="1"/>
        <v>0</v>
      </c>
      <c r="W18" s="29">
        <f t="shared" si="1"/>
        <v>25</v>
      </c>
      <c r="X18" s="29">
        <f t="shared" si="1"/>
        <v>200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205</v>
      </c>
      <c r="L19" s="22" t="s">
        <v>205</v>
      </c>
      <c r="M19" s="22" t="s">
        <v>205</v>
      </c>
      <c r="N19" s="23" t="s">
        <v>205</v>
      </c>
      <c r="P19" s="29" t="s">
        <v>15</v>
      </c>
      <c r="Q19" s="29" t="e">
        <f aca="true" t="shared" si="3" ref="Q19:T20">IF(K19="",0,VALUE(MID(K19,2,LEN(K19)-2)))</f>
        <v>#VALUE!</v>
      </c>
      <c r="R19" s="29" t="e">
        <f t="shared" si="3"/>
        <v>#VALUE!</v>
      </c>
      <c r="S19" s="29" t="e">
        <f t="shared" si="3"/>
        <v>#VALUE!</v>
      </c>
      <c r="T19" s="29" t="e">
        <f t="shared" si="3"/>
        <v>#VALUE!</v>
      </c>
      <c r="U19" s="29">
        <f>IF(K19="＋",0,IF(K19="(＋)",0,ABS(K19)))</f>
        <v>0</v>
      </c>
      <c r="V19" s="29">
        <f>IF(L19="＋",0,IF(L19="(＋)",0,ABS(L19)))</f>
        <v>0</v>
      </c>
      <c r="W19" s="29">
        <f>IF(M19="＋",0,IF(M19="(＋)",0,ABS(M19)))</f>
        <v>0</v>
      </c>
      <c r="X19" s="29">
        <f>IF(N19="＋",0,IF(N19="(＋)",0,ABS(N19)))</f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/>
      <c r="L20" s="22" t="s">
        <v>205</v>
      </c>
      <c r="M20" s="22" t="s">
        <v>205</v>
      </c>
      <c r="N20" s="23" t="s">
        <v>205</v>
      </c>
      <c r="P20" s="29" t="s">
        <v>15</v>
      </c>
      <c r="Q20" s="29">
        <f t="shared" si="3"/>
        <v>0</v>
      </c>
      <c r="R20" s="29" t="e">
        <f t="shared" si="3"/>
        <v>#VALUE!</v>
      </c>
      <c r="S20" s="29" t="e">
        <f t="shared" si="3"/>
        <v>#VALUE!</v>
      </c>
      <c r="T20" s="29" t="e">
        <f t="shared" si="3"/>
        <v>#VALUE!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195</v>
      </c>
      <c r="G21" s="4"/>
      <c r="H21" s="4"/>
      <c r="I21" s="4"/>
      <c r="J21" s="4"/>
      <c r="K21" s="22" t="s">
        <v>224</v>
      </c>
      <c r="L21" s="22" t="s">
        <v>223</v>
      </c>
      <c r="M21" s="22" t="s">
        <v>204</v>
      </c>
      <c r="N21" s="23" t="s">
        <v>252</v>
      </c>
      <c r="P21" s="90" t="s">
        <v>16</v>
      </c>
      <c r="Q21" s="29" t="str">
        <f>K21</f>
        <v>(＋)</v>
      </c>
      <c r="R21" s="29" t="str">
        <f>L21</f>
        <v>(25)</v>
      </c>
      <c r="S21" s="29" t="str">
        <f>M21</f>
        <v>(50)</v>
      </c>
      <c r="T21" s="29" t="str">
        <f>N21</f>
        <v>(75)</v>
      </c>
      <c r="U21" s="29">
        <f t="shared" si="1"/>
        <v>0</v>
      </c>
      <c r="V21" s="29">
        <f t="shared" si="1"/>
        <v>25</v>
      </c>
      <c r="W21" s="29">
        <f t="shared" si="1"/>
        <v>50</v>
      </c>
      <c r="X21" s="29">
        <f t="shared" si="1"/>
        <v>75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158</v>
      </c>
      <c r="G22" s="4"/>
      <c r="H22" s="4"/>
      <c r="I22" s="4"/>
      <c r="J22" s="4"/>
      <c r="K22" s="22" t="s">
        <v>224</v>
      </c>
      <c r="L22" s="22"/>
      <c r="M22" s="22"/>
      <c r="N22" s="23" t="s">
        <v>223</v>
      </c>
      <c r="P22" s="29" t="s">
        <v>15</v>
      </c>
      <c r="Q22" s="29" t="e">
        <f>IF(K22="",0,VALUE(MID(K22,2,LEN(K22)-2)))</f>
        <v>#VALUE!</v>
      </c>
      <c r="R22" s="29">
        <f>IF(L24="",0,VALUE(MID(L24,2,LEN(L24)-2)))</f>
        <v>125</v>
      </c>
      <c r="S22" s="29">
        <f>IF(M22="",0,VALUE(MID(M22,2,LEN(M22)-2)))</f>
        <v>0</v>
      </c>
      <c r="T22" s="29">
        <f>IF(N22="",0,VALUE(MID(N22,2,LEN(N22)-2)))</f>
        <v>25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25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162</v>
      </c>
      <c r="G23" s="4"/>
      <c r="H23" s="4"/>
      <c r="I23" s="4"/>
      <c r="J23" s="4"/>
      <c r="K23" s="22"/>
      <c r="L23" s="22"/>
      <c r="M23" s="22"/>
      <c r="N23" s="23" t="s">
        <v>224</v>
      </c>
      <c r="U23" s="29">
        <f t="shared" si="1"/>
        <v>0</v>
      </c>
      <c r="V23" s="29">
        <f t="shared" si="1"/>
        <v>0</v>
      </c>
      <c r="W23" s="29">
        <f t="shared" si="1"/>
        <v>0</v>
      </c>
      <c r="X23" s="29">
        <f t="shared" si="1"/>
        <v>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157</v>
      </c>
      <c r="G24" s="4"/>
      <c r="H24" s="4"/>
      <c r="I24" s="4"/>
      <c r="J24" s="4"/>
      <c r="K24" s="22"/>
      <c r="L24" s="22" t="s">
        <v>228</v>
      </c>
      <c r="M24" s="22" t="s">
        <v>208</v>
      </c>
      <c r="N24" s="23" t="s">
        <v>253</v>
      </c>
      <c r="P24" s="29" t="s">
        <v>15</v>
      </c>
      <c r="Q24" s="29">
        <f aca="true" t="shared" si="4" ref="Q24:T25">IF(K24="",0,VALUE(MID(K24,2,LEN(K24)-2)))</f>
        <v>0</v>
      </c>
      <c r="R24" s="29" t="e">
        <f>IF(#REF!="",0,VALUE(MID(#REF!,2,LEN(#REF!)-2)))</f>
        <v>#REF!</v>
      </c>
      <c r="S24" s="29">
        <f t="shared" si="4"/>
        <v>100</v>
      </c>
      <c r="T24" s="29">
        <f t="shared" si="4"/>
        <v>275</v>
      </c>
      <c r="U24" s="29">
        <f t="shared" si="1"/>
        <v>0</v>
      </c>
      <c r="V24" s="29">
        <f t="shared" si="1"/>
        <v>125</v>
      </c>
      <c r="W24" s="29">
        <f t="shared" si="1"/>
        <v>100</v>
      </c>
      <c r="X24" s="29">
        <f t="shared" si="1"/>
        <v>275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93</v>
      </c>
      <c r="G25" s="4"/>
      <c r="H25" s="4"/>
      <c r="I25" s="4"/>
      <c r="J25" s="4"/>
      <c r="K25" s="22"/>
      <c r="L25" s="22" t="s">
        <v>204</v>
      </c>
      <c r="M25" s="22" t="s">
        <v>223</v>
      </c>
      <c r="N25" s="23" t="s">
        <v>223</v>
      </c>
      <c r="P25" s="29" t="s">
        <v>15</v>
      </c>
      <c r="Q25" s="29">
        <f t="shared" si="4"/>
        <v>0</v>
      </c>
      <c r="R25" s="29">
        <f t="shared" si="4"/>
        <v>50</v>
      </c>
      <c r="S25" s="29">
        <f t="shared" si="4"/>
        <v>25</v>
      </c>
      <c r="T25" s="29">
        <f t="shared" si="4"/>
        <v>25</v>
      </c>
      <c r="U25" s="29">
        <f t="shared" si="1"/>
        <v>0</v>
      </c>
      <c r="V25" s="29">
        <f t="shared" si="1"/>
        <v>50</v>
      </c>
      <c r="W25" s="29">
        <f t="shared" si="1"/>
        <v>25</v>
      </c>
      <c r="X25" s="29">
        <f t="shared" si="1"/>
        <v>25</v>
      </c>
    </row>
    <row r="26" spans="2:24" ht="13.5" customHeight="1">
      <c r="B26" s="1">
        <f t="shared" si="2"/>
        <v>16</v>
      </c>
      <c r="C26" s="2" t="s">
        <v>26</v>
      </c>
      <c r="D26" s="2" t="s">
        <v>27</v>
      </c>
      <c r="E26" s="4"/>
      <c r="F26" s="4" t="s">
        <v>154</v>
      </c>
      <c r="G26" s="4"/>
      <c r="H26" s="4"/>
      <c r="I26" s="4"/>
      <c r="J26" s="4"/>
      <c r="K26" s="28">
        <v>1250</v>
      </c>
      <c r="L26" s="24">
        <v>1350</v>
      </c>
      <c r="M26" s="24">
        <v>575</v>
      </c>
      <c r="N26" s="25">
        <v>675</v>
      </c>
      <c r="P26" s="90"/>
      <c r="U26" s="29">
        <f>COUNTA(K11:K25)</f>
        <v>6</v>
      </c>
      <c r="V26" s="29">
        <f>COUNTA(L11:L25)</f>
        <v>8</v>
      </c>
      <c r="W26" s="29">
        <f>COUNTA(M11:M25)</f>
        <v>10</v>
      </c>
      <c r="X26" s="29">
        <f>COUNTA(N11:N25)</f>
        <v>12</v>
      </c>
    </row>
    <row r="27" spans="2:21" ht="13.5" customHeight="1">
      <c r="B27" s="1">
        <f t="shared" si="2"/>
        <v>17</v>
      </c>
      <c r="C27" s="2" t="s">
        <v>28</v>
      </c>
      <c r="D27" s="2" t="s">
        <v>29</v>
      </c>
      <c r="E27" s="4"/>
      <c r="F27" s="4" t="s">
        <v>83</v>
      </c>
      <c r="G27" s="4"/>
      <c r="H27" s="4"/>
      <c r="I27" s="4"/>
      <c r="J27" s="4"/>
      <c r="K27" s="24"/>
      <c r="L27" s="24">
        <v>1</v>
      </c>
      <c r="M27" s="24"/>
      <c r="N27" s="25" t="s">
        <v>205</v>
      </c>
      <c r="P27" s="90"/>
      <c r="U27" s="29">
        <f>COUNTA(K11:K25)</f>
        <v>6</v>
      </c>
    </row>
    <row r="28" spans="2:16" ht="13.5" customHeight="1">
      <c r="B28" s="1">
        <f t="shared" si="2"/>
        <v>18</v>
      </c>
      <c r="C28" s="7"/>
      <c r="D28" s="7"/>
      <c r="E28" s="4"/>
      <c r="F28" s="4" t="s">
        <v>129</v>
      </c>
      <c r="G28" s="4"/>
      <c r="H28" s="4"/>
      <c r="I28" s="4"/>
      <c r="J28" s="4"/>
      <c r="K28" s="24">
        <v>75</v>
      </c>
      <c r="L28" s="24">
        <v>100</v>
      </c>
      <c r="M28" s="24">
        <v>50</v>
      </c>
      <c r="N28" s="25">
        <v>50</v>
      </c>
      <c r="P28" s="90"/>
    </row>
    <row r="29" spans="2:14" ht="12.75" customHeight="1">
      <c r="B29" s="1">
        <f t="shared" si="2"/>
        <v>19</v>
      </c>
      <c r="C29" s="2" t="s">
        <v>110</v>
      </c>
      <c r="D29" s="2" t="s">
        <v>18</v>
      </c>
      <c r="E29" s="4"/>
      <c r="F29" s="4" t="s">
        <v>123</v>
      </c>
      <c r="G29" s="4"/>
      <c r="H29" s="4"/>
      <c r="I29" s="4"/>
      <c r="J29" s="4"/>
      <c r="K29" s="24" t="s">
        <v>205</v>
      </c>
      <c r="L29" s="24">
        <v>25</v>
      </c>
      <c r="M29" s="24" t="s">
        <v>205</v>
      </c>
      <c r="N29" s="25">
        <v>150</v>
      </c>
    </row>
    <row r="30" spans="2:24" ht="13.5" customHeight="1">
      <c r="B30" s="1">
        <f t="shared" si="2"/>
        <v>20</v>
      </c>
      <c r="C30" s="7"/>
      <c r="D30" s="2" t="s">
        <v>94</v>
      </c>
      <c r="E30" s="4"/>
      <c r="F30" s="4" t="s">
        <v>161</v>
      </c>
      <c r="G30" s="4"/>
      <c r="H30" s="4"/>
      <c r="I30" s="4"/>
      <c r="J30" s="4"/>
      <c r="K30" s="24"/>
      <c r="L30" s="24"/>
      <c r="M30" s="24">
        <v>100</v>
      </c>
      <c r="N30" s="25">
        <v>75</v>
      </c>
      <c r="U30" s="29">
        <f>COUNTA(K30:K30)</f>
        <v>0</v>
      </c>
      <c r="V30" s="29">
        <f>COUNTA(L30:L30)</f>
        <v>0</v>
      </c>
      <c r="W30" s="29">
        <f>COUNTA(M30:M30)</f>
        <v>1</v>
      </c>
      <c r="X30" s="29">
        <f>COUNTA(N30:N30)</f>
        <v>1</v>
      </c>
    </row>
    <row r="31" spans="2:24" ht="13.5" customHeight="1">
      <c r="B31" s="1">
        <f t="shared" si="2"/>
        <v>21</v>
      </c>
      <c r="C31" s="7"/>
      <c r="D31" s="9" t="s">
        <v>78</v>
      </c>
      <c r="E31" s="4"/>
      <c r="F31" s="4" t="s">
        <v>100</v>
      </c>
      <c r="G31" s="4"/>
      <c r="H31" s="4"/>
      <c r="I31" s="4"/>
      <c r="J31" s="4"/>
      <c r="K31" s="24">
        <v>1</v>
      </c>
      <c r="L31" s="24">
        <v>1</v>
      </c>
      <c r="M31" s="24"/>
      <c r="N31" s="25">
        <v>36</v>
      </c>
      <c r="U31" s="29">
        <f>COUNTA(K31)</f>
        <v>1</v>
      </c>
      <c r="V31" s="29">
        <f>COUNTA(L31)</f>
        <v>1</v>
      </c>
      <c r="W31" s="29">
        <f>COUNTA(M31)</f>
        <v>0</v>
      </c>
      <c r="X31" s="29">
        <f>COUNTA(N31)</f>
        <v>1</v>
      </c>
    </row>
    <row r="32" spans="2:14" ht="13.5" customHeight="1">
      <c r="B32" s="1">
        <f t="shared" si="2"/>
        <v>22</v>
      </c>
      <c r="C32" s="7"/>
      <c r="D32" s="2" t="s">
        <v>19</v>
      </c>
      <c r="E32" s="4"/>
      <c r="F32" s="4" t="s">
        <v>198</v>
      </c>
      <c r="G32" s="4"/>
      <c r="H32" s="4"/>
      <c r="I32" s="4"/>
      <c r="J32" s="4"/>
      <c r="K32" s="24" t="s">
        <v>205</v>
      </c>
      <c r="L32" s="24" t="s">
        <v>205</v>
      </c>
      <c r="M32" s="24">
        <v>50</v>
      </c>
      <c r="N32" s="25">
        <v>75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133</v>
      </c>
      <c r="G33" s="4"/>
      <c r="H33" s="4"/>
      <c r="I33" s="4"/>
      <c r="J33" s="4"/>
      <c r="K33" s="28">
        <v>1375</v>
      </c>
      <c r="L33" s="24">
        <v>6200</v>
      </c>
      <c r="M33" s="24">
        <v>6700</v>
      </c>
      <c r="N33" s="25">
        <v>10400</v>
      </c>
    </row>
    <row r="34" spans="2:15" ht="13.5" customHeight="1">
      <c r="B34" s="1">
        <f t="shared" si="2"/>
        <v>24</v>
      </c>
      <c r="C34" s="7"/>
      <c r="D34" s="7"/>
      <c r="E34" s="4"/>
      <c r="F34" s="4" t="s">
        <v>151</v>
      </c>
      <c r="G34" s="4"/>
      <c r="H34" s="4"/>
      <c r="I34" s="4"/>
      <c r="J34" s="4"/>
      <c r="K34" s="24">
        <v>125</v>
      </c>
      <c r="L34" s="24">
        <v>300</v>
      </c>
      <c r="M34" s="24">
        <v>225</v>
      </c>
      <c r="N34" s="25">
        <v>275</v>
      </c>
      <c r="O34" s="67"/>
    </row>
    <row r="35" spans="2:14" ht="13.5" customHeight="1">
      <c r="B35" s="1">
        <f t="shared" si="2"/>
        <v>25</v>
      </c>
      <c r="C35" s="7"/>
      <c r="D35" s="7"/>
      <c r="E35" s="4"/>
      <c r="F35" s="4" t="s">
        <v>134</v>
      </c>
      <c r="G35" s="4"/>
      <c r="H35" s="4"/>
      <c r="I35" s="4"/>
      <c r="J35" s="4"/>
      <c r="K35" s="24">
        <v>4325</v>
      </c>
      <c r="L35" s="24">
        <v>12750</v>
      </c>
      <c r="M35" s="24">
        <v>16125</v>
      </c>
      <c r="N35" s="25">
        <v>12875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215</v>
      </c>
      <c r="G36" s="4"/>
      <c r="H36" s="4"/>
      <c r="I36" s="4"/>
      <c r="J36" s="4"/>
      <c r="K36" s="24"/>
      <c r="L36" s="24">
        <v>1</v>
      </c>
      <c r="M36" s="24"/>
      <c r="N36" s="25">
        <v>1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20</v>
      </c>
      <c r="G37" s="4"/>
      <c r="H37" s="4"/>
      <c r="I37" s="4"/>
      <c r="J37" s="4"/>
      <c r="K37" s="28">
        <v>50</v>
      </c>
      <c r="L37" s="24">
        <v>100</v>
      </c>
      <c r="M37" s="24">
        <v>150</v>
      </c>
      <c r="N37" s="25">
        <v>250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140</v>
      </c>
      <c r="G38" s="4"/>
      <c r="H38" s="4"/>
      <c r="I38" s="4"/>
      <c r="J38" s="4"/>
      <c r="K38" s="24" t="s">
        <v>205</v>
      </c>
      <c r="L38" s="24" t="s">
        <v>205</v>
      </c>
      <c r="M38" s="24">
        <v>50</v>
      </c>
      <c r="N38" s="25">
        <v>125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144</v>
      </c>
      <c r="G39" s="4"/>
      <c r="H39" s="4"/>
      <c r="I39" s="4"/>
      <c r="J39" s="4"/>
      <c r="K39" s="24" t="s">
        <v>205</v>
      </c>
      <c r="L39" s="24">
        <v>175</v>
      </c>
      <c r="M39" s="24">
        <v>75</v>
      </c>
      <c r="N39" s="25">
        <v>375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21</v>
      </c>
      <c r="G40" s="4"/>
      <c r="H40" s="4"/>
      <c r="I40" s="4"/>
      <c r="J40" s="4"/>
      <c r="K40" s="24">
        <v>3650</v>
      </c>
      <c r="L40" s="24">
        <v>500</v>
      </c>
      <c r="M40" s="24">
        <v>200</v>
      </c>
      <c r="N40" s="25">
        <v>150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138</v>
      </c>
      <c r="G41" s="4"/>
      <c r="H41" s="4"/>
      <c r="I41" s="4"/>
      <c r="J41" s="4"/>
      <c r="K41" s="24"/>
      <c r="L41" s="24" t="s">
        <v>205</v>
      </c>
      <c r="M41" s="24"/>
      <c r="N41" s="25" t="s">
        <v>205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258</v>
      </c>
      <c r="G42" s="4"/>
      <c r="H42" s="4"/>
      <c r="I42" s="4"/>
      <c r="J42" s="4"/>
      <c r="K42" s="24"/>
      <c r="L42" s="24" t="s">
        <v>205</v>
      </c>
      <c r="M42" s="24"/>
      <c r="N42" s="25"/>
    </row>
    <row r="43" spans="2:14" ht="13.5" customHeight="1">
      <c r="B43" s="1">
        <f t="shared" si="2"/>
        <v>33</v>
      </c>
      <c r="C43" s="7"/>
      <c r="D43" s="7"/>
      <c r="E43" s="4"/>
      <c r="F43" s="4" t="s">
        <v>200</v>
      </c>
      <c r="G43" s="4"/>
      <c r="H43" s="4"/>
      <c r="I43" s="4"/>
      <c r="J43" s="4"/>
      <c r="K43" s="24">
        <v>100</v>
      </c>
      <c r="L43" s="24">
        <v>25</v>
      </c>
      <c r="M43" s="24">
        <v>50</v>
      </c>
      <c r="N43" s="25">
        <v>75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233</v>
      </c>
      <c r="G44" s="4"/>
      <c r="H44" s="4"/>
      <c r="I44" s="4"/>
      <c r="J44" s="4"/>
      <c r="K44" s="28" t="s">
        <v>205</v>
      </c>
      <c r="L44" s="24">
        <v>25</v>
      </c>
      <c r="M44" s="24" t="s">
        <v>205</v>
      </c>
      <c r="N44" s="25">
        <v>25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22</v>
      </c>
      <c r="G45" s="4"/>
      <c r="H45" s="4"/>
      <c r="I45" s="4"/>
      <c r="J45" s="4"/>
      <c r="K45" s="28">
        <v>800</v>
      </c>
      <c r="L45" s="24">
        <v>1375</v>
      </c>
      <c r="M45" s="24">
        <v>1350</v>
      </c>
      <c r="N45" s="25">
        <v>400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</v>
      </c>
      <c r="G46" s="4"/>
      <c r="H46" s="4"/>
      <c r="I46" s="4"/>
      <c r="J46" s="4"/>
      <c r="K46" s="24">
        <v>1100</v>
      </c>
      <c r="L46" s="24">
        <v>1500</v>
      </c>
      <c r="M46" s="60">
        <v>650</v>
      </c>
      <c r="N46" s="66">
        <v>1200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24</v>
      </c>
      <c r="G47" s="4"/>
      <c r="H47" s="4"/>
      <c r="I47" s="4"/>
      <c r="J47" s="4"/>
      <c r="K47" s="24" t="s">
        <v>205</v>
      </c>
      <c r="L47" s="24">
        <v>50</v>
      </c>
      <c r="M47" s="24">
        <v>50</v>
      </c>
      <c r="N47" s="25">
        <v>100</v>
      </c>
    </row>
    <row r="48" spans="2:14" ht="13.5" customHeight="1">
      <c r="B48" s="1">
        <f t="shared" si="2"/>
        <v>38</v>
      </c>
      <c r="C48" s="2" t="s">
        <v>95</v>
      </c>
      <c r="D48" s="2" t="s">
        <v>96</v>
      </c>
      <c r="E48" s="4"/>
      <c r="F48" s="4" t="s">
        <v>127</v>
      </c>
      <c r="G48" s="4"/>
      <c r="H48" s="4"/>
      <c r="I48" s="4"/>
      <c r="J48" s="4"/>
      <c r="K48" s="28">
        <v>25</v>
      </c>
      <c r="L48" s="28">
        <v>25</v>
      </c>
      <c r="M48" s="24">
        <v>25</v>
      </c>
      <c r="N48" s="25">
        <v>25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119</v>
      </c>
      <c r="G49" s="4"/>
      <c r="H49" s="4"/>
      <c r="I49" s="4"/>
      <c r="J49" s="4"/>
      <c r="K49" s="24" t="s">
        <v>205</v>
      </c>
      <c r="L49" s="24" t="s">
        <v>205</v>
      </c>
      <c r="M49" s="24">
        <v>75</v>
      </c>
      <c r="N49" s="25" t="s">
        <v>205</v>
      </c>
    </row>
    <row r="50" spans="2:24" ht="13.5" customHeight="1">
      <c r="B50" s="1">
        <f t="shared" si="2"/>
        <v>40</v>
      </c>
      <c r="C50" s="7"/>
      <c r="D50" s="7"/>
      <c r="E50" s="4"/>
      <c r="F50" s="4" t="s">
        <v>259</v>
      </c>
      <c r="G50" s="4"/>
      <c r="H50" s="4"/>
      <c r="I50" s="4"/>
      <c r="J50" s="4"/>
      <c r="K50" s="24" t="s">
        <v>205</v>
      </c>
      <c r="L50" s="24"/>
      <c r="M50" s="24"/>
      <c r="N50" s="25" t="s">
        <v>205</v>
      </c>
      <c r="U50" s="29">
        <f>COUNTA(K48:K50)</f>
        <v>3</v>
      </c>
      <c r="V50" s="29">
        <f>COUNTA(L48:L50)</f>
        <v>2</v>
      </c>
      <c r="W50" s="29">
        <f>COUNTA(M48:M50)</f>
        <v>2</v>
      </c>
      <c r="X50" s="29">
        <f>COUNTA(N48:N50)</f>
        <v>3</v>
      </c>
    </row>
    <row r="51" spans="2:25" ht="13.5" customHeight="1">
      <c r="B51" s="1">
        <f t="shared" si="2"/>
        <v>41</v>
      </c>
      <c r="C51" s="2" t="s">
        <v>111</v>
      </c>
      <c r="D51" s="2" t="s">
        <v>30</v>
      </c>
      <c r="E51" s="4"/>
      <c r="F51" s="4" t="s">
        <v>168</v>
      </c>
      <c r="G51" s="4"/>
      <c r="H51" s="4"/>
      <c r="I51" s="4"/>
      <c r="J51" s="4"/>
      <c r="K51" s="24"/>
      <c r="L51" s="28" t="s">
        <v>205</v>
      </c>
      <c r="M51" s="24">
        <v>1000</v>
      </c>
      <c r="N51" s="25">
        <v>1350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/>
      <c r="L52" s="24"/>
      <c r="M52" s="24" t="s">
        <v>205</v>
      </c>
      <c r="N52" s="25" t="s">
        <v>205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260</v>
      </c>
      <c r="G53" s="4"/>
      <c r="H53" s="4"/>
      <c r="I53" s="4"/>
      <c r="J53" s="4"/>
      <c r="K53" s="24"/>
      <c r="L53" s="24"/>
      <c r="M53" s="24"/>
      <c r="N53" s="25">
        <v>25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32</v>
      </c>
      <c r="G54" s="4"/>
      <c r="H54" s="4"/>
      <c r="I54" s="4"/>
      <c r="J54" s="4"/>
      <c r="K54" s="24">
        <v>25</v>
      </c>
      <c r="L54" s="24"/>
      <c r="M54" s="24"/>
      <c r="N54" s="25"/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108</v>
      </c>
      <c r="G55" s="4"/>
      <c r="H55" s="4"/>
      <c r="I55" s="4"/>
      <c r="J55" s="4"/>
      <c r="K55" s="24"/>
      <c r="L55" s="24"/>
      <c r="M55" s="24"/>
      <c r="N55" s="25" t="s">
        <v>205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218</v>
      </c>
      <c r="G56" s="4"/>
      <c r="H56" s="4"/>
      <c r="I56" s="4"/>
      <c r="J56" s="4"/>
      <c r="K56" s="24" t="s">
        <v>205</v>
      </c>
      <c r="L56" s="24" t="s">
        <v>205</v>
      </c>
      <c r="M56" s="24">
        <v>25</v>
      </c>
      <c r="N56" s="25" t="s">
        <v>205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172</v>
      </c>
      <c r="G57" s="4"/>
      <c r="H57" s="4"/>
      <c r="I57" s="4"/>
      <c r="J57" s="4"/>
      <c r="K57" s="24">
        <v>25</v>
      </c>
      <c r="L57" s="24"/>
      <c r="M57" s="24" t="s">
        <v>205</v>
      </c>
      <c r="N57" s="25" t="s">
        <v>205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191</v>
      </c>
      <c r="G58" s="4"/>
      <c r="H58" s="4"/>
      <c r="I58" s="4"/>
      <c r="J58" s="4"/>
      <c r="K58" s="24"/>
      <c r="L58" s="24" t="s">
        <v>205</v>
      </c>
      <c r="M58" s="24">
        <v>600</v>
      </c>
      <c r="N58" s="25">
        <v>600</v>
      </c>
      <c r="Y58" s="64"/>
    </row>
    <row r="59" spans="2:25" ht="13.5" customHeight="1">
      <c r="B59" s="1">
        <f t="shared" si="2"/>
        <v>49</v>
      </c>
      <c r="C59" s="7"/>
      <c r="D59" s="7"/>
      <c r="E59" s="4"/>
      <c r="F59" s="4" t="s">
        <v>84</v>
      </c>
      <c r="G59" s="4"/>
      <c r="H59" s="4"/>
      <c r="I59" s="4"/>
      <c r="J59" s="4"/>
      <c r="K59" s="24"/>
      <c r="L59" s="24" t="s">
        <v>205</v>
      </c>
      <c r="M59" s="24">
        <v>400</v>
      </c>
      <c r="N59" s="25" t="s">
        <v>205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199</v>
      </c>
      <c r="G60" s="4"/>
      <c r="H60" s="4"/>
      <c r="I60" s="4"/>
      <c r="J60" s="4"/>
      <c r="K60" s="28"/>
      <c r="L60" s="28"/>
      <c r="M60" s="24"/>
      <c r="N60" s="25">
        <v>200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145</v>
      </c>
      <c r="G61" s="4"/>
      <c r="H61" s="4"/>
      <c r="I61" s="4"/>
      <c r="J61" s="4"/>
      <c r="K61" s="24">
        <v>1600</v>
      </c>
      <c r="L61" s="24"/>
      <c r="M61" s="24" t="s">
        <v>205</v>
      </c>
      <c r="N61" s="25" t="s">
        <v>205</v>
      </c>
      <c r="Y61" s="63"/>
    </row>
    <row r="62" spans="2:25" ht="13.5" customHeight="1">
      <c r="B62" s="1">
        <f t="shared" si="2"/>
        <v>52</v>
      </c>
      <c r="C62" s="7"/>
      <c r="D62" s="7"/>
      <c r="E62" s="4"/>
      <c r="F62" s="4" t="s">
        <v>219</v>
      </c>
      <c r="G62" s="4"/>
      <c r="H62" s="4"/>
      <c r="I62" s="4"/>
      <c r="J62" s="4"/>
      <c r="K62" s="24"/>
      <c r="L62" s="24" t="s">
        <v>205</v>
      </c>
      <c r="M62" s="24"/>
      <c r="N62" s="25"/>
      <c r="Y62" s="65"/>
    </row>
    <row r="63" spans="2:25" ht="13.5" customHeight="1">
      <c r="B63" s="1">
        <f t="shared" si="2"/>
        <v>53</v>
      </c>
      <c r="C63" s="7"/>
      <c r="D63" s="7"/>
      <c r="E63" s="4"/>
      <c r="F63" s="4" t="s">
        <v>261</v>
      </c>
      <c r="G63" s="4"/>
      <c r="H63" s="4"/>
      <c r="I63" s="4"/>
      <c r="J63" s="4"/>
      <c r="K63" s="24" t="s">
        <v>205</v>
      </c>
      <c r="L63" s="24"/>
      <c r="M63" s="24"/>
      <c r="N63" s="25"/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262</v>
      </c>
      <c r="G64" s="4"/>
      <c r="H64" s="4"/>
      <c r="I64" s="4"/>
      <c r="J64" s="4"/>
      <c r="K64" s="24">
        <v>50</v>
      </c>
      <c r="L64" s="29">
        <v>25</v>
      </c>
      <c r="M64" s="24">
        <v>50</v>
      </c>
      <c r="N64" s="25">
        <v>50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263</v>
      </c>
      <c r="G65" s="4"/>
      <c r="H65" s="4"/>
      <c r="I65" s="4"/>
      <c r="J65" s="4"/>
      <c r="K65" s="24">
        <v>16</v>
      </c>
      <c r="L65" s="24"/>
      <c r="M65" s="24"/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131</v>
      </c>
      <c r="G66" s="4"/>
      <c r="H66" s="4"/>
      <c r="I66" s="4"/>
      <c r="J66" s="4"/>
      <c r="K66" s="24"/>
      <c r="L66" s="24" t="s">
        <v>205</v>
      </c>
      <c r="M66" s="24"/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146</v>
      </c>
      <c r="G67" s="4"/>
      <c r="H67" s="4"/>
      <c r="I67" s="4"/>
      <c r="J67" s="4"/>
      <c r="K67" s="24">
        <v>800</v>
      </c>
      <c r="L67" s="24">
        <v>125</v>
      </c>
      <c r="M67" s="24">
        <v>200</v>
      </c>
      <c r="N67" s="25">
        <v>200</v>
      </c>
      <c r="Y67" s="65"/>
    </row>
    <row r="68" spans="2:25" ht="13.5" customHeight="1">
      <c r="B68" s="1">
        <f t="shared" si="2"/>
        <v>58</v>
      </c>
      <c r="C68" s="7"/>
      <c r="D68" s="7"/>
      <c r="E68" s="4"/>
      <c r="F68" s="4" t="s">
        <v>147</v>
      </c>
      <c r="G68" s="4"/>
      <c r="H68" s="4"/>
      <c r="I68" s="4"/>
      <c r="J68" s="4"/>
      <c r="K68" s="24"/>
      <c r="L68" s="24">
        <v>50</v>
      </c>
      <c r="M68" s="24">
        <v>150</v>
      </c>
      <c r="N68" s="25">
        <v>275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170</v>
      </c>
      <c r="G69" s="4"/>
      <c r="H69" s="4"/>
      <c r="I69" s="4"/>
      <c r="J69" s="4"/>
      <c r="K69" s="24" t="s">
        <v>205</v>
      </c>
      <c r="L69" s="24">
        <v>75</v>
      </c>
      <c r="M69" s="24">
        <v>75</v>
      </c>
      <c r="N69" s="25">
        <v>50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33</v>
      </c>
      <c r="G70" s="4"/>
      <c r="H70" s="4"/>
      <c r="I70" s="4"/>
      <c r="J70" s="4"/>
      <c r="K70" s="24">
        <v>48</v>
      </c>
      <c r="L70" s="24"/>
      <c r="M70" s="24"/>
      <c r="N70" s="25">
        <v>32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34</v>
      </c>
      <c r="G71" s="4"/>
      <c r="H71" s="4"/>
      <c r="I71" s="4"/>
      <c r="J71" s="4"/>
      <c r="K71" s="28">
        <v>8</v>
      </c>
      <c r="L71" s="24" t="s">
        <v>205</v>
      </c>
      <c r="M71" s="24" t="s">
        <v>205</v>
      </c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35</v>
      </c>
      <c r="G72" s="4"/>
      <c r="H72" s="4"/>
      <c r="I72" s="4"/>
      <c r="J72" s="4"/>
      <c r="K72" s="28">
        <v>16</v>
      </c>
      <c r="L72" s="24">
        <v>112</v>
      </c>
      <c r="M72" s="24">
        <v>144</v>
      </c>
      <c r="N72" s="25">
        <v>64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36</v>
      </c>
      <c r="G73" s="4"/>
      <c r="H73" s="4"/>
      <c r="I73" s="4"/>
      <c r="J73" s="4"/>
      <c r="K73" s="24"/>
      <c r="L73" s="24">
        <v>8</v>
      </c>
      <c r="M73" s="24">
        <v>16</v>
      </c>
      <c r="N73" s="25">
        <v>16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159</v>
      </c>
      <c r="G74" s="4"/>
      <c r="H74" s="4"/>
      <c r="I74" s="4"/>
      <c r="J74" s="4"/>
      <c r="K74" s="24"/>
      <c r="L74" s="24" t="s">
        <v>205</v>
      </c>
      <c r="M74" s="24"/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104</v>
      </c>
      <c r="G75" s="4"/>
      <c r="H75" s="4"/>
      <c r="I75" s="4"/>
      <c r="J75" s="4"/>
      <c r="K75" s="28" t="s">
        <v>205</v>
      </c>
      <c r="L75" s="24" t="s">
        <v>205</v>
      </c>
      <c r="M75" s="24">
        <v>200</v>
      </c>
      <c r="N75" s="25" t="s">
        <v>205</v>
      </c>
      <c r="Y75" s="62"/>
    </row>
    <row r="76" spans="2:25" ht="13.5" customHeight="1">
      <c r="B76" s="1">
        <f aca="true" t="shared" si="5" ref="B76:B95">B75+1</f>
        <v>66</v>
      </c>
      <c r="C76" s="7"/>
      <c r="D76" s="7"/>
      <c r="E76" s="4"/>
      <c r="F76" s="4" t="s">
        <v>105</v>
      </c>
      <c r="G76" s="4"/>
      <c r="H76" s="4"/>
      <c r="I76" s="4"/>
      <c r="J76" s="4"/>
      <c r="K76" s="24"/>
      <c r="L76" s="24" t="s">
        <v>205</v>
      </c>
      <c r="M76" s="24">
        <v>300</v>
      </c>
      <c r="N76" s="25">
        <v>100</v>
      </c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148</v>
      </c>
      <c r="G77" s="4"/>
      <c r="H77" s="4"/>
      <c r="I77" s="4"/>
      <c r="J77" s="4"/>
      <c r="K77" s="24">
        <v>450</v>
      </c>
      <c r="L77" s="24">
        <v>1100</v>
      </c>
      <c r="M77" s="24">
        <v>1650</v>
      </c>
      <c r="N77" s="25">
        <v>1050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183</v>
      </c>
      <c r="G78" s="4"/>
      <c r="H78" s="4"/>
      <c r="I78" s="4"/>
      <c r="J78" s="4"/>
      <c r="K78" s="28" t="s">
        <v>205</v>
      </c>
      <c r="L78" s="24">
        <v>25</v>
      </c>
      <c r="M78" s="24">
        <v>50</v>
      </c>
      <c r="N78" s="25">
        <v>25</v>
      </c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155</v>
      </c>
      <c r="G79" s="4"/>
      <c r="H79" s="4"/>
      <c r="I79" s="4"/>
      <c r="J79" s="4"/>
      <c r="K79" s="24" t="s">
        <v>205</v>
      </c>
      <c r="L79" s="24">
        <v>1</v>
      </c>
      <c r="M79" s="24">
        <v>1</v>
      </c>
      <c r="N79" s="25" t="s">
        <v>205</v>
      </c>
      <c r="Y79" s="62"/>
    </row>
    <row r="80" spans="2:25" ht="13.5" customHeight="1">
      <c r="B80" s="1">
        <f t="shared" si="5"/>
        <v>70</v>
      </c>
      <c r="C80" s="7"/>
      <c r="D80" s="7"/>
      <c r="E80" s="4"/>
      <c r="F80" s="4" t="s">
        <v>156</v>
      </c>
      <c r="G80" s="4"/>
      <c r="H80" s="4"/>
      <c r="I80" s="4"/>
      <c r="J80" s="4"/>
      <c r="K80" s="24">
        <v>25</v>
      </c>
      <c r="L80" s="24" t="s">
        <v>205</v>
      </c>
      <c r="M80" s="24">
        <v>100</v>
      </c>
      <c r="N80" s="25">
        <v>25</v>
      </c>
      <c r="Y80" s="62"/>
    </row>
    <row r="81" spans="2:25" ht="13.5" customHeight="1">
      <c r="B81" s="1">
        <f t="shared" si="5"/>
        <v>71</v>
      </c>
      <c r="C81" s="7"/>
      <c r="D81" s="7"/>
      <c r="E81" s="4"/>
      <c r="F81" s="4" t="s">
        <v>160</v>
      </c>
      <c r="G81" s="4"/>
      <c r="H81" s="4"/>
      <c r="I81" s="4"/>
      <c r="J81" s="4"/>
      <c r="K81" s="28"/>
      <c r="L81" s="24"/>
      <c r="M81" s="24">
        <v>25</v>
      </c>
      <c r="N81" s="25" t="s">
        <v>205</v>
      </c>
      <c r="Y81" s="62"/>
    </row>
    <row r="82" spans="2:25" ht="13.5" customHeight="1">
      <c r="B82" s="1">
        <f t="shared" si="5"/>
        <v>72</v>
      </c>
      <c r="C82" s="7"/>
      <c r="D82" s="7"/>
      <c r="E82" s="4"/>
      <c r="F82" s="4" t="s">
        <v>137</v>
      </c>
      <c r="G82" s="4"/>
      <c r="H82" s="4"/>
      <c r="I82" s="4"/>
      <c r="J82" s="4"/>
      <c r="K82" s="24">
        <v>36</v>
      </c>
      <c r="L82" s="24"/>
      <c r="M82" s="24"/>
      <c r="N82" s="25"/>
      <c r="Y82" s="62"/>
    </row>
    <row r="83" spans="2:25" ht="13.5" customHeight="1">
      <c r="B83" s="1">
        <f t="shared" si="5"/>
        <v>73</v>
      </c>
      <c r="C83" s="7"/>
      <c r="D83" s="7"/>
      <c r="E83" s="4"/>
      <c r="F83" s="4" t="s">
        <v>39</v>
      </c>
      <c r="G83" s="4"/>
      <c r="H83" s="4"/>
      <c r="I83" s="4"/>
      <c r="J83" s="4"/>
      <c r="K83" s="24">
        <v>1400</v>
      </c>
      <c r="L83" s="24">
        <v>300</v>
      </c>
      <c r="M83" s="24">
        <v>850</v>
      </c>
      <c r="N83" s="25">
        <v>1100</v>
      </c>
      <c r="Y83" s="62"/>
    </row>
    <row r="84" spans="2:14" ht="13.5" customHeight="1">
      <c r="B84" s="1">
        <f t="shared" si="5"/>
        <v>74</v>
      </c>
      <c r="C84" s="2" t="s">
        <v>86</v>
      </c>
      <c r="D84" s="2" t="s">
        <v>87</v>
      </c>
      <c r="E84" s="4"/>
      <c r="F84" s="4" t="s">
        <v>163</v>
      </c>
      <c r="G84" s="4"/>
      <c r="H84" s="4"/>
      <c r="I84" s="4"/>
      <c r="J84" s="4"/>
      <c r="K84" s="24"/>
      <c r="L84" s="24" t="s">
        <v>205</v>
      </c>
      <c r="M84" s="24"/>
      <c r="N84" s="25"/>
    </row>
    <row r="85" spans="2:14" ht="13.5" customHeight="1">
      <c r="B85" s="1">
        <f t="shared" si="5"/>
        <v>75</v>
      </c>
      <c r="C85" s="2" t="s">
        <v>40</v>
      </c>
      <c r="D85" s="2" t="s">
        <v>41</v>
      </c>
      <c r="E85" s="4"/>
      <c r="F85" s="4" t="s">
        <v>99</v>
      </c>
      <c r="G85" s="4"/>
      <c r="H85" s="4"/>
      <c r="I85" s="4"/>
      <c r="J85" s="4"/>
      <c r="K85" s="24"/>
      <c r="L85" s="24" t="s">
        <v>205</v>
      </c>
      <c r="M85" s="24"/>
      <c r="N85" s="25"/>
    </row>
    <row r="86" spans="2:14" ht="13.5" customHeight="1">
      <c r="B86" s="1">
        <f t="shared" si="5"/>
        <v>76</v>
      </c>
      <c r="C86" s="7"/>
      <c r="D86" s="7"/>
      <c r="E86" s="4"/>
      <c r="F86" s="4" t="s">
        <v>237</v>
      </c>
      <c r="G86" s="4"/>
      <c r="H86" s="4"/>
      <c r="I86" s="4"/>
      <c r="J86" s="4"/>
      <c r="K86" s="24" t="s">
        <v>205</v>
      </c>
      <c r="L86" s="24"/>
      <c r="M86" s="24"/>
      <c r="N86" s="25"/>
    </row>
    <row r="87" spans="2:14" ht="13.5" customHeight="1">
      <c r="B87" s="1">
        <f t="shared" si="5"/>
        <v>77</v>
      </c>
      <c r="C87" s="7"/>
      <c r="D87" s="7"/>
      <c r="E87" s="4"/>
      <c r="F87" s="4" t="s">
        <v>126</v>
      </c>
      <c r="G87" s="4"/>
      <c r="H87" s="4"/>
      <c r="I87" s="4"/>
      <c r="J87" s="4"/>
      <c r="K87" s="24"/>
      <c r="L87" s="24"/>
      <c r="M87" s="24" t="s">
        <v>205</v>
      </c>
      <c r="N87" s="25"/>
    </row>
    <row r="88" spans="2:14" ht="13.5" customHeight="1">
      <c r="B88" s="1">
        <f t="shared" si="5"/>
        <v>78</v>
      </c>
      <c r="C88" s="7"/>
      <c r="D88" s="7"/>
      <c r="E88" s="4"/>
      <c r="F88" s="4" t="s">
        <v>184</v>
      </c>
      <c r="G88" s="4"/>
      <c r="H88" s="4"/>
      <c r="I88" s="4"/>
      <c r="J88" s="4"/>
      <c r="K88" s="24"/>
      <c r="L88" s="24">
        <v>1</v>
      </c>
      <c r="M88" s="24"/>
      <c r="N88" s="25" t="s">
        <v>205</v>
      </c>
    </row>
    <row r="89" spans="2:14" ht="13.5" customHeight="1">
      <c r="B89" s="1">
        <f t="shared" si="5"/>
        <v>79</v>
      </c>
      <c r="C89" s="7"/>
      <c r="D89" s="7"/>
      <c r="E89" s="4"/>
      <c r="F89" s="4" t="s">
        <v>118</v>
      </c>
      <c r="G89" s="4"/>
      <c r="H89" s="4"/>
      <c r="I89" s="4"/>
      <c r="J89" s="4"/>
      <c r="K89" s="24"/>
      <c r="L89" s="24"/>
      <c r="M89" s="24"/>
      <c r="N89" s="25"/>
    </row>
    <row r="90" spans="2:14" ht="13.5" customHeight="1">
      <c r="B90" s="1">
        <f t="shared" si="5"/>
        <v>80</v>
      </c>
      <c r="C90" s="7"/>
      <c r="D90" s="7"/>
      <c r="E90" s="4"/>
      <c r="F90" s="4" t="s">
        <v>185</v>
      </c>
      <c r="G90" s="4"/>
      <c r="H90" s="4"/>
      <c r="I90" s="4"/>
      <c r="J90" s="4"/>
      <c r="K90" s="24">
        <v>1</v>
      </c>
      <c r="L90" s="28">
        <v>1</v>
      </c>
      <c r="M90" s="24">
        <v>3</v>
      </c>
      <c r="N90" s="25"/>
    </row>
    <row r="91" spans="2:14" ht="13.5" customHeight="1">
      <c r="B91" s="1">
        <f t="shared" si="5"/>
        <v>81</v>
      </c>
      <c r="C91" s="7"/>
      <c r="D91" s="7"/>
      <c r="E91" s="4"/>
      <c r="F91" s="4" t="s">
        <v>186</v>
      </c>
      <c r="G91" s="4"/>
      <c r="H91" s="4"/>
      <c r="I91" s="4"/>
      <c r="J91" s="4"/>
      <c r="K91" s="24">
        <v>5</v>
      </c>
      <c r="L91" s="24">
        <v>6</v>
      </c>
      <c r="M91" s="24">
        <v>10</v>
      </c>
      <c r="N91" s="25">
        <v>8</v>
      </c>
    </row>
    <row r="92" spans="2:14" ht="13.5" customHeight="1">
      <c r="B92" s="1">
        <f t="shared" si="5"/>
        <v>82</v>
      </c>
      <c r="C92" s="7"/>
      <c r="D92" s="7"/>
      <c r="E92" s="4"/>
      <c r="F92" s="4" t="s">
        <v>124</v>
      </c>
      <c r="G92" s="4"/>
      <c r="H92" s="4"/>
      <c r="I92" s="4"/>
      <c r="J92" s="4"/>
      <c r="K92" s="24" t="s">
        <v>205</v>
      </c>
      <c r="L92" s="24"/>
      <c r="M92" s="24"/>
      <c r="N92" s="25"/>
    </row>
    <row r="93" spans="2:14" ht="13.5" customHeight="1">
      <c r="B93" s="1">
        <f t="shared" si="5"/>
        <v>83</v>
      </c>
      <c r="C93" s="7"/>
      <c r="D93" s="7"/>
      <c r="E93" s="4"/>
      <c r="F93" s="4" t="s">
        <v>265</v>
      </c>
      <c r="G93" s="4"/>
      <c r="H93" s="4"/>
      <c r="I93" s="4"/>
      <c r="J93" s="4"/>
      <c r="K93" s="24" t="s">
        <v>205</v>
      </c>
      <c r="L93" s="24"/>
      <c r="M93" s="24"/>
      <c r="N93" s="25"/>
    </row>
    <row r="94" spans="2:14" ht="13.5" customHeight="1">
      <c r="B94" s="1">
        <f t="shared" si="5"/>
        <v>84</v>
      </c>
      <c r="C94" s="7"/>
      <c r="D94" s="7"/>
      <c r="E94" s="4"/>
      <c r="F94" s="4" t="s">
        <v>88</v>
      </c>
      <c r="G94" s="4"/>
      <c r="H94" s="4"/>
      <c r="I94" s="4"/>
      <c r="J94" s="4"/>
      <c r="K94" s="24">
        <v>8</v>
      </c>
      <c r="L94" s="24">
        <v>1</v>
      </c>
      <c r="M94" s="24">
        <v>1</v>
      </c>
      <c r="N94" s="25">
        <v>2</v>
      </c>
    </row>
    <row r="95" spans="2:14" ht="13.5" customHeight="1" thickBot="1">
      <c r="B95" s="1">
        <f t="shared" si="5"/>
        <v>85</v>
      </c>
      <c r="C95" s="2" t="s">
        <v>43</v>
      </c>
      <c r="D95" s="2" t="s">
        <v>89</v>
      </c>
      <c r="E95" s="4"/>
      <c r="F95" s="4" t="s">
        <v>264</v>
      </c>
      <c r="G95" s="4"/>
      <c r="H95" s="4"/>
      <c r="I95" s="4"/>
      <c r="J95" s="4"/>
      <c r="K95" s="24"/>
      <c r="L95" s="24"/>
      <c r="M95" s="24"/>
      <c r="N95" s="25" t="s">
        <v>205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COUNTA(K11:K111)</f>
        <v>60</v>
      </c>
      <c r="V96" s="29">
        <f>COUNTA(L11:L111)</f>
        <v>68</v>
      </c>
      <c r="W96" s="29">
        <f>COUNTA(M11:M111)</f>
        <v>64</v>
      </c>
      <c r="X96" s="29">
        <f>COUNTA(N11:N111)</f>
        <v>77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SUM(U11:U25,K26:K111)</f>
        <v>21099</v>
      </c>
      <c r="V100" s="29">
        <f>SUM(V11:V25,L26:L111)</f>
        <v>31916</v>
      </c>
      <c r="W100" s="29">
        <f>SUM(W11:W25,M26:M111)</f>
        <v>35953</v>
      </c>
      <c r="X100" s="29">
        <f>SUM(X11:X25,N26:N111)</f>
        <v>40148</v>
      </c>
    </row>
    <row r="101" spans="2:14" ht="18" customHeight="1" thickBot="1">
      <c r="B101" s="76"/>
      <c r="C101" s="4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30.5.21</v>
      </c>
      <c r="L101" s="36" t="str">
        <f>L5</f>
        <v>H 30.5.21</v>
      </c>
      <c r="M101" s="36" t="str">
        <f>M5</f>
        <v>H 30.5.21</v>
      </c>
      <c r="N101" s="55" t="str">
        <f>N5</f>
        <v>H 30.5.21</v>
      </c>
    </row>
    <row r="102" spans="2:24" ht="18" customHeight="1" thickTop="1">
      <c r="B102" s="126" t="s">
        <v>10</v>
      </c>
      <c r="C102" s="127" t="s">
        <v>11</v>
      </c>
      <c r="D102" s="127" t="s">
        <v>12</v>
      </c>
      <c r="E102" s="128"/>
      <c r="F102" s="129"/>
      <c r="G102" s="164" t="s">
        <v>13</v>
      </c>
      <c r="H102" s="164"/>
      <c r="I102" s="129"/>
      <c r="J102" s="130"/>
      <c r="K102" s="37"/>
      <c r="L102" s="37"/>
      <c r="M102" s="37"/>
      <c r="N102" s="131"/>
      <c r="O102"/>
      <c r="P102"/>
      <c r="Q102"/>
      <c r="R102"/>
      <c r="S102"/>
      <c r="T102"/>
      <c r="U102"/>
      <c r="V102"/>
      <c r="W102"/>
      <c r="X102"/>
    </row>
    <row r="103" spans="2:14" ht="13.5" customHeight="1">
      <c r="B103" s="85">
        <f>B95+1</f>
        <v>86</v>
      </c>
      <c r="C103" s="2" t="s">
        <v>43</v>
      </c>
      <c r="D103" s="2" t="s">
        <v>90</v>
      </c>
      <c r="E103" s="4"/>
      <c r="F103" s="4" t="s">
        <v>128</v>
      </c>
      <c r="G103" s="4"/>
      <c r="H103" s="4"/>
      <c r="I103" s="4"/>
      <c r="J103" s="4"/>
      <c r="K103" s="24">
        <v>1</v>
      </c>
      <c r="L103" s="24" t="s">
        <v>205</v>
      </c>
      <c r="M103" s="24" t="s">
        <v>205</v>
      </c>
      <c r="N103" s="25">
        <v>12</v>
      </c>
    </row>
    <row r="104" spans="2:14" ht="13.5" customHeight="1">
      <c r="B104" s="1">
        <f aca="true" t="shared" si="6" ref="B104:B111">B103+1</f>
        <v>87</v>
      </c>
      <c r="C104" s="7"/>
      <c r="D104" s="2" t="s">
        <v>44</v>
      </c>
      <c r="E104" s="4"/>
      <c r="F104" s="4" t="s">
        <v>167</v>
      </c>
      <c r="G104" s="4"/>
      <c r="H104" s="4"/>
      <c r="I104" s="4"/>
      <c r="J104" s="4"/>
      <c r="K104" s="24">
        <v>9</v>
      </c>
      <c r="L104" s="24">
        <v>8</v>
      </c>
      <c r="M104" s="24">
        <v>3</v>
      </c>
      <c r="N104" s="25">
        <v>2</v>
      </c>
    </row>
    <row r="105" spans="2:14" ht="13.5" customHeight="1">
      <c r="B105" s="1">
        <f t="shared" si="6"/>
        <v>88</v>
      </c>
      <c r="C105" s="7"/>
      <c r="D105" s="8"/>
      <c r="E105" s="4"/>
      <c r="F105" s="4" t="s">
        <v>45</v>
      </c>
      <c r="G105" s="4"/>
      <c r="H105" s="4"/>
      <c r="I105" s="4"/>
      <c r="J105" s="4"/>
      <c r="K105" s="24"/>
      <c r="L105" s="24" t="s">
        <v>205</v>
      </c>
      <c r="M105" s="24" t="s">
        <v>205</v>
      </c>
      <c r="N105" s="25">
        <v>25</v>
      </c>
    </row>
    <row r="106" spans="2:14" ht="13.5" customHeight="1">
      <c r="B106" s="1">
        <f t="shared" si="6"/>
        <v>89</v>
      </c>
      <c r="C106" s="8"/>
      <c r="D106" s="9" t="s">
        <v>46</v>
      </c>
      <c r="E106" s="4"/>
      <c r="F106" s="4" t="s">
        <v>47</v>
      </c>
      <c r="G106" s="4"/>
      <c r="H106" s="4"/>
      <c r="I106" s="4"/>
      <c r="J106" s="4"/>
      <c r="K106" s="24" t="s">
        <v>205</v>
      </c>
      <c r="L106" s="24">
        <v>75</v>
      </c>
      <c r="M106" s="24"/>
      <c r="N106" s="25">
        <v>50</v>
      </c>
    </row>
    <row r="107" spans="2:14" ht="13.5" customHeight="1">
      <c r="B107" s="1">
        <f t="shared" si="6"/>
        <v>90</v>
      </c>
      <c r="C107" s="2" t="s">
        <v>0</v>
      </c>
      <c r="D107" s="2" t="s">
        <v>91</v>
      </c>
      <c r="E107" s="4"/>
      <c r="F107" s="4" t="s">
        <v>1</v>
      </c>
      <c r="G107" s="4"/>
      <c r="H107" s="4"/>
      <c r="I107" s="4"/>
      <c r="J107" s="4"/>
      <c r="K107" s="24"/>
      <c r="L107" s="24"/>
      <c r="M107" s="24">
        <v>25</v>
      </c>
      <c r="N107" s="25" t="s">
        <v>205</v>
      </c>
    </row>
    <row r="108" spans="2:24" ht="13.5" customHeight="1">
      <c r="B108" s="1">
        <f t="shared" si="6"/>
        <v>91</v>
      </c>
      <c r="C108" s="7"/>
      <c r="D108" s="9" t="s">
        <v>48</v>
      </c>
      <c r="E108" s="4"/>
      <c r="F108" s="4" t="s">
        <v>49</v>
      </c>
      <c r="G108" s="4"/>
      <c r="H108" s="4"/>
      <c r="I108" s="4"/>
      <c r="J108" s="4"/>
      <c r="K108" s="24">
        <v>50</v>
      </c>
      <c r="L108" s="24" t="s">
        <v>205</v>
      </c>
      <c r="M108" s="24"/>
      <c r="N108" s="25">
        <v>25</v>
      </c>
      <c r="U108" s="29">
        <f>COUNTA(K84:K108)</f>
        <v>12</v>
      </c>
      <c r="V108" s="29">
        <f>COUNTA(L84:L108)</f>
        <v>13</v>
      </c>
      <c r="W108" s="29">
        <f>COUNTA(M84:M108)</f>
        <v>10</v>
      </c>
      <c r="X108" s="29">
        <f>COUNTA(N84:N108)</f>
        <v>12</v>
      </c>
    </row>
    <row r="109" spans="2:14" ht="13.5" customHeight="1">
      <c r="B109" s="1">
        <f t="shared" si="6"/>
        <v>92</v>
      </c>
      <c r="C109" s="156" t="s">
        <v>50</v>
      </c>
      <c r="D109" s="157"/>
      <c r="E109" s="4"/>
      <c r="F109" s="4" t="s">
        <v>51</v>
      </c>
      <c r="G109" s="4"/>
      <c r="H109" s="4"/>
      <c r="I109" s="4"/>
      <c r="J109" s="4"/>
      <c r="K109" s="24">
        <v>1875</v>
      </c>
      <c r="L109" s="24">
        <v>3500</v>
      </c>
      <c r="M109" s="24">
        <v>2625</v>
      </c>
      <c r="N109" s="25">
        <v>3750</v>
      </c>
    </row>
    <row r="110" spans="2:14" ht="13.5" customHeight="1">
      <c r="B110" s="1">
        <f t="shared" si="6"/>
        <v>93</v>
      </c>
      <c r="C110" s="3"/>
      <c r="D110" s="92"/>
      <c r="E110" s="4"/>
      <c r="F110" s="4" t="s">
        <v>52</v>
      </c>
      <c r="G110" s="4"/>
      <c r="H110" s="4"/>
      <c r="I110" s="4"/>
      <c r="J110" s="4"/>
      <c r="K110" s="24">
        <v>1250</v>
      </c>
      <c r="L110" s="24">
        <v>1500</v>
      </c>
      <c r="M110" s="24">
        <v>500</v>
      </c>
      <c r="N110" s="25">
        <v>2500</v>
      </c>
    </row>
    <row r="111" spans="2:14" ht="13.5" customHeight="1" thickBot="1">
      <c r="B111" s="1">
        <f t="shared" si="6"/>
        <v>94</v>
      </c>
      <c r="C111" s="3"/>
      <c r="D111" s="92"/>
      <c r="E111" s="4"/>
      <c r="F111" s="4" t="s">
        <v>92</v>
      </c>
      <c r="G111" s="4"/>
      <c r="H111" s="4"/>
      <c r="I111" s="4"/>
      <c r="J111" s="4"/>
      <c r="K111" s="24">
        <v>500</v>
      </c>
      <c r="L111" s="24">
        <v>250</v>
      </c>
      <c r="M111" s="24">
        <v>125</v>
      </c>
      <c r="N111" s="25">
        <v>500</v>
      </c>
    </row>
    <row r="112" spans="2:14" ht="19.5" customHeight="1" thickTop="1">
      <c r="B112" s="159" t="s">
        <v>54</v>
      </c>
      <c r="C112" s="160"/>
      <c r="D112" s="160"/>
      <c r="E112" s="160"/>
      <c r="F112" s="160"/>
      <c r="G112" s="160"/>
      <c r="H112" s="160"/>
      <c r="I112" s="160"/>
      <c r="J112" s="95"/>
      <c r="K112" s="37">
        <f>SUM(K113:K121)</f>
        <v>21099</v>
      </c>
      <c r="L112" s="37">
        <f>SUM(L113:L121)</f>
        <v>31916</v>
      </c>
      <c r="M112" s="37">
        <f>SUM(M113:M121)</f>
        <v>35953</v>
      </c>
      <c r="N112" s="56">
        <f>SUM(N113:N121)</f>
        <v>40148</v>
      </c>
    </row>
    <row r="113" spans="2:14" ht="13.5" customHeight="1">
      <c r="B113" s="147" t="s">
        <v>55</v>
      </c>
      <c r="C113" s="148"/>
      <c r="D113" s="161"/>
      <c r="E113" s="13"/>
      <c r="F113" s="14"/>
      <c r="G113" s="146" t="s">
        <v>14</v>
      </c>
      <c r="H113" s="146"/>
      <c r="I113" s="14"/>
      <c r="J113" s="16"/>
      <c r="K113" s="5">
        <f>SUM(U$11:U$25)</f>
        <v>25</v>
      </c>
      <c r="L113" s="5">
        <f>SUM(V11:V25)</f>
        <v>250</v>
      </c>
      <c r="M113" s="5">
        <f>SUM(W$11:W$25)</f>
        <v>325</v>
      </c>
      <c r="N113" s="6">
        <f>SUM(X$11:X$25)</f>
        <v>775</v>
      </c>
    </row>
    <row r="114" spans="2:14" ht="13.5" customHeight="1">
      <c r="B114" s="98"/>
      <c r="C114" s="99"/>
      <c r="D114" s="100"/>
      <c r="E114" s="17"/>
      <c r="F114" s="4"/>
      <c r="G114" s="146" t="s">
        <v>27</v>
      </c>
      <c r="H114" s="146"/>
      <c r="I114" s="15"/>
      <c r="J114" s="18"/>
      <c r="K114" s="5">
        <f>SUM(K$26)</f>
        <v>1250</v>
      </c>
      <c r="L114" s="5">
        <f>SUM(L$26)</f>
        <v>1350</v>
      </c>
      <c r="M114" s="5">
        <f>SUM(M$26)</f>
        <v>575</v>
      </c>
      <c r="N114" s="6">
        <f>SUM(N$26)</f>
        <v>675</v>
      </c>
    </row>
    <row r="115" spans="2:14" ht="13.5" customHeight="1">
      <c r="B115" s="98"/>
      <c r="C115" s="99"/>
      <c r="D115" s="100"/>
      <c r="E115" s="17"/>
      <c r="F115" s="4"/>
      <c r="G115" s="146" t="s">
        <v>29</v>
      </c>
      <c r="H115" s="146"/>
      <c r="I115" s="14"/>
      <c r="J115" s="16"/>
      <c r="K115" s="5">
        <f>SUM(K$27:K$28)</f>
        <v>75</v>
      </c>
      <c r="L115" s="5">
        <f>SUM(L$27:L$28)</f>
        <v>101</v>
      </c>
      <c r="M115" s="5">
        <f>SUM(M$27:M$28)</f>
        <v>50</v>
      </c>
      <c r="N115" s="6">
        <f>SUM(N$27:N$28)</f>
        <v>50</v>
      </c>
    </row>
    <row r="116" spans="2:14" ht="13.5" customHeight="1">
      <c r="B116" s="98"/>
      <c r="C116" s="99"/>
      <c r="D116" s="100"/>
      <c r="E116" s="17"/>
      <c r="F116" s="4"/>
      <c r="G116" s="146" t="s">
        <v>101</v>
      </c>
      <c r="H116" s="146"/>
      <c r="I116" s="14"/>
      <c r="J116" s="16"/>
      <c r="K116" s="5">
        <f>SUM(K$29:K$29)</f>
        <v>0</v>
      </c>
      <c r="L116" s="5">
        <f>SUM(L$29:L$29)</f>
        <v>25</v>
      </c>
      <c r="M116" s="5">
        <f>SUM(M$29:M$29)</f>
        <v>0</v>
      </c>
      <c r="N116" s="6">
        <f>SUM(N$29:N$29)</f>
        <v>150</v>
      </c>
    </row>
    <row r="117" spans="2:14" ht="13.5" customHeight="1">
      <c r="B117" s="98"/>
      <c r="C117" s="99"/>
      <c r="D117" s="100"/>
      <c r="E117" s="17"/>
      <c r="F117" s="4"/>
      <c r="G117" s="146" t="s">
        <v>102</v>
      </c>
      <c r="H117" s="146"/>
      <c r="I117" s="14"/>
      <c r="J117" s="16"/>
      <c r="K117" s="5">
        <f>SUM(K$32:K$47)</f>
        <v>11525</v>
      </c>
      <c r="L117" s="5">
        <f>SUM(L$32:L$47)</f>
        <v>23001</v>
      </c>
      <c r="M117" s="5">
        <f>SUM(M$32:M$47)</f>
        <v>25675</v>
      </c>
      <c r="N117" s="6">
        <f>SUM(N$32:N$47)</f>
        <v>26326</v>
      </c>
    </row>
    <row r="118" spans="2:14" ht="13.5" customHeight="1">
      <c r="B118" s="98"/>
      <c r="C118" s="99"/>
      <c r="D118" s="100"/>
      <c r="E118" s="17"/>
      <c r="F118" s="4"/>
      <c r="G118" s="146" t="s">
        <v>96</v>
      </c>
      <c r="H118" s="146"/>
      <c r="I118" s="14"/>
      <c r="J118" s="16"/>
      <c r="K118" s="5">
        <f>SUM(K$48:K$50)</f>
        <v>25</v>
      </c>
      <c r="L118" s="5">
        <f>SUM(L$48:L$50)</f>
        <v>25</v>
      </c>
      <c r="M118" s="5">
        <f>SUM(M$48:M$50)</f>
        <v>100</v>
      </c>
      <c r="N118" s="6">
        <f>SUM(N$48:N$50)</f>
        <v>25</v>
      </c>
    </row>
    <row r="119" spans="2:14" ht="13.5" customHeight="1">
      <c r="B119" s="98"/>
      <c r="C119" s="99"/>
      <c r="D119" s="100"/>
      <c r="E119" s="17"/>
      <c r="F119" s="4"/>
      <c r="G119" s="146" t="s">
        <v>30</v>
      </c>
      <c r="H119" s="146"/>
      <c r="I119" s="14"/>
      <c r="J119" s="16"/>
      <c r="K119" s="5">
        <f>SUM(K$51:K$83)</f>
        <v>4499</v>
      </c>
      <c r="L119" s="5">
        <f>SUM(L$51:L$83)</f>
        <v>1821</v>
      </c>
      <c r="M119" s="5">
        <f>SUM(M$51:M$83)</f>
        <v>5836</v>
      </c>
      <c r="N119" s="6">
        <f>SUM(N$51:N$83)</f>
        <v>5162</v>
      </c>
    </row>
    <row r="120" spans="2:14" ht="13.5" customHeight="1">
      <c r="B120" s="98"/>
      <c r="C120" s="99"/>
      <c r="D120" s="100"/>
      <c r="E120" s="17"/>
      <c r="F120" s="4"/>
      <c r="G120" s="146" t="s">
        <v>56</v>
      </c>
      <c r="H120" s="146"/>
      <c r="I120" s="14"/>
      <c r="J120" s="16"/>
      <c r="K120" s="5">
        <f>SUM(K$30:K$31,K$109:K$110)</f>
        <v>3126</v>
      </c>
      <c r="L120" s="5">
        <f>SUM(L$30:L$31,L$109:L$110)</f>
        <v>5001</v>
      </c>
      <c r="M120" s="5">
        <f>SUM(M$30:M$31,M$109:M$110)</f>
        <v>3225</v>
      </c>
      <c r="N120" s="6">
        <f>SUM(N$30:N$31,N$109:N$110)</f>
        <v>6361</v>
      </c>
    </row>
    <row r="121" spans="2:14" ht="13.5" customHeight="1" thickBot="1">
      <c r="B121" s="101"/>
      <c r="C121" s="102"/>
      <c r="D121" s="103"/>
      <c r="E121" s="19"/>
      <c r="F121" s="10"/>
      <c r="G121" s="149" t="s">
        <v>53</v>
      </c>
      <c r="H121" s="149"/>
      <c r="I121" s="20"/>
      <c r="J121" s="21"/>
      <c r="K121" s="11">
        <f>SUM(K$84:K$108,K$111)</f>
        <v>574</v>
      </c>
      <c r="L121" s="11">
        <f>SUM(L$84:L$108,L$111)</f>
        <v>342</v>
      </c>
      <c r="M121" s="11">
        <f>SUM(M$84:M$108,M$111)</f>
        <v>167</v>
      </c>
      <c r="N121" s="12">
        <f>SUM(N$84:N$108,N$111)</f>
        <v>624</v>
      </c>
    </row>
    <row r="122" spans="2:14" ht="18" customHeight="1" thickTop="1">
      <c r="B122" s="150" t="s">
        <v>57</v>
      </c>
      <c r="C122" s="151"/>
      <c r="D122" s="152"/>
      <c r="E122" s="106"/>
      <c r="F122" s="104"/>
      <c r="G122" s="153" t="s">
        <v>58</v>
      </c>
      <c r="H122" s="153"/>
      <c r="I122" s="104"/>
      <c r="J122" s="105"/>
      <c r="K122" s="38" t="s">
        <v>59</v>
      </c>
      <c r="L122" s="44"/>
      <c r="M122" s="44"/>
      <c r="N122" s="57"/>
    </row>
    <row r="123" spans="2:14" ht="18" customHeight="1">
      <c r="B123" s="107"/>
      <c r="C123" s="108"/>
      <c r="D123" s="108"/>
      <c r="E123" s="109"/>
      <c r="F123" s="110"/>
      <c r="G123" s="111"/>
      <c r="H123" s="111"/>
      <c r="I123" s="110"/>
      <c r="J123" s="112"/>
      <c r="K123" s="39" t="s">
        <v>60</v>
      </c>
      <c r="L123" s="45"/>
      <c r="M123" s="45"/>
      <c r="N123" s="48"/>
    </row>
    <row r="124" spans="2:14" ht="18" customHeight="1">
      <c r="B124" s="98"/>
      <c r="C124" s="99"/>
      <c r="D124" s="99"/>
      <c r="E124" s="113"/>
      <c r="F124" s="26"/>
      <c r="G124" s="154" t="s">
        <v>61</v>
      </c>
      <c r="H124" s="154"/>
      <c r="I124" s="96"/>
      <c r="J124" s="97"/>
      <c r="K124" s="40" t="s">
        <v>62</v>
      </c>
      <c r="L124" s="46"/>
      <c r="M124" s="49"/>
      <c r="N124" s="46"/>
    </row>
    <row r="125" spans="2:14" ht="18" customHeight="1">
      <c r="B125" s="98"/>
      <c r="C125" s="99"/>
      <c r="D125" s="99"/>
      <c r="E125" s="114"/>
      <c r="F125" s="99"/>
      <c r="G125" s="115"/>
      <c r="H125" s="115"/>
      <c r="I125" s="108"/>
      <c r="J125" s="116"/>
      <c r="K125" s="41" t="s">
        <v>114</v>
      </c>
      <c r="L125" s="47"/>
      <c r="M125" s="50"/>
      <c r="N125" s="47"/>
    </row>
    <row r="126" spans="2:14" ht="18" customHeight="1">
      <c r="B126" s="98"/>
      <c r="C126" s="99"/>
      <c r="D126" s="99"/>
      <c r="E126" s="114"/>
      <c r="F126" s="99"/>
      <c r="G126" s="115"/>
      <c r="H126" s="115"/>
      <c r="I126" s="108"/>
      <c r="J126" s="116"/>
      <c r="K126" s="41" t="s">
        <v>106</v>
      </c>
      <c r="L126" s="45"/>
      <c r="M126" s="50"/>
      <c r="N126" s="47"/>
    </row>
    <row r="127" spans="2:14" ht="18" customHeight="1">
      <c r="B127" s="98"/>
      <c r="C127" s="99"/>
      <c r="D127" s="99"/>
      <c r="E127" s="113"/>
      <c r="F127" s="26"/>
      <c r="G127" s="154" t="s">
        <v>63</v>
      </c>
      <c r="H127" s="154"/>
      <c r="I127" s="96"/>
      <c r="J127" s="97"/>
      <c r="K127" s="40" t="s">
        <v>122</v>
      </c>
      <c r="L127" s="46"/>
      <c r="M127" s="49"/>
      <c r="N127" s="46"/>
    </row>
    <row r="128" spans="2:14" ht="18" customHeight="1">
      <c r="B128" s="98"/>
      <c r="C128" s="99"/>
      <c r="D128" s="99"/>
      <c r="E128" s="114"/>
      <c r="F128" s="99"/>
      <c r="G128" s="115"/>
      <c r="H128" s="115"/>
      <c r="I128" s="108"/>
      <c r="J128" s="116"/>
      <c r="K128" s="41" t="s">
        <v>115</v>
      </c>
      <c r="L128" s="47"/>
      <c r="M128" s="50"/>
      <c r="N128" s="47"/>
    </row>
    <row r="129" spans="2:14" ht="18" customHeight="1">
      <c r="B129" s="98"/>
      <c r="C129" s="99"/>
      <c r="D129" s="99"/>
      <c r="E129" s="114"/>
      <c r="F129" s="99"/>
      <c r="G129" s="115"/>
      <c r="H129" s="115"/>
      <c r="I129" s="108"/>
      <c r="J129" s="116"/>
      <c r="K129" s="41" t="s">
        <v>120</v>
      </c>
      <c r="L129" s="47"/>
      <c r="M129" s="47"/>
      <c r="N129" s="47"/>
    </row>
    <row r="130" spans="2:14" ht="18" customHeight="1">
      <c r="B130" s="98"/>
      <c r="C130" s="99"/>
      <c r="D130" s="99"/>
      <c r="E130" s="87"/>
      <c r="F130" s="88"/>
      <c r="G130" s="111"/>
      <c r="H130" s="111"/>
      <c r="I130" s="110"/>
      <c r="J130" s="112"/>
      <c r="K130" s="41" t="s">
        <v>121</v>
      </c>
      <c r="L130" s="48"/>
      <c r="M130" s="45"/>
      <c r="N130" s="48"/>
    </row>
    <row r="131" spans="2:14" ht="18" customHeight="1">
      <c r="B131" s="147" t="s">
        <v>64</v>
      </c>
      <c r="C131" s="148"/>
      <c r="D131" s="148"/>
      <c r="E131" s="26"/>
      <c r="F131" s="26"/>
      <c r="G131" s="26"/>
      <c r="H131" s="26"/>
      <c r="I131" s="26"/>
      <c r="J131" s="26"/>
      <c r="K131" s="26"/>
      <c r="L131" s="26"/>
      <c r="M131" s="26"/>
      <c r="N131" s="58"/>
    </row>
    <row r="132" spans="2:14" ht="13.5" customHeight="1">
      <c r="B132" s="117"/>
      <c r="C132" s="42" t="s">
        <v>65</v>
      </c>
      <c r="D132" s="118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7"/>
      <c r="C133" s="42" t="s">
        <v>66</v>
      </c>
      <c r="D133" s="118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7"/>
      <c r="C134" s="42" t="s">
        <v>67</v>
      </c>
      <c r="D134" s="118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7"/>
      <c r="C135" s="42" t="s">
        <v>240</v>
      </c>
      <c r="D135" s="118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241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201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112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113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97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246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242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243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244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194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 customHeight="1">
      <c r="B146" s="119"/>
      <c r="C146" s="42" t="s">
        <v>245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 customHeight="1">
      <c r="B147" s="119"/>
      <c r="C147" s="42" t="s">
        <v>247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59"/>
    </row>
    <row r="148" spans="2:14" ht="13.5" customHeight="1">
      <c r="B148" s="119"/>
      <c r="C148" s="42" t="s">
        <v>203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59"/>
    </row>
    <row r="149" spans="2:14" ht="13.5" customHeight="1">
      <c r="B149" s="119"/>
      <c r="C149" s="42" t="s">
        <v>149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59"/>
    </row>
    <row r="150" spans="2:14" ht="18" customHeight="1">
      <c r="B150" s="119"/>
      <c r="C150" s="42" t="s">
        <v>68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59"/>
    </row>
    <row r="151" spans="2:14" ht="13.5">
      <c r="B151" s="120"/>
      <c r="C151" s="42" t="s">
        <v>248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</row>
    <row r="152" spans="2:14" ht="13.5">
      <c r="B152" s="120"/>
      <c r="C152" s="42" t="s">
        <v>202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2:14" ht="13.5">
      <c r="B153" s="120"/>
      <c r="C153" s="42" t="s">
        <v>249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</row>
    <row r="154" spans="2:14" ht="14.25" thickBot="1">
      <c r="B154" s="121"/>
      <c r="C154" s="43" t="s">
        <v>250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</row>
  </sheetData>
  <sheetProtection/>
  <mergeCells count="27">
    <mergeCell ref="D4:G4"/>
    <mergeCell ref="D5:G5"/>
    <mergeCell ref="D6:G6"/>
    <mergeCell ref="D7:F7"/>
    <mergeCell ref="D8:F8"/>
    <mergeCell ref="D9:F9"/>
    <mergeCell ref="C109:D109"/>
    <mergeCell ref="D100:G100"/>
    <mergeCell ref="D101:G101"/>
    <mergeCell ref="B112:I112"/>
    <mergeCell ref="B113:D113"/>
    <mergeCell ref="G113:H113"/>
    <mergeCell ref="G115:H115"/>
    <mergeCell ref="G116:H116"/>
    <mergeCell ref="G117:H117"/>
    <mergeCell ref="G118:H118"/>
    <mergeCell ref="G119:H119"/>
    <mergeCell ref="G10:H10"/>
    <mergeCell ref="B131:D131"/>
    <mergeCell ref="G102:H102"/>
    <mergeCell ref="G120:H120"/>
    <mergeCell ref="G121:H121"/>
    <mergeCell ref="B122:D122"/>
    <mergeCell ref="G122:H122"/>
    <mergeCell ref="G124:H124"/>
    <mergeCell ref="G127:H127"/>
    <mergeCell ref="G114:H11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43"/>
  <sheetViews>
    <sheetView view="pageBreakPreview" zoomScale="75" zoomScaleNormal="75" zoomScaleSheetLayoutView="75" zoomScalePageLayoutView="0" workbookViewId="0" topLeftCell="A1">
      <pane xSplit="10" ySplit="10" topLeftCell="K110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K123" sqref="K123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222</v>
      </c>
      <c r="L5" s="32" t="str">
        <f>K5</f>
        <v>H 30.4.27</v>
      </c>
      <c r="M5" s="32" t="str">
        <f>K5</f>
        <v>H 30.4.27</v>
      </c>
      <c r="N5" s="51" t="str">
        <f>K5</f>
        <v>H 30.4.27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0.3888888888888889</v>
      </c>
      <c r="L6" s="122">
        <v>0.4152777777777778</v>
      </c>
      <c r="M6" s="122">
        <v>0.3965277777777778</v>
      </c>
      <c r="N6" s="123">
        <v>0.37222222222222223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2.45</v>
      </c>
      <c r="L7" s="124">
        <v>1.5</v>
      </c>
      <c r="M7" s="124">
        <v>1.52</v>
      </c>
      <c r="N7" s="125">
        <v>1.55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223</v>
      </c>
      <c r="L11" s="22" t="s">
        <v>210</v>
      </c>
      <c r="M11" s="22" t="s">
        <v>207</v>
      </c>
      <c r="N11" s="23" t="s">
        <v>204</v>
      </c>
      <c r="P11" s="29" t="s">
        <v>15</v>
      </c>
      <c r="Q11" s="29">
        <f aca="true" t="shared" si="0" ref="Q11:T14">IF(K11="",0,VALUE(MID(K11,2,LEN(K11)-2)))</f>
        <v>25</v>
      </c>
      <c r="R11" s="29">
        <f t="shared" si="0"/>
        <v>200</v>
      </c>
      <c r="S11" s="29">
        <f t="shared" si="0"/>
        <v>150</v>
      </c>
      <c r="T11" s="29">
        <f t="shared" si="0"/>
        <v>50</v>
      </c>
      <c r="U11" s="29">
        <f aca="true" t="shared" si="1" ref="U11:X23">IF(K11="＋",0,IF(K11="(＋)",0,ABS(K11)))</f>
        <v>25</v>
      </c>
      <c r="V11" s="29">
        <f t="shared" si="1"/>
        <v>200</v>
      </c>
      <c r="W11" s="29">
        <f t="shared" si="1"/>
        <v>150</v>
      </c>
      <c r="X11" s="29">
        <f t="shared" si="1"/>
        <v>50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208</v>
      </c>
      <c r="L12" s="22" t="s">
        <v>223</v>
      </c>
      <c r="M12" s="22" t="s">
        <v>207</v>
      </c>
      <c r="N12" s="23" t="s">
        <v>207</v>
      </c>
      <c r="P12" s="29" t="s">
        <v>15</v>
      </c>
      <c r="Q12" s="29">
        <f t="shared" si="0"/>
        <v>100</v>
      </c>
      <c r="R12" s="29">
        <f t="shared" si="0"/>
        <v>25</v>
      </c>
      <c r="S12" s="29">
        <f t="shared" si="0"/>
        <v>150</v>
      </c>
      <c r="T12" s="29">
        <f t="shared" si="0"/>
        <v>150</v>
      </c>
      <c r="U12" s="29">
        <f t="shared" si="1"/>
        <v>100</v>
      </c>
      <c r="V12" s="29">
        <f t="shared" si="1"/>
        <v>25</v>
      </c>
      <c r="W12" s="29">
        <f t="shared" si="1"/>
        <v>150</v>
      </c>
      <c r="X12" s="29">
        <f t="shared" si="1"/>
        <v>150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213</v>
      </c>
      <c r="G13" s="4"/>
      <c r="H13" s="4"/>
      <c r="I13" s="4"/>
      <c r="J13" s="4"/>
      <c r="K13" s="22" t="s">
        <v>224</v>
      </c>
      <c r="L13" s="22" t="s">
        <v>231</v>
      </c>
      <c r="M13" s="22" t="s">
        <v>228</v>
      </c>
      <c r="N13" s="23" t="s">
        <v>223</v>
      </c>
      <c r="P13" s="29" t="s">
        <v>15</v>
      </c>
      <c r="Q13" s="29" t="e">
        <f t="shared" si="0"/>
        <v>#VALUE!</v>
      </c>
      <c r="R13" s="29" t="e">
        <f t="shared" si="0"/>
        <v>#VALUE!</v>
      </c>
      <c r="S13" s="29">
        <f t="shared" si="0"/>
        <v>125</v>
      </c>
      <c r="T13" s="29">
        <f t="shared" si="0"/>
        <v>25</v>
      </c>
      <c r="U13" s="29">
        <f t="shared" si="1"/>
        <v>0</v>
      </c>
      <c r="V13" s="29">
        <f t="shared" si="1"/>
        <v>0</v>
      </c>
      <c r="W13" s="29">
        <f t="shared" si="1"/>
        <v>125</v>
      </c>
      <c r="X13" s="29">
        <f t="shared" si="1"/>
        <v>25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232</v>
      </c>
      <c r="G14" s="4"/>
      <c r="H14" s="4"/>
      <c r="I14" s="4"/>
      <c r="J14" s="4"/>
      <c r="K14" s="22"/>
      <c r="L14" s="22" t="s">
        <v>223</v>
      </c>
      <c r="M14" s="22" t="s">
        <v>224</v>
      </c>
      <c r="N14" s="23" t="s">
        <v>193</v>
      </c>
      <c r="P14" s="29" t="s">
        <v>15</v>
      </c>
      <c r="Q14" s="29">
        <f>IF(K14="",0,VALUE(MID(K14,2,LEN(K14)-2)))</f>
        <v>0</v>
      </c>
      <c r="R14" s="29">
        <f t="shared" si="0"/>
        <v>25</v>
      </c>
      <c r="S14" s="29" t="e">
        <f t="shared" si="0"/>
        <v>#VALUE!</v>
      </c>
      <c r="T14" s="29" t="e">
        <f t="shared" si="0"/>
        <v>#VALUE!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175</v>
      </c>
      <c r="G15" s="4"/>
      <c r="H15" s="4"/>
      <c r="I15" s="4"/>
      <c r="J15" s="4"/>
      <c r="K15" s="22"/>
      <c r="L15" s="22"/>
      <c r="M15" s="22" t="s">
        <v>223</v>
      </c>
      <c r="N15" s="23"/>
      <c r="P15" s="90" t="s">
        <v>16</v>
      </c>
      <c r="Q15" s="29">
        <f>K15</f>
        <v>0</v>
      </c>
      <c r="R15" s="29">
        <f>L15</f>
        <v>0</v>
      </c>
      <c r="S15" s="29" t="str">
        <f>M15</f>
        <v>(25)</v>
      </c>
      <c r="T15" s="29">
        <f>N15</f>
        <v>0</v>
      </c>
      <c r="U15" s="29">
        <f t="shared" si="1"/>
        <v>0</v>
      </c>
      <c r="V15" s="29">
        <f t="shared" si="1"/>
        <v>0</v>
      </c>
      <c r="W15" s="29">
        <f t="shared" si="1"/>
        <v>25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17</v>
      </c>
      <c r="G16" s="4"/>
      <c r="H16" s="4"/>
      <c r="I16" s="4"/>
      <c r="J16" s="4"/>
      <c r="K16" s="22" t="s">
        <v>205</v>
      </c>
      <c r="L16" s="22" t="s">
        <v>226</v>
      </c>
      <c r="M16" s="22" t="s">
        <v>205</v>
      </c>
      <c r="N16" s="23" t="s">
        <v>205</v>
      </c>
      <c r="P16" s="29" t="s">
        <v>15</v>
      </c>
      <c r="Q16" s="29" t="e">
        <f>IF(K16="",0,VALUE(MID(K16,2,LEN(K16)-2)))</f>
        <v>#VALUE!</v>
      </c>
      <c r="R16" s="29">
        <f>IF(L16="",0,VALUE(MID(L16,2,LEN(L16)-2)))</f>
        <v>95</v>
      </c>
      <c r="S16" s="29" t="e">
        <f>IF(M16="",0,VALUE(MID(M16,2,LEN(M16)-2)))</f>
        <v>#VALUE!</v>
      </c>
      <c r="T16" s="29" t="e">
        <f>IF(N16="",0,VALUE(MID(N16,2,LEN(N16)-2)))</f>
        <v>#VALUE!</v>
      </c>
      <c r="U16" s="29">
        <f>IF(K16="＋",0,IF(K16="(＋)",0,ABS(K16)))</f>
        <v>0</v>
      </c>
      <c r="V16" s="29">
        <f>IF(L16="＋",0,IF(L16="(＋)",0,ABS(L16)))</f>
        <v>1950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152</v>
      </c>
      <c r="G17" s="4"/>
      <c r="H17" s="4"/>
      <c r="I17" s="4"/>
      <c r="J17" s="4"/>
      <c r="K17" s="22"/>
      <c r="L17" s="22" t="s">
        <v>205</v>
      </c>
      <c r="M17" s="22"/>
      <c r="N17" s="23"/>
      <c r="P17" s="29" t="s">
        <v>15</v>
      </c>
      <c r="Q17" s="29">
        <f aca="true" t="shared" si="3" ref="Q17:T18">IF(K17="",0,VALUE(MID(K17,2,LEN(K17)-2)))</f>
        <v>0</v>
      </c>
      <c r="R17" s="29" t="e">
        <f t="shared" si="3"/>
        <v>#VALUE!</v>
      </c>
      <c r="S17" s="29">
        <f t="shared" si="3"/>
        <v>0</v>
      </c>
      <c r="T17" s="29">
        <f t="shared" si="3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153</v>
      </c>
      <c r="G18" s="4"/>
      <c r="H18" s="4"/>
      <c r="I18" s="4"/>
      <c r="J18" s="4"/>
      <c r="K18" s="22" t="s">
        <v>205</v>
      </c>
      <c r="L18" s="22"/>
      <c r="M18" s="22" t="s">
        <v>205</v>
      </c>
      <c r="N18" s="23" t="s">
        <v>205</v>
      </c>
      <c r="P18" s="29" t="s">
        <v>15</v>
      </c>
      <c r="Q18" s="29" t="e">
        <f t="shared" si="3"/>
        <v>#VALUE!</v>
      </c>
      <c r="R18" s="29">
        <f t="shared" si="3"/>
        <v>0</v>
      </c>
      <c r="S18" s="29" t="e">
        <f t="shared" si="3"/>
        <v>#VALUE!</v>
      </c>
      <c r="T18" s="29" t="e">
        <f t="shared" si="3"/>
        <v>#VALUE!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195</v>
      </c>
      <c r="G19" s="4"/>
      <c r="H19" s="4"/>
      <c r="I19" s="4"/>
      <c r="J19" s="4"/>
      <c r="K19" s="22"/>
      <c r="L19" s="22" t="s">
        <v>223</v>
      </c>
      <c r="M19" s="22" t="s">
        <v>193</v>
      </c>
      <c r="N19" s="23"/>
      <c r="P19" s="90" t="s">
        <v>16</v>
      </c>
      <c r="Q19" s="29">
        <f>K19</f>
        <v>0</v>
      </c>
      <c r="R19" s="29" t="str">
        <f>L19</f>
        <v>(25)</v>
      </c>
      <c r="S19" s="29" t="str">
        <f>M19</f>
        <v>(＋)</v>
      </c>
      <c r="T19" s="29">
        <f>N19</f>
        <v>0</v>
      </c>
      <c r="U19" s="29">
        <f t="shared" si="1"/>
        <v>0</v>
      </c>
      <c r="V19" s="29">
        <f t="shared" si="1"/>
        <v>25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158</v>
      </c>
      <c r="G20" s="4"/>
      <c r="H20" s="4"/>
      <c r="I20" s="4"/>
      <c r="J20" s="4"/>
      <c r="K20" s="22" t="s">
        <v>223</v>
      </c>
      <c r="L20" s="22"/>
      <c r="M20" s="22" t="s">
        <v>223</v>
      </c>
      <c r="N20" s="23" t="s">
        <v>193</v>
      </c>
      <c r="P20" s="29" t="s">
        <v>15</v>
      </c>
      <c r="Q20" s="29">
        <f>IF(K20="",0,VALUE(MID(K20,2,LEN(K20)-2)))</f>
        <v>25</v>
      </c>
      <c r="R20" s="29">
        <f>IF(L22="",0,VALUE(MID(L22,2,LEN(L22)-2)))</f>
        <v>325</v>
      </c>
      <c r="S20" s="29">
        <f>IF(M20="",0,VALUE(MID(M20,2,LEN(M20)-2)))</f>
        <v>25</v>
      </c>
      <c r="T20" s="29" t="e">
        <f>IF(N20="",0,VALUE(MID(N20,2,LEN(N20)-2)))</f>
        <v>#VALUE!</v>
      </c>
      <c r="U20" s="29">
        <f t="shared" si="1"/>
        <v>25</v>
      </c>
      <c r="V20" s="29">
        <f t="shared" si="1"/>
        <v>0</v>
      </c>
      <c r="W20" s="29">
        <f t="shared" si="1"/>
        <v>25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162</v>
      </c>
      <c r="G21" s="4"/>
      <c r="H21" s="4"/>
      <c r="I21" s="4"/>
      <c r="J21" s="4"/>
      <c r="K21" s="22"/>
      <c r="L21" s="22" t="s">
        <v>224</v>
      </c>
      <c r="M21" s="22"/>
      <c r="N21" s="23"/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157</v>
      </c>
      <c r="G22" s="4"/>
      <c r="H22" s="4"/>
      <c r="I22" s="4"/>
      <c r="J22" s="4"/>
      <c r="K22" s="22" t="s">
        <v>225</v>
      </c>
      <c r="L22" s="22" t="s">
        <v>227</v>
      </c>
      <c r="M22" s="22" t="s">
        <v>229</v>
      </c>
      <c r="N22" s="23" t="s">
        <v>230</v>
      </c>
      <c r="P22" s="29" t="s">
        <v>15</v>
      </c>
      <c r="Q22" s="29">
        <f aca="true" t="shared" si="4" ref="Q22:T23">IF(K22="",0,VALUE(MID(K22,2,LEN(K22)-2)))</f>
        <v>350</v>
      </c>
      <c r="R22" s="29" t="e">
        <f>IF(#REF!="",0,VALUE(MID(#REF!,2,LEN(#REF!)-2)))</f>
        <v>#REF!</v>
      </c>
      <c r="S22" s="29">
        <f t="shared" si="4"/>
        <v>625</v>
      </c>
      <c r="T22" s="29">
        <f t="shared" si="4"/>
        <v>475</v>
      </c>
      <c r="U22" s="29">
        <f t="shared" si="1"/>
        <v>350</v>
      </c>
      <c r="V22" s="29">
        <f t="shared" si="1"/>
        <v>325</v>
      </c>
      <c r="W22" s="29">
        <f t="shared" si="1"/>
        <v>625</v>
      </c>
      <c r="X22" s="29">
        <f t="shared" si="1"/>
        <v>475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93</v>
      </c>
      <c r="G23" s="4"/>
      <c r="H23" s="4"/>
      <c r="I23" s="4"/>
      <c r="J23" s="4"/>
      <c r="K23" s="22"/>
      <c r="L23" s="22" t="s">
        <v>223</v>
      </c>
      <c r="M23" s="22" t="s">
        <v>223</v>
      </c>
      <c r="N23" s="23" t="s">
        <v>193</v>
      </c>
      <c r="P23" s="29" t="s">
        <v>15</v>
      </c>
      <c r="Q23" s="29">
        <f t="shared" si="4"/>
        <v>0</v>
      </c>
      <c r="R23" s="29">
        <f t="shared" si="4"/>
        <v>25</v>
      </c>
      <c r="S23" s="29">
        <f t="shared" si="4"/>
        <v>25</v>
      </c>
      <c r="T23" s="29" t="e">
        <f t="shared" si="4"/>
        <v>#VALUE!</v>
      </c>
      <c r="U23" s="29">
        <f t="shared" si="1"/>
        <v>0</v>
      </c>
      <c r="V23" s="29">
        <f t="shared" si="1"/>
        <v>25</v>
      </c>
      <c r="W23" s="29">
        <f t="shared" si="1"/>
        <v>25</v>
      </c>
      <c r="X23" s="29">
        <f t="shared" si="1"/>
        <v>0</v>
      </c>
    </row>
    <row r="24" spans="2:24" ht="13.5" customHeight="1">
      <c r="B24" s="1">
        <f t="shared" si="2"/>
        <v>14</v>
      </c>
      <c r="C24" s="2" t="s">
        <v>26</v>
      </c>
      <c r="D24" s="2" t="s">
        <v>27</v>
      </c>
      <c r="E24" s="4"/>
      <c r="F24" s="4" t="s">
        <v>154</v>
      </c>
      <c r="G24" s="4"/>
      <c r="H24" s="4"/>
      <c r="I24" s="4"/>
      <c r="J24" s="4"/>
      <c r="K24" s="28">
        <v>1500</v>
      </c>
      <c r="L24" s="24">
        <v>2000</v>
      </c>
      <c r="M24" s="24">
        <v>3250</v>
      </c>
      <c r="N24" s="25">
        <v>4000</v>
      </c>
      <c r="P24" s="90"/>
      <c r="U24" s="29">
        <f>COUNTA(K11:K23)</f>
        <v>7</v>
      </c>
      <c r="V24" s="29">
        <f>COUNTA(L11:L23)</f>
        <v>10</v>
      </c>
      <c r="W24" s="29">
        <f>COUNTA(M11:M23)</f>
        <v>11</v>
      </c>
      <c r="X24" s="29">
        <f>COUNTA(N11:N23)</f>
        <v>9</v>
      </c>
    </row>
    <row r="25" spans="2:16" ht="13.5" customHeight="1">
      <c r="B25" s="1">
        <f t="shared" si="2"/>
        <v>15</v>
      </c>
      <c r="C25" s="2" t="s">
        <v>28</v>
      </c>
      <c r="D25" s="2" t="s">
        <v>29</v>
      </c>
      <c r="E25" s="4"/>
      <c r="F25" s="4" t="s">
        <v>129</v>
      </c>
      <c r="G25" s="4"/>
      <c r="H25" s="4"/>
      <c r="I25" s="4"/>
      <c r="J25" s="4"/>
      <c r="K25" s="24" t="s">
        <v>205</v>
      </c>
      <c r="L25" s="24">
        <v>150</v>
      </c>
      <c r="M25" s="24">
        <v>75</v>
      </c>
      <c r="N25" s="25">
        <v>225</v>
      </c>
      <c r="P25" s="90"/>
    </row>
    <row r="26" spans="2:14" ht="12.75" customHeight="1">
      <c r="B26" s="1">
        <f t="shared" si="2"/>
        <v>16</v>
      </c>
      <c r="C26" s="2" t="s">
        <v>110</v>
      </c>
      <c r="D26" s="2" t="s">
        <v>18</v>
      </c>
      <c r="E26" s="4"/>
      <c r="F26" s="4" t="s">
        <v>123</v>
      </c>
      <c r="G26" s="4"/>
      <c r="H26" s="4"/>
      <c r="I26" s="4"/>
      <c r="J26" s="4"/>
      <c r="K26" s="24">
        <v>50</v>
      </c>
      <c r="L26" s="24">
        <v>25</v>
      </c>
      <c r="M26" s="24"/>
      <c r="N26" s="25">
        <v>75</v>
      </c>
    </row>
    <row r="27" spans="2:24" ht="13.5" customHeight="1">
      <c r="B27" s="1">
        <f t="shared" si="2"/>
        <v>17</v>
      </c>
      <c r="C27" s="7"/>
      <c r="D27" s="7"/>
      <c r="E27" s="4"/>
      <c r="F27" s="4" t="s">
        <v>107</v>
      </c>
      <c r="G27" s="4"/>
      <c r="H27" s="4"/>
      <c r="I27" s="4"/>
      <c r="J27" s="4"/>
      <c r="K27" s="24" t="s">
        <v>205</v>
      </c>
      <c r="L27" s="24"/>
      <c r="M27" s="24" t="s">
        <v>205</v>
      </c>
      <c r="N27" s="25"/>
      <c r="U27" s="29">
        <f>COUNTA(K26:K27)</f>
        <v>2</v>
      </c>
      <c r="V27" s="29">
        <f>COUNTA(L26:L27)</f>
        <v>1</v>
      </c>
      <c r="W27" s="29">
        <f>COUNTA(M26:M27)</f>
        <v>1</v>
      </c>
      <c r="X27" s="29">
        <f>COUNTA(N26:N27)</f>
        <v>1</v>
      </c>
    </row>
    <row r="28" spans="2:24" ht="13.5" customHeight="1">
      <c r="B28" s="1">
        <f t="shared" si="2"/>
        <v>18</v>
      </c>
      <c r="C28" s="7"/>
      <c r="D28" s="2" t="s">
        <v>94</v>
      </c>
      <c r="E28" s="4"/>
      <c r="F28" s="4" t="s">
        <v>161</v>
      </c>
      <c r="G28" s="4"/>
      <c r="H28" s="4"/>
      <c r="I28" s="4"/>
      <c r="J28" s="4"/>
      <c r="K28" s="24"/>
      <c r="L28" s="24"/>
      <c r="M28" s="24">
        <v>375</v>
      </c>
      <c r="N28" s="25"/>
      <c r="U28" s="29">
        <f>COUNTA(K28:K28)</f>
        <v>0</v>
      </c>
      <c r="V28" s="29">
        <f>COUNTA(L28:L28)</f>
        <v>0</v>
      </c>
      <c r="W28" s="29">
        <f>COUNTA(M28:M28)</f>
        <v>1</v>
      </c>
      <c r="X28" s="29">
        <f>COUNTA(N28:N28)</f>
        <v>0</v>
      </c>
    </row>
    <row r="29" spans="2:24" ht="13.5" customHeight="1">
      <c r="B29" s="1">
        <f t="shared" si="2"/>
        <v>19</v>
      </c>
      <c r="C29" s="7"/>
      <c r="D29" s="9" t="s">
        <v>78</v>
      </c>
      <c r="E29" s="4"/>
      <c r="F29" s="4" t="s">
        <v>100</v>
      </c>
      <c r="G29" s="4"/>
      <c r="H29" s="4"/>
      <c r="I29" s="4"/>
      <c r="J29" s="4"/>
      <c r="K29" s="24"/>
      <c r="L29" s="24"/>
      <c r="M29" s="24"/>
      <c r="N29" s="25">
        <v>100</v>
      </c>
      <c r="U29" s="29">
        <f>COUNTA(K29)</f>
        <v>0</v>
      </c>
      <c r="V29" s="29">
        <f>COUNTA(L29)</f>
        <v>0</v>
      </c>
      <c r="W29" s="29">
        <f>COUNTA(M29)</f>
        <v>0</v>
      </c>
      <c r="X29" s="29">
        <f>COUNTA(N29)</f>
        <v>1</v>
      </c>
    </row>
    <row r="30" spans="2:14" ht="13.5" customHeight="1">
      <c r="B30" s="1">
        <f t="shared" si="2"/>
        <v>20</v>
      </c>
      <c r="C30" s="7"/>
      <c r="D30" s="2" t="s">
        <v>19</v>
      </c>
      <c r="E30" s="4"/>
      <c r="F30" s="4" t="s">
        <v>198</v>
      </c>
      <c r="G30" s="4"/>
      <c r="H30" s="4"/>
      <c r="I30" s="4"/>
      <c r="J30" s="4"/>
      <c r="K30" s="24">
        <v>50</v>
      </c>
      <c r="L30" s="24" t="s">
        <v>205</v>
      </c>
      <c r="M30" s="24"/>
      <c r="N30" s="25">
        <v>25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150</v>
      </c>
      <c r="G31" s="4"/>
      <c r="H31" s="4"/>
      <c r="I31" s="4"/>
      <c r="J31" s="4"/>
      <c r="K31" s="24" t="s">
        <v>205</v>
      </c>
      <c r="L31" s="24"/>
      <c r="M31" s="24"/>
      <c r="N31" s="25"/>
    </row>
    <row r="32" spans="2:14" ht="13.5" customHeight="1">
      <c r="B32" s="1">
        <f t="shared" si="2"/>
        <v>22</v>
      </c>
      <c r="C32" s="7"/>
      <c r="D32" s="7"/>
      <c r="E32" s="4"/>
      <c r="F32" s="4" t="s">
        <v>133</v>
      </c>
      <c r="G32" s="4"/>
      <c r="H32" s="4"/>
      <c r="I32" s="4"/>
      <c r="J32" s="4"/>
      <c r="K32" s="28">
        <v>2425</v>
      </c>
      <c r="L32" s="24">
        <v>7500</v>
      </c>
      <c r="M32" s="24">
        <v>7600</v>
      </c>
      <c r="N32" s="25">
        <v>10050</v>
      </c>
    </row>
    <row r="33" spans="2:15" ht="13.5" customHeight="1">
      <c r="B33" s="1">
        <f t="shared" si="2"/>
        <v>23</v>
      </c>
      <c r="C33" s="7"/>
      <c r="D33" s="7"/>
      <c r="E33" s="4"/>
      <c r="F33" s="4" t="s">
        <v>151</v>
      </c>
      <c r="G33" s="4"/>
      <c r="H33" s="4"/>
      <c r="I33" s="4"/>
      <c r="J33" s="4"/>
      <c r="K33" s="24"/>
      <c r="L33" s="24" t="s">
        <v>205</v>
      </c>
      <c r="M33" s="24">
        <v>100</v>
      </c>
      <c r="N33" s="25"/>
      <c r="O33" s="67"/>
    </row>
    <row r="34" spans="2:14" ht="13.5" customHeight="1">
      <c r="B34" s="1">
        <f t="shared" si="2"/>
        <v>24</v>
      </c>
      <c r="C34" s="7"/>
      <c r="D34" s="7"/>
      <c r="E34" s="4"/>
      <c r="F34" s="4" t="s">
        <v>134</v>
      </c>
      <c r="G34" s="4"/>
      <c r="H34" s="4"/>
      <c r="I34" s="4"/>
      <c r="J34" s="4"/>
      <c r="K34" s="24">
        <v>2200</v>
      </c>
      <c r="L34" s="24">
        <v>3550</v>
      </c>
      <c r="M34" s="24">
        <v>2950</v>
      </c>
      <c r="N34" s="25">
        <v>5850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82</v>
      </c>
      <c r="G35" s="4"/>
      <c r="H35" s="4"/>
      <c r="I35" s="4"/>
      <c r="J35" s="4"/>
      <c r="K35" s="24" t="s">
        <v>205</v>
      </c>
      <c r="L35" s="24">
        <v>50</v>
      </c>
      <c r="M35" s="24"/>
      <c r="N35" s="25"/>
    </row>
    <row r="36" spans="2:14" ht="13.5" customHeight="1">
      <c r="B36" s="1">
        <f t="shared" si="2"/>
        <v>26</v>
      </c>
      <c r="C36" s="7"/>
      <c r="D36" s="7"/>
      <c r="E36" s="4"/>
      <c r="F36" s="4" t="s">
        <v>20</v>
      </c>
      <c r="G36" s="4"/>
      <c r="H36" s="4"/>
      <c r="I36" s="4"/>
      <c r="J36" s="4"/>
      <c r="K36" s="28">
        <v>125</v>
      </c>
      <c r="L36" s="24">
        <v>150</v>
      </c>
      <c r="M36" s="24">
        <v>300</v>
      </c>
      <c r="N36" s="25">
        <v>250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140</v>
      </c>
      <c r="G37" s="4"/>
      <c r="H37" s="4"/>
      <c r="I37" s="4"/>
      <c r="J37" s="4"/>
      <c r="K37" s="24" t="s">
        <v>205</v>
      </c>
      <c r="L37" s="24">
        <v>500</v>
      </c>
      <c r="M37" s="24">
        <v>100</v>
      </c>
      <c r="N37" s="25">
        <v>975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144</v>
      </c>
      <c r="G38" s="4"/>
      <c r="H38" s="4"/>
      <c r="I38" s="4"/>
      <c r="J38" s="4"/>
      <c r="K38" s="24" t="s">
        <v>205</v>
      </c>
      <c r="L38" s="24">
        <v>75</v>
      </c>
      <c r="M38" s="24">
        <v>175</v>
      </c>
      <c r="N38" s="25">
        <v>75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21</v>
      </c>
      <c r="G39" s="4"/>
      <c r="H39" s="4"/>
      <c r="I39" s="4"/>
      <c r="J39" s="4"/>
      <c r="K39" s="24">
        <v>200</v>
      </c>
      <c r="L39" s="24">
        <v>450</v>
      </c>
      <c r="M39" s="24">
        <v>275</v>
      </c>
      <c r="N39" s="25">
        <v>325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138</v>
      </c>
      <c r="G40" s="4"/>
      <c r="H40" s="4"/>
      <c r="I40" s="4"/>
      <c r="J40" s="4"/>
      <c r="K40" s="24"/>
      <c r="L40" s="24"/>
      <c r="M40" s="24"/>
      <c r="N40" s="25" t="s">
        <v>205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182</v>
      </c>
      <c r="G41" s="4"/>
      <c r="H41" s="4"/>
      <c r="I41" s="4"/>
      <c r="J41" s="4"/>
      <c r="K41" s="24"/>
      <c r="L41" s="24" t="s">
        <v>205</v>
      </c>
      <c r="M41" s="24">
        <v>1</v>
      </c>
      <c r="N41" s="25">
        <v>1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200</v>
      </c>
      <c r="G42" s="4"/>
      <c r="H42" s="4"/>
      <c r="I42" s="4"/>
      <c r="J42" s="4"/>
      <c r="K42" s="24">
        <v>100</v>
      </c>
      <c r="L42" s="24">
        <v>250</v>
      </c>
      <c r="M42" s="24">
        <v>300</v>
      </c>
      <c r="N42" s="25">
        <v>350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188</v>
      </c>
      <c r="G43" s="4"/>
      <c r="H43" s="4"/>
      <c r="I43" s="4"/>
      <c r="J43" s="4"/>
      <c r="K43" s="24" t="s">
        <v>205</v>
      </c>
      <c r="L43" s="24"/>
      <c r="M43" s="24"/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233</v>
      </c>
      <c r="G44" s="4"/>
      <c r="H44" s="4"/>
      <c r="I44" s="4"/>
      <c r="J44" s="4"/>
      <c r="K44" s="28"/>
      <c r="L44" s="24"/>
      <c r="M44" s="24">
        <v>50</v>
      </c>
      <c r="N44" s="25" t="s">
        <v>205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22</v>
      </c>
      <c r="G45" s="4"/>
      <c r="H45" s="4"/>
      <c r="I45" s="4"/>
      <c r="J45" s="4"/>
      <c r="K45" s="28">
        <v>100</v>
      </c>
      <c r="L45" s="24">
        <v>750</v>
      </c>
      <c r="M45" s="24">
        <v>1375</v>
      </c>
      <c r="N45" s="25">
        <v>1500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</v>
      </c>
      <c r="G46" s="4"/>
      <c r="H46" s="4"/>
      <c r="I46" s="4"/>
      <c r="J46" s="4"/>
      <c r="K46" s="24">
        <v>15500</v>
      </c>
      <c r="L46" s="24">
        <v>27000</v>
      </c>
      <c r="M46" s="60">
        <v>18000</v>
      </c>
      <c r="N46" s="66">
        <v>9500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24</v>
      </c>
      <c r="G47" s="4"/>
      <c r="H47" s="4"/>
      <c r="I47" s="4"/>
      <c r="J47" s="4"/>
      <c r="K47" s="24">
        <v>25</v>
      </c>
      <c r="L47" s="24">
        <v>125</v>
      </c>
      <c r="M47" s="24">
        <v>50</v>
      </c>
      <c r="N47" s="25">
        <v>75</v>
      </c>
    </row>
    <row r="48" spans="2:14" ht="13.5" customHeight="1">
      <c r="B48" s="1">
        <f t="shared" si="2"/>
        <v>38</v>
      </c>
      <c r="C48" s="2" t="s">
        <v>95</v>
      </c>
      <c r="D48" s="2" t="s">
        <v>96</v>
      </c>
      <c r="E48" s="4"/>
      <c r="F48" s="4" t="s">
        <v>127</v>
      </c>
      <c r="G48" s="4"/>
      <c r="H48" s="4"/>
      <c r="I48" s="4"/>
      <c r="J48" s="4"/>
      <c r="K48" s="28" t="s">
        <v>205</v>
      </c>
      <c r="L48" s="28">
        <v>25</v>
      </c>
      <c r="M48" s="24">
        <v>25</v>
      </c>
      <c r="N48" s="25">
        <v>25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119</v>
      </c>
      <c r="G49" s="4"/>
      <c r="H49" s="4"/>
      <c r="I49" s="4"/>
      <c r="J49" s="4"/>
      <c r="K49" s="24" t="s">
        <v>205</v>
      </c>
      <c r="L49" s="24" t="s">
        <v>205</v>
      </c>
      <c r="M49" s="24">
        <v>25</v>
      </c>
      <c r="N49" s="25">
        <v>50</v>
      </c>
    </row>
    <row r="50" spans="2:24" ht="13.5" customHeight="1">
      <c r="B50" s="1">
        <f t="shared" si="2"/>
        <v>40</v>
      </c>
      <c r="C50" s="7"/>
      <c r="D50" s="7"/>
      <c r="E50" s="4"/>
      <c r="F50" s="4" t="s">
        <v>189</v>
      </c>
      <c r="G50" s="4"/>
      <c r="H50" s="4"/>
      <c r="I50" s="4"/>
      <c r="J50" s="4"/>
      <c r="K50" s="24" t="s">
        <v>205</v>
      </c>
      <c r="L50" s="24"/>
      <c r="M50" s="24"/>
      <c r="N50" s="25"/>
      <c r="U50" s="29">
        <f>COUNTA(K48:K50)</f>
        <v>3</v>
      </c>
      <c r="V50" s="29">
        <f>COUNTA(L48:L50)</f>
        <v>2</v>
      </c>
      <c r="W50" s="29">
        <f>COUNTA(M48:M50)</f>
        <v>2</v>
      </c>
      <c r="X50" s="29">
        <f>COUNTA(N48:N50)</f>
        <v>2</v>
      </c>
    </row>
    <row r="51" spans="2:25" ht="13.5" customHeight="1">
      <c r="B51" s="1">
        <f t="shared" si="2"/>
        <v>41</v>
      </c>
      <c r="C51" s="2" t="s">
        <v>111</v>
      </c>
      <c r="D51" s="2" t="s">
        <v>30</v>
      </c>
      <c r="E51" s="4"/>
      <c r="F51" s="4" t="s">
        <v>168</v>
      </c>
      <c r="G51" s="4"/>
      <c r="H51" s="4"/>
      <c r="I51" s="4"/>
      <c r="J51" s="4"/>
      <c r="K51" s="24">
        <v>100</v>
      </c>
      <c r="L51" s="28" t="s">
        <v>205</v>
      </c>
      <c r="M51" s="24">
        <v>2100</v>
      </c>
      <c r="N51" s="25">
        <v>400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142</v>
      </c>
      <c r="G52" s="4"/>
      <c r="H52" s="4"/>
      <c r="I52" s="4"/>
      <c r="J52" s="4"/>
      <c r="K52" s="24"/>
      <c r="L52" s="24"/>
      <c r="M52" s="24">
        <v>25</v>
      </c>
      <c r="N52" s="25"/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234</v>
      </c>
      <c r="G53" s="4"/>
      <c r="H53" s="4"/>
      <c r="I53" s="4"/>
      <c r="J53" s="4"/>
      <c r="K53" s="24"/>
      <c r="L53" s="24">
        <v>500</v>
      </c>
      <c r="M53" s="24">
        <v>125</v>
      </c>
      <c r="N53" s="25">
        <v>500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176</v>
      </c>
      <c r="G54" s="4"/>
      <c r="H54" s="4"/>
      <c r="I54" s="4"/>
      <c r="J54" s="4"/>
      <c r="K54" s="24" t="s">
        <v>205</v>
      </c>
      <c r="L54" s="24" t="s">
        <v>205</v>
      </c>
      <c r="M54" s="24">
        <v>125</v>
      </c>
      <c r="N54" s="25">
        <v>25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108</v>
      </c>
      <c r="G55" s="4"/>
      <c r="H55" s="4"/>
      <c r="I55" s="4"/>
      <c r="J55" s="4"/>
      <c r="K55" s="24"/>
      <c r="L55" s="24" t="s">
        <v>205</v>
      </c>
      <c r="M55" s="24"/>
      <c r="N55" s="25"/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172</v>
      </c>
      <c r="G56" s="4"/>
      <c r="H56" s="4"/>
      <c r="I56" s="4"/>
      <c r="J56" s="4"/>
      <c r="K56" s="24" t="s">
        <v>205</v>
      </c>
      <c r="L56" s="24" t="s">
        <v>205</v>
      </c>
      <c r="M56" s="24" t="s">
        <v>205</v>
      </c>
      <c r="N56" s="25" t="s">
        <v>205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191</v>
      </c>
      <c r="G57" s="4"/>
      <c r="H57" s="4"/>
      <c r="I57" s="4"/>
      <c r="J57" s="4"/>
      <c r="K57" s="24" t="s">
        <v>205</v>
      </c>
      <c r="L57" s="24"/>
      <c r="M57" s="24"/>
      <c r="N57" s="25" t="s">
        <v>205</v>
      </c>
      <c r="Y57" s="64"/>
    </row>
    <row r="58" spans="2:25" ht="13.5" customHeight="1">
      <c r="B58" s="1">
        <f t="shared" si="2"/>
        <v>48</v>
      </c>
      <c r="C58" s="7"/>
      <c r="D58" s="7"/>
      <c r="E58" s="4"/>
      <c r="F58" s="4" t="s">
        <v>84</v>
      </c>
      <c r="G58" s="4"/>
      <c r="H58" s="4"/>
      <c r="I58" s="4"/>
      <c r="J58" s="4"/>
      <c r="K58" s="24" t="s">
        <v>205</v>
      </c>
      <c r="L58" s="24"/>
      <c r="M58" s="24"/>
      <c r="N58" s="25"/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192</v>
      </c>
      <c r="G59" s="4"/>
      <c r="H59" s="4"/>
      <c r="I59" s="4"/>
      <c r="J59" s="4"/>
      <c r="K59" s="28"/>
      <c r="L59" s="28"/>
      <c r="M59" s="24">
        <v>200</v>
      </c>
      <c r="N59" s="25">
        <v>100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145</v>
      </c>
      <c r="G60" s="4"/>
      <c r="H60" s="4"/>
      <c r="I60" s="4"/>
      <c r="J60" s="4"/>
      <c r="K60" s="24" t="s">
        <v>205</v>
      </c>
      <c r="L60" s="24">
        <v>800</v>
      </c>
      <c r="M60" s="24">
        <v>500</v>
      </c>
      <c r="N60" s="25" t="s">
        <v>205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235</v>
      </c>
      <c r="G61" s="4"/>
      <c r="H61" s="4"/>
      <c r="I61" s="4"/>
      <c r="J61" s="4"/>
      <c r="K61" s="24">
        <v>25</v>
      </c>
      <c r="M61" s="24"/>
      <c r="N61" s="25"/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169</v>
      </c>
      <c r="G62" s="4"/>
      <c r="H62" s="4"/>
      <c r="I62" s="4"/>
      <c r="J62" s="4"/>
      <c r="K62" s="24"/>
      <c r="L62" s="24" t="s">
        <v>205</v>
      </c>
      <c r="M62" s="24" t="s">
        <v>205</v>
      </c>
      <c r="N62" s="25" t="s">
        <v>205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146</v>
      </c>
      <c r="G63" s="4"/>
      <c r="H63" s="4"/>
      <c r="I63" s="4"/>
      <c r="J63" s="4"/>
      <c r="K63" s="24">
        <v>1800</v>
      </c>
      <c r="L63" s="24">
        <v>2900</v>
      </c>
      <c r="M63" s="24">
        <v>1600</v>
      </c>
      <c r="N63" s="25">
        <v>1600</v>
      </c>
      <c r="Y63" s="65"/>
    </row>
    <row r="64" spans="2:25" ht="13.5" customHeight="1">
      <c r="B64" s="1">
        <f t="shared" si="2"/>
        <v>54</v>
      </c>
      <c r="C64" s="7"/>
      <c r="D64" s="7"/>
      <c r="E64" s="4"/>
      <c r="F64" s="4" t="s">
        <v>147</v>
      </c>
      <c r="G64" s="4"/>
      <c r="H64" s="4"/>
      <c r="I64" s="4"/>
      <c r="J64" s="4"/>
      <c r="K64" s="24">
        <v>150</v>
      </c>
      <c r="L64" s="24">
        <v>425</v>
      </c>
      <c r="M64" s="24">
        <v>275</v>
      </c>
      <c r="N64" s="25">
        <v>225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170</v>
      </c>
      <c r="G65" s="4"/>
      <c r="H65" s="4"/>
      <c r="I65" s="4"/>
      <c r="J65" s="4"/>
      <c r="K65" s="24" t="s">
        <v>205</v>
      </c>
      <c r="L65" s="24">
        <v>200</v>
      </c>
      <c r="M65" s="24">
        <v>25</v>
      </c>
      <c r="N65" s="25" t="s">
        <v>205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33</v>
      </c>
      <c r="G66" s="4"/>
      <c r="H66" s="4"/>
      <c r="I66" s="4"/>
      <c r="J66" s="4"/>
      <c r="K66" s="24">
        <v>16</v>
      </c>
      <c r="L66" s="24"/>
      <c r="M66" s="24">
        <v>8</v>
      </c>
      <c r="N66" s="25" t="s">
        <v>205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34</v>
      </c>
      <c r="G67" s="4"/>
      <c r="H67" s="4"/>
      <c r="I67" s="4"/>
      <c r="J67" s="4"/>
      <c r="K67" s="28">
        <v>32</v>
      </c>
      <c r="L67" s="24">
        <v>16</v>
      </c>
      <c r="M67" s="24">
        <v>64</v>
      </c>
      <c r="N67" s="25">
        <v>32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35</v>
      </c>
      <c r="G68" s="4"/>
      <c r="H68" s="4"/>
      <c r="I68" s="4"/>
      <c r="J68" s="4"/>
      <c r="K68" s="28">
        <v>24</v>
      </c>
      <c r="L68" s="24">
        <v>64</v>
      </c>
      <c r="M68" s="24">
        <v>96</v>
      </c>
      <c r="N68" s="25">
        <v>64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36</v>
      </c>
      <c r="G69" s="4"/>
      <c r="H69" s="4"/>
      <c r="I69" s="4"/>
      <c r="J69" s="4"/>
      <c r="K69" s="24"/>
      <c r="L69" s="24"/>
      <c r="M69" s="24"/>
      <c r="N69" s="25">
        <v>56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159</v>
      </c>
      <c r="G70" s="4"/>
      <c r="H70" s="4"/>
      <c r="I70" s="4"/>
      <c r="J70" s="4"/>
      <c r="K70" s="24" t="s">
        <v>205</v>
      </c>
      <c r="L70" s="24">
        <v>25</v>
      </c>
      <c r="M70" s="24" t="s">
        <v>205</v>
      </c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104</v>
      </c>
      <c r="G71" s="4"/>
      <c r="H71" s="4"/>
      <c r="I71" s="4"/>
      <c r="J71" s="4"/>
      <c r="K71" s="28" t="s">
        <v>205</v>
      </c>
      <c r="L71" s="24">
        <v>100</v>
      </c>
      <c r="M71" s="24">
        <v>200</v>
      </c>
      <c r="N71" s="25">
        <v>300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105</v>
      </c>
      <c r="G72" s="4"/>
      <c r="H72" s="4"/>
      <c r="I72" s="4"/>
      <c r="J72" s="4"/>
      <c r="K72" s="24">
        <v>100</v>
      </c>
      <c r="L72" s="24"/>
      <c r="M72" s="24"/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148</v>
      </c>
      <c r="G73" s="4"/>
      <c r="H73" s="4"/>
      <c r="I73" s="4"/>
      <c r="J73" s="4"/>
      <c r="K73" s="24">
        <v>2350</v>
      </c>
      <c r="L73" s="24">
        <v>1750</v>
      </c>
      <c r="M73" s="24">
        <v>2650</v>
      </c>
      <c r="N73" s="25">
        <v>2500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183</v>
      </c>
      <c r="G74" s="4"/>
      <c r="H74" s="4"/>
      <c r="I74" s="4"/>
      <c r="J74" s="4"/>
      <c r="K74" s="28" t="s">
        <v>205</v>
      </c>
      <c r="L74" s="24">
        <v>75</v>
      </c>
      <c r="M74" s="24">
        <v>100</v>
      </c>
      <c r="N74" s="25">
        <v>50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164</v>
      </c>
      <c r="G75" s="4"/>
      <c r="H75" s="4"/>
      <c r="I75" s="4"/>
      <c r="J75" s="4"/>
      <c r="K75" s="24"/>
      <c r="L75" s="24" t="s">
        <v>205</v>
      </c>
      <c r="M75" s="24"/>
      <c r="N75" s="25"/>
      <c r="Y75" s="62"/>
    </row>
    <row r="76" spans="2:25" ht="13.5" customHeight="1">
      <c r="B76" s="1">
        <f aca="true" t="shared" si="5" ref="B76:B94">B75+1</f>
        <v>66</v>
      </c>
      <c r="C76" s="7"/>
      <c r="D76" s="7"/>
      <c r="E76" s="4"/>
      <c r="F76" s="4" t="s">
        <v>155</v>
      </c>
      <c r="G76" s="4"/>
      <c r="H76" s="4"/>
      <c r="I76" s="4"/>
      <c r="J76" s="4"/>
      <c r="K76" s="24" t="s">
        <v>205</v>
      </c>
      <c r="L76" s="24">
        <v>1</v>
      </c>
      <c r="M76" s="24" t="s">
        <v>205</v>
      </c>
      <c r="N76" s="25" t="s">
        <v>205</v>
      </c>
      <c r="Y76" s="62"/>
    </row>
    <row r="77" spans="2:25" ht="13.5" customHeight="1">
      <c r="B77" s="1">
        <f t="shared" si="5"/>
        <v>67</v>
      </c>
      <c r="C77" s="7"/>
      <c r="D77" s="7"/>
      <c r="E77" s="4"/>
      <c r="F77" s="4" t="s">
        <v>156</v>
      </c>
      <c r="G77" s="4"/>
      <c r="H77" s="4"/>
      <c r="I77" s="4"/>
      <c r="J77" s="4"/>
      <c r="K77" s="24">
        <v>25</v>
      </c>
      <c r="L77" s="24">
        <v>50</v>
      </c>
      <c r="M77" s="24">
        <v>200</v>
      </c>
      <c r="N77" s="25">
        <v>100</v>
      </c>
      <c r="Y77" s="62"/>
    </row>
    <row r="78" spans="2:25" ht="13.5" customHeight="1">
      <c r="B78" s="1">
        <f t="shared" si="5"/>
        <v>68</v>
      </c>
      <c r="C78" s="7"/>
      <c r="D78" s="7"/>
      <c r="E78" s="4"/>
      <c r="F78" s="4" t="s">
        <v>236</v>
      </c>
      <c r="G78" s="4"/>
      <c r="H78" s="4"/>
      <c r="I78" s="4"/>
      <c r="J78" s="4"/>
      <c r="K78" s="24"/>
      <c r="L78" s="24"/>
      <c r="M78" s="24">
        <v>100</v>
      </c>
      <c r="N78" s="25"/>
      <c r="Y78" s="62"/>
    </row>
    <row r="79" spans="2:25" ht="13.5" customHeight="1">
      <c r="B79" s="1">
        <f t="shared" si="5"/>
        <v>69</v>
      </c>
      <c r="C79" s="7"/>
      <c r="D79" s="7"/>
      <c r="E79" s="4"/>
      <c r="F79" s="4" t="s">
        <v>39</v>
      </c>
      <c r="G79" s="4"/>
      <c r="H79" s="4"/>
      <c r="I79" s="4"/>
      <c r="J79" s="4"/>
      <c r="K79" s="24">
        <v>800</v>
      </c>
      <c r="L79" s="24">
        <v>1050</v>
      </c>
      <c r="M79" s="24">
        <v>2750</v>
      </c>
      <c r="N79" s="25">
        <v>950</v>
      </c>
      <c r="Y79" s="62"/>
    </row>
    <row r="80" spans="2:14" ht="13.5" customHeight="1">
      <c r="B80" s="1">
        <f t="shared" si="5"/>
        <v>70</v>
      </c>
      <c r="C80" s="2" t="s">
        <v>40</v>
      </c>
      <c r="D80" s="2" t="s">
        <v>41</v>
      </c>
      <c r="E80" s="4"/>
      <c r="F80" s="4" t="s">
        <v>99</v>
      </c>
      <c r="G80" s="4"/>
      <c r="H80" s="4"/>
      <c r="I80" s="4"/>
      <c r="J80" s="4"/>
      <c r="K80" s="24" t="s">
        <v>205</v>
      </c>
      <c r="L80" s="24"/>
      <c r="M80" s="24"/>
      <c r="N80" s="25"/>
    </row>
    <row r="81" spans="2:14" ht="13.5" customHeight="1">
      <c r="B81" s="1">
        <f t="shared" si="5"/>
        <v>71</v>
      </c>
      <c r="C81" s="7"/>
      <c r="D81" s="7"/>
      <c r="E81" s="4"/>
      <c r="F81" s="4" t="s">
        <v>237</v>
      </c>
      <c r="G81" s="4"/>
      <c r="H81" s="4"/>
      <c r="I81" s="4"/>
      <c r="J81" s="4"/>
      <c r="K81" s="24"/>
      <c r="L81" s="24"/>
      <c r="M81" s="24"/>
      <c r="N81" s="25" t="s">
        <v>205</v>
      </c>
    </row>
    <row r="82" spans="2:14" ht="13.5" customHeight="1">
      <c r="B82" s="1">
        <f t="shared" si="5"/>
        <v>72</v>
      </c>
      <c r="C82" s="7"/>
      <c r="D82" s="7"/>
      <c r="E82" s="4"/>
      <c r="F82" s="4" t="s">
        <v>185</v>
      </c>
      <c r="G82" s="4"/>
      <c r="H82" s="4"/>
      <c r="I82" s="4"/>
      <c r="J82" s="4"/>
      <c r="K82" s="24"/>
      <c r="L82" s="28"/>
      <c r="M82" s="24">
        <v>1</v>
      </c>
      <c r="N82" s="25">
        <v>1</v>
      </c>
    </row>
    <row r="83" spans="2:14" ht="13.5" customHeight="1">
      <c r="B83" s="1">
        <f t="shared" si="5"/>
        <v>73</v>
      </c>
      <c r="C83" s="7"/>
      <c r="D83" s="7"/>
      <c r="E83" s="4"/>
      <c r="F83" s="4" t="s">
        <v>186</v>
      </c>
      <c r="G83" s="4"/>
      <c r="H83" s="4"/>
      <c r="I83" s="4"/>
      <c r="J83" s="4"/>
      <c r="K83" s="24">
        <v>2</v>
      </c>
      <c r="L83" s="24" t="s">
        <v>205</v>
      </c>
      <c r="M83" s="24">
        <v>3</v>
      </c>
      <c r="N83" s="25">
        <v>1</v>
      </c>
    </row>
    <row r="84" spans="2:14" ht="13.5" customHeight="1">
      <c r="B84" s="1">
        <f t="shared" si="5"/>
        <v>74</v>
      </c>
      <c r="C84" s="7"/>
      <c r="D84" s="7"/>
      <c r="E84" s="4"/>
      <c r="F84" s="4" t="s">
        <v>88</v>
      </c>
      <c r="G84" s="4"/>
      <c r="H84" s="4"/>
      <c r="I84" s="4"/>
      <c r="J84" s="4"/>
      <c r="K84" s="24"/>
      <c r="L84" s="24"/>
      <c r="M84" s="24"/>
      <c r="N84" s="25">
        <v>1</v>
      </c>
    </row>
    <row r="85" spans="2:14" ht="13.5" customHeight="1">
      <c r="B85" s="1">
        <f t="shared" si="5"/>
        <v>75</v>
      </c>
      <c r="C85" s="7"/>
      <c r="D85" s="8"/>
      <c r="E85" s="4"/>
      <c r="F85" s="4" t="s">
        <v>42</v>
      </c>
      <c r="G85" s="4"/>
      <c r="H85" s="4"/>
      <c r="I85" s="4"/>
      <c r="J85" s="4"/>
      <c r="K85" s="24">
        <v>1</v>
      </c>
      <c r="L85" s="24"/>
      <c r="M85" s="24">
        <v>2</v>
      </c>
      <c r="N85" s="25"/>
    </row>
    <row r="86" spans="2:14" ht="13.5" customHeight="1">
      <c r="B86" s="1">
        <f t="shared" si="5"/>
        <v>76</v>
      </c>
      <c r="C86" s="2" t="s">
        <v>43</v>
      </c>
      <c r="D86" s="2" t="s">
        <v>89</v>
      </c>
      <c r="E86" s="4"/>
      <c r="F86" s="4" t="s">
        <v>238</v>
      </c>
      <c r="G86" s="4"/>
      <c r="H86" s="4"/>
      <c r="I86" s="4"/>
      <c r="J86" s="4"/>
      <c r="K86" s="24" t="s">
        <v>205</v>
      </c>
      <c r="L86" s="24" t="s">
        <v>205</v>
      </c>
      <c r="M86" s="24"/>
      <c r="N86" s="25"/>
    </row>
    <row r="87" spans="2:14" ht="13.5" customHeight="1">
      <c r="B87" s="1">
        <f t="shared" si="5"/>
        <v>77</v>
      </c>
      <c r="C87" s="7"/>
      <c r="D87" s="2" t="s">
        <v>90</v>
      </c>
      <c r="E87" s="4"/>
      <c r="F87" s="4" t="s">
        <v>128</v>
      </c>
      <c r="G87" s="4"/>
      <c r="H87" s="4"/>
      <c r="I87" s="4"/>
      <c r="J87" s="4"/>
      <c r="K87" s="24" t="s">
        <v>205</v>
      </c>
      <c r="L87" s="24">
        <v>2</v>
      </c>
      <c r="M87" s="24">
        <v>5</v>
      </c>
      <c r="N87" s="25" t="s">
        <v>205</v>
      </c>
    </row>
    <row r="88" spans="2:14" ht="13.5" customHeight="1">
      <c r="B88" s="1">
        <f t="shared" si="5"/>
        <v>78</v>
      </c>
      <c r="C88" s="7"/>
      <c r="D88" s="2" t="s">
        <v>44</v>
      </c>
      <c r="E88" s="4"/>
      <c r="F88" s="4" t="s">
        <v>167</v>
      </c>
      <c r="G88" s="4"/>
      <c r="H88" s="4"/>
      <c r="I88" s="4"/>
      <c r="J88" s="4"/>
      <c r="K88" s="24" t="s">
        <v>205</v>
      </c>
      <c r="L88" s="24">
        <v>6</v>
      </c>
      <c r="M88" s="24" t="s">
        <v>205</v>
      </c>
      <c r="N88" s="25">
        <v>23</v>
      </c>
    </row>
    <row r="89" spans="2:14" ht="13.5" customHeight="1">
      <c r="B89" s="1">
        <f t="shared" si="5"/>
        <v>79</v>
      </c>
      <c r="C89" s="7"/>
      <c r="D89" s="8"/>
      <c r="E89" s="4"/>
      <c r="F89" s="4" t="s">
        <v>45</v>
      </c>
      <c r="G89" s="4"/>
      <c r="H89" s="4"/>
      <c r="I89" s="4"/>
      <c r="J89" s="4"/>
      <c r="K89" s="24">
        <v>50</v>
      </c>
      <c r="L89" s="24">
        <v>25</v>
      </c>
      <c r="M89" s="24">
        <v>25</v>
      </c>
      <c r="N89" s="25">
        <v>50</v>
      </c>
    </row>
    <row r="90" spans="2:14" ht="13.5" customHeight="1">
      <c r="B90" s="1">
        <f t="shared" si="5"/>
        <v>80</v>
      </c>
      <c r="C90" s="8"/>
      <c r="D90" s="9" t="s">
        <v>46</v>
      </c>
      <c r="E90" s="4"/>
      <c r="F90" s="4" t="s">
        <v>47</v>
      </c>
      <c r="G90" s="4"/>
      <c r="H90" s="4"/>
      <c r="I90" s="4"/>
      <c r="J90" s="4"/>
      <c r="K90" s="24">
        <v>25</v>
      </c>
      <c r="L90" s="24">
        <v>50</v>
      </c>
      <c r="M90" s="24">
        <v>150</v>
      </c>
      <c r="N90" s="25">
        <v>75</v>
      </c>
    </row>
    <row r="91" spans="2:24" ht="13.5" customHeight="1">
      <c r="B91" s="1">
        <f t="shared" si="5"/>
        <v>81</v>
      </c>
      <c r="C91" s="2" t="s">
        <v>0</v>
      </c>
      <c r="D91" s="9" t="s">
        <v>48</v>
      </c>
      <c r="E91" s="4"/>
      <c r="F91" s="4" t="s">
        <v>49</v>
      </c>
      <c r="G91" s="4"/>
      <c r="H91" s="4"/>
      <c r="I91" s="4"/>
      <c r="J91" s="4"/>
      <c r="K91" s="24">
        <v>75</v>
      </c>
      <c r="L91" s="24">
        <v>50</v>
      </c>
      <c r="M91" s="24" t="s">
        <v>205</v>
      </c>
      <c r="N91" s="25"/>
      <c r="U91" s="29">
        <f>COUNTA(K80:K91)</f>
        <v>9</v>
      </c>
      <c r="V91" s="29">
        <f>COUNTA(L80:L91)</f>
        <v>7</v>
      </c>
      <c r="W91" s="29">
        <f>COUNTA(M80:M91)</f>
        <v>8</v>
      </c>
      <c r="X91" s="29">
        <f>COUNTA(N80:N91)</f>
        <v>8</v>
      </c>
    </row>
    <row r="92" spans="2:14" ht="13.5" customHeight="1">
      <c r="B92" s="1">
        <f t="shared" si="5"/>
        <v>82</v>
      </c>
      <c r="C92" s="156" t="s">
        <v>50</v>
      </c>
      <c r="D92" s="157"/>
      <c r="E92" s="4"/>
      <c r="F92" s="4" t="s">
        <v>51</v>
      </c>
      <c r="G92" s="4"/>
      <c r="H92" s="4"/>
      <c r="I92" s="4"/>
      <c r="J92" s="4"/>
      <c r="K92" s="24">
        <v>4500</v>
      </c>
      <c r="L92" s="24">
        <v>1750</v>
      </c>
      <c r="M92" s="24">
        <v>3125</v>
      </c>
      <c r="N92" s="25">
        <v>6000</v>
      </c>
    </row>
    <row r="93" spans="2:14" ht="13.5" customHeight="1">
      <c r="B93" s="1">
        <f t="shared" si="5"/>
        <v>83</v>
      </c>
      <c r="C93" s="3"/>
      <c r="D93" s="92"/>
      <c r="E93" s="4"/>
      <c r="F93" s="4" t="s">
        <v>52</v>
      </c>
      <c r="G93" s="4"/>
      <c r="H93" s="4"/>
      <c r="I93" s="4"/>
      <c r="J93" s="4"/>
      <c r="K93" s="24">
        <v>500</v>
      </c>
      <c r="L93" s="24">
        <v>500</v>
      </c>
      <c r="M93" s="24">
        <v>2000</v>
      </c>
      <c r="N93" s="25">
        <v>1500</v>
      </c>
    </row>
    <row r="94" spans="2:14" ht="13.5" customHeight="1" thickBot="1">
      <c r="B94" s="1">
        <f t="shared" si="5"/>
        <v>84</v>
      </c>
      <c r="C94" s="3"/>
      <c r="D94" s="92"/>
      <c r="E94" s="4"/>
      <c r="F94" s="4" t="s">
        <v>92</v>
      </c>
      <c r="G94" s="4"/>
      <c r="H94" s="4"/>
      <c r="I94" s="4"/>
      <c r="J94" s="4"/>
      <c r="K94" s="24">
        <v>1750</v>
      </c>
      <c r="L94" s="24">
        <v>875</v>
      </c>
      <c r="M94" s="24">
        <v>1250</v>
      </c>
      <c r="N94" s="25">
        <v>1250</v>
      </c>
    </row>
    <row r="95" spans="2:24" ht="13.5" customHeight="1">
      <c r="B95" s="93"/>
      <c r="C95" s="94"/>
      <c r="D95" s="94"/>
      <c r="E95" s="27"/>
      <c r="F95" s="27"/>
      <c r="G95" s="27"/>
      <c r="H95" s="27"/>
      <c r="I95" s="27"/>
      <c r="J95" s="27"/>
      <c r="K95" s="27"/>
      <c r="L95" s="27"/>
      <c r="M95" s="27"/>
      <c r="N95" s="27"/>
      <c r="U95" s="29">
        <f>COUNTA(K11:K94)</f>
        <v>61</v>
      </c>
      <c r="V95" s="29">
        <f>COUNTA(L11:L94)</f>
        <v>59</v>
      </c>
      <c r="W95" s="29">
        <f>COUNTA(M11:M94)</f>
        <v>63</v>
      </c>
      <c r="X95" s="29">
        <f>COUNTA(N11:N94)</f>
        <v>61</v>
      </c>
    </row>
    <row r="96" ht="18" customHeight="1"/>
    <row r="97" ht="18" customHeight="1">
      <c r="B97" s="72"/>
    </row>
    <row r="98" ht="9" customHeight="1" thickBot="1"/>
    <row r="99" spans="2:24" ht="18" customHeight="1">
      <c r="B99" s="73"/>
      <c r="C99" s="74"/>
      <c r="D99" s="158" t="s">
        <v>2</v>
      </c>
      <c r="E99" s="158"/>
      <c r="F99" s="158"/>
      <c r="G99" s="158"/>
      <c r="H99" s="74"/>
      <c r="I99" s="74"/>
      <c r="J99" s="75"/>
      <c r="K99" s="31" t="s">
        <v>70</v>
      </c>
      <c r="L99" s="31" t="s">
        <v>71</v>
      </c>
      <c r="M99" s="31" t="s">
        <v>72</v>
      </c>
      <c r="N99" s="54" t="s">
        <v>73</v>
      </c>
      <c r="U99" s="29">
        <f>SUM(U11:U23,K24:K94)</f>
        <v>35100</v>
      </c>
      <c r="V99" s="29">
        <f>SUM(V11:V23,L24:L94)</f>
        <v>56389</v>
      </c>
      <c r="W99" s="29">
        <f>SUM(W11:W23,M24:M94)</f>
        <v>53855</v>
      </c>
      <c r="X99" s="29">
        <f>SUM(X11:X23,N24:N94)</f>
        <v>49954</v>
      </c>
    </row>
    <row r="100" spans="2:14" ht="18" customHeight="1" thickBot="1">
      <c r="B100" s="79"/>
      <c r="C100" s="26"/>
      <c r="D100" s="154" t="s">
        <v>3</v>
      </c>
      <c r="E100" s="154"/>
      <c r="F100" s="154"/>
      <c r="G100" s="154"/>
      <c r="H100" s="26"/>
      <c r="I100" s="26"/>
      <c r="J100" s="80"/>
      <c r="K100" s="36" t="str">
        <f>K5</f>
        <v>H 30.4.27</v>
      </c>
      <c r="L100" s="36" t="str">
        <f>L5</f>
        <v>H 30.4.27</v>
      </c>
      <c r="M100" s="36" t="str">
        <f>M5</f>
        <v>H 30.4.27</v>
      </c>
      <c r="N100" s="55" t="str">
        <f>N5</f>
        <v>H 30.4.27</v>
      </c>
    </row>
    <row r="101" spans="2:14" ht="19.5" customHeight="1" thickTop="1">
      <c r="B101" s="159" t="s">
        <v>54</v>
      </c>
      <c r="C101" s="160"/>
      <c r="D101" s="160"/>
      <c r="E101" s="160"/>
      <c r="F101" s="160"/>
      <c r="G101" s="160"/>
      <c r="H101" s="160"/>
      <c r="I101" s="160"/>
      <c r="J101" s="95"/>
      <c r="K101" s="37">
        <f>SUM(K102:K110)</f>
        <v>35100</v>
      </c>
      <c r="L101" s="37">
        <f>SUM(L102:L110)</f>
        <v>56389</v>
      </c>
      <c r="M101" s="37">
        <f>SUM(M102:M110)</f>
        <v>53855</v>
      </c>
      <c r="N101" s="56">
        <f>SUM(N102:N110)</f>
        <v>49954</v>
      </c>
    </row>
    <row r="102" spans="2:14" ht="13.5" customHeight="1">
      <c r="B102" s="147" t="s">
        <v>55</v>
      </c>
      <c r="C102" s="148"/>
      <c r="D102" s="161"/>
      <c r="E102" s="13"/>
      <c r="F102" s="14"/>
      <c r="G102" s="146" t="s">
        <v>14</v>
      </c>
      <c r="H102" s="146"/>
      <c r="I102" s="14"/>
      <c r="J102" s="16"/>
      <c r="K102" s="5">
        <f>SUM(U$11:U$23)</f>
        <v>500</v>
      </c>
      <c r="L102" s="5">
        <f>SUM(V11:V23)</f>
        <v>2575</v>
      </c>
      <c r="M102" s="5">
        <f>SUM(W$11:W$23)</f>
        <v>1125</v>
      </c>
      <c r="N102" s="6">
        <f>SUM(X$11:X$23)</f>
        <v>700</v>
      </c>
    </row>
    <row r="103" spans="2:14" ht="13.5" customHeight="1">
      <c r="B103" s="98"/>
      <c r="C103" s="99"/>
      <c r="D103" s="100"/>
      <c r="E103" s="17"/>
      <c r="F103" s="4"/>
      <c r="G103" s="146" t="s">
        <v>27</v>
      </c>
      <c r="H103" s="146"/>
      <c r="I103" s="15"/>
      <c r="J103" s="18"/>
      <c r="K103" s="5">
        <f>SUM(K$24)</f>
        <v>1500</v>
      </c>
      <c r="L103" s="5">
        <f>SUM(L$24)</f>
        <v>2000</v>
      </c>
      <c r="M103" s="5">
        <f>SUM(M$24)</f>
        <v>3250</v>
      </c>
      <c r="N103" s="6">
        <f>SUM(N$24)</f>
        <v>4000</v>
      </c>
    </row>
    <row r="104" spans="2:14" ht="13.5" customHeight="1">
      <c r="B104" s="98"/>
      <c r="C104" s="99"/>
      <c r="D104" s="100"/>
      <c r="E104" s="17"/>
      <c r="F104" s="4"/>
      <c r="G104" s="146" t="s">
        <v>29</v>
      </c>
      <c r="H104" s="146"/>
      <c r="I104" s="14"/>
      <c r="J104" s="16"/>
      <c r="K104" s="5">
        <f>SUM(K$25:K$25)</f>
        <v>0</v>
      </c>
      <c r="L104" s="5">
        <f>SUM(L$25:L$25)</f>
        <v>150</v>
      </c>
      <c r="M104" s="5">
        <f>SUM(M$25:M$25)</f>
        <v>75</v>
      </c>
      <c r="N104" s="6">
        <f>SUM(N$25:N$25)</f>
        <v>225</v>
      </c>
    </row>
    <row r="105" spans="2:14" ht="13.5" customHeight="1">
      <c r="B105" s="98"/>
      <c r="C105" s="99"/>
      <c r="D105" s="100"/>
      <c r="E105" s="17"/>
      <c r="F105" s="4"/>
      <c r="G105" s="146" t="s">
        <v>101</v>
      </c>
      <c r="H105" s="146"/>
      <c r="I105" s="14"/>
      <c r="J105" s="16"/>
      <c r="K105" s="5">
        <f>SUM(K$26:K$27)</f>
        <v>50</v>
      </c>
      <c r="L105" s="5">
        <f>SUM(L$26:L$27)</f>
        <v>25</v>
      </c>
      <c r="M105" s="5">
        <f>SUM(M$26:M$27)</f>
        <v>0</v>
      </c>
      <c r="N105" s="6">
        <f>SUM(N$26:N$27)</f>
        <v>75</v>
      </c>
    </row>
    <row r="106" spans="2:14" ht="13.5" customHeight="1">
      <c r="B106" s="98"/>
      <c r="C106" s="99"/>
      <c r="D106" s="100"/>
      <c r="E106" s="17"/>
      <c r="F106" s="4"/>
      <c r="G106" s="146" t="s">
        <v>102</v>
      </c>
      <c r="H106" s="146"/>
      <c r="I106" s="14"/>
      <c r="J106" s="16"/>
      <c r="K106" s="5">
        <f>SUM(K$30:K$47)</f>
        <v>20725</v>
      </c>
      <c r="L106" s="5">
        <f>SUM(L$30:L$47)</f>
        <v>40400</v>
      </c>
      <c r="M106" s="5">
        <f>SUM(M$30:M$47)</f>
        <v>31276</v>
      </c>
      <c r="N106" s="6">
        <f>SUM(N$30:N$47)</f>
        <v>28976</v>
      </c>
    </row>
    <row r="107" spans="2:14" ht="13.5" customHeight="1">
      <c r="B107" s="98"/>
      <c r="C107" s="99"/>
      <c r="D107" s="100"/>
      <c r="E107" s="17"/>
      <c r="F107" s="4"/>
      <c r="G107" s="146" t="s">
        <v>96</v>
      </c>
      <c r="H107" s="146"/>
      <c r="I107" s="14"/>
      <c r="J107" s="16"/>
      <c r="K107" s="5">
        <f>SUM(K$48:K$50)</f>
        <v>0</v>
      </c>
      <c r="L107" s="5">
        <f>SUM(L$48:L$50)</f>
        <v>25</v>
      </c>
      <c r="M107" s="5">
        <f>SUM(M$48:M$50)</f>
        <v>50</v>
      </c>
      <c r="N107" s="6">
        <f>SUM(N$48:N$50)</f>
        <v>75</v>
      </c>
    </row>
    <row r="108" spans="2:14" ht="13.5" customHeight="1">
      <c r="B108" s="98"/>
      <c r="C108" s="99"/>
      <c r="D108" s="100"/>
      <c r="E108" s="17"/>
      <c r="F108" s="4"/>
      <c r="G108" s="146" t="s">
        <v>30</v>
      </c>
      <c r="H108" s="146"/>
      <c r="I108" s="14"/>
      <c r="J108" s="16"/>
      <c r="K108" s="5">
        <f>SUM(K$51:K$79)</f>
        <v>5422</v>
      </c>
      <c r="L108" s="5">
        <f>SUM(L$51:L$79)</f>
        <v>7956</v>
      </c>
      <c r="M108" s="5">
        <f>SUM(M$51:M$79)</f>
        <v>11143</v>
      </c>
      <c r="N108" s="6">
        <f>SUM(N$51:N$79)</f>
        <v>6902</v>
      </c>
    </row>
    <row r="109" spans="2:14" ht="13.5" customHeight="1">
      <c r="B109" s="98"/>
      <c r="C109" s="99"/>
      <c r="D109" s="100"/>
      <c r="E109" s="17"/>
      <c r="F109" s="4"/>
      <c r="G109" s="146" t="s">
        <v>56</v>
      </c>
      <c r="H109" s="146"/>
      <c r="I109" s="14"/>
      <c r="J109" s="16"/>
      <c r="K109" s="5">
        <f>SUM(K$28:K$29,K$92:K$93)</f>
        <v>5000</v>
      </c>
      <c r="L109" s="5">
        <f>SUM(L$28:L$29,L$92:L$93)</f>
        <v>2250</v>
      </c>
      <c r="M109" s="5">
        <f>SUM(M$28:M$29,M$92:M$93)</f>
        <v>5500</v>
      </c>
      <c r="N109" s="6">
        <f>SUM(N$28:N$29,N$92:N$93)</f>
        <v>7600</v>
      </c>
    </row>
    <row r="110" spans="2:14" ht="13.5" customHeight="1" thickBot="1">
      <c r="B110" s="101"/>
      <c r="C110" s="102"/>
      <c r="D110" s="103"/>
      <c r="E110" s="19"/>
      <c r="F110" s="10"/>
      <c r="G110" s="149" t="s">
        <v>53</v>
      </c>
      <c r="H110" s="149"/>
      <c r="I110" s="20"/>
      <c r="J110" s="21"/>
      <c r="K110" s="11">
        <f>SUM(K$80:K$91,K$94)</f>
        <v>1903</v>
      </c>
      <c r="L110" s="11">
        <f>SUM(L$80:L$91,L$94)</f>
        <v>1008</v>
      </c>
      <c r="M110" s="11">
        <f>SUM(M$80:M$91,M$94)</f>
        <v>1436</v>
      </c>
      <c r="N110" s="12">
        <f>SUM(N$80:N$91,N$94)</f>
        <v>1401</v>
      </c>
    </row>
    <row r="111" spans="2:14" ht="18" customHeight="1" thickTop="1">
      <c r="B111" s="150" t="s">
        <v>57</v>
      </c>
      <c r="C111" s="151"/>
      <c r="D111" s="152"/>
      <c r="E111" s="106"/>
      <c r="F111" s="104"/>
      <c r="G111" s="153" t="s">
        <v>58</v>
      </c>
      <c r="H111" s="153"/>
      <c r="I111" s="104"/>
      <c r="J111" s="105"/>
      <c r="K111" s="38" t="s">
        <v>59</v>
      </c>
      <c r="L111" s="44"/>
      <c r="M111" s="44"/>
      <c r="N111" s="57"/>
    </row>
    <row r="112" spans="2:14" ht="18" customHeight="1">
      <c r="B112" s="107"/>
      <c r="C112" s="108"/>
      <c r="D112" s="108"/>
      <c r="E112" s="109"/>
      <c r="F112" s="110"/>
      <c r="G112" s="111"/>
      <c r="H112" s="111"/>
      <c r="I112" s="110"/>
      <c r="J112" s="112"/>
      <c r="K112" s="39" t="s">
        <v>60</v>
      </c>
      <c r="L112" s="45"/>
      <c r="M112" s="45"/>
      <c r="N112" s="48"/>
    </row>
    <row r="113" spans="2:14" ht="18" customHeight="1">
      <c r="B113" s="98"/>
      <c r="C113" s="99"/>
      <c r="D113" s="99"/>
      <c r="E113" s="113"/>
      <c r="F113" s="26"/>
      <c r="G113" s="154" t="s">
        <v>61</v>
      </c>
      <c r="H113" s="154"/>
      <c r="I113" s="96"/>
      <c r="J113" s="97"/>
      <c r="K113" s="40" t="s">
        <v>62</v>
      </c>
      <c r="L113" s="46"/>
      <c r="M113" s="49"/>
      <c r="N113" s="46"/>
    </row>
    <row r="114" spans="2:14" ht="18" customHeight="1">
      <c r="B114" s="98"/>
      <c r="C114" s="99"/>
      <c r="D114" s="99"/>
      <c r="E114" s="114"/>
      <c r="F114" s="99"/>
      <c r="G114" s="115"/>
      <c r="H114" s="115"/>
      <c r="I114" s="108"/>
      <c r="J114" s="116"/>
      <c r="K114" s="41" t="s">
        <v>114</v>
      </c>
      <c r="L114" s="47"/>
      <c r="M114" s="50"/>
      <c r="N114" s="47"/>
    </row>
    <row r="115" spans="2:14" ht="18" customHeight="1">
      <c r="B115" s="98"/>
      <c r="C115" s="99"/>
      <c r="D115" s="99"/>
      <c r="E115" s="114"/>
      <c r="F115" s="99"/>
      <c r="G115" s="115"/>
      <c r="H115" s="115"/>
      <c r="I115" s="108"/>
      <c r="J115" s="116"/>
      <c r="K115" s="41" t="s">
        <v>106</v>
      </c>
      <c r="L115" s="45"/>
      <c r="M115" s="50"/>
      <c r="N115" s="47"/>
    </row>
    <row r="116" spans="2:14" ht="18" customHeight="1">
      <c r="B116" s="98"/>
      <c r="C116" s="99"/>
      <c r="D116" s="99"/>
      <c r="E116" s="113"/>
      <c r="F116" s="26"/>
      <c r="G116" s="154" t="s">
        <v>63</v>
      </c>
      <c r="H116" s="154"/>
      <c r="I116" s="96"/>
      <c r="J116" s="97"/>
      <c r="K116" s="40" t="s">
        <v>122</v>
      </c>
      <c r="L116" s="46"/>
      <c r="M116" s="49"/>
      <c r="N116" s="46"/>
    </row>
    <row r="117" spans="2:14" ht="18" customHeight="1">
      <c r="B117" s="98"/>
      <c r="C117" s="99"/>
      <c r="D117" s="99"/>
      <c r="E117" s="114"/>
      <c r="F117" s="99"/>
      <c r="G117" s="115"/>
      <c r="H117" s="115"/>
      <c r="I117" s="108"/>
      <c r="J117" s="116"/>
      <c r="K117" s="41" t="s">
        <v>115</v>
      </c>
      <c r="L117" s="47"/>
      <c r="M117" s="50"/>
      <c r="N117" s="47"/>
    </row>
    <row r="118" spans="2:14" ht="18" customHeight="1">
      <c r="B118" s="98"/>
      <c r="C118" s="99"/>
      <c r="D118" s="99"/>
      <c r="E118" s="114"/>
      <c r="F118" s="99"/>
      <c r="G118" s="115"/>
      <c r="H118" s="115"/>
      <c r="I118" s="108"/>
      <c r="J118" s="116"/>
      <c r="K118" s="41" t="s">
        <v>120</v>
      </c>
      <c r="L118" s="47"/>
      <c r="M118" s="47"/>
      <c r="N118" s="47"/>
    </row>
    <row r="119" spans="2:14" ht="18" customHeight="1">
      <c r="B119" s="98"/>
      <c r="C119" s="99"/>
      <c r="D119" s="99"/>
      <c r="E119" s="87"/>
      <c r="F119" s="88"/>
      <c r="G119" s="111"/>
      <c r="H119" s="111"/>
      <c r="I119" s="110"/>
      <c r="J119" s="112"/>
      <c r="K119" s="41" t="s">
        <v>121</v>
      </c>
      <c r="L119" s="48"/>
      <c r="M119" s="45"/>
      <c r="N119" s="48"/>
    </row>
    <row r="120" spans="2:14" ht="18" customHeight="1">
      <c r="B120" s="147" t="s">
        <v>64</v>
      </c>
      <c r="C120" s="148"/>
      <c r="D120" s="148"/>
      <c r="E120" s="26"/>
      <c r="F120" s="26"/>
      <c r="G120" s="26"/>
      <c r="H120" s="26"/>
      <c r="I120" s="26"/>
      <c r="J120" s="26"/>
      <c r="K120" s="26"/>
      <c r="L120" s="26"/>
      <c r="M120" s="26"/>
      <c r="N120" s="58"/>
    </row>
    <row r="121" spans="2:14" ht="13.5" customHeight="1">
      <c r="B121" s="117"/>
      <c r="C121" s="42" t="s">
        <v>65</v>
      </c>
      <c r="D121" s="118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7"/>
      <c r="C122" s="42" t="s">
        <v>66</v>
      </c>
      <c r="D122" s="118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7"/>
      <c r="C123" s="42" t="s">
        <v>67</v>
      </c>
      <c r="D123" s="118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7"/>
      <c r="C124" s="42" t="s">
        <v>240</v>
      </c>
      <c r="D124" s="118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 customHeight="1">
      <c r="B125" s="119"/>
      <c r="C125" s="42" t="s">
        <v>241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9"/>
      <c r="C126" s="42" t="s">
        <v>201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9"/>
      <c r="C127" s="42" t="s">
        <v>112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 customHeight="1">
      <c r="B128" s="119"/>
      <c r="C128" s="42" t="s">
        <v>113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 customHeight="1">
      <c r="B129" s="119"/>
      <c r="C129" s="42" t="s">
        <v>97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59"/>
    </row>
    <row r="130" spans="2:14" ht="13.5" customHeight="1">
      <c r="B130" s="119"/>
      <c r="C130" s="42" t="s">
        <v>246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9"/>
      <c r="C131" s="42" t="s">
        <v>242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9"/>
      <c r="C132" s="42" t="s">
        <v>243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9"/>
      <c r="C133" s="42" t="s">
        <v>244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194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245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247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203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149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8" customHeight="1">
      <c r="B139" s="119"/>
      <c r="C139" s="42" t="s">
        <v>68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>
      <c r="B140" s="120"/>
      <c r="C140" s="42" t="s">
        <v>248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1"/>
    </row>
    <row r="141" spans="2:14" ht="13.5">
      <c r="B141" s="120"/>
      <c r="C141" s="42" t="s">
        <v>202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  <row r="142" spans="2:14" ht="13.5">
      <c r="B142" s="120"/>
      <c r="C142" s="42" t="s">
        <v>249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1"/>
    </row>
    <row r="143" spans="2:14" ht="14.25" thickBot="1">
      <c r="B143" s="121"/>
      <c r="C143" s="43" t="s">
        <v>250</v>
      </c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92:D92"/>
    <mergeCell ref="D99:G99"/>
    <mergeCell ref="D100:G100"/>
    <mergeCell ref="B101:I101"/>
    <mergeCell ref="B102:D102"/>
    <mergeCell ref="G102:H102"/>
    <mergeCell ref="G103:H103"/>
    <mergeCell ref="G104:H104"/>
    <mergeCell ref="G105:H105"/>
    <mergeCell ref="G106:H106"/>
    <mergeCell ref="G107:H107"/>
    <mergeCell ref="G108:H108"/>
    <mergeCell ref="B120:D120"/>
    <mergeCell ref="G109:H109"/>
    <mergeCell ref="G110:H110"/>
    <mergeCell ref="B111:D111"/>
    <mergeCell ref="G111:H111"/>
    <mergeCell ref="G113:H113"/>
    <mergeCell ref="G116:H11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3"/>
  <sheetViews>
    <sheetView tabSelected="1" view="pageBreakPreview" zoomScale="85" zoomScaleNormal="75" zoomScaleSheetLayoutView="85" zoomScalePageLayoutView="0" workbookViewId="0" topLeftCell="A1">
      <pane xSplit="10" ySplit="10" topLeftCell="K11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B1" sqref="B1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212</v>
      </c>
      <c r="L5" s="32" t="str">
        <f>K5</f>
        <v>H 30.4.10</v>
      </c>
      <c r="M5" s="32" t="str">
        <f>K5</f>
        <v>H 30.4.10</v>
      </c>
      <c r="N5" s="51" t="str">
        <f>K5</f>
        <v>H 30.4.10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0.5527777777777778</v>
      </c>
      <c r="L6" s="122">
        <v>0.4548611111111111</v>
      </c>
      <c r="M6" s="122">
        <v>0.4354166666666666</v>
      </c>
      <c r="N6" s="123">
        <v>0.3854166666666667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2.46</v>
      </c>
      <c r="L7" s="124">
        <v>1.55</v>
      </c>
      <c r="M7" s="124">
        <v>1.55</v>
      </c>
      <c r="N7" s="125">
        <v>1.54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193</v>
      </c>
      <c r="L11" s="22" t="s">
        <v>204</v>
      </c>
      <c r="M11" s="22" t="s">
        <v>207</v>
      </c>
      <c r="N11" s="23" t="s">
        <v>193</v>
      </c>
      <c r="P11" s="29" t="s">
        <v>15</v>
      </c>
      <c r="Q11" s="29" t="e">
        <f aca="true" t="shared" si="0" ref="Q11:T15">IF(K11="",0,VALUE(MID(K11,2,LEN(K11)-2)))</f>
        <v>#VALUE!</v>
      </c>
      <c r="R11" s="29">
        <f t="shared" si="0"/>
        <v>50</v>
      </c>
      <c r="S11" s="29">
        <f t="shared" si="0"/>
        <v>150</v>
      </c>
      <c r="T11" s="29" t="e">
        <f t="shared" si="0"/>
        <v>#VALUE!</v>
      </c>
      <c r="U11" s="29">
        <f aca="true" t="shared" si="1" ref="U11:X20">IF(K11="＋",0,IF(K11="(＋)",0,ABS(K11)))</f>
        <v>0</v>
      </c>
      <c r="V11" s="29">
        <f t="shared" si="1"/>
        <v>50</v>
      </c>
      <c r="W11" s="29">
        <f t="shared" si="1"/>
        <v>150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/>
      <c r="L12" s="22" t="s">
        <v>193</v>
      </c>
      <c r="M12" s="22" t="s">
        <v>208</v>
      </c>
      <c r="N12" s="23" t="s">
        <v>210</v>
      </c>
      <c r="P12" s="29" t="s">
        <v>15</v>
      </c>
      <c r="Q12" s="29">
        <f t="shared" si="0"/>
        <v>0</v>
      </c>
      <c r="R12" s="29" t="e">
        <f t="shared" si="0"/>
        <v>#VALUE!</v>
      </c>
      <c r="S12" s="29">
        <f t="shared" si="0"/>
        <v>100</v>
      </c>
      <c r="T12" s="29">
        <f t="shared" si="0"/>
        <v>200</v>
      </c>
      <c r="U12" s="29">
        <f t="shared" si="1"/>
        <v>0</v>
      </c>
      <c r="V12" s="29">
        <f t="shared" si="1"/>
        <v>0</v>
      </c>
      <c r="W12" s="29">
        <f t="shared" si="1"/>
        <v>100</v>
      </c>
      <c r="X12" s="29">
        <f t="shared" si="1"/>
        <v>200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213</v>
      </c>
      <c r="G13" s="4"/>
      <c r="H13" s="4"/>
      <c r="I13" s="4"/>
      <c r="J13" s="4"/>
      <c r="K13" s="22" t="s">
        <v>204</v>
      </c>
      <c r="L13" s="22" t="s">
        <v>204</v>
      </c>
      <c r="M13" s="22"/>
      <c r="N13" s="23"/>
      <c r="P13" s="29" t="s">
        <v>15</v>
      </c>
      <c r="Q13" s="29">
        <f t="shared" si="0"/>
        <v>50</v>
      </c>
      <c r="R13" s="29">
        <f t="shared" si="0"/>
        <v>50</v>
      </c>
      <c r="S13" s="29">
        <f t="shared" si="0"/>
        <v>0</v>
      </c>
      <c r="T13" s="29">
        <f t="shared" si="0"/>
        <v>0</v>
      </c>
      <c r="U13" s="29">
        <f t="shared" si="1"/>
        <v>50</v>
      </c>
      <c r="V13" s="29">
        <f t="shared" si="1"/>
        <v>50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214</v>
      </c>
      <c r="G14" s="4"/>
      <c r="H14" s="4"/>
      <c r="I14" s="4"/>
      <c r="J14" s="4"/>
      <c r="K14" s="22"/>
      <c r="L14" s="22"/>
      <c r="M14" s="22"/>
      <c r="N14" s="23" t="s">
        <v>193</v>
      </c>
      <c r="P14" s="29" t="s">
        <v>15</v>
      </c>
      <c r="Q14" s="29">
        <f>IF(K14="",0,VALUE(MID(K14,2,LEN(K14)-2)))</f>
        <v>0</v>
      </c>
      <c r="R14" s="29">
        <f t="shared" si="0"/>
        <v>0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174</v>
      </c>
      <c r="G15" s="4"/>
      <c r="H15" s="4"/>
      <c r="I15" s="4"/>
      <c r="J15" s="4"/>
      <c r="K15" s="22"/>
      <c r="L15" s="22"/>
      <c r="M15" s="22"/>
      <c r="N15" s="23" t="s">
        <v>193</v>
      </c>
      <c r="P15" s="29" t="s">
        <v>15</v>
      </c>
      <c r="Q15" s="29">
        <f>IF(K15="",0,VALUE(MID(K15,2,LEN(K15)-2)))</f>
        <v>0</v>
      </c>
      <c r="R15" s="29">
        <f t="shared" si="0"/>
        <v>0</v>
      </c>
      <c r="S15" s="29">
        <f t="shared" si="0"/>
        <v>0</v>
      </c>
      <c r="T15" s="29" t="e">
        <f t="shared" si="0"/>
        <v>#VALUE!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17</v>
      </c>
      <c r="G16" s="4"/>
      <c r="H16" s="4"/>
      <c r="I16" s="4"/>
      <c r="J16" s="4"/>
      <c r="K16" s="22"/>
      <c r="L16" s="22" t="s">
        <v>205</v>
      </c>
      <c r="M16" s="22" t="s">
        <v>205</v>
      </c>
      <c r="N16" s="23" t="s">
        <v>205</v>
      </c>
      <c r="P16" s="29" t="s">
        <v>15</v>
      </c>
      <c r="Q16" s="29">
        <f>IF(K16="",0,VALUE(MID(K16,2,LEN(K16)-2)))</f>
        <v>0</v>
      </c>
      <c r="R16" s="29" t="e">
        <f aca="true" t="shared" si="3" ref="R16:T17">IF(L16="",0,VALUE(MID(L16,2,LEN(L16)-2)))</f>
        <v>#VALUE!</v>
      </c>
      <c r="S16" s="29" t="e">
        <f t="shared" si="3"/>
        <v>#VALUE!</v>
      </c>
      <c r="T16" s="29" t="e">
        <f t="shared" si="3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153</v>
      </c>
      <c r="G17" s="4"/>
      <c r="H17" s="4"/>
      <c r="I17" s="4"/>
      <c r="J17" s="4"/>
      <c r="K17" s="22"/>
      <c r="L17" s="22" t="s">
        <v>205</v>
      </c>
      <c r="M17" s="22" t="s">
        <v>205</v>
      </c>
      <c r="N17" s="23" t="s">
        <v>205</v>
      </c>
      <c r="P17" s="29" t="s">
        <v>15</v>
      </c>
      <c r="Q17" s="29">
        <f>IF(K17="",0,VALUE(MID(K17,2,LEN(K17)-2)))</f>
        <v>0</v>
      </c>
      <c r="R17" s="29" t="e">
        <f t="shared" si="3"/>
        <v>#VALUE!</v>
      </c>
      <c r="S17" s="29" t="e">
        <f t="shared" si="3"/>
        <v>#VALUE!</v>
      </c>
      <c r="T17" s="29" t="e">
        <f t="shared" si="3"/>
        <v>#VALUE!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195</v>
      </c>
      <c r="G18" s="4"/>
      <c r="H18" s="4"/>
      <c r="I18" s="4"/>
      <c r="J18" s="4"/>
      <c r="K18" s="22"/>
      <c r="L18" s="22" t="s">
        <v>193</v>
      </c>
      <c r="M18" s="22" t="s">
        <v>193</v>
      </c>
      <c r="N18" s="23" t="s">
        <v>193</v>
      </c>
      <c r="P18" s="90" t="s">
        <v>16</v>
      </c>
      <c r="Q18" s="29">
        <f>K18</f>
        <v>0</v>
      </c>
      <c r="R18" s="29" t="str">
        <f>L18</f>
        <v>(＋)</v>
      </c>
      <c r="S18" s="29" t="str">
        <f>M18</f>
        <v>(＋)</v>
      </c>
      <c r="T18" s="29" t="str">
        <f>N18</f>
        <v>(＋)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158</v>
      </c>
      <c r="G19" s="4"/>
      <c r="H19" s="4"/>
      <c r="I19" s="4"/>
      <c r="J19" s="4"/>
      <c r="K19" s="22"/>
      <c r="L19" s="22"/>
      <c r="M19" s="22"/>
      <c r="N19" s="23" t="s">
        <v>193</v>
      </c>
      <c r="P19" s="29" t="s">
        <v>15</v>
      </c>
      <c r="Q19" s="29">
        <f>IF(K19="",0,VALUE(MID(K19,2,LEN(K19)-2)))</f>
        <v>0</v>
      </c>
      <c r="R19" s="29">
        <f>IF(L20="",0,VALUE(MID(L20,2,LEN(L20)-2)))</f>
        <v>600</v>
      </c>
      <c r="S19" s="29">
        <f>IF(M19="",0,VALUE(MID(M19,2,LEN(M19)-2)))</f>
        <v>0</v>
      </c>
      <c r="T19" s="29" t="e">
        <f>IF(N19="",0,VALUE(MID(N19,2,LEN(N19)-2)))</f>
        <v>#VALUE!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157</v>
      </c>
      <c r="G20" s="4"/>
      <c r="H20" s="4"/>
      <c r="I20" s="4"/>
      <c r="J20" s="4"/>
      <c r="K20" s="22" t="s">
        <v>193</v>
      </c>
      <c r="L20" s="22" t="s">
        <v>206</v>
      </c>
      <c r="M20" s="22" t="s">
        <v>209</v>
      </c>
      <c r="N20" s="23" t="s">
        <v>211</v>
      </c>
      <c r="P20" s="29" t="s">
        <v>15</v>
      </c>
      <c r="Q20" s="29" t="e">
        <f>IF(K20="",0,VALUE(MID(K20,2,LEN(K20)-2)))</f>
        <v>#VALUE!</v>
      </c>
      <c r="R20" s="29" t="e">
        <f>IF(#REF!="",0,VALUE(MID(#REF!,2,LEN(#REF!)-2)))</f>
        <v>#REF!</v>
      </c>
      <c r="S20" s="29">
        <f>IF(M20="",0,VALUE(MID(M20,2,LEN(M20)-2)))</f>
        <v>2200</v>
      </c>
      <c r="T20" s="29">
        <f>IF(N20="",0,VALUE(MID(N20,2,LEN(N20)-2)))</f>
        <v>1250</v>
      </c>
      <c r="U20" s="29">
        <f t="shared" si="1"/>
        <v>0</v>
      </c>
      <c r="V20" s="29">
        <f t="shared" si="1"/>
        <v>600</v>
      </c>
      <c r="W20" s="29">
        <f t="shared" si="1"/>
        <v>2200</v>
      </c>
      <c r="X20" s="29">
        <f t="shared" si="1"/>
        <v>1250</v>
      </c>
    </row>
    <row r="21" spans="2:24" ht="13.5" customHeight="1">
      <c r="B21" s="1">
        <f t="shared" si="2"/>
        <v>11</v>
      </c>
      <c r="C21" s="2" t="s">
        <v>26</v>
      </c>
      <c r="D21" s="2" t="s">
        <v>27</v>
      </c>
      <c r="E21" s="4"/>
      <c r="F21" s="4" t="s">
        <v>154</v>
      </c>
      <c r="G21" s="4"/>
      <c r="H21" s="4"/>
      <c r="I21" s="4"/>
      <c r="J21" s="4"/>
      <c r="K21" s="28">
        <v>2900</v>
      </c>
      <c r="L21" s="24">
        <v>1000</v>
      </c>
      <c r="M21" s="24">
        <v>1150</v>
      </c>
      <c r="N21" s="25">
        <v>2100</v>
      </c>
      <c r="P21" s="90"/>
      <c r="U21" s="29">
        <f>COUNTA(K11:K20)</f>
        <v>3</v>
      </c>
      <c r="V21" s="29">
        <f>COUNTA(L11:L20)</f>
        <v>7</v>
      </c>
      <c r="W21" s="29">
        <f>COUNTA(M11:M20)</f>
        <v>6</v>
      </c>
      <c r="X21" s="29">
        <f>COUNTA(N11:N20)</f>
        <v>9</v>
      </c>
    </row>
    <row r="22" spans="2:16" ht="13.5" customHeight="1">
      <c r="B22" s="1">
        <f t="shared" si="2"/>
        <v>12</v>
      </c>
      <c r="C22" s="2" t="s">
        <v>28</v>
      </c>
      <c r="D22" s="2" t="s">
        <v>29</v>
      </c>
      <c r="E22" s="4"/>
      <c r="F22" s="4" t="s">
        <v>129</v>
      </c>
      <c r="G22" s="4"/>
      <c r="H22" s="4"/>
      <c r="I22" s="4"/>
      <c r="J22" s="4"/>
      <c r="K22" s="24">
        <v>250</v>
      </c>
      <c r="L22" s="24">
        <v>350</v>
      </c>
      <c r="M22" s="24" t="s">
        <v>205</v>
      </c>
      <c r="N22" s="25" t="s">
        <v>205</v>
      </c>
      <c r="P22" s="90"/>
    </row>
    <row r="23" spans="2:14" ht="12.75" customHeight="1">
      <c r="B23" s="1">
        <f t="shared" si="2"/>
        <v>13</v>
      </c>
      <c r="C23" s="2" t="s">
        <v>110</v>
      </c>
      <c r="D23" s="2" t="s">
        <v>18</v>
      </c>
      <c r="E23" s="4"/>
      <c r="F23" s="4" t="s">
        <v>123</v>
      </c>
      <c r="G23" s="4"/>
      <c r="H23" s="4"/>
      <c r="I23" s="4"/>
      <c r="J23" s="4"/>
      <c r="K23" s="24" t="s">
        <v>205</v>
      </c>
      <c r="L23" s="24">
        <v>50</v>
      </c>
      <c r="M23" s="24" t="s">
        <v>205</v>
      </c>
      <c r="N23" s="25">
        <v>50</v>
      </c>
    </row>
    <row r="24" spans="2:24" ht="13.5" customHeight="1">
      <c r="B24" s="1">
        <f t="shared" si="2"/>
        <v>14</v>
      </c>
      <c r="C24" s="7"/>
      <c r="D24" s="2" t="s">
        <v>94</v>
      </c>
      <c r="E24" s="4"/>
      <c r="F24" s="4" t="s">
        <v>161</v>
      </c>
      <c r="G24" s="4"/>
      <c r="H24" s="4"/>
      <c r="I24" s="4"/>
      <c r="J24" s="4"/>
      <c r="K24" s="24"/>
      <c r="L24" s="24">
        <v>100</v>
      </c>
      <c r="M24" s="24"/>
      <c r="N24" s="25">
        <v>100</v>
      </c>
      <c r="U24" s="29">
        <f>COUNTA(K24:K24)</f>
        <v>0</v>
      </c>
      <c r="V24" s="29">
        <f>COUNTA(L24:L24)</f>
        <v>1</v>
      </c>
      <c r="W24" s="29">
        <f>COUNTA(M24:M24)</f>
        <v>0</v>
      </c>
      <c r="X24" s="29">
        <f>COUNTA(N24:N24)</f>
        <v>1</v>
      </c>
    </row>
    <row r="25" spans="2:14" ht="13.5" customHeight="1">
      <c r="B25" s="1">
        <f t="shared" si="2"/>
        <v>15</v>
      </c>
      <c r="C25" s="7"/>
      <c r="D25" s="2" t="s">
        <v>19</v>
      </c>
      <c r="E25" s="4"/>
      <c r="F25" s="4" t="s">
        <v>198</v>
      </c>
      <c r="G25" s="4"/>
      <c r="H25" s="4"/>
      <c r="I25" s="4"/>
      <c r="J25" s="4"/>
      <c r="K25" s="24"/>
      <c r="L25" s="24"/>
      <c r="M25" s="24">
        <v>100</v>
      </c>
      <c r="N25" s="25">
        <v>50</v>
      </c>
    </row>
    <row r="26" spans="2:14" ht="13.5" customHeight="1">
      <c r="B26" s="1">
        <f t="shared" si="2"/>
        <v>16</v>
      </c>
      <c r="C26" s="7"/>
      <c r="D26" s="7"/>
      <c r="E26" s="4"/>
      <c r="F26" s="4" t="s">
        <v>150</v>
      </c>
      <c r="G26" s="4"/>
      <c r="H26" s="4"/>
      <c r="I26" s="4"/>
      <c r="J26" s="4"/>
      <c r="K26" s="24"/>
      <c r="L26" s="24"/>
      <c r="M26" s="24" t="s">
        <v>205</v>
      </c>
      <c r="N26" s="25">
        <v>50</v>
      </c>
    </row>
    <row r="27" spans="2:14" ht="13.5" customHeight="1">
      <c r="B27" s="1">
        <f t="shared" si="2"/>
        <v>17</v>
      </c>
      <c r="C27" s="7"/>
      <c r="D27" s="7"/>
      <c r="E27" s="4"/>
      <c r="F27" s="4" t="s">
        <v>133</v>
      </c>
      <c r="G27" s="4"/>
      <c r="H27" s="4"/>
      <c r="I27" s="4"/>
      <c r="J27" s="4"/>
      <c r="K27" s="28">
        <v>3500</v>
      </c>
      <c r="L27" s="24">
        <v>17400</v>
      </c>
      <c r="M27" s="24">
        <v>14500</v>
      </c>
      <c r="N27" s="25">
        <v>35500</v>
      </c>
    </row>
    <row r="28" spans="2:15" ht="13.5" customHeight="1">
      <c r="B28" s="1">
        <f t="shared" si="2"/>
        <v>18</v>
      </c>
      <c r="C28" s="7"/>
      <c r="D28" s="7"/>
      <c r="E28" s="4"/>
      <c r="F28" s="4" t="s">
        <v>151</v>
      </c>
      <c r="G28" s="4"/>
      <c r="H28" s="4"/>
      <c r="I28" s="4"/>
      <c r="J28" s="4"/>
      <c r="K28" s="24">
        <v>200</v>
      </c>
      <c r="L28" s="24">
        <v>300</v>
      </c>
      <c r="M28" s="24">
        <v>400</v>
      </c>
      <c r="N28" s="25">
        <v>100</v>
      </c>
      <c r="O28" s="67"/>
    </row>
    <row r="29" spans="2:14" ht="13.5" customHeight="1">
      <c r="B29" s="1">
        <f t="shared" si="2"/>
        <v>19</v>
      </c>
      <c r="C29" s="7"/>
      <c r="D29" s="7"/>
      <c r="E29" s="4"/>
      <c r="F29" s="4" t="s">
        <v>134</v>
      </c>
      <c r="G29" s="4"/>
      <c r="H29" s="4"/>
      <c r="I29" s="4"/>
      <c r="J29" s="4"/>
      <c r="K29" s="24">
        <v>150</v>
      </c>
      <c r="L29" s="24">
        <v>2200</v>
      </c>
      <c r="M29" s="24">
        <v>3050</v>
      </c>
      <c r="N29" s="25">
        <v>5450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197</v>
      </c>
      <c r="G30" s="4"/>
      <c r="H30" s="4"/>
      <c r="I30" s="4"/>
      <c r="J30" s="4"/>
      <c r="K30" s="24"/>
      <c r="L30" s="24" t="s">
        <v>205</v>
      </c>
      <c r="M30" s="24"/>
      <c r="N30" s="25"/>
    </row>
    <row r="31" spans="2:14" ht="13.5" customHeight="1">
      <c r="B31" s="1">
        <f t="shared" si="2"/>
        <v>21</v>
      </c>
      <c r="C31" s="7"/>
      <c r="D31" s="7"/>
      <c r="E31" s="4"/>
      <c r="F31" s="4" t="s">
        <v>215</v>
      </c>
      <c r="G31" s="4"/>
      <c r="H31" s="4"/>
      <c r="I31" s="4"/>
      <c r="J31" s="4"/>
      <c r="K31" s="24"/>
      <c r="L31" s="24" t="s">
        <v>205</v>
      </c>
      <c r="M31" s="24"/>
      <c r="N31" s="25" t="s">
        <v>205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82</v>
      </c>
      <c r="G32" s="4"/>
      <c r="H32" s="4"/>
      <c r="I32" s="4"/>
      <c r="J32" s="4"/>
      <c r="K32" s="24"/>
      <c r="L32" s="24"/>
      <c r="M32" s="24" t="s">
        <v>205</v>
      </c>
      <c r="N32" s="25"/>
    </row>
    <row r="33" spans="2:14" ht="13.5" customHeight="1">
      <c r="B33" s="1">
        <f t="shared" si="2"/>
        <v>23</v>
      </c>
      <c r="C33" s="7"/>
      <c r="D33" s="7"/>
      <c r="E33" s="4"/>
      <c r="F33" s="4" t="s">
        <v>216</v>
      </c>
      <c r="G33" s="4"/>
      <c r="H33" s="4"/>
      <c r="I33" s="4"/>
      <c r="J33" s="4"/>
      <c r="K33" s="24"/>
      <c r="L33" s="24" t="s">
        <v>205</v>
      </c>
      <c r="M33" s="24"/>
      <c r="N33" s="25" t="s">
        <v>205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20</v>
      </c>
      <c r="G34" s="4"/>
      <c r="H34" s="4"/>
      <c r="I34" s="4"/>
      <c r="J34" s="4"/>
      <c r="K34" s="28">
        <v>350</v>
      </c>
      <c r="L34" s="24">
        <v>550</v>
      </c>
      <c r="M34" s="24">
        <v>200</v>
      </c>
      <c r="N34" s="25">
        <v>400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140</v>
      </c>
      <c r="G35" s="4"/>
      <c r="H35" s="4"/>
      <c r="I35" s="4"/>
      <c r="J35" s="4"/>
      <c r="K35" s="24"/>
      <c r="L35" s="24"/>
      <c r="M35" s="24" t="s">
        <v>205</v>
      </c>
      <c r="N35" s="25" t="s">
        <v>205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144</v>
      </c>
      <c r="G36" s="4"/>
      <c r="H36" s="4"/>
      <c r="I36" s="4"/>
      <c r="J36" s="4"/>
      <c r="K36" s="24">
        <v>150</v>
      </c>
      <c r="L36" s="24">
        <v>250</v>
      </c>
      <c r="M36" s="24">
        <v>150</v>
      </c>
      <c r="N36" s="25">
        <v>200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21</v>
      </c>
      <c r="G37" s="4"/>
      <c r="H37" s="4"/>
      <c r="I37" s="4"/>
      <c r="J37" s="4"/>
      <c r="K37" s="24"/>
      <c r="L37" s="24">
        <v>450</v>
      </c>
      <c r="M37" s="24">
        <v>500</v>
      </c>
      <c r="N37" s="25">
        <v>100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221</v>
      </c>
      <c r="G38" s="4"/>
      <c r="H38" s="4"/>
      <c r="I38" s="4"/>
      <c r="J38" s="4"/>
      <c r="K38" s="24"/>
      <c r="L38" s="24"/>
      <c r="M38" s="24" t="s">
        <v>205</v>
      </c>
      <c r="N38" s="25">
        <v>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200</v>
      </c>
      <c r="G39" s="4"/>
      <c r="H39" s="4"/>
      <c r="I39" s="4"/>
      <c r="J39" s="4"/>
      <c r="K39" s="24">
        <v>150</v>
      </c>
      <c r="L39" s="24">
        <v>700</v>
      </c>
      <c r="M39" s="24">
        <v>1050</v>
      </c>
      <c r="N39" s="25">
        <v>500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217</v>
      </c>
      <c r="G40" s="4"/>
      <c r="H40" s="4"/>
      <c r="I40" s="4"/>
      <c r="J40" s="4"/>
      <c r="K40" s="28"/>
      <c r="L40" s="24"/>
      <c r="M40" s="24">
        <v>50</v>
      </c>
      <c r="N40" s="25"/>
    </row>
    <row r="41" spans="2:14" ht="13.5" customHeight="1">
      <c r="B41" s="1">
        <f t="shared" si="2"/>
        <v>31</v>
      </c>
      <c r="C41" s="7"/>
      <c r="D41" s="7"/>
      <c r="E41" s="4"/>
      <c r="F41" s="4" t="s">
        <v>22</v>
      </c>
      <c r="G41" s="4"/>
      <c r="H41" s="4"/>
      <c r="I41" s="4"/>
      <c r="J41" s="4"/>
      <c r="K41" s="28">
        <v>500</v>
      </c>
      <c r="L41" s="24">
        <v>300</v>
      </c>
      <c r="M41" s="24">
        <v>100</v>
      </c>
      <c r="N41" s="25">
        <v>1000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23</v>
      </c>
      <c r="G42" s="4"/>
      <c r="H42" s="4"/>
      <c r="I42" s="4"/>
      <c r="J42" s="4"/>
      <c r="K42" s="24">
        <v>28500</v>
      </c>
      <c r="L42" s="24">
        <v>34500</v>
      </c>
      <c r="M42" s="60">
        <v>9250</v>
      </c>
      <c r="N42" s="66">
        <v>7500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24</v>
      </c>
      <c r="G43" s="4"/>
      <c r="H43" s="4"/>
      <c r="I43" s="4"/>
      <c r="J43" s="4"/>
      <c r="K43" s="24">
        <v>50</v>
      </c>
      <c r="L43" s="24">
        <v>200</v>
      </c>
      <c r="M43" s="24" t="s">
        <v>205</v>
      </c>
      <c r="N43" s="25"/>
    </row>
    <row r="44" spans="2:14" ht="13.5" customHeight="1">
      <c r="B44" s="1">
        <f t="shared" si="2"/>
        <v>34</v>
      </c>
      <c r="C44" s="2" t="s">
        <v>95</v>
      </c>
      <c r="D44" s="2" t="s">
        <v>96</v>
      </c>
      <c r="E44" s="4"/>
      <c r="F44" s="4" t="s">
        <v>127</v>
      </c>
      <c r="G44" s="4"/>
      <c r="H44" s="4"/>
      <c r="I44" s="4"/>
      <c r="J44" s="4"/>
      <c r="K44" s="28"/>
      <c r="L44" s="28"/>
      <c r="M44" s="24">
        <v>50</v>
      </c>
      <c r="N44" s="25" t="s">
        <v>205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119</v>
      </c>
      <c r="G45" s="4"/>
      <c r="H45" s="4"/>
      <c r="I45" s="4"/>
      <c r="J45" s="4"/>
      <c r="K45" s="24"/>
      <c r="L45" s="24">
        <v>50</v>
      </c>
      <c r="M45" s="24" t="s">
        <v>205</v>
      </c>
      <c r="N45" s="25"/>
    </row>
    <row r="46" spans="2:25" ht="13.5" customHeight="1">
      <c r="B46" s="1">
        <f t="shared" si="2"/>
        <v>36</v>
      </c>
      <c r="C46" s="2" t="s">
        <v>111</v>
      </c>
      <c r="D46" s="2" t="s">
        <v>30</v>
      </c>
      <c r="E46" s="4"/>
      <c r="F46" s="4" t="s">
        <v>168</v>
      </c>
      <c r="G46" s="4"/>
      <c r="H46" s="4"/>
      <c r="I46" s="4"/>
      <c r="J46" s="4"/>
      <c r="K46" s="24" t="s">
        <v>205</v>
      </c>
      <c r="L46" s="28" t="s">
        <v>205</v>
      </c>
      <c r="M46" s="24" t="s">
        <v>205</v>
      </c>
      <c r="N46" s="25">
        <v>300</v>
      </c>
      <c r="Y46" s="62"/>
    </row>
    <row r="47" spans="2:25" ht="13.5" customHeight="1">
      <c r="B47" s="1">
        <f t="shared" si="2"/>
        <v>37</v>
      </c>
      <c r="C47" s="7"/>
      <c r="D47" s="7"/>
      <c r="E47" s="4"/>
      <c r="F47" s="4" t="s">
        <v>190</v>
      </c>
      <c r="G47" s="4"/>
      <c r="H47" s="4"/>
      <c r="I47" s="4"/>
      <c r="J47" s="4"/>
      <c r="K47" s="24"/>
      <c r="L47" s="24"/>
      <c r="M47" s="24"/>
      <c r="N47" s="25" t="s">
        <v>205</v>
      </c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176</v>
      </c>
      <c r="G48" s="4"/>
      <c r="H48" s="4"/>
      <c r="I48" s="4"/>
      <c r="J48" s="4"/>
      <c r="K48" s="24"/>
      <c r="L48" s="24"/>
      <c r="M48" s="24" t="s">
        <v>205</v>
      </c>
      <c r="N48" s="25">
        <v>100</v>
      </c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32</v>
      </c>
      <c r="G49" s="4"/>
      <c r="H49" s="4"/>
      <c r="I49" s="4"/>
      <c r="J49" s="4"/>
      <c r="K49" s="24">
        <v>50</v>
      </c>
      <c r="L49" s="24">
        <v>50</v>
      </c>
      <c r="M49" s="24"/>
      <c r="N49" s="25">
        <v>50</v>
      </c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108</v>
      </c>
      <c r="G50" s="4"/>
      <c r="H50" s="4"/>
      <c r="I50" s="4"/>
      <c r="J50" s="4"/>
      <c r="K50" s="24"/>
      <c r="L50" s="24"/>
      <c r="M50" s="24"/>
      <c r="N50" s="25">
        <v>50</v>
      </c>
      <c r="Y50" s="63"/>
    </row>
    <row r="51" spans="2:25" ht="13.5" customHeight="1">
      <c r="B51" s="1">
        <f t="shared" si="2"/>
        <v>41</v>
      </c>
      <c r="C51" s="7"/>
      <c r="D51" s="7"/>
      <c r="E51" s="4"/>
      <c r="F51" s="4" t="s">
        <v>218</v>
      </c>
      <c r="G51" s="4"/>
      <c r="H51" s="4"/>
      <c r="I51" s="4"/>
      <c r="J51" s="4"/>
      <c r="K51" s="24"/>
      <c r="L51" s="24" t="s">
        <v>205</v>
      </c>
      <c r="M51" s="24">
        <v>50</v>
      </c>
      <c r="N51" s="25"/>
      <c r="Y51" s="63"/>
    </row>
    <row r="52" spans="2:25" ht="13.5" customHeight="1">
      <c r="B52" s="1">
        <f t="shared" si="2"/>
        <v>42</v>
      </c>
      <c r="C52" s="7"/>
      <c r="D52" s="7"/>
      <c r="E52" s="4"/>
      <c r="F52" s="4" t="s">
        <v>172</v>
      </c>
      <c r="G52" s="4"/>
      <c r="H52" s="4"/>
      <c r="I52" s="4"/>
      <c r="J52" s="4"/>
      <c r="K52" s="24" t="s">
        <v>205</v>
      </c>
      <c r="L52" s="24">
        <v>50</v>
      </c>
      <c r="M52" s="24"/>
      <c r="N52" s="25">
        <v>50</v>
      </c>
      <c r="Y52" s="63"/>
    </row>
    <row r="53" spans="2:25" ht="13.5" customHeight="1">
      <c r="B53" s="1">
        <f t="shared" si="2"/>
        <v>43</v>
      </c>
      <c r="C53" s="7"/>
      <c r="D53" s="7"/>
      <c r="E53" s="4"/>
      <c r="F53" s="4" t="s">
        <v>191</v>
      </c>
      <c r="G53" s="4"/>
      <c r="H53" s="4"/>
      <c r="I53" s="4"/>
      <c r="J53" s="4"/>
      <c r="K53" s="24" t="s">
        <v>205</v>
      </c>
      <c r="L53" s="24" t="s">
        <v>205</v>
      </c>
      <c r="M53" s="24" t="s">
        <v>205</v>
      </c>
      <c r="N53" s="25" t="s">
        <v>205</v>
      </c>
      <c r="Y53" s="64"/>
    </row>
    <row r="54" spans="2:25" ht="13.5" customHeight="1">
      <c r="B54" s="1">
        <f t="shared" si="2"/>
        <v>44</v>
      </c>
      <c r="C54" s="7"/>
      <c r="D54" s="7"/>
      <c r="E54" s="4"/>
      <c r="F54" s="4" t="s">
        <v>145</v>
      </c>
      <c r="G54" s="4"/>
      <c r="H54" s="4"/>
      <c r="I54" s="4"/>
      <c r="J54" s="4"/>
      <c r="K54" s="24" t="s">
        <v>205</v>
      </c>
      <c r="L54" s="24">
        <v>400</v>
      </c>
      <c r="M54" s="24" t="s">
        <v>205</v>
      </c>
      <c r="N54" s="25">
        <v>1200</v>
      </c>
      <c r="Y54" s="63"/>
    </row>
    <row r="55" spans="2:25" ht="13.5" customHeight="1">
      <c r="B55" s="1">
        <f t="shared" si="2"/>
        <v>45</v>
      </c>
      <c r="C55" s="7"/>
      <c r="D55" s="7"/>
      <c r="E55" s="4"/>
      <c r="F55" s="4" t="s">
        <v>219</v>
      </c>
      <c r="G55" s="4"/>
      <c r="H55" s="4"/>
      <c r="I55" s="4"/>
      <c r="J55" s="4"/>
      <c r="K55" s="24"/>
      <c r="L55" s="24"/>
      <c r="M55" s="24" t="s">
        <v>205</v>
      </c>
      <c r="N55" s="25"/>
      <c r="Y55" s="65"/>
    </row>
    <row r="56" spans="2:25" ht="13.5" customHeight="1">
      <c r="B56" s="1">
        <f t="shared" si="2"/>
        <v>46</v>
      </c>
      <c r="C56" s="7"/>
      <c r="D56" s="7"/>
      <c r="E56" s="4"/>
      <c r="F56" s="4" t="s">
        <v>220</v>
      </c>
      <c r="G56" s="4"/>
      <c r="H56" s="4"/>
      <c r="I56" s="4"/>
      <c r="J56" s="4"/>
      <c r="K56" s="24"/>
      <c r="L56" s="29">
        <v>150</v>
      </c>
      <c r="M56" s="24"/>
      <c r="N56" s="25">
        <v>50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146</v>
      </c>
      <c r="G57" s="4"/>
      <c r="H57" s="4"/>
      <c r="I57" s="4"/>
      <c r="J57" s="4"/>
      <c r="K57" s="24">
        <v>1400</v>
      </c>
      <c r="L57" s="24">
        <v>4400</v>
      </c>
      <c r="M57" s="24">
        <v>1800</v>
      </c>
      <c r="N57" s="25">
        <v>1200</v>
      </c>
      <c r="Y57" s="65"/>
    </row>
    <row r="58" spans="2:25" ht="13.5" customHeight="1">
      <c r="B58" s="1">
        <f t="shared" si="2"/>
        <v>48</v>
      </c>
      <c r="C58" s="7"/>
      <c r="D58" s="7"/>
      <c r="E58" s="4"/>
      <c r="F58" s="4" t="s">
        <v>147</v>
      </c>
      <c r="G58" s="4"/>
      <c r="H58" s="4"/>
      <c r="I58" s="4"/>
      <c r="J58" s="4"/>
      <c r="K58" s="24">
        <v>100</v>
      </c>
      <c r="L58" s="24">
        <v>300</v>
      </c>
      <c r="M58" s="24">
        <v>150</v>
      </c>
      <c r="N58" s="25">
        <v>800</v>
      </c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170</v>
      </c>
      <c r="G59" s="4"/>
      <c r="H59" s="4"/>
      <c r="I59" s="4"/>
      <c r="J59" s="4"/>
      <c r="K59" s="24">
        <v>100</v>
      </c>
      <c r="L59" s="24"/>
      <c r="M59" s="24" t="s">
        <v>205</v>
      </c>
      <c r="N59" s="25"/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33</v>
      </c>
      <c r="G60" s="4"/>
      <c r="H60" s="4"/>
      <c r="I60" s="4"/>
      <c r="J60" s="4"/>
      <c r="K60" s="24" t="s">
        <v>205</v>
      </c>
      <c r="L60" s="24">
        <v>8</v>
      </c>
      <c r="M60" s="24" t="s">
        <v>205</v>
      </c>
      <c r="N60" s="25"/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34</v>
      </c>
      <c r="G61" s="4"/>
      <c r="H61" s="4"/>
      <c r="I61" s="4"/>
      <c r="J61" s="4"/>
      <c r="K61" s="28">
        <v>16</v>
      </c>
      <c r="L61" s="24">
        <v>48</v>
      </c>
      <c r="M61" s="24"/>
      <c r="N61" s="25" t="s">
        <v>205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35</v>
      </c>
      <c r="G62" s="4"/>
      <c r="H62" s="4"/>
      <c r="I62" s="4"/>
      <c r="J62" s="4"/>
      <c r="K62" s="28">
        <v>32</v>
      </c>
      <c r="L62" s="24">
        <v>112</v>
      </c>
      <c r="M62" s="24">
        <v>16</v>
      </c>
      <c r="N62" s="25">
        <v>80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36</v>
      </c>
      <c r="G63" s="4"/>
      <c r="H63" s="4"/>
      <c r="I63" s="4"/>
      <c r="J63" s="4"/>
      <c r="K63" s="24"/>
      <c r="L63" s="24">
        <v>8</v>
      </c>
      <c r="M63" s="24" t="s">
        <v>205</v>
      </c>
      <c r="N63" s="25">
        <v>32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104</v>
      </c>
      <c r="G64" s="4"/>
      <c r="H64" s="4"/>
      <c r="I64" s="4"/>
      <c r="J64" s="4"/>
      <c r="K64" s="28"/>
      <c r="L64" s="24"/>
      <c r="M64" s="24" t="s">
        <v>205</v>
      </c>
      <c r="N64" s="25" t="s">
        <v>205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148</v>
      </c>
      <c r="G65" s="4"/>
      <c r="H65" s="4"/>
      <c r="I65" s="4"/>
      <c r="J65" s="4"/>
      <c r="K65" s="24" t="s">
        <v>205</v>
      </c>
      <c r="L65" s="24">
        <v>700</v>
      </c>
      <c r="M65" s="24">
        <v>700</v>
      </c>
      <c r="N65" s="25">
        <v>2200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183</v>
      </c>
      <c r="G66" s="4"/>
      <c r="H66" s="4"/>
      <c r="I66" s="4"/>
      <c r="J66" s="4"/>
      <c r="K66" s="28" t="s">
        <v>205</v>
      </c>
      <c r="L66" s="24" t="s">
        <v>205</v>
      </c>
      <c r="M66" s="24">
        <v>50</v>
      </c>
      <c r="N66" s="25">
        <v>150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155</v>
      </c>
      <c r="G67" s="4"/>
      <c r="H67" s="4"/>
      <c r="I67" s="4"/>
      <c r="J67" s="4"/>
      <c r="K67" s="24">
        <v>2</v>
      </c>
      <c r="L67" s="24">
        <v>1</v>
      </c>
      <c r="M67" s="24" t="s">
        <v>205</v>
      </c>
      <c r="N67" s="25">
        <v>3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156</v>
      </c>
      <c r="G68" s="4"/>
      <c r="H68" s="4"/>
      <c r="I68" s="4"/>
      <c r="J68" s="4"/>
      <c r="K68" s="24">
        <v>100</v>
      </c>
      <c r="L68" s="24">
        <v>150</v>
      </c>
      <c r="M68" s="24">
        <v>100</v>
      </c>
      <c r="N68" s="25">
        <v>150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39</v>
      </c>
      <c r="G69" s="4"/>
      <c r="H69" s="4"/>
      <c r="I69" s="4"/>
      <c r="J69" s="4"/>
      <c r="K69" s="24">
        <v>1450</v>
      </c>
      <c r="L69" s="24">
        <v>1400</v>
      </c>
      <c r="M69" s="24">
        <v>1050</v>
      </c>
      <c r="N69" s="25">
        <v>1150</v>
      </c>
      <c r="Y69" s="62"/>
    </row>
    <row r="70" spans="2:14" ht="13.5" customHeight="1">
      <c r="B70" s="1">
        <f t="shared" si="2"/>
        <v>60</v>
      </c>
      <c r="C70" s="2" t="s">
        <v>40</v>
      </c>
      <c r="D70" s="2" t="s">
        <v>41</v>
      </c>
      <c r="E70" s="4"/>
      <c r="F70" s="4" t="s">
        <v>99</v>
      </c>
      <c r="G70" s="4"/>
      <c r="H70" s="4"/>
      <c r="I70" s="4"/>
      <c r="J70" s="4"/>
      <c r="K70" s="24"/>
      <c r="L70" s="24"/>
      <c r="M70" s="24"/>
      <c r="N70" s="25" t="s">
        <v>205</v>
      </c>
    </row>
    <row r="71" spans="2:14" ht="13.5" customHeight="1">
      <c r="B71" s="1">
        <f t="shared" si="2"/>
        <v>61</v>
      </c>
      <c r="C71" s="7"/>
      <c r="D71" s="7"/>
      <c r="E71" s="4"/>
      <c r="F71" s="4" t="s">
        <v>98</v>
      </c>
      <c r="G71" s="4"/>
      <c r="H71" s="4"/>
      <c r="I71" s="4"/>
      <c r="J71" s="4"/>
      <c r="K71" s="24">
        <v>1</v>
      </c>
      <c r="L71" s="24" t="s">
        <v>205</v>
      </c>
      <c r="M71" s="24">
        <v>4</v>
      </c>
      <c r="N71" s="25"/>
    </row>
    <row r="72" spans="2:14" ht="13.5" customHeight="1">
      <c r="B72" s="1">
        <f t="shared" si="2"/>
        <v>62</v>
      </c>
      <c r="C72" s="7"/>
      <c r="D72" s="7"/>
      <c r="E72" s="4"/>
      <c r="F72" s="4" t="s">
        <v>184</v>
      </c>
      <c r="G72" s="4"/>
      <c r="H72" s="4"/>
      <c r="I72" s="4"/>
      <c r="J72" s="4"/>
      <c r="K72" s="24" t="s">
        <v>205</v>
      </c>
      <c r="L72" s="24">
        <v>1</v>
      </c>
      <c r="M72" s="24">
        <v>1</v>
      </c>
      <c r="N72" s="25">
        <v>1</v>
      </c>
    </row>
    <row r="73" spans="2:14" ht="13.5" customHeight="1">
      <c r="B73" s="1">
        <f t="shared" si="2"/>
        <v>63</v>
      </c>
      <c r="C73" s="7"/>
      <c r="D73" s="7"/>
      <c r="E73" s="4"/>
      <c r="F73" s="4" t="s">
        <v>185</v>
      </c>
      <c r="G73" s="4"/>
      <c r="H73" s="4"/>
      <c r="I73" s="4"/>
      <c r="J73" s="4"/>
      <c r="K73" s="24">
        <v>13</v>
      </c>
      <c r="L73" s="28">
        <v>12</v>
      </c>
      <c r="M73" s="24">
        <v>12</v>
      </c>
      <c r="N73" s="25">
        <v>6</v>
      </c>
    </row>
    <row r="74" spans="2:14" ht="13.5" customHeight="1">
      <c r="B74" s="1">
        <f t="shared" si="2"/>
        <v>64</v>
      </c>
      <c r="C74" s="7"/>
      <c r="D74" s="7"/>
      <c r="E74" s="4"/>
      <c r="F74" s="4" t="s">
        <v>186</v>
      </c>
      <c r="G74" s="4"/>
      <c r="H74" s="4"/>
      <c r="I74" s="4"/>
      <c r="J74" s="4"/>
      <c r="K74" s="24">
        <v>3</v>
      </c>
      <c r="L74" s="24">
        <v>4</v>
      </c>
      <c r="M74" s="24">
        <v>3</v>
      </c>
      <c r="N74" s="25">
        <v>7</v>
      </c>
    </row>
    <row r="75" spans="2:14" ht="13.5" customHeight="1">
      <c r="B75" s="1">
        <f t="shared" si="2"/>
        <v>65</v>
      </c>
      <c r="C75" s="7"/>
      <c r="D75" s="7"/>
      <c r="E75" s="4"/>
      <c r="F75" s="4" t="s">
        <v>179</v>
      </c>
      <c r="G75" s="4"/>
      <c r="H75" s="4"/>
      <c r="I75" s="4"/>
      <c r="J75" s="4"/>
      <c r="K75" s="24"/>
      <c r="L75" s="24">
        <v>1</v>
      </c>
      <c r="M75" s="24">
        <v>1</v>
      </c>
      <c r="N75" s="25"/>
    </row>
    <row r="76" spans="2:14" ht="13.5" customHeight="1">
      <c r="B76" s="1">
        <f aca="true" t="shared" si="4" ref="B76:B84">B75+1</f>
        <v>66</v>
      </c>
      <c r="C76" s="7"/>
      <c r="D76" s="8"/>
      <c r="E76" s="4"/>
      <c r="F76" s="4" t="s">
        <v>42</v>
      </c>
      <c r="G76" s="4"/>
      <c r="H76" s="4"/>
      <c r="I76" s="4"/>
      <c r="J76" s="4"/>
      <c r="K76" s="24"/>
      <c r="L76" s="24"/>
      <c r="M76" s="24">
        <v>6</v>
      </c>
      <c r="N76" s="25"/>
    </row>
    <row r="77" spans="2:14" ht="13.5" customHeight="1">
      <c r="B77" s="1">
        <f t="shared" si="4"/>
        <v>67</v>
      </c>
      <c r="C77" s="2" t="s">
        <v>43</v>
      </c>
      <c r="D77" s="2" t="s">
        <v>90</v>
      </c>
      <c r="E77" s="4"/>
      <c r="F77" s="4" t="s">
        <v>128</v>
      </c>
      <c r="G77" s="4"/>
      <c r="H77" s="4"/>
      <c r="I77" s="4"/>
      <c r="J77" s="4"/>
      <c r="K77" s="24">
        <v>2</v>
      </c>
      <c r="L77" s="24" t="s">
        <v>205</v>
      </c>
      <c r="M77" s="24"/>
      <c r="N77" s="25" t="s">
        <v>205</v>
      </c>
    </row>
    <row r="78" spans="2:14" ht="13.5" customHeight="1">
      <c r="B78" s="1">
        <f t="shared" si="4"/>
        <v>68</v>
      </c>
      <c r="C78" s="7"/>
      <c r="D78" s="2" t="s">
        <v>44</v>
      </c>
      <c r="E78" s="4"/>
      <c r="F78" s="4" t="s">
        <v>167</v>
      </c>
      <c r="G78" s="4"/>
      <c r="H78" s="4"/>
      <c r="I78" s="4"/>
      <c r="J78" s="4"/>
      <c r="K78" s="24" t="s">
        <v>205</v>
      </c>
      <c r="L78" s="24">
        <v>3</v>
      </c>
      <c r="M78" s="24">
        <v>1</v>
      </c>
      <c r="N78" s="25">
        <v>12</v>
      </c>
    </row>
    <row r="79" spans="2:14" ht="13.5" customHeight="1">
      <c r="B79" s="1">
        <f t="shared" si="4"/>
        <v>69</v>
      </c>
      <c r="C79" s="7"/>
      <c r="D79" s="8"/>
      <c r="E79" s="4"/>
      <c r="F79" s="4" t="s">
        <v>45</v>
      </c>
      <c r="G79" s="4"/>
      <c r="H79" s="4"/>
      <c r="I79" s="4"/>
      <c r="J79" s="4"/>
      <c r="K79" s="24">
        <v>100</v>
      </c>
      <c r="L79" s="24" t="s">
        <v>205</v>
      </c>
      <c r="M79" s="24"/>
      <c r="N79" s="25" t="s">
        <v>205</v>
      </c>
    </row>
    <row r="80" spans="2:14" ht="13.5" customHeight="1">
      <c r="B80" s="1">
        <f t="shared" si="4"/>
        <v>70</v>
      </c>
      <c r="C80" s="8"/>
      <c r="D80" s="9" t="s">
        <v>46</v>
      </c>
      <c r="E80" s="4"/>
      <c r="F80" s="4" t="s">
        <v>47</v>
      </c>
      <c r="G80" s="4"/>
      <c r="H80" s="4"/>
      <c r="I80" s="4"/>
      <c r="J80" s="4"/>
      <c r="K80" s="24" t="s">
        <v>205</v>
      </c>
      <c r="L80" s="24">
        <v>150</v>
      </c>
      <c r="M80" s="24">
        <v>50</v>
      </c>
      <c r="N80" s="25">
        <v>50</v>
      </c>
    </row>
    <row r="81" spans="2:24" ht="13.5" customHeight="1">
      <c r="B81" s="1">
        <f t="shared" si="4"/>
        <v>71</v>
      </c>
      <c r="C81" s="2" t="s">
        <v>0</v>
      </c>
      <c r="D81" s="9" t="s">
        <v>48</v>
      </c>
      <c r="E81" s="4"/>
      <c r="F81" s="4" t="s">
        <v>49</v>
      </c>
      <c r="G81" s="4"/>
      <c r="H81" s="4"/>
      <c r="I81" s="4"/>
      <c r="J81" s="4"/>
      <c r="K81" s="24">
        <v>100</v>
      </c>
      <c r="L81" s="24">
        <v>50</v>
      </c>
      <c r="M81" s="24">
        <v>50</v>
      </c>
      <c r="N81" s="25">
        <v>50</v>
      </c>
      <c r="U81" s="29">
        <f>COUNTA(K70:K81)</f>
        <v>9</v>
      </c>
      <c r="V81" s="29">
        <f>COUNTA(L70:L81)</f>
        <v>10</v>
      </c>
      <c r="W81" s="29">
        <f>COUNTA(M70:M81)</f>
        <v>9</v>
      </c>
      <c r="X81" s="29">
        <f>COUNTA(N70:N81)</f>
        <v>9</v>
      </c>
    </row>
    <row r="82" spans="2:14" ht="13.5" customHeight="1">
      <c r="B82" s="1">
        <f t="shared" si="4"/>
        <v>72</v>
      </c>
      <c r="C82" s="156" t="s">
        <v>50</v>
      </c>
      <c r="D82" s="157"/>
      <c r="E82" s="4"/>
      <c r="F82" s="4" t="s">
        <v>51</v>
      </c>
      <c r="G82" s="4"/>
      <c r="H82" s="4"/>
      <c r="I82" s="4"/>
      <c r="J82" s="4"/>
      <c r="K82" s="24">
        <v>2750</v>
      </c>
      <c r="L82" s="24">
        <v>9500</v>
      </c>
      <c r="M82" s="24">
        <v>9500</v>
      </c>
      <c r="N82" s="25">
        <v>3750</v>
      </c>
    </row>
    <row r="83" spans="2:14" ht="13.5" customHeight="1">
      <c r="B83" s="1">
        <f t="shared" si="4"/>
        <v>73</v>
      </c>
      <c r="C83" s="3"/>
      <c r="D83" s="92"/>
      <c r="E83" s="4"/>
      <c r="F83" s="4" t="s">
        <v>52</v>
      </c>
      <c r="G83" s="4"/>
      <c r="H83" s="4"/>
      <c r="I83" s="4"/>
      <c r="J83" s="4"/>
      <c r="K83" s="24">
        <v>750</v>
      </c>
      <c r="L83" s="24">
        <v>1000</v>
      </c>
      <c r="M83" s="24">
        <v>1500</v>
      </c>
      <c r="N83" s="25">
        <v>1250</v>
      </c>
    </row>
    <row r="84" spans="2:14" ht="13.5" customHeight="1" thickBot="1">
      <c r="B84" s="1">
        <f t="shared" si="4"/>
        <v>74</v>
      </c>
      <c r="C84" s="3"/>
      <c r="D84" s="92"/>
      <c r="E84" s="4"/>
      <c r="F84" s="4" t="s">
        <v>92</v>
      </c>
      <c r="G84" s="4"/>
      <c r="H84" s="4"/>
      <c r="I84" s="4"/>
      <c r="J84" s="4"/>
      <c r="K84" s="24">
        <v>5250</v>
      </c>
      <c r="L84" s="24">
        <v>3000</v>
      </c>
      <c r="M84" s="24">
        <v>1000</v>
      </c>
      <c r="N84" s="25">
        <v>1500</v>
      </c>
    </row>
    <row r="85" spans="2:24" ht="13.5" customHeight="1">
      <c r="B85" s="93"/>
      <c r="C85" s="94"/>
      <c r="D85" s="94"/>
      <c r="E85" s="27"/>
      <c r="F85" s="27"/>
      <c r="G85" s="27"/>
      <c r="H85" s="27"/>
      <c r="I85" s="27"/>
      <c r="J85" s="27"/>
      <c r="K85" s="27"/>
      <c r="L85" s="27"/>
      <c r="M85" s="27"/>
      <c r="N85" s="27"/>
      <c r="U85" s="29">
        <f>COUNTA(K11:K84)</f>
        <v>43</v>
      </c>
      <c r="V85" s="29">
        <f>COUNTA(L11:L84)</f>
        <v>56</v>
      </c>
      <c r="W85" s="29">
        <f>COUNTA(M11:M84)</f>
        <v>57</v>
      </c>
      <c r="X85" s="29">
        <f>COUNTA(N11:N84)</f>
        <v>61</v>
      </c>
    </row>
    <row r="86" ht="18" customHeight="1"/>
    <row r="87" ht="18" customHeight="1">
      <c r="B87" s="72"/>
    </row>
    <row r="88" ht="9" customHeight="1" thickBot="1"/>
    <row r="89" spans="2:24" ht="18" customHeight="1">
      <c r="B89" s="73"/>
      <c r="C89" s="74"/>
      <c r="D89" s="158" t="s">
        <v>2</v>
      </c>
      <c r="E89" s="158"/>
      <c r="F89" s="158"/>
      <c r="G89" s="158"/>
      <c r="H89" s="74"/>
      <c r="I89" s="74"/>
      <c r="J89" s="75"/>
      <c r="K89" s="31" t="s">
        <v>70</v>
      </c>
      <c r="L89" s="31" t="s">
        <v>71</v>
      </c>
      <c r="M89" s="31" t="s">
        <v>72</v>
      </c>
      <c r="N89" s="54" t="s">
        <v>73</v>
      </c>
      <c r="U89" s="29">
        <f>SUM(U11:U20,K21:K84)</f>
        <v>48969</v>
      </c>
      <c r="V89" s="29">
        <f>SUM(V11:V20,L21:L84)</f>
        <v>80598</v>
      </c>
      <c r="W89" s="29">
        <f>SUM(W11:W20,M21:M84)</f>
        <v>49044</v>
      </c>
      <c r="X89" s="29">
        <f>SUM(X11:X20,N21:N84)</f>
        <v>68746</v>
      </c>
    </row>
    <row r="90" spans="2:14" ht="18" customHeight="1" thickBot="1">
      <c r="B90" s="79"/>
      <c r="C90" s="26"/>
      <c r="D90" s="154" t="s">
        <v>3</v>
      </c>
      <c r="E90" s="154"/>
      <c r="F90" s="154"/>
      <c r="G90" s="154"/>
      <c r="H90" s="26"/>
      <c r="I90" s="26"/>
      <c r="J90" s="80"/>
      <c r="K90" s="36" t="str">
        <f>K5</f>
        <v>H 30.4.10</v>
      </c>
      <c r="L90" s="36" t="str">
        <f>L5</f>
        <v>H 30.4.10</v>
      </c>
      <c r="M90" s="36" t="str">
        <f>M5</f>
        <v>H 30.4.10</v>
      </c>
      <c r="N90" s="55" t="str">
        <f>N5</f>
        <v>H 30.4.10</v>
      </c>
    </row>
    <row r="91" spans="2:14" ht="19.5" customHeight="1" thickTop="1">
      <c r="B91" s="159" t="s">
        <v>54</v>
      </c>
      <c r="C91" s="160"/>
      <c r="D91" s="160"/>
      <c r="E91" s="160"/>
      <c r="F91" s="160"/>
      <c r="G91" s="160"/>
      <c r="H91" s="160"/>
      <c r="I91" s="160"/>
      <c r="J91" s="95"/>
      <c r="K91" s="37">
        <f>SUM(K92:K100)</f>
        <v>48969</v>
      </c>
      <c r="L91" s="37">
        <f>SUM(L92:L100)</f>
        <v>80598</v>
      </c>
      <c r="M91" s="37">
        <f>SUM(M92:M100)</f>
        <v>49044</v>
      </c>
      <c r="N91" s="56">
        <f>SUM(N92:N100)</f>
        <v>68746</v>
      </c>
    </row>
    <row r="92" spans="2:14" ht="13.5" customHeight="1">
      <c r="B92" s="147" t="s">
        <v>55</v>
      </c>
      <c r="C92" s="148"/>
      <c r="D92" s="161"/>
      <c r="E92" s="13"/>
      <c r="F92" s="14"/>
      <c r="G92" s="146" t="s">
        <v>14</v>
      </c>
      <c r="H92" s="146"/>
      <c r="I92" s="14"/>
      <c r="J92" s="16"/>
      <c r="K92" s="5">
        <f>SUM(U$11:U$20)</f>
        <v>50</v>
      </c>
      <c r="L92" s="5">
        <f>SUM(V11:V20)</f>
        <v>700</v>
      </c>
      <c r="M92" s="5">
        <f>SUM(W$11:W$20)</f>
        <v>2450</v>
      </c>
      <c r="N92" s="6">
        <f>SUM(X$11:X$20)</f>
        <v>1450</v>
      </c>
    </row>
    <row r="93" spans="2:24" ht="13.5" customHeight="1">
      <c r="B93" s="98"/>
      <c r="C93" s="99"/>
      <c r="D93" s="100"/>
      <c r="E93" s="17"/>
      <c r="F93" s="4"/>
      <c r="G93" s="146" t="s">
        <v>27</v>
      </c>
      <c r="H93" s="146"/>
      <c r="I93" s="15"/>
      <c r="J93" s="18"/>
      <c r="K93" s="5">
        <f>SUM(K$21)</f>
        <v>2900</v>
      </c>
      <c r="L93" s="5">
        <f>SUM(L$21)</f>
        <v>1000</v>
      </c>
      <c r="M93" s="5">
        <f>SUM(M$21)</f>
        <v>1150</v>
      </c>
      <c r="N93" s="6">
        <f>SUM(N$21)</f>
        <v>2100</v>
      </c>
      <c r="X93" s="29">
        <f>ROW(B84)</f>
        <v>84</v>
      </c>
    </row>
    <row r="94" spans="2:14" ht="13.5" customHeight="1">
      <c r="B94" s="98"/>
      <c r="C94" s="99"/>
      <c r="D94" s="100"/>
      <c r="E94" s="17"/>
      <c r="F94" s="4"/>
      <c r="G94" s="146" t="s">
        <v>29</v>
      </c>
      <c r="H94" s="146"/>
      <c r="I94" s="14"/>
      <c r="J94" s="16"/>
      <c r="K94" s="5">
        <f>SUM(K$22:K$22)</f>
        <v>250</v>
      </c>
      <c r="L94" s="5">
        <f>SUM(L$22:L$22)</f>
        <v>350</v>
      </c>
      <c r="M94" s="5">
        <f>SUM(M$22:M$22)</f>
        <v>0</v>
      </c>
      <c r="N94" s="6">
        <f>SUM(N$22:N$22)</f>
        <v>0</v>
      </c>
    </row>
    <row r="95" spans="2:14" ht="13.5" customHeight="1">
      <c r="B95" s="98"/>
      <c r="C95" s="99"/>
      <c r="D95" s="100"/>
      <c r="E95" s="17"/>
      <c r="F95" s="4"/>
      <c r="G95" s="146" t="s">
        <v>101</v>
      </c>
      <c r="H95" s="146"/>
      <c r="I95" s="14"/>
      <c r="J95" s="16"/>
      <c r="K95" s="5">
        <f>SUM(K$23:K$23)</f>
        <v>0</v>
      </c>
      <c r="L95" s="5">
        <f>SUM(L$23:L$23)</f>
        <v>50</v>
      </c>
      <c r="M95" s="5">
        <f>SUM(M$23:M$23)</f>
        <v>0</v>
      </c>
      <c r="N95" s="6">
        <f>SUM(N$23:N$23)</f>
        <v>50</v>
      </c>
    </row>
    <row r="96" spans="2:14" ht="13.5" customHeight="1">
      <c r="B96" s="98"/>
      <c r="C96" s="99"/>
      <c r="D96" s="100"/>
      <c r="E96" s="17"/>
      <c r="F96" s="4"/>
      <c r="G96" s="146" t="s">
        <v>102</v>
      </c>
      <c r="H96" s="146"/>
      <c r="I96" s="14"/>
      <c r="J96" s="16"/>
      <c r="K96" s="5">
        <f>SUM(K$25:K$43)</f>
        <v>33550</v>
      </c>
      <c r="L96" s="5">
        <f>SUM(L$25:L$43)</f>
        <v>56850</v>
      </c>
      <c r="M96" s="5">
        <f>SUM(M$25:M$43)</f>
        <v>29350</v>
      </c>
      <c r="N96" s="6">
        <f>SUM(N$25:N$43)</f>
        <v>50855</v>
      </c>
    </row>
    <row r="97" spans="2:14" ht="13.5" customHeight="1">
      <c r="B97" s="98"/>
      <c r="C97" s="99"/>
      <c r="D97" s="100"/>
      <c r="E97" s="17"/>
      <c r="F97" s="4"/>
      <c r="G97" s="146" t="s">
        <v>96</v>
      </c>
      <c r="H97" s="146"/>
      <c r="I97" s="14"/>
      <c r="J97" s="16"/>
      <c r="K97" s="5">
        <f>SUM(K$44:K$45)</f>
        <v>0</v>
      </c>
      <c r="L97" s="5">
        <f>SUM(L$44:L$45)</f>
        <v>50</v>
      </c>
      <c r="M97" s="5">
        <f>SUM(M$44:M$45)</f>
        <v>50</v>
      </c>
      <c r="N97" s="6">
        <f>SUM(N$44:N$45)</f>
        <v>0</v>
      </c>
    </row>
    <row r="98" spans="2:14" ht="13.5" customHeight="1">
      <c r="B98" s="98"/>
      <c r="C98" s="99"/>
      <c r="D98" s="100"/>
      <c r="E98" s="17"/>
      <c r="F98" s="4"/>
      <c r="G98" s="146" t="s">
        <v>30</v>
      </c>
      <c r="H98" s="146"/>
      <c r="I98" s="14"/>
      <c r="J98" s="16"/>
      <c r="K98" s="5">
        <f>SUM(K$46:K$69)</f>
        <v>3250</v>
      </c>
      <c r="L98" s="5">
        <f>SUM(L$46:L$69)</f>
        <v>7777</v>
      </c>
      <c r="M98" s="5">
        <f>SUM(M$46:M$69)</f>
        <v>3916</v>
      </c>
      <c r="N98" s="6">
        <f>SUM(N$46:N$69)</f>
        <v>7565</v>
      </c>
    </row>
    <row r="99" spans="2:14" ht="13.5" customHeight="1">
      <c r="B99" s="98"/>
      <c r="C99" s="99"/>
      <c r="D99" s="100"/>
      <c r="E99" s="17"/>
      <c r="F99" s="4"/>
      <c r="G99" s="146" t="s">
        <v>56</v>
      </c>
      <c r="H99" s="146"/>
      <c r="I99" s="14"/>
      <c r="J99" s="16"/>
      <c r="K99" s="5">
        <f>SUM(K$24:K$24,K$82:K$83)</f>
        <v>3500</v>
      </c>
      <c r="L99" s="5">
        <f>SUM(L$24:L$24,L$82:L$83)</f>
        <v>10600</v>
      </c>
      <c r="M99" s="5">
        <f>SUM(M$24:M$24,M$82:M$83)</f>
        <v>11000</v>
      </c>
      <c r="N99" s="6">
        <f>SUM(N$24:N$24,N$82:N$83)</f>
        <v>5100</v>
      </c>
    </row>
    <row r="100" spans="2:14" ht="13.5" customHeight="1" thickBot="1">
      <c r="B100" s="101"/>
      <c r="C100" s="102"/>
      <c r="D100" s="103"/>
      <c r="E100" s="19"/>
      <c r="F100" s="10"/>
      <c r="G100" s="149" t="s">
        <v>53</v>
      </c>
      <c r="H100" s="149"/>
      <c r="I100" s="20"/>
      <c r="J100" s="21"/>
      <c r="K100" s="11">
        <f>SUM(K$70:K$81,K$84)</f>
        <v>5469</v>
      </c>
      <c r="L100" s="11">
        <f>SUM(L$70:L$81,L$84)</f>
        <v>3221</v>
      </c>
      <c r="M100" s="11">
        <f>SUM(M$70:M$81,M$84)</f>
        <v>1128</v>
      </c>
      <c r="N100" s="12">
        <f>SUM(N$70:N$81,N$84)</f>
        <v>1626</v>
      </c>
    </row>
    <row r="101" spans="2:14" ht="18" customHeight="1" thickTop="1">
      <c r="B101" s="150" t="s">
        <v>57</v>
      </c>
      <c r="C101" s="151"/>
      <c r="D101" s="152"/>
      <c r="E101" s="106"/>
      <c r="F101" s="104"/>
      <c r="G101" s="153" t="s">
        <v>58</v>
      </c>
      <c r="H101" s="153"/>
      <c r="I101" s="104"/>
      <c r="J101" s="105"/>
      <c r="K101" s="38" t="s">
        <v>59</v>
      </c>
      <c r="L101" s="44"/>
      <c r="M101" s="44"/>
      <c r="N101" s="57"/>
    </row>
    <row r="102" spans="2:14" ht="18" customHeight="1">
      <c r="B102" s="107"/>
      <c r="C102" s="108"/>
      <c r="D102" s="108"/>
      <c r="E102" s="109"/>
      <c r="F102" s="110"/>
      <c r="G102" s="111"/>
      <c r="H102" s="111"/>
      <c r="I102" s="110"/>
      <c r="J102" s="112"/>
      <c r="K102" s="39" t="s">
        <v>60</v>
      </c>
      <c r="L102" s="45"/>
      <c r="M102" s="45"/>
      <c r="N102" s="48"/>
    </row>
    <row r="103" spans="2:14" ht="18" customHeight="1">
      <c r="B103" s="98"/>
      <c r="C103" s="99"/>
      <c r="D103" s="99"/>
      <c r="E103" s="113"/>
      <c r="F103" s="26"/>
      <c r="G103" s="154" t="s">
        <v>61</v>
      </c>
      <c r="H103" s="154"/>
      <c r="I103" s="96"/>
      <c r="J103" s="97"/>
      <c r="K103" s="40" t="s">
        <v>62</v>
      </c>
      <c r="L103" s="46"/>
      <c r="M103" s="49"/>
      <c r="N103" s="46"/>
    </row>
    <row r="104" spans="2:14" ht="18" customHeight="1">
      <c r="B104" s="98"/>
      <c r="C104" s="99"/>
      <c r="D104" s="99"/>
      <c r="E104" s="114"/>
      <c r="F104" s="99"/>
      <c r="G104" s="115"/>
      <c r="H104" s="115"/>
      <c r="I104" s="108"/>
      <c r="J104" s="116"/>
      <c r="K104" s="41" t="s">
        <v>114</v>
      </c>
      <c r="L104" s="47"/>
      <c r="M104" s="50"/>
      <c r="N104" s="47"/>
    </row>
    <row r="105" spans="2:14" ht="18" customHeight="1">
      <c r="B105" s="98"/>
      <c r="C105" s="99"/>
      <c r="D105" s="99"/>
      <c r="E105" s="114"/>
      <c r="F105" s="99"/>
      <c r="G105" s="115"/>
      <c r="H105" s="115"/>
      <c r="I105" s="108"/>
      <c r="J105" s="116"/>
      <c r="K105" s="41" t="s">
        <v>106</v>
      </c>
      <c r="L105" s="45"/>
      <c r="M105" s="50"/>
      <c r="N105" s="47"/>
    </row>
    <row r="106" spans="2:14" ht="18" customHeight="1">
      <c r="B106" s="98"/>
      <c r="C106" s="99"/>
      <c r="D106" s="99"/>
      <c r="E106" s="113"/>
      <c r="F106" s="26"/>
      <c r="G106" s="154" t="s">
        <v>63</v>
      </c>
      <c r="H106" s="154"/>
      <c r="I106" s="96"/>
      <c r="J106" s="97"/>
      <c r="K106" s="40" t="s">
        <v>122</v>
      </c>
      <c r="L106" s="46"/>
      <c r="M106" s="49"/>
      <c r="N106" s="46"/>
    </row>
    <row r="107" spans="2:14" ht="18" customHeight="1">
      <c r="B107" s="98"/>
      <c r="C107" s="99"/>
      <c r="D107" s="99"/>
      <c r="E107" s="114"/>
      <c r="F107" s="99"/>
      <c r="G107" s="115"/>
      <c r="H107" s="115"/>
      <c r="I107" s="108"/>
      <c r="J107" s="116"/>
      <c r="K107" s="41" t="s">
        <v>115</v>
      </c>
      <c r="L107" s="47"/>
      <c r="M107" s="50"/>
      <c r="N107" s="47"/>
    </row>
    <row r="108" spans="2:14" ht="18" customHeight="1">
      <c r="B108" s="98"/>
      <c r="C108" s="99"/>
      <c r="D108" s="99"/>
      <c r="E108" s="114"/>
      <c r="F108" s="99"/>
      <c r="G108" s="115"/>
      <c r="H108" s="115"/>
      <c r="I108" s="108"/>
      <c r="J108" s="116"/>
      <c r="K108" s="41" t="s">
        <v>120</v>
      </c>
      <c r="L108" s="47"/>
      <c r="M108" s="47"/>
      <c r="N108" s="47"/>
    </row>
    <row r="109" spans="2:14" ht="18" customHeight="1">
      <c r="B109" s="98"/>
      <c r="C109" s="99"/>
      <c r="D109" s="99"/>
      <c r="E109" s="87"/>
      <c r="F109" s="88"/>
      <c r="G109" s="111"/>
      <c r="H109" s="111"/>
      <c r="I109" s="110"/>
      <c r="J109" s="112"/>
      <c r="K109" s="41" t="s">
        <v>121</v>
      </c>
      <c r="L109" s="48"/>
      <c r="M109" s="45"/>
      <c r="N109" s="48"/>
    </row>
    <row r="110" spans="2:14" ht="18" customHeight="1">
      <c r="B110" s="147" t="s">
        <v>64</v>
      </c>
      <c r="C110" s="148"/>
      <c r="D110" s="148"/>
      <c r="E110" s="26"/>
      <c r="F110" s="26"/>
      <c r="G110" s="26"/>
      <c r="H110" s="26"/>
      <c r="I110" s="26"/>
      <c r="J110" s="26"/>
      <c r="K110" s="26"/>
      <c r="L110" s="26"/>
      <c r="M110" s="26"/>
      <c r="N110" s="58"/>
    </row>
    <row r="111" spans="2:14" ht="13.5" customHeight="1">
      <c r="B111" s="117"/>
      <c r="C111" s="42" t="s">
        <v>65</v>
      </c>
      <c r="D111" s="118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7"/>
      <c r="C112" s="42" t="s">
        <v>66</v>
      </c>
      <c r="D112" s="118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7"/>
      <c r="C113" s="42" t="s">
        <v>67</v>
      </c>
      <c r="D113" s="118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7"/>
      <c r="C114" s="42" t="s">
        <v>240</v>
      </c>
      <c r="D114" s="118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241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201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112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 customHeight="1">
      <c r="B118" s="119"/>
      <c r="C118" s="42" t="s">
        <v>113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59"/>
    </row>
    <row r="119" spans="2:14" ht="13.5" customHeight="1">
      <c r="B119" s="119"/>
      <c r="C119" s="42" t="s">
        <v>97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3.5" customHeight="1">
      <c r="B120" s="119"/>
      <c r="C120" s="42" t="s">
        <v>246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 customHeight="1">
      <c r="B121" s="119"/>
      <c r="C121" s="42" t="s">
        <v>242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9"/>
      <c r="C122" s="42" t="s">
        <v>243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9"/>
      <c r="C123" s="42" t="s">
        <v>244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9"/>
      <c r="C124" s="42" t="s">
        <v>194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 customHeight="1">
      <c r="B125" s="119"/>
      <c r="C125" s="42" t="s">
        <v>245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9"/>
      <c r="C126" s="42" t="s">
        <v>247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9"/>
      <c r="C127" s="42" t="s">
        <v>203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 customHeight="1">
      <c r="B128" s="119"/>
      <c r="C128" s="42" t="s">
        <v>149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8" customHeight="1">
      <c r="B129" s="119"/>
      <c r="C129" s="42" t="s">
        <v>68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59"/>
    </row>
    <row r="130" spans="2:14" ht="13.5">
      <c r="B130" s="120"/>
      <c r="C130" s="42" t="s">
        <v>248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1"/>
    </row>
    <row r="131" spans="2:14" ht="13.5">
      <c r="B131" s="120"/>
      <c r="C131" s="42" t="s">
        <v>202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1"/>
    </row>
    <row r="132" spans="2:14" ht="13.5">
      <c r="B132" s="120"/>
      <c r="C132" s="42" t="s">
        <v>249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1"/>
    </row>
    <row r="133" spans="2:14" ht="14.25" thickBot="1">
      <c r="B133" s="121"/>
      <c r="C133" s="43" t="s">
        <v>250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9"/>
    </row>
  </sheetData>
  <sheetProtection/>
  <mergeCells count="26">
    <mergeCell ref="B110:D110"/>
    <mergeCell ref="G99:H99"/>
    <mergeCell ref="G100:H100"/>
    <mergeCell ref="B101:D101"/>
    <mergeCell ref="G101:H101"/>
    <mergeCell ref="G103:H103"/>
    <mergeCell ref="G106:H106"/>
    <mergeCell ref="G93:H93"/>
    <mergeCell ref="G94:H94"/>
    <mergeCell ref="G95:H95"/>
    <mergeCell ref="G96:H96"/>
    <mergeCell ref="G97:H97"/>
    <mergeCell ref="G98:H98"/>
    <mergeCell ref="G10:H10"/>
    <mergeCell ref="C82:D82"/>
    <mergeCell ref="D89:G89"/>
    <mergeCell ref="D90:G90"/>
    <mergeCell ref="B91:I91"/>
    <mergeCell ref="B92:D92"/>
    <mergeCell ref="G92:H92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5"/>
  <sheetViews>
    <sheetView view="pageBreakPreview" zoomScale="75" zoomScaleNormal="75" zoomScaleSheetLayoutView="75" zoomScalePageLayoutView="0" workbookViewId="0" topLeftCell="A1">
      <pane xSplit="10" ySplit="10" topLeftCell="K104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H112" sqref="H112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608</v>
      </c>
      <c r="L5" s="32" t="str">
        <f>K5</f>
        <v>H 31.2.14</v>
      </c>
      <c r="M5" s="32" t="str">
        <f>K5</f>
        <v>H 31.2.14</v>
      </c>
      <c r="N5" s="51" t="str">
        <f>K5</f>
        <v>H 31.2.14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0.4138888888888889</v>
      </c>
      <c r="L6" s="122">
        <v>0.3951388888888889</v>
      </c>
      <c r="M6" s="122">
        <v>0.37847222222222227</v>
      </c>
      <c r="N6" s="123">
        <v>0.35694444444444445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2.22</v>
      </c>
      <c r="L7" s="124">
        <v>1.42</v>
      </c>
      <c r="M7" s="124">
        <v>1.45</v>
      </c>
      <c r="N7" s="125">
        <v>1.44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131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224</v>
      </c>
      <c r="L11" s="22" t="s">
        <v>609</v>
      </c>
      <c r="M11" s="22" t="s">
        <v>472</v>
      </c>
      <c r="N11" s="23" t="s">
        <v>492</v>
      </c>
      <c r="P11" s="29" t="s">
        <v>15</v>
      </c>
      <c r="Q11" s="29" t="e">
        <f aca="true" t="shared" si="0" ref="Q11:T13">IF(K11="",0,VALUE(MID(K11,2,LEN(K11)-2)))</f>
        <v>#VALUE!</v>
      </c>
      <c r="R11" s="29">
        <f t="shared" si="0"/>
        <v>775</v>
      </c>
      <c r="S11" s="29">
        <f t="shared" si="0"/>
        <v>575</v>
      </c>
      <c r="T11" s="29">
        <f t="shared" si="0"/>
        <v>1400</v>
      </c>
      <c r="U11" s="29">
        <f aca="true" t="shared" si="1" ref="U11:X20">IF(K11="＋",0,IF(K11="(＋)",0,ABS(K11)))</f>
        <v>0</v>
      </c>
      <c r="V11" s="29">
        <f t="shared" si="1"/>
        <v>775</v>
      </c>
      <c r="W11" s="29">
        <f t="shared" si="1"/>
        <v>575</v>
      </c>
      <c r="X11" s="29">
        <f t="shared" si="1"/>
        <v>1400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/>
      <c r="L12" s="22" t="s">
        <v>224</v>
      </c>
      <c r="M12" s="22" t="s">
        <v>208</v>
      </c>
      <c r="N12" s="23" t="s">
        <v>223</v>
      </c>
      <c r="P12" s="29" t="s">
        <v>15</v>
      </c>
      <c r="Q12" s="29">
        <f t="shared" si="0"/>
        <v>0</v>
      </c>
      <c r="R12" s="29" t="e">
        <f t="shared" si="0"/>
        <v>#VALUE!</v>
      </c>
      <c r="S12" s="29">
        <f t="shared" si="0"/>
        <v>100</v>
      </c>
      <c r="T12" s="29">
        <f t="shared" si="0"/>
        <v>25</v>
      </c>
      <c r="U12" s="29">
        <f t="shared" si="1"/>
        <v>0</v>
      </c>
      <c r="V12" s="29">
        <f t="shared" si="1"/>
        <v>0</v>
      </c>
      <c r="W12" s="29">
        <f t="shared" si="1"/>
        <v>100</v>
      </c>
      <c r="X12" s="29">
        <f t="shared" si="1"/>
        <v>25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610</v>
      </c>
      <c r="G13" s="4"/>
      <c r="H13" s="4"/>
      <c r="I13" s="4"/>
      <c r="J13" s="4"/>
      <c r="K13" s="22"/>
      <c r="L13" s="22"/>
      <c r="M13" s="22" t="s">
        <v>204</v>
      </c>
      <c r="N13" s="23" t="s">
        <v>223</v>
      </c>
      <c r="P13" s="29" t="s">
        <v>15</v>
      </c>
      <c r="Q13" s="29">
        <f t="shared" si="0"/>
        <v>0</v>
      </c>
      <c r="R13" s="29">
        <f t="shared" si="0"/>
        <v>0</v>
      </c>
      <c r="S13" s="29">
        <f t="shared" si="0"/>
        <v>50</v>
      </c>
      <c r="T13" s="29">
        <f t="shared" si="0"/>
        <v>25</v>
      </c>
      <c r="U13" s="29">
        <f t="shared" si="1"/>
        <v>0</v>
      </c>
      <c r="V13" s="29">
        <f t="shared" si="1"/>
        <v>0</v>
      </c>
      <c r="W13" s="29">
        <f t="shared" si="1"/>
        <v>50</v>
      </c>
      <c r="X13" s="29">
        <f t="shared" si="1"/>
        <v>25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611</v>
      </c>
      <c r="G14" s="4"/>
      <c r="H14" s="4"/>
      <c r="I14" s="4"/>
      <c r="J14" s="4"/>
      <c r="K14" s="22"/>
      <c r="L14" s="22"/>
      <c r="M14" s="22" t="s">
        <v>223</v>
      </c>
      <c r="N14" s="23"/>
      <c r="P14" s="90" t="s">
        <v>16</v>
      </c>
      <c r="Q14" s="29">
        <f>K14</f>
        <v>0</v>
      </c>
      <c r="R14" s="29">
        <f>L14</f>
        <v>0</v>
      </c>
      <c r="S14" s="29" t="str">
        <f>M14</f>
        <v>(25)</v>
      </c>
      <c r="T14" s="29">
        <f>N14</f>
        <v>0</v>
      </c>
      <c r="U14" s="29">
        <f t="shared" si="1"/>
        <v>0</v>
      </c>
      <c r="V14" s="29">
        <f t="shared" si="1"/>
        <v>0</v>
      </c>
      <c r="W14" s="29">
        <f t="shared" si="1"/>
        <v>25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17</v>
      </c>
      <c r="G15" s="4"/>
      <c r="H15" s="4"/>
      <c r="I15" s="4"/>
      <c r="J15" s="4"/>
      <c r="K15" s="22" t="s">
        <v>205</v>
      </c>
      <c r="L15" s="22" t="s">
        <v>205</v>
      </c>
      <c r="M15" s="22" t="s">
        <v>285</v>
      </c>
      <c r="N15" s="23"/>
      <c r="P15" s="29" t="s">
        <v>15</v>
      </c>
      <c r="Q15" s="29" t="e">
        <f aca="true" t="shared" si="3" ref="Q15:T17">IF(K15="",0,VALUE(MID(K15,2,LEN(K15)-2)))</f>
        <v>#VALUE!</v>
      </c>
      <c r="R15" s="29" t="e">
        <f t="shared" si="3"/>
        <v>#VALUE!</v>
      </c>
      <c r="S15" s="29">
        <f t="shared" si="3"/>
        <v>0</v>
      </c>
      <c r="T15" s="29">
        <f t="shared" si="3"/>
        <v>0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100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153</v>
      </c>
      <c r="G16" s="4"/>
      <c r="H16" s="4"/>
      <c r="I16" s="4"/>
      <c r="J16" s="4"/>
      <c r="K16" s="22"/>
      <c r="L16" s="22"/>
      <c r="M16" s="22" t="s">
        <v>205</v>
      </c>
      <c r="N16" s="23"/>
      <c r="P16" s="29" t="s">
        <v>15</v>
      </c>
      <c r="Q16" s="29">
        <f t="shared" si="3"/>
        <v>0</v>
      </c>
      <c r="R16" s="29">
        <f t="shared" si="3"/>
        <v>0</v>
      </c>
      <c r="S16" s="29" t="e">
        <f t="shared" si="3"/>
        <v>#VALUE!</v>
      </c>
      <c r="T16" s="29">
        <f t="shared" si="3"/>
        <v>0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291</v>
      </c>
      <c r="G17" s="4"/>
      <c r="H17" s="4"/>
      <c r="I17" s="4"/>
      <c r="J17" s="4"/>
      <c r="K17" s="22" t="s">
        <v>223</v>
      </c>
      <c r="L17" s="22" t="s">
        <v>364</v>
      </c>
      <c r="M17" s="22" t="s">
        <v>228</v>
      </c>
      <c r="N17" s="23" t="s">
        <v>345</v>
      </c>
      <c r="P17" s="29" t="s">
        <v>15</v>
      </c>
      <c r="Q17" s="29">
        <f t="shared" si="3"/>
        <v>25</v>
      </c>
      <c r="R17" s="29">
        <f t="shared" si="3"/>
        <v>400</v>
      </c>
      <c r="S17" s="29">
        <f t="shared" si="3"/>
        <v>125</v>
      </c>
      <c r="T17" s="29">
        <f t="shared" si="3"/>
        <v>300</v>
      </c>
      <c r="U17" s="29">
        <f t="shared" si="1"/>
        <v>25</v>
      </c>
      <c r="V17" s="29">
        <f t="shared" si="1"/>
        <v>400</v>
      </c>
      <c r="W17" s="29">
        <f t="shared" si="1"/>
        <v>125</v>
      </c>
      <c r="X17" s="29">
        <f t="shared" si="1"/>
        <v>300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158</v>
      </c>
      <c r="G18" s="4"/>
      <c r="H18" s="4"/>
      <c r="I18" s="4"/>
      <c r="J18" s="4"/>
      <c r="K18" s="22"/>
      <c r="L18" s="22" t="s">
        <v>223</v>
      </c>
      <c r="M18" s="22" t="s">
        <v>228</v>
      </c>
      <c r="N18" s="23" t="s">
        <v>223</v>
      </c>
      <c r="P18" s="29" t="s">
        <v>15</v>
      </c>
      <c r="Q18" s="29">
        <f>IF(K18="",0,VALUE(MID(K18,2,LEN(K18)-2)))</f>
        <v>0</v>
      </c>
      <c r="R18" s="29">
        <f>IF(L20="",0,VALUE(MID(L20,2,LEN(L20)-2)))</f>
        <v>75</v>
      </c>
      <c r="S18" s="29">
        <f>IF(M18="",0,VALUE(MID(M18,2,LEN(M18)-2)))</f>
        <v>125</v>
      </c>
      <c r="T18" s="29">
        <f>IF(N18="",0,VALUE(MID(N18,2,LEN(N18)-2)))</f>
        <v>25</v>
      </c>
      <c r="U18" s="29">
        <f t="shared" si="1"/>
        <v>0</v>
      </c>
      <c r="V18" s="29">
        <f t="shared" si="1"/>
        <v>25</v>
      </c>
      <c r="W18" s="29">
        <f t="shared" si="1"/>
        <v>125</v>
      </c>
      <c r="X18" s="29">
        <f t="shared" si="1"/>
        <v>25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162</v>
      </c>
      <c r="G19" s="4"/>
      <c r="H19" s="4"/>
      <c r="I19" s="4"/>
      <c r="J19" s="4"/>
      <c r="K19" s="22" t="s">
        <v>223</v>
      </c>
      <c r="L19" s="22"/>
      <c r="M19" s="22"/>
      <c r="N19" s="23" t="s">
        <v>223</v>
      </c>
      <c r="U19" s="29">
        <f t="shared" si="1"/>
        <v>25</v>
      </c>
      <c r="V19" s="29">
        <f t="shared" si="1"/>
        <v>0</v>
      </c>
      <c r="W19" s="29">
        <f t="shared" si="1"/>
        <v>0</v>
      </c>
      <c r="X19" s="29">
        <f t="shared" si="1"/>
        <v>25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157</v>
      </c>
      <c r="G20" s="4"/>
      <c r="H20" s="4"/>
      <c r="I20" s="4"/>
      <c r="J20" s="4"/>
      <c r="K20" s="22" t="s">
        <v>602</v>
      </c>
      <c r="L20" s="22" t="s">
        <v>252</v>
      </c>
      <c r="M20" s="22" t="s">
        <v>204</v>
      </c>
      <c r="N20" s="23" t="s">
        <v>223</v>
      </c>
      <c r="P20" s="29" t="s">
        <v>15</v>
      </c>
      <c r="Q20" s="29">
        <f>IF(K20="",0,VALUE(MID(K20,2,LEN(K20)-2)))</f>
        <v>425</v>
      </c>
      <c r="R20" s="29" t="e">
        <f>IF(#REF!="",0,VALUE(MID(#REF!,2,LEN(#REF!)-2)))</f>
        <v>#REF!</v>
      </c>
      <c r="S20" s="29">
        <f>IF(M20="",0,VALUE(MID(M20,2,LEN(M20)-2)))</f>
        <v>50</v>
      </c>
      <c r="T20" s="29">
        <f>IF(N20="",0,VALUE(MID(N20,2,LEN(N20)-2)))</f>
        <v>25</v>
      </c>
      <c r="U20" s="29">
        <f t="shared" si="1"/>
        <v>425</v>
      </c>
      <c r="V20" s="29">
        <f t="shared" si="1"/>
        <v>75</v>
      </c>
      <c r="W20" s="29">
        <f t="shared" si="1"/>
        <v>50</v>
      </c>
      <c r="X20" s="29">
        <f t="shared" si="1"/>
        <v>25</v>
      </c>
    </row>
    <row r="21" spans="2:24" ht="13.5" customHeight="1">
      <c r="B21" s="1">
        <f t="shared" si="2"/>
        <v>11</v>
      </c>
      <c r="C21" s="2" t="s">
        <v>26</v>
      </c>
      <c r="D21" s="2" t="s">
        <v>27</v>
      </c>
      <c r="E21" s="4"/>
      <c r="F21" s="4" t="s">
        <v>154</v>
      </c>
      <c r="G21" s="4"/>
      <c r="H21" s="4"/>
      <c r="I21" s="4"/>
      <c r="J21" s="4"/>
      <c r="K21" s="28">
        <v>600</v>
      </c>
      <c r="L21" s="24">
        <v>1000</v>
      </c>
      <c r="M21" s="24">
        <v>700</v>
      </c>
      <c r="N21" s="25">
        <v>900</v>
      </c>
      <c r="P21" s="90"/>
      <c r="U21" s="29">
        <f>COUNTA(K11:K20)</f>
        <v>5</v>
      </c>
      <c r="V21" s="29">
        <f>COUNTA(L11:L20)</f>
        <v>6</v>
      </c>
      <c r="W21" s="29">
        <f>COUNTA(M11:M20)</f>
        <v>9</v>
      </c>
      <c r="X21" s="29">
        <f>COUNTA(N11:N20)</f>
        <v>7</v>
      </c>
    </row>
    <row r="22" spans="2:16" ht="13.5" customHeight="1">
      <c r="B22" s="1">
        <f t="shared" si="2"/>
        <v>12</v>
      </c>
      <c r="C22" s="2" t="s">
        <v>28</v>
      </c>
      <c r="D22" s="2" t="s">
        <v>29</v>
      </c>
      <c r="E22" s="4"/>
      <c r="F22" s="4" t="s">
        <v>274</v>
      </c>
      <c r="G22" s="4"/>
      <c r="H22" s="4"/>
      <c r="I22" s="4"/>
      <c r="J22" s="4"/>
      <c r="K22" s="24"/>
      <c r="L22" s="24"/>
      <c r="M22" s="24" t="s">
        <v>205</v>
      </c>
      <c r="N22" s="132"/>
      <c r="P22" s="90"/>
    </row>
    <row r="23" spans="2:16" ht="13.5" customHeight="1">
      <c r="B23" s="1">
        <f t="shared" si="2"/>
        <v>13</v>
      </c>
      <c r="C23" s="7"/>
      <c r="D23" s="7"/>
      <c r="E23" s="4"/>
      <c r="F23" s="4" t="s">
        <v>129</v>
      </c>
      <c r="G23" s="4"/>
      <c r="H23" s="4"/>
      <c r="I23" s="4"/>
      <c r="J23" s="4"/>
      <c r="K23" s="24" t="s">
        <v>205</v>
      </c>
      <c r="L23" s="28"/>
      <c r="M23" s="24">
        <v>125</v>
      </c>
      <c r="N23" s="25">
        <v>275</v>
      </c>
      <c r="P23" s="90"/>
    </row>
    <row r="24" spans="2:14" ht="13.5" customHeight="1">
      <c r="B24" s="1">
        <f t="shared" si="2"/>
        <v>14</v>
      </c>
      <c r="C24" s="2" t="s">
        <v>110</v>
      </c>
      <c r="D24" s="2" t="s">
        <v>18</v>
      </c>
      <c r="E24" s="4"/>
      <c r="F24" s="4" t="s">
        <v>573</v>
      </c>
      <c r="G24" s="4"/>
      <c r="H24" s="4"/>
      <c r="I24" s="4"/>
      <c r="J24" s="4"/>
      <c r="K24" s="24"/>
      <c r="L24" s="24"/>
      <c r="M24" s="24"/>
      <c r="N24" s="25">
        <v>200</v>
      </c>
    </row>
    <row r="25" spans="2:14" ht="12.75" customHeight="1">
      <c r="B25" s="1">
        <f t="shared" si="2"/>
        <v>15</v>
      </c>
      <c r="C25" s="7"/>
      <c r="D25" s="7"/>
      <c r="E25" s="4"/>
      <c r="F25" s="4" t="s">
        <v>123</v>
      </c>
      <c r="G25" s="4"/>
      <c r="H25" s="4"/>
      <c r="I25" s="4"/>
      <c r="J25" s="4"/>
      <c r="K25" s="24"/>
      <c r="L25" s="24" t="s">
        <v>205</v>
      </c>
      <c r="M25" s="24">
        <v>50</v>
      </c>
      <c r="N25" s="25" t="s">
        <v>205</v>
      </c>
    </row>
    <row r="26" spans="2:24" ht="13.5" customHeight="1">
      <c r="B26" s="1">
        <f t="shared" si="2"/>
        <v>16</v>
      </c>
      <c r="C26" s="7"/>
      <c r="D26" s="2" t="s">
        <v>94</v>
      </c>
      <c r="E26" s="4"/>
      <c r="F26" s="4" t="s">
        <v>612</v>
      </c>
      <c r="G26" s="4"/>
      <c r="H26" s="4"/>
      <c r="I26" s="4"/>
      <c r="J26" s="4"/>
      <c r="K26" s="24"/>
      <c r="L26" s="24"/>
      <c r="M26" s="24"/>
      <c r="N26" s="25">
        <v>50</v>
      </c>
      <c r="U26" s="29">
        <f>COUNTA(K26:K26)</f>
        <v>0</v>
      </c>
      <c r="V26" s="29">
        <f>COUNTA(L26:L26)</f>
        <v>0</v>
      </c>
      <c r="W26" s="29">
        <f>COUNTA(M26:M26)</f>
        <v>0</v>
      </c>
      <c r="X26" s="29">
        <f>COUNTA(N26:N26)</f>
        <v>1</v>
      </c>
    </row>
    <row r="27" spans="2:14" ht="13.5" customHeight="1">
      <c r="B27" s="1">
        <f t="shared" si="2"/>
        <v>17</v>
      </c>
      <c r="C27" s="7"/>
      <c r="D27" s="2" t="s">
        <v>19</v>
      </c>
      <c r="E27" s="4"/>
      <c r="F27" s="4" t="s">
        <v>150</v>
      </c>
      <c r="G27" s="4"/>
      <c r="H27" s="4"/>
      <c r="I27" s="4"/>
      <c r="J27" s="4"/>
      <c r="K27" s="24"/>
      <c r="L27" s="24"/>
      <c r="M27" s="24"/>
      <c r="N27" s="25" t="s">
        <v>205</v>
      </c>
    </row>
    <row r="28" spans="2:14" ht="13.5" customHeight="1">
      <c r="B28" s="1">
        <f t="shared" si="2"/>
        <v>18</v>
      </c>
      <c r="C28" s="7"/>
      <c r="D28" s="7"/>
      <c r="E28" s="4"/>
      <c r="F28" s="4" t="s">
        <v>133</v>
      </c>
      <c r="G28" s="4"/>
      <c r="H28" s="4"/>
      <c r="I28" s="4"/>
      <c r="J28" s="4"/>
      <c r="K28" s="28" t="s">
        <v>205</v>
      </c>
      <c r="L28" s="24">
        <v>950</v>
      </c>
      <c r="M28" s="24">
        <v>200</v>
      </c>
      <c r="N28" s="25">
        <v>125</v>
      </c>
    </row>
    <row r="29" spans="2:15" ht="13.5" customHeight="1">
      <c r="B29" s="1">
        <f t="shared" si="2"/>
        <v>19</v>
      </c>
      <c r="C29" s="7"/>
      <c r="D29" s="7"/>
      <c r="E29" s="4"/>
      <c r="F29" s="4" t="s">
        <v>151</v>
      </c>
      <c r="G29" s="4"/>
      <c r="H29" s="4"/>
      <c r="I29" s="4"/>
      <c r="J29" s="4"/>
      <c r="K29" s="24"/>
      <c r="L29" s="24">
        <v>100</v>
      </c>
      <c r="M29" s="24"/>
      <c r="N29" s="25">
        <v>150</v>
      </c>
      <c r="O29" s="67"/>
    </row>
    <row r="30" spans="2:14" ht="13.5" customHeight="1">
      <c r="B30" s="1">
        <f t="shared" si="2"/>
        <v>20</v>
      </c>
      <c r="C30" s="7"/>
      <c r="D30" s="7"/>
      <c r="E30" s="4"/>
      <c r="F30" s="4" t="s">
        <v>134</v>
      </c>
      <c r="G30" s="4"/>
      <c r="H30" s="4"/>
      <c r="I30" s="4"/>
      <c r="J30" s="4"/>
      <c r="K30" s="24" t="s">
        <v>205</v>
      </c>
      <c r="L30" s="24">
        <v>100</v>
      </c>
      <c r="M30" s="24">
        <v>50</v>
      </c>
      <c r="N30" s="25" t="s">
        <v>205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80</v>
      </c>
      <c r="G31" s="4"/>
      <c r="H31" s="4"/>
      <c r="I31" s="4"/>
      <c r="J31" s="4"/>
      <c r="K31" s="24"/>
      <c r="L31" s="24" t="s">
        <v>205</v>
      </c>
      <c r="M31" s="24" t="s">
        <v>205</v>
      </c>
      <c r="N31" s="25">
        <v>1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613</v>
      </c>
      <c r="G32" s="4"/>
      <c r="H32" s="4"/>
      <c r="I32" s="4"/>
      <c r="J32" s="4"/>
      <c r="K32" s="24"/>
      <c r="L32" s="24"/>
      <c r="M32" s="24">
        <v>1</v>
      </c>
      <c r="N32" s="25">
        <v>1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614</v>
      </c>
      <c r="G33" s="4"/>
      <c r="H33" s="4"/>
      <c r="I33" s="4"/>
      <c r="J33" s="4"/>
      <c r="K33" s="24"/>
      <c r="L33" s="24"/>
      <c r="M33" s="24">
        <v>25</v>
      </c>
      <c r="N33" s="25"/>
    </row>
    <row r="34" spans="2:14" ht="13.5" customHeight="1">
      <c r="B34" s="1">
        <f t="shared" si="2"/>
        <v>24</v>
      </c>
      <c r="C34" s="7"/>
      <c r="D34" s="7"/>
      <c r="E34" s="4"/>
      <c r="F34" s="4" t="s">
        <v>20</v>
      </c>
      <c r="G34" s="4"/>
      <c r="H34" s="4"/>
      <c r="I34" s="4"/>
      <c r="J34" s="4"/>
      <c r="K34" s="28">
        <v>375</v>
      </c>
      <c r="L34" s="24">
        <v>3750</v>
      </c>
      <c r="M34" s="24">
        <v>5250</v>
      </c>
      <c r="N34" s="25">
        <v>4750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140</v>
      </c>
      <c r="G35" s="4"/>
      <c r="H35" s="4"/>
      <c r="I35" s="4"/>
      <c r="J35" s="4"/>
      <c r="K35" s="24"/>
      <c r="L35" s="24"/>
      <c r="M35" s="24"/>
      <c r="N35" s="25" t="s">
        <v>205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144</v>
      </c>
      <c r="G36" s="4"/>
      <c r="H36" s="4"/>
      <c r="I36" s="4"/>
      <c r="J36" s="4"/>
      <c r="K36" s="24" t="s">
        <v>205</v>
      </c>
      <c r="L36" s="24">
        <v>75</v>
      </c>
      <c r="M36" s="24" t="s">
        <v>205</v>
      </c>
      <c r="N36" s="25">
        <v>150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21</v>
      </c>
      <c r="G37" s="4"/>
      <c r="H37" s="4"/>
      <c r="I37" s="4"/>
      <c r="J37" s="4"/>
      <c r="K37" s="24"/>
      <c r="L37" s="24">
        <v>100</v>
      </c>
      <c r="M37" s="24">
        <v>50</v>
      </c>
      <c r="N37" s="25" t="s">
        <v>205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182</v>
      </c>
      <c r="G38" s="4"/>
      <c r="H38" s="4"/>
      <c r="I38" s="4"/>
      <c r="J38" s="4"/>
      <c r="K38" s="24"/>
      <c r="L38" s="24" t="s">
        <v>205</v>
      </c>
      <c r="M38" s="24"/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200</v>
      </c>
      <c r="G39" s="4"/>
      <c r="H39" s="4"/>
      <c r="I39" s="4"/>
      <c r="J39" s="4"/>
      <c r="K39" s="24">
        <v>100</v>
      </c>
      <c r="L39" s="24">
        <v>13000</v>
      </c>
      <c r="M39" s="24">
        <v>8000</v>
      </c>
      <c r="N39" s="25">
        <v>18750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239</v>
      </c>
      <c r="G40" s="4"/>
      <c r="H40" s="4"/>
      <c r="I40" s="4"/>
      <c r="J40" s="4"/>
      <c r="K40" s="24">
        <v>25</v>
      </c>
      <c r="L40" s="24"/>
      <c r="M40" s="24"/>
      <c r="N40" s="25"/>
    </row>
    <row r="41" spans="2:14" ht="13.5" customHeight="1">
      <c r="B41" s="1">
        <f t="shared" si="2"/>
        <v>31</v>
      </c>
      <c r="C41" s="7"/>
      <c r="D41" s="7"/>
      <c r="E41" s="4"/>
      <c r="F41" s="4" t="s">
        <v>22</v>
      </c>
      <c r="G41" s="4"/>
      <c r="H41" s="4"/>
      <c r="I41" s="4"/>
      <c r="J41" s="4"/>
      <c r="K41" s="28">
        <v>250</v>
      </c>
      <c r="L41" s="24">
        <v>250</v>
      </c>
      <c r="M41" s="24"/>
      <c r="N41" s="25">
        <v>1000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23</v>
      </c>
      <c r="G42" s="4"/>
      <c r="H42" s="4"/>
      <c r="I42" s="4"/>
      <c r="J42" s="4"/>
      <c r="K42" s="24">
        <v>53500</v>
      </c>
      <c r="L42" s="24">
        <v>40750</v>
      </c>
      <c r="M42" s="60">
        <v>50000</v>
      </c>
      <c r="N42" s="66">
        <v>750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24</v>
      </c>
      <c r="G43" s="4"/>
      <c r="H43" s="4"/>
      <c r="I43" s="4"/>
      <c r="J43" s="4"/>
      <c r="K43" s="24" t="s">
        <v>205</v>
      </c>
      <c r="L43" s="24">
        <v>100</v>
      </c>
      <c r="M43" s="24">
        <v>25</v>
      </c>
      <c r="N43" s="25">
        <v>50</v>
      </c>
    </row>
    <row r="44" spans="2:14" ht="13.5" customHeight="1">
      <c r="B44" s="1">
        <f t="shared" si="2"/>
        <v>34</v>
      </c>
      <c r="C44" s="2" t="s">
        <v>95</v>
      </c>
      <c r="D44" s="2" t="s">
        <v>96</v>
      </c>
      <c r="E44" s="4"/>
      <c r="F44" s="4" t="s">
        <v>127</v>
      </c>
      <c r="G44" s="4"/>
      <c r="H44" s="4"/>
      <c r="I44" s="4"/>
      <c r="J44" s="4"/>
      <c r="K44" s="28"/>
      <c r="L44" s="28">
        <v>25</v>
      </c>
      <c r="M44" s="24" t="s">
        <v>205</v>
      </c>
      <c r="N44" s="25">
        <v>25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119</v>
      </c>
      <c r="G45" s="4"/>
      <c r="H45" s="4"/>
      <c r="I45" s="4"/>
      <c r="J45" s="4"/>
      <c r="K45" s="24" t="s">
        <v>205</v>
      </c>
      <c r="L45" s="24"/>
      <c r="M45" s="24">
        <v>25</v>
      </c>
      <c r="N45" s="25" t="s">
        <v>205</v>
      </c>
    </row>
    <row r="46" spans="2:24" ht="13.5" customHeight="1">
      <c r="B46" s="1">
        <f t="shared" si="2"/>
        <v>36</v>
      </c>
      <c r="C46" s="7"/>
      <c r="D46" s="7"/>
      <c r="E46" s="4"/>
      <c r="F46" s="4" t="s">
        <v>615</v>
      </c>
      <c r="G46" s="4"/>
      <c r="H46" s="4"/>
      <c r="I46" s="4"/>
      <c r="J46" s="4"/>
      <c r="K46" s="24"/>
      <c r="L46" s="24"/>
      <c r="M46" s="24">
        <v>25</v>
      </c>
      <c r="N46" s="25">
        <v>25</v>
      </c>
      <c r="U46" s="29">
        <f>COUNTA(K44:K46)</f>
        <v>1</v>
      </c>
      <c r="V46" s="29">
        <f>COUNTA(L44:L46)</f>
        <v>1</v>
      </c>
      <c r="W46" s="29">
        <f>COUNTA(M44:M46)</f>
        <v>3</v>
      </c>
      <c r="X46" s="29">
        <f>COUNTA(N44:N46)</f>
        <v>3</v>
      </c>
    </row>
    <row r="47" spans="2:25" ht="13.5" customHeight="1">
      <c r="B47" s="1">
        <f t="shared" si="2"/>
        <v>37</v>
      </c>
      <c r="C47" s="2" t="s">
        <v>111</v>
      </c>
      <c r="D47" s="2" t="s">
        <v>30</v>
      </c>
      <c r="E47" s="4"/>
      <c r="F47" s="4" t="s">
        <v>168</v>
      </c>
      <c r="G47" s="4"/>
      <c r="H47" s="4"/>
      <c r="I47" s="4"/>
      <c r="J47" s="4"/>
      <c r="K47" s="24"/>
      <c r="L47" s="28">
        <v>800</v>
      </c>
      <c r="M47" s="24">
        <v>400</v>
      </c>
      <c r="N47" s="25">
        <v>300</v>
      </c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234</v>
      </c>
      <c r="G48" s="4"/>
      <c r="H48" s="4"/>
      <c r="I48" s="4"/>
      <c r="J48" s="4"/>
      <c r="K48" s="24" t="s">
        <v>205</v>
      </c>
      <c r="L48" s="24">
        <v>175</v>
      </c>
      <c r="M48" s="24" t="s">
        <v>205</v>
      </c>
      <c r="N48" s="134"/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176</v>
      </c>
      <c r="G49" s="4"/>
      <c r="H49" s="4"/>
      <c r="I49" s="4"/>
      <c r="J49" s="4"/>
      <c r="K49" s="24">
        <v>50</v>
      </c>
      <c r="L49" s="24">
        <v>200</v>
      </c>
      <c r="M49" s="24">
        <v>75</v>
      </c>
      <c r="N49" s="25">
        <v>25</v>
      </c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32</v>
      </c>
      <c r="G50" s="4"/>
      <c r="H50" s="4"/>
      <c r="I50" s="4"/>
      <c r="J50" s="4"/>
      <c r="K50" s="24"/>
      <c r="L50" s="24"/>
      <c r="M50" s="24"/>
      <c r="N50" s="25">
        <v>125</v>
      </c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108</v>
      </c>
      <c r="G51" s="4"/>
      <c r="H51" s="4"/>
      <c r="I51" s="4"/>
      <c r="J51" s="4"/>
      <c r="K51" s="24"/>
      <c r="L51" s="24">
        <v>25</v>
      </c>
      <c r="M51" s="24">
        <v>25</v>
      </c>
      <c r="N51" s="25"/>
      <c r="Y51" s="63"/>
    </row>
    <row r="52" spans="2:25" ht="13.5" customHeight="1">
      <c r="B52" s="1">
        <f t="shared" si="2"/>
        <v>42</v>
      </c>
      <c r="C52" s="7"/>
      <c r="D52" s="7"/>
      <c r="E52" s="4"/>
      <c r="F52" s="4" t="s">
        <v>172</v>
      </c>
      <c r="G52" s="4"/>
      <c r="H52" s="4"/>
      <c r="I52" s="4"/>
      <c r="J52" s="4"/>
      <c r="K52" s="24"/>
      <c r="L52" s="24" t="s">
        <v>205</v>
      </c>
      <c r="M52" s="24"/>
      <c r="N52" s="25" t="s">
        <v>205</v>
      </c>
      <c r="Y52" s="63"/>
    </row>
    <row r="53" spans="2:25" ht="13.5" customHeight="1">
      <c r="B53" s="1">
        <f t="shared" si="2"/>
        <v>43</v>
      </c>
      <c r="C53" s="7"/>
      <c r="D53" s="7"/>
      <c r="E53" s="4"/>
      <c r="F53" s="4" t="s">
        <v>616</v>
      </c>
      <c r="G53" s="4"/>
      <c r="H53" s="4"/>
      <c r="I53" s="4"/>
      <c r="J53" s="4"/>
      <c r="K53" s="24"/>
      <c r="L53" s="24"/>
      <c r="M53" s="24">
        <v>200</v>
      </c>
      <c r="N53" s="25"/>
      <c r="Y53" s="64"/>
    </row>
    <row r="54" spans="2:25" ht="13.5" customHeight="1">
      <c r="B54" s="1">
        <f t="shared" si="2"/>
        <v>44</v>
      </c>
      <c r="C54" s="7"/>
      <c r="D54" s="7"/>
      <c r="E54" s="4"/>
      <c r="F54" s="4" t="s">
        <v>617</v>
      </c>
      <c r="G54" s="4"/>
      <c r="H54" s="4"/>
      <c r="I54" s="4"/>
      <c r="J54" s="4"/>
      <c r="K54" s="24"/>
      <c r="L54" s="24"/>
      <c r="M54" s="24">
        <v>200</v>
      </c>
      <c r="N54" s="25"/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145</v>
      </c>
      <c r="G55" s="4"/>
      <c r="H55" s="4"/>
      <c r="I55" s="4"/>
      <c r="J55" s="4"/>
      <c r="K55" s="24" t="s">
        <v>205</v>
      </c>
      <c r="L55" s="24">
        <v>700</v>
      </c>
      <c r="M55" s="24">
        <v>1300</v>
      </c>
      <c r="N55" s="25">
        <v>1300</v>
      </c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220</v>
      </c>
      <c r="G56" s="4"/>
      <c r="H56" s="4"/>
      <c r="I56" s="4"/>
      <c r="J56" s="4"/>
      <c r="K56" s="24" t="s">
        <v>205</v>
      </c>
      <c r="L56" s="90"/>
      <c r="M56" s="24">
        <v>75</v>
      </c>
      <c r="N56" s="25">
        <v>25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146</v>
      </c>
      <c r="G57" s="4"/>
      <c r="H57" s="4"/>
      <c r="I57" s="4"/>
      <c r="J57" s="4"/>
      <c r="K57" s="24">
        <v>1400</v>
      </c>
      <c r="L57" s="24">
        <v>1300</v>
      </c>
      <c r="M57" s="24">
        <v>100</v>
      </c>
      <c r="N57" s="25">
        <v>100</v>
      </c>
      <c r="Y57" s="65"/>
    </row>
    <row r="58" spans="2:25" ht="13.5" customHeight="1">
      <c r="B58" s="1">
        <f t="shared" si="2"/>
        <v>48</v>
      </c>
      <c r="C58" s="7"/>
      <c r="D58" s="7"/>
      <c r="E58" s="4"/>
      <c r="F58" s="4" t="s">
        <v>147</v>
      </c>
      <c r="G58" s="4"/>
      <c r="H58" s="4"/>
      <c r="I58" s="4"/>
      <c r="J58" s="4"/>
      <c r="K58" s="24">
        <v>25</v>
      </c>
      <c r="L58" s="24">
        <v>125</v>
      </c>
      <c r="M58" s="24">
        <v>150</v>
      </c>
      <c r="N58" s="25">
        <v>375</v>
      </c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618</v>
      </c>
      <c r="G59" s="4"/>
      <c r="H59" s="4"/>
      <c r="I59" s="4"/>
      <c r="J59" s="4"/>
      <c r="K59" s="24"/>
      <c r="L59" s="24"/>
      <c r="M59" s="24"/>
      <c r="N59" s="25" t="s">
        <v>205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170</v>
      </c>
      <c r="G60" s="4"/>
      <c r="H60" s="4"/>
      <c r="I60" s="4"/>
      <c r="J60" s="4"/>
      <c r="K60" s="24" t="s">
        <v>205</v>
      </c>
      <c r="L60" s="24">
        <v>100</v>
      </c>
      <c r="M60" s="24"/>
      <c r="N60" s="25"/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33</v>
      </c>
      <c r="G61" s="4"/>
      <c r="H61" s="4"/>
      <c r="I61" s="4"/>
      <c r="J61" s="4"/>
      <c r="K61" s="24"/>
      <c r="L61" s="24"/>
      <c r="M61" s="24" t="s">
        <v>205</v>
      </c>
      <c r="N61" s="25"/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34</v>
      </c>
      <c r="G62" s="4"/>
      <c r="H62" s="4"/>
      <c r="I62" s="4"/>
      <c r="J62" s="4"/>
      <c r="K62" s="28"/>
      <c r="L62" s="24" t="s">
        <v>205</v>
      </c>
      <c r="M62" s="24" t="s">
        <v>205</v>
      </c>
      <c r="N62" s="25"/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35</v>
      </c>
      <c r="G63" s="4"/>
      <c r="H63" s="4"/>
      <c r="I63" s="4"/>
      <c r="J63" s="4"/>
      <c r="K63" s="28" t="s">
        <v>205</v>
      </c>
      <c r="L63" s="24" t="s">
        <v>205</v>
      </c>
      <c r="M63" s="24" t="s">
        <v>205</v>
      </c>
      <c r="N63" s="25"/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104</v>
      </c>
      <c r="G64" s="4"/>
      <c r="H64" s="4"/>
      <c r="I64" s="4"/>
      <c r="J64" s="4"/>
      <c r="K64" s="28">
        <v>200</v>
      </c>
      <c r="L64" s="24" t="s">
        <v>205</v>
      </c>
      <c r="M64" s="24" t="s">
        <v>205</v>
      </c>
      <c r="N64" s="25"/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148</v>
      </c>
      <c r="G65" s="4"/>
      <c r="H65" s="4"/>
      <c r="I65" s="4"/>
      <c r="J65" s="4"/>
      <c r="K65" s="24">
        <v>200</v>
      </c>
      <c r="L65" s="24">
        <v>550</v>
      </c>
      <c r="M65" s="24">
        <v>750</v>
      </c>
      <c r="N65" s="25">
        <v>500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183</v>
      </c>
      <c r="G66" s="4"/>
      <c r="H66" s="4"/>
      <c r="I66" s="4"/>
      <c r="J66" s="4"/>
      <c r="K66" s="28">
        <v>25</v>
      </c>
      <c r="L66" s="24"/>
      <c r="M66" s="24">
        <v>75</v>
      </c>
      <c r="N66" s="25" t="s">
        <v>205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155</v>
      </c>
      <c r="G67" s="4"/>
      <c r="H67" s="4"/>
      <c r="I67" s="4"/>
      <c r="J67" s="4"/>
      <c r="K67" s="24"/>
      <c r="L67" s="24"/>
      <c r="M67" s="24" t="s">
        <v>205</v>
      </c>
      <c r="N67" s="25" t="s">
        <v>205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156</v>
      </c>
      <c r="G68" s="4"/>
      <c r="H68" s="4"/>
      <c r="I68" s="4"/>
      <c r="J68" s="4"/>
      <c r="K68" s="24"/>
      <c r="L68" s="24">
        <v>25</v>
      </c>
      <c r="M68" s="24">
        <v>25</v>
      </c>
      <c r="N68" s="25"/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39</v>
      </c>
      <c r="G69" s="4"/>
      <c r="H69" s="4"/>
      <c r="I69" s="4"/>
      <c r="J69" s="4"/>
      <c r="K69" s="24">
        <v>325</v>
      </c>
      <c r="L69" s="24">
        <v>200</v>
      </c>
      <c r="M69" s="24">
        <v>475</v>
      </c>
      <c r="N69" s="25">
        <v>325</v>
      </c>
      <c r="Y69" s="62"/>
    </row>
    <row r="70" spans="2:14" ht="13.5" customHeight="1">
      <c r="B70" s="1">
        <f t="shared" si="2"/>
        <v>60</v>
      </c>
      <c r="C70" s="2" t="s">
        <v>86</v>
      </c>
      <c r="D70" s="2" t="s">
        <v>87</v>
      </c>
      <c r="E70" s="4"/>
      <c r="F70" s="4" t="s">
        <v>163</v>
      </c>
      <c r="G70" s="4"/>
      <c r="H70" s="4"/>
      <c r="I70" s="4"/>
      <c r="J70" s="4"/>
      <c r="K70" s="24"/>
      <c r="L70" s="24"/>
      <c r="M70" s="24">
        <v>1</v>
      </c>
      <c r="N70" s="25"/>
    </row>
    <row r="71" spans="2:14" ht="13.5" customHeight="1">
      <c r="B71" s="1">
        <f t="shared" si="2"/>
        <v>61</v>
      </c>
      <c r="C71" s="2" t="s">
        <v>40</v>
      </c>
      <c r="D71" s="2" t="s">
        <v>41</v>
      </c>
      <c r="E71" s="4"/>
      <c r="F71" s="4" t="s">
        <v>98</v>
      </c>
      <c r="G71" s="4"/>
      <c r="H71" s="4"/>
      <c r="I71" s="4"/>
      <c r="J71" s="4"/>
      <c r="K71" s="24">
        <v>2</v>
      </c>
      <c r="L71" s="24"/>
      <c r="M71" s="24" t="s">
        <v>205</v>
      </c>
      <c r="N71" s="25">
        <v>1</v>
      </c>
    </row>
    <row r="72" spans="2:14" ht="13.5" customHeight="1">
      <c r="B72" s="1">
        <f t="shared" si="2"/>
        <v>62</v>
      </c>
      <c r="C72" s="7"/>
      <c r="D72" s="7"/>
      <c r="E72" s="4"/>
      <c r="F72" s="4" t="s">
        <v>184</v>
      </c>
      <c r="G72" s="4"/>
      <c r="H72" s="4"/>
      <c r="I72" s="4"/>
      <c r="J72" s="4"/>
      <c r="K72" s="24">
        <v>1</v>
      </c>
      <c r="L72" s="24">
        <v>5</v>
      </c>
      <c r="M72" s="24">
        <v>4</v>
      </c>
      <c r="N72" s="25">
        <v>1</v>
      </c>
    </row>
    <row r="73" spans="2:14" ht="13.5" customHeight="1">
      <c r="B73" s="1">
        <f t="shared" si="2"/>
        <v>63</v>
      </c>
      <c r="C73" s="7"/>
      <c r="D73" s="7"/>
      <c r="E73" s="4"/>
      <c r="F73" s="4" t="s">
        <v>185</v>
      </c>
      <c r="G73" s="4"/>
      <c r="H73" s="4"/>
      <c r="I73" s="4"/>
      <c r="J73" s="4"/>
      <c r="K73" s="24"/>
      <c r="L73" s="28">
        <v>4</v>
      </c>
      <c r="M73" s="24">
        <v>5</v>
      </c>
      <c r="N73" s="25"/>
    </row>
    <row r="74" spans="2:14" ht="13.5" customHeight="1">
      <c r="B74" s="1">
        <f t="shared" si="2"/>
        <v>64</v>
      </c>
      <c r="C74" s="7"/>
      <c r="D74" s="7"/>
      <c r="E74" s="4"/>
      <c r="F74" s="4" t="s">
        <v>186</v>
      </c>
      <c r="G74" s="4"/>
      <c r="H74" s="4"/>
      <c r="I74" s="4"/>
      <c r="J74" s="4"/>
      <c r="K74" s="24" t="s">
        <v>205</v>
      </c>
      <c r="L74" s="24">
        <v>2</v>
      </c>
      <c r="M74" s="24">
        <v>2</v>
      </c>
      <c r="N74" s="25" t="s">
        <v>205</v>
      </c>
    </row>
    <row r="75" spans="2:14" ht="13.5" customHeight="1">
      <c r="B75" s="1">
        <f t="shared" si="2"/>
        <v>65</v>
      </c>
      <c r="C75" s="7"/>
      <c r="D75" s="7"/>
      <c r="E75" s="4"/>
      <c r="F75" s="4" t="s">
        <v>179</v>
      </c>
      <c r="G75" s="4"/>
      <c r="H75" s="4"/>
      <c r="I75" s="4"/>
      <c r="J75" s="4"/>
      <c r="K75" s="24"/>
      <c r="L75" s="24">
        <v>1</v>
      </c>
      <c r="M75" s="24" t="s">
        <v>205</v>
      </c>
      <c r="N75" s="25"/>
    </row>
    <row r="76" spans="2:14" ht="13.5" customHeight="1">
      <c r="B76" s="1">
        <f aca="true" t="shared" si="4" ref="B76:B85">B75+1</f>
        <v>66</v>
      </c>
      <c r="C76" s="7"/>
      <c r="D76" s="7"/>
      <c r="E76" s="4"/>
      <c r="F76" s="4" t="s">
        <v>42</v>
      </c>
      <c r="G76" s="4"/>
      <c r="H76" s="4"/>
      <c r="I76" s="4"/>
      <c r="J76" s="4"/>
      <c r="K76" s="24">
        <v>1</v>
      </c>
      <c r="L76" s="24" t="s">
        <v>205</v>
      </c>
      <c r="M76" s="24" t="s">
        <v>205</v>
      </c>
      <c r="N76" s="25"/>
    </row>
    <row r="77" spans="2:14" ht="13.5" customHeight="1">
      <c r="B77" s="1">
        <f t="shared" si="4"/>
        <v>67</v>
      </c>
      <c r="C77" s="2" t="s">
        <v>301</v>
      </c>
      <c r="D77" s="2" t="s">
        <v>89</v>
      </c>
      <c r="E77" s="4"/>
      <c r="F77" s="4" t="s">
        <v>619</v>
      </c>
      <c r="G77" s="4"/>
      <c r="H77" s="4"/>
      <c r="I77" s="4"/>
      <c r="J77" s="4"/>
      <c r="K77" s="24"/>
      <c r="L77" s="24" t="s">
        <v>205</v>
      </c>
      <c r="M77" s="24"/>
      <c r="N77" s="25" t="s">
        <v>205</v>
      </c>
    </row>
    <row r="78" spans="2:14" ht="13.5" customHeight="1">
      <c r="B78" s="1">
        <f t="shared" si="4"/>
        <v>68</v>
      </c>
      <c r="C78" s="7"/>
      <c r="D78" s="2" t="s">
        <v>90</v>
      </c>
      <c r="E78" s="4"/>
      <c r="F78" s="4" t="s">
        <v>128</v>
      </c>
      <c r="G78" s="4"/>
      <c r="H78" s="4"/>
      <c r="I78" s="4"/>
      <c r="J78" s="4"/>
      <c r="K78" s="24">
        <v>1</v>
      </c>
      <c r="L78" s="24" t="s">
        <v>205</v>
      </c>
      <c r="M78" s="24" t="s">
        <v>205</v>
      </c>
      <c r="N78" s="25"/>
    </row>
    <row r="79" spans="2:14" ht="13.5" customHeight="1">
      <c r="B79" s="1">
        <f t="shared" si="4"/>
        <v>69</v>
      </c>
      <c r="C79" s="7"/>
      <c r="D79" s="2" t="s">
        <v>44</v>
      </c>
      <c r="E79" s="4"/>
      <c r="F79" s="4" t="s">
        <v>167</v>
      </c>
      <c r="G79" s="4"/>
      <c r="H79" s="4"/>
      <c r="I79" s="4"/>
      <c r="J79" s="4"/>
      <c r="K79" s="24">
        <v>21</v>
      </c>
      <c r="L79" s="24">
        <v>11</v>
      </c>
      <c r="M79" s="24">
        <v>13</v>
      </c>
      <c r="N79" s="25">
        <v>16</v>
      </c>
    </row>
    <row r="80" spans="2:14" ht="13.5" customHeight="1">
      <c r="B80" s="1">
        <f t="shared" si="4"/>
        <v>70</v>
      </c>
      <c r="C80" s="7"/>
      <c r="D80" s="8"/>
      <c r="E80" s="4"/>
      <c r="F80" s="4" t="s">
        <v>45</v>
      </c>
      <c r="G80" s="4"/>
      <c r="H80" s="4"/>
      <c r="I80" s="4"/>
      <c r="J80" s="4"/>
      <c r="K80" s="24"/>
      <c r="L80" s="24" t="s">
        <v>205</v>
      </c>
      <c r="M80" s="24" t="s">
        <v>205</v>
      </c>
      <c r="N80" s="25">
        <v>25</v>
      </c>
    </row>
    <row r="81" spans="2:14" ht="13.5" customHeight="1">
      <c r="B81" s="1">
        <f t="shared" si="4"/>
        <v>71</v>
      </c>
      <c r="C81" s="8"/>
      <c r="D81" s="9" t="s">
        <v>46</v>
      </c>
      <c r="E81" s="4"/>
      <c r="F81" s="4" t="s">
        <v>47</v>
      </c>
      <c r="G81" s="4"/>
      <c r="H81" s="4"/>
      <c r="I81" s="4"/>
      <c r="J81" s="4"/>
      <c r="K81" s="24">
        <v>25</v>
      </c>
      <c r="L81" s="24">
        <v>150</v>
      </c>
      <c r="M81" s="24">
        <v>100</v>
      </c>
      <c r="N81" s="25">
        <v>75</v>
      </c>
    </row>
    <row r="82" spans="2:24" ht="13.5" customHeight="1">
      <c r="B82" s="1">
        <f t="shared" si="4"/>
        <v>72</v>
      </c>
      <c r="C82" s="2" t="s">
        <v>0</v>
      </c>
      <c r="D82" s="9" t="s">
        <v>48</v>
      </c>
      <c r="E82" s="4"/>
      <c r="F82" s="4" t="s">
        <v>49</v>
      </c>
      <c r="G82" s="4"/>
      <c r="H82" s="4"/>
      <c r="I82" s="4"/>
      <c r="J82" s="4"/>
      <c r="K82" s="24" t="s">
        <v>205</v>
      </c>
      <c r="L82" s="24"/>
      <c r="M82" s="24" t="s">
        <v>205</v>
      </c>
      <c r="N82" s="25"/>
      <c r="U82" s="29">
        <f>COUNTA(K70:K82)</f>
        <v>8</v>
      </c>
      <c r="V82" s="29">
        <f>COUNTA(L70:L82)</f>
        <v>10</v>
      </c>
      <c r="W82" s="29">
        <f>COUNTA(M70:M82)</f>
        <v>12</v>
      </c>
      <c r="X82" s="29">
        <f>COUNTA(N70:N82)</f>
        <v>7</v>
      </c>
    </row>
    <row r="83" spans="2:14" ht="13.5" customHeight="1">
      <c r="B83" s="1">
        <f t="shared" si="4"/>
        <v>73</v>
      </c>
      <c r="C83" s="156" t="s">
        <v>50</v>
      </c>
      <c r="D83" s="157"/>
      <c r="E83" s="4"/>
      <c r="F83" s="4" t="s">
        <v>51</v>
      </c>
      <c r="G83" s="4"/>
      <c r="H83" s="4"/>
      <c r="I83" s="4"/>
      <c r="J83" s="4"/>
      <c r="K83" s="24">
        <v>1625</v>
      </c>
      <c r="L83" s="24">
        <v>2500</v>
      </c>
      <c r="M83" s="24">
        <v>3000</v>
      </c>
      <c r="N83" s="25">
        <v>3250</v>
      </c>
    </row>
    <row r="84" spans="2:14" ht="13.5" customHeight="1">
      <c r="B84" s="1">
        <f t="shared" si="4"/>
        <v>74</v>
      </c>
      <c r="C84" s="3"/>
      <c r="D84" s="92"/>
      <c r="E84" s="4"/>
      <c r="F84" s="4" t="s">
        <v>52</v>
      </c>
      <c r="G84" s="4"/>
      <c r="H84" s="4"/>
      <c r="I84" s="4"/>
      <c r="J84" s="4"/>
      <c r="K84" s="24">
        <v>1250</v>
      </c>
      <c r="L84" s="24">
        <v>1500</v>
      </c>
      <c r="M84" s="24">
        <v>1750</v>
      </c>
      <c r="N84" s="25">
        <v>2750</v>
      </c>
    </row>
    <row r="85" spans="2:14" ht="13.5" customHeight="1" thickBot="1">
      <c r="B85" s="1">
        <f t="shared" si="4"/>
        <v>75</v>
      </c>
      <c r="C85" s="3"/>
      <c r="D85" s="92"/>
      <c r="E85" s="4"/>
      <c r="F85" s="4" t="s">
        <v>92</v>
      </c>
      <c r="G85" s="4"/>
      <c r="H85" s="4"/>
      <c r="I85" s="4"/>
      <c r="J85" s="4"/>
      <c r="K85" s="24">
        <v>1125</v>
      </c>
      <c r="L85" s="24">
        <v>1000</v>
      </c>
      <c r="M85" s="24">
        <v>2500</v>
      </c>
      <c r="N85" s="25">
        <v>1000</v>
      </c>
    </row>
    <row r="86" spans="2:24" ht="13.5" customHeight="1">
      <c r="B86" s="93"/>
      <c r="C86" s="94"/>
      <c r="D86" s="94"/>
      <c r="E86" s="27"/>
      <c r="F86" s="27"/>
      <c r="G86" s="27"/>
      <c r="H86" s="27"/>
      <c r="I86" s="27"/>
      <c r="J86" s="27"/>
      <c r="K86" s="27"/>
      <c r="L86" s="27"/>
      <c r="M86" s="27"/>
      <c r="N86" s="27"/>
      <c r="U86" s="29">
        <f>COUNTA(K11:K85)</f>
        <v>40</v>
      </c>
      <c r="V86" s="29">
        <f>COUNTA(L11:L85)</f>
        <v>49</v>
      </c>
      <c r="W86" s="29">
        <f>COUNTA(M11:M85)</f>
        <v>61</v>
      </c>
      <c r="X86" s="29">
        <f>COUNTA(N11:N85)</f>
        <v>52</v>
      </c>
    </row>
    <row r="87" ht="18" customHeight="1"/>
    <row r="88" ht="18" customHeight="1">
      <c r="B88" s="72"/>
    </row>
    <row r="89" ht="9" customHeight="1" thickBot="1"/>
    <row r="90" spans="2:24" ht="18" customHeight="1">
      <c r="B90" s="73"/>
      <c r="C90" s="74"/>
      <c r="D90" s="158" t="s">
        <v>2</v>
      </c>
      <c r="E90" s="158"/>
      <c r="F90" s="158"/>
      <c r="G90" s="158"/>
      <c r="H90" s="74"/>
      <c r="I90" s="74"/>
      <c r="J90" s="75"/>
      <c r="K90" s="31" t="s">
        <v>70</v>
      </c>
      <c r="L90" s="31" t="s">
        <v>71</v>
      </c>
      <c r="M90" s="31" t="s">
        <v>72</v>
      </c>
      <c r="N90" s="54" t="s">
        <v>73</v>
      </c>
      <c r="U90" s="29">
        <f>SUM(U11:U20,K21:K85)</f>
        <v>61601</v>
      </c>
      <c r="V90" s="29">
        <f>SUM(V11:V20,L21:L85)</f>
        <v>70848</v>
      </c>
      <c r="W90" s="29">
        <f>SUM(W11:W20,M21:M85)</f>
        <v>76901</v>
      </c>
      <c r="X90" s="29">
        <f>SUM(X11:X20,N21:N85)</f>
        <v>39220</v>
      </c>
    </row>
    <row r="91" spans="2:14" ht="18" customHeight="1" thickBot="1">
      <c r="B91" s="79"/>
      <c r="C91" s="26"/>
      <c r="D91" s="154" t="s">
        <v>3</v>
      </c>
      <c r="E91" s="154"/>
      <c r="F91" s="154"/>
      <c r="G91" s="154"/>
      <c r="H91" s="26"/>
      <c r="I91" s="26"/>
      <c r="J91" s="80"/>
      <c r="K91" s="36" t="str">
        <f>K5</f>
        <v>H 31.2.14</v>
      </c>
      <c r="L91" s="36" t="str">
        <f>L5</f>
        <v>H 31.2.14</v>
      </c>
      <c r="M91" s="36" t="str">
        <f>M5</f>
        <v>H 31.2.14</v>
      </c>
      <c r="N91" s="53" t="str">
        <f>N5</f>
        <v>H 31.2.14</v>
      </c>
    </row>
    <row r="92" spans="2:14" ht="19.5" customHeight="1" thickTop="1">
      <c r="B92" s="159" t="s">
        <v>54</v>
      </c>
      <c r="C92" s="160"/>
      <c r="D92" s="160"/>
      <c r="E92" s="160"/>
      <c r="F92" s="160"/>
      <c r="G92" s="160"/>
      <c r="H92" s="160"/>
      <c r="I92" s="160"/>
      <c r="J92" s="95"/>
      <c r="K92" s="37">
        <f>SUM(K93:K101)</f>
        <v>61601</v>
      </c>
      <c r="L92" s="37">
        <f>SUM(L93:L101)</f>
        <v>70848</v>
      </c>
      <c r="M92" s="37">
        <f>SUM(M93:M101)</f>
        <v>76901</v>
      </c>
      <c r="N92" s="56">
        <f>SUM(N93:N101)</f>
        <v>39220</v>
      </c>
    </row>
    <row r="93" spans="2:14" ht="13.5" customHeight="1">
      <c r="B93" s="147" t="s">
        <v>55</v>
      </c>
      <c r="C93" s="148"/>
      <c r="D93" s="161"/>
      <c r="E93" s="13"/>
      <c r="F93" s="14"/>
      <c r="G93" s="146" t="s">
        <v>14</v>
      </c>
      <c r="H93" s="146"/>
      <c r="I93" s="14"/>
      <c r="J93" s="16"/>
      <c r="K93" s="5">
        <f>SUM(U$11:U$20)</f>
        <v>475</v>
      </c>
      <c r="L93" s="5">
        <f>SUM(V$11:V$20)</f>
        <v>1275</v>
      </c>
      <c r="M93" s="5">
        <f>SUM(W$11:W$20)</f>
        <v>1150</v>
      </c>
      <c r="N93" s="6">
        <f>SUM(X$11:X$20)</f>
        <v>1825</v>
      </c>
    </row>
    <row r="94" spans="2:14" ht="13.5" customHeight="1">
      <c r="B94" s="98"/>
      <c r="C94" s="99"/>
      <c r="D94" s="100"/>
      <c r="E94" s="17"/>
      <c r="F94" s="4"/>
      <c r="G94" s="146" t="s">
        <v>27</v>
      </c>
      <c r="H94" s="146"/>
      <c r="I94" s="15"/>
      <c r="J94" s="18"/>
      <c r="K94" s="5">
        <f>SUM(K$21)</f>
        <v>600</v>
      </c>
      <c r="L94" s="5">
        <f>SUM(L$21)</f>
        <v>1000</v>
      </c>
      <c r="M94" s="5">
        <f>SUM(M$21)</f>
        <v>700</v>
      </c>
      <c r="N94" s="6">
        <f>SUM(N$21)</f>
        <v>900</v>
      </c>
    </row>
    <row r="95" spans="2:14" ht="13.5" customHeight="1">
      <c r="B95" s="98"/>
      <c r="C95" s="99"/>
      <c r="D95" s="100"/>
      <c r="E95" s="17"/>
      <c r="F95" s="4"/>
      <c r="G95" s="146" t="s">
        <v>29</v>
      </c>
      <c r="H95" s="146"/>
      <c r="I95" s="14"/>
      <c r="J95" s="16"/>
      <c r="K95" s="5">
        <f>SUM(K$22:K$23)</f>
        <v>0</v>
      </c>
      <c r="L95" s="5">
        <f>SUM(L$22:L$23)</f>
        <v>0</v>
      </c>
      <c r="M95" s="5">
        <f>SUM(M$22:M$23)</f>
        <v>125</v>
      </c>
      <c r="N95" s="6">
        <f>SUM(N$22:N$23)</f>
        <v>275</v>
      </c>
    </row>
    <row r="96" spans="2:14" ht="13.5" customHeight="1">
      <c r="B96" s="98"/>
      <c r="C96" s="99"/>
      <c r="D96" s="100"/>
      <c r="E96" s="17"/>
      <c r="F96" s="4"/>
      <c r="G96" s="146" t="s">
        <v>101</v>
      </c>
      <c r="H96" s="146"/>
      <c r="I96" s="14"/>
      <c r="J96" s="16"/>
      <c r="K96" s="5">
        <f>SUM(K$24:K$25)</f>
        <v>0</v>
      </c>
      <c r="L96" s="5">
        <f>SUM(L$24:L$25)</f>
        <v>0</v>
      </c>
      <c r="M96" s="5">
        <f>SUM(M$24:M$25)</f>
        <v>50</v>
      </c>
      <c r="N96" s="6">
        <f>SUM(N$24:N$25)</f>
        <v>200</v>
      </c>
    </row>
    <row r="97" spans="2:14" ht="13.5" customHeight="1">
      <c r="B97" s="98"/>
      <c r="C97" s="99"/>
      <c r="D97" s="100"/>
      <c r="E97" s="17"/>
      <c r="F97" s="4"/>
      <c r="G97" s="146" t="s">
        <v>102</v>
      </c>
      <c r="H97" s="146"/>
      <c r="I97" s="14"/>
      <c r="J97" s="16"/>
      <c r="K97" s="5">
        <f>SUM(K$27:K$43)</f>
        <v>54250</v>
      </c>
      <c r="L97" s="5">
        <f>SUM(L$27:L$43)</f>
        <v>59175</v>
      </c>
      <c r="M97" s="5">
        <f>SUM(M$27:M$43)</f>
        <v>63601</v>
      </c>
      <c r="N97" s="6">
        <f>SUM(N$27:N$43)</f>
        <v>25727</v>
      </c>
    </row>
    <row r="98" spans="2:14" ht="13.5" customHeight="1">
      <c r="B98" s="98"/>
      <c r="C98" s="99"/>
      <c r="D98" s="100"/>
      <c r="E98" s="17"/>
      <c r="F98" s="4"/>
      <c r="G98" s="146" t="s">
        <v>96</v>
      </c>
      <c r="H98" s="146"/>
      <c r="I98" s="14"/>
      <c r="J98" s="16"/>
      <c r="K98" s="5">
        <f>SUM(K$44:K$46)</f>
        <v>0</v>
      </c>
      <c r="L98" s="5">
        <f>SUM(L$44:L$46)</f>
        <v>25</v>
      </c>
      <c r="M98" s="5">
        <f>SUM(M$44:M$46)</f>
        <v>50</v>
      </c>
      <c r="N98" s="6">
        <f>SUM(N$44:N$46)</f>
        <v>50</v>
      </c>
    </row>
    <row r="99" spans="2:14" ht="13.5" customHeight="1">
      <c r="B99" s="98"/>
      <c r="C99" s="99"/>
      <c r="D99" s="100"/>
      <c r="E99" s="17"/>
      <c r="F99" s="4"/>
      <c r="G99" s="146" t="s">
        <v>30</v>
      </c>
      <c r="H99" s="146"/>
      <c r="I99" s="14"/>
      <c r="J99" s="16"/>
      <c r="K99" s="5">
        <f>SUM(K$47:K$69)</f>
        <v>2225</v>
      </c>
      <c r="L99" s="5">
        <f>SUM(L$47:L$69)</f>
        <v>4200</v>
      </c>
      <c r="M99" s="5">
        <f>SUM(M$47:M$69)</f>
        <v>3850</v>
      </c>
      <c r="N99" s="6">
        <f>SUM(N$47:N$69)</f>
        <v>3075</v>
      </c>
    </row>
    <row r="100" spans="2:14" ht="13.5" customHeight="1">
      <c r="B100" s="98"/>
      <c r="C100" s="99"/>
      <c r="D100" s="100"/>
      <c r="E100" s="17"/>
      <c r="F100" s="4"/>
      <c r="G100" s="146" t="s">
        <v>56</v>
      </c>
      <c r="H100" s="146"/>
      <c r="I100" s="14"/>
      <c r="J100" s="16"/>
      <c r="K100" s="5">
        <f>SUM(K$26:K$26,K$83:K$84)</f>
        <v>2875</v>
      </c>
      <c r="L100" s="5">
        <f>SUM(L26:L26,L$83:L$84)</f>
        <v>4000</v>
      </c>
      <c r="M100" s="5">
        <f>SUM(M26:M26,M$83:M$84)</f>
        <v>4750</v>
      </c>
      <c r="N100" s="6">
        <f>SUM(N26:N26,N$83:N$84)</f>
        <v>6050</v>
      </c>
    </row>
    <row r="101" spans="2:14" ht="13.5" customHeight="1" thickBot="1">
      <c r="B101" s="101"/>
      <c r="C101" s="102"/>
      <c r="D101" s="103"/>
      <c r="E101" s="19"/>
      <c r="F101" s="10"/>
      <c r="G101" s="149" t="s">
        <v>53</v>
      </c>
      <c r="H101" s="149"/>
      <c r="I101" s="20"/>
      <c r="J101" s="21"/>
      <c r="K101" s="11">
        <f>SUM(K$70:K$82,K$85)</f>
        <v>1176</v>
      </c>
      <c r="L101" s="11">
        <f>SUM(L$70:L$82,L$85)</f>
        <v>1173</v>
      </c>
      <c r="M101" s="11">
        <f>SUM(M$70:M$82,M$85)</f>
        <v>2625</v>
      </c>
      <c r="N101" s="12">
        <f>SUM(N$70:N$82,N$85)</f>
        <v>1118</v>
      </c>
    </row>
    <row r="102" spans="2:14" ht="18" customHeight="1" thickTop="1">
      <c r="B102" s="150" t="s">
        <v>57</v>
      </c>
      <c r="C102" s="151"/>
      <c r="D102" s="152"/>
      <c r="E102" s="106"/>
      <c r="F102" s="104"/>
      <c r="G102" s="153" t="s">
        <v>58</v>
      </c>
      <c r="H102" s="153"/>
      <c r="I102" s="104"/>
      <c r="J102" s="105"/>
      <c r="K102" s="38" t="s">
        <v>59</v>
      </c>
      <c r="L102" s="44"/>
      <c r="M102" s="44"/>
      <c r="N102" s="57"/>
    </row>
    <row r="103" spans="2:14" ht="18" customHeight="1">
      <c r="B103" s="107"/>
      <c r="C103" s="108"/>
      <c r="D103" s="108"/>
      <c r="E103" s="109"/>
      <c r="F103" s="110"/>
      <c r="G103" s="111"/>
      <c r="H103" s="111"/>
      <c r="I103" s="110"/>
      <c r="J103" s="112"/>
      <c r="K103" s="39" t="s">
        <v>60</v>
      </c>
      <c r="L103" s="45"/>
      <c r="M103" s="45"/>
      <c r="N103" s="48"/>
    </row>
    <row r="104" spans="2:14" ht="18" customHeight="1">
      <c r="B104" s="98"/>
      <c r="C104" s="99"/>
      <c r="D104" s="99"/>
      <c r="E104" s="113"/>
      <c r="F104" s="26"/>
      <c r="G104" s="154" t="s">
        <v>61</v>
      </c>
      <c r="H104" s="154"/>
      <c r="I104" s="96"/>
      <c r="J104" s="97"/>
      <c r="K104" s="40" t="s">
        <v>62</v>
      </c>
      <c r="L104" s="46"/>
      <c r="M104" s="49"/>
      <c r="N104" s="46"/>
    </row>
    <row r="105" spans="2:14" ht="18" customHeight="1">
      <c r="B105" s="98"/>
      <c r="C105" s="99"/>
      <c r="D105" s="99"/>
      <c r="E105" s="114"/>
      <c r="F105" s="99"/>
      <c r="G105" s="115"/>
      <c r="H105" s="115"/>
      <c r="I105" s="108"/>
      <c r="J105" s="116"/>
      <c r="K105" s="41" t="s">
        <v>114</v>
      </c>
      <c r="L105" s="47"/>
      <c r="M105" s="50"/>
      <c r="N105" s="47"/>
    </row>
    <row r="106" spans="2:14" ht="18" customHeight="1">
      <c r="B106" s="98"/>
      <c r="C106" s="99"/>
      <c r="D106" s="99"/>
      <c r="E106" s="114"/>
      <c r="F106" s="99"/>
      <c r="G106" s="115"/>
      <c r="H106" s="115"/>
      <c r="I106" s="108"/>
      <c r="J106" s="116"/>
      <c r="K106" s="41" t="s">
        <v>106</v>
      </c>
      <c r="L106" s="45"/>
      <c r="M106" s="50"/>
      <c r="N106" s="47"/>
    </row>
    <row r="107" spans="2:14" ht="18" customHeight="1">
      <c r="B107" s="98"/>
      <c r="C107" s="99"/>
      <c r="D107" s="99"/>
      <c r="E107" s="113"/>
      <c r="F107" s="26"/>
      <c r="G107" s="154" t="s">
        <v>63</v>
      </c>
      <c r="H107" s="154"/>
      <c r="I107" s="96"/>
      <c r="J107" s="97"/>
      <c r="K107" s="40" t="s">
        <v>122</v>
      </c>
      <c r="L107" s="46"/>
      <c r="M107" s="49"/>
      <c r="N107" s="46"/>
    </row>
    <row r="108" spans="2:14" ht="18" customHeight="1">
      <c r="B108" s="98"/>
      <c r="C108" s="99"/>
      <c r="D108" s="99"/>
      <c r="E108" s="114"/>
      <c r="F108" s="99"/>
      <c r="G108" s="115"/>
      <c r="H108" s="115"/>
      <c r="I108" s="108"/>
      <c r="J108" s="116"/>
      <c r="K108" s="41" t="s">
        <v>115</v>
      </c>
      <c r="L108" s="47"/>
      <c r="M108" s="50"/>
      <c r="N108" s="47"/>
    </row>
    <row r="109" spans="2:14" ht="18" customHeight="1">
      <c r="B109" s="98"/>
      <c r="C109" s="99"/>
      <c r="D109" s="99"/>
      <c r="E109" s="114"/>
      <c r="F109" s="99"/>
      <c r="G109" s="115"/>
      <c r="H109" s="115"/>
      <c r="I109" s="108"/>
      <c r="J109" s="116"/>
      <c r="K109" s="41" t="s">
        <v>120</v>
      </c>
      <c r="L109" s="47"/>
      <c r="M109" s="47"/>
      <c r="N109" s="47"/>
    </row>
    <row r="110" spans="2:14" ht="18" customHeight="1">
      <c r="B110" s="98"/>
      <c r="C110" s="99"/>
      <c r="D110" s="99"/>
      <c r="E110" s="87"/>
      <c r="F110" s="88"/>
      <c r="G110" s="111"/>
      <c r="H110" s="111"/>
      <c r="I110" s="110"/>
      <c r="J110" s="112"/>
      <c r="K110" s="41" t="s">
        <v>121</v>
      </c>
      <c r="L110" s="48"/>
      <c r="M110" s="45"/>
      <c r="N110" s="48"/>
    </row>
    <row r="111" spans="2:14" ht="18" customHeight="1">
      <c r="B111" s="147" t="s">
        <v>64</v>
      </c>
      <c r="C111" s="148"/>
      <c r="D111" s="148"/>
      <c r="E111" s="26"/>
      <c r="F111" s="26"/>
      <c r="G111" s="26"/>
      <c r="H111" s="26"/>
      <c r="I111" s="26"/>
      <c r="J111" s="26"/>
      <c r="K111" s="26"/>
      <c r="L111" s="26"/>
      <c r="M111" s="26"/>
      <c r="N111" s="58"/>
    </row>
    <row r="112" spans="2:14" ht="13.5" customHeight="1">
      <c r="B112" s="117"/>
      <c r="C112" s="42" t="s">
        <v>65</v>
      </c>
      <c r="D112" s="118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7"/>
      <c r="C113" s="42" t="s">
        <v>66</v>
      </c>
      <c r="D113" s="118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7"/>
      <c r="C114" s="42" t="s">
        <v>67</v>
      </c>
      <c r="D114" s="118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7"/>
      <c r="C115" s="42" t="s">
        <v>240</v>
      </c>
      <c r="D115" s="118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241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201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 customHeight="1">
      <c r="B118" s="119"/>
      <c r="C118" s="42" t="s">
        <v>112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59"/>
    </row>
    <row r="119" spans="2:14" ht="13.5" customHeight="1">
      <c r="B119" s="119"/>
      <c r="C119" s="42" t="s">
        <v>113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3.5" customHeight="1">
      <c r="B120" s="119"/>
      <c r="C120" s="42" t="s">
        <v>97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 customHeight="1">
      <c r="B121" s="119"/>
      <c r="C121" s="42" t="s">
        <v>246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9"/>
      <c r="C122" s="42" t="s">
        <v>242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9"/>
      <c r="C123" s="42" t="s">
        <v>243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9"/>
      <c r="C124" s="42" t="s">
        <v>244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 customHeight="1">
      <c r="B125" s="119"/>
      <c r="C125" s="42" t="s">
        <v>194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9"/>
      <c r="C126" s="42" t="s">
        <v>245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9"/>
      <c r="C127" s="42" t="s">
        <v>247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 customHeight="1">
      <c r="B128" s="119"/>
      <c r="C128" s="42" t="s">
        <v>203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>
      <c r="B129" s="120"/>
      <c r="C129" s="42" t="s">
        <v>569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1"/>
    </row>
    <row r="130" spans="2:14" ht="13.5">
      <c r="B130" s="120"/>
      <c r="C130" s="42" t="s">
        <v>248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1"/>
    </row>
    <row r="131" spans="2:14" ht="13.5" customHeight="1">
      <c r="B131" s="119"/>
      <c r="C131" s="42" t="s">
        <v>149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8" customHeight="1">
      <c r="B132" s="119"/>
      <c r="C132" s="42" t="s">
        <v>68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>
      <c r="B133" s="120"/>
      <c r="C133" s="42" t="s">
        <v>202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1"/>
    </row>
    <row r="134" spans="2:14" ht="13.5">
      <c r="B134" s="120"/>
      <c r="C134" s="42" t="s">
        <v>249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1"/>
    </row>
    <row r="135" spans="2:14" ht="14.25" thickBot="1">
      <c r="B135" s="121"/>
      <c r="C135" s="43" t="s">
        <v>250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9"/>
    </row>
  </sheetData>
  <sheetProtection/>
  <mergeCells count="26">
    <mergeCell ref="B111:D111"/>
    <mergeCell ref="G100:H100"/>
    <mergeCell ref="G101:H101"/>
    <mergeCell ref="B102:D102"/>
    <mergeCell ref="G102:H102"/>
    <mergeCell ref="G104:H104"/>
    <mergeCell ref="G107:H107"/>
    <mergeCell ref="G94:H94"/>
    <mergeCell ref="G95:H95"/>
    <mergeCell ref="G96:H96"/>
    <mergeCell ref="G97:H97"/>
    <mergeCell ref="G98:H98"/>
    <mergeCell ref="G99:H99"/>
    <mergeCell ref="G10:H10"/>
    <mergeCell ref="C83:D83"/>
    <mergeCell ref="D90:G90"/>
    <mergeCell ref="D91:G91"/>
    <mergeCell ref="B92:I92"/>
    <mergeCell ref="B93:D93"/>
    <mergeCell ref="G93:H93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1"/>
  <sheetViews>
    <sheetView view="pageBreakPreview" zoomScale="75" zoomScaleNormal="75" zoomScaleSheetLayoutView="75" zoomScalePageLayoutView="0" workbookViewId="0" topLeftCell="A1">
      <pane xSplit="10" ySplit="10" topLeftCell="K98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G105" sqref="G105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600</v>
      </c>
      <c r="L5" s="32" t="str">
        <f>K5</f>
        <v>H 31.2.5</v>
      </c>
      <c r="M5" s="32" t="str">
        <f>K5</f>
        <v>H 31.2.5</v>
      </c>
      <c r="N5" s="51" t="str">
        <f>K5</f>
        <v>H 31.2.5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0.45555555555555555</v>
      </c>
      <c r="L6" s="122">
        <v>0.4298611111111111</v>
      </c>
      <c r="M6" s="122">
        <v>0.4173611111111111</v>
      </c>
      <c r="N6" s="123">
        <v>0.3736111111111111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2.36</v>
      </c>
      <c r="L7" s="124">
        <v>1.38</v>
      </c>
      <c r="M7" s="124">
        <v>1.41</v>
      </c>
      <c r="N7" s="125">
        <v>1.39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131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621</v>
      </c>
      <c r="L11" s="22" t="s">
        <v>394</v>
      </c>
      <c r="M11" s="22" t="s">
        <v>211</v>
      </c>
      <c r="N11" s="23" t="s">
        <v>601</v>
      </c>
      <c r="P11" s="29" t="s">
        <v>15</v>
      </c>
      <c r="Q11" s="29" t="e">
        <f aca="true" t="shared" si="0" ref="Q11:T13">IF(K11="",0,VALUE(MID(K11,2,LEN(K11)-2)))</f>
        <v>#VALUE!</v>
      </c>
      <c r="R11" s="29">
        <f t="shared" si="0"/>
        <v>500</v>
      </c>
      <c r="S11" s="29">
        <f t="shared" si="0"/>
        <v>1250</v>
      </c>
      <c r="T11" s="29">
        <f t="shared" si="0"/>
        <v>1950</v>
      </c>
      <c r="U11" s="29">
        <f aca="true" t="shared" si="1" ref="U11:X20">IF(K11="＋",0,IF(K11="(＋)",0,ABS(K11)))</f>
        <v>0</v>
      </c>
      <c r="V11" s="29">
        <f t="shared" si="1"/>
        <v>500</v>
      </c>
      <c r="W11" s="29">
        <f t="shared" si="1"/>
        <v>1250</v>
      </c>
      <c r="X11" s="29">
        <f t="shared" si="1"/>
        <v>1950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 t="s">
        <v>223</v>
      </c>
      <c r="L12" s="22" t="s">
        <v>252</v>
      </c>
      <c r="M12" s="22" t="s">
        <v>228</v>
      </c>
      <c r="N12" s="23" t="s">
        <v>223</v>
      </c>
      <c r="P12" s="29" t="s">
        <v>15</v>
      </c>
      <c r="Q12" s="29">
        <f t="shared" si="0"/>
        <v>25</v>
      </c>
      <c r="R12" s="29">
        <f t="shared" si="0"/>
        <v>75</v>
      </c>
      <c r="S12" s="29">
        <f t="shared" si="0"/>
        <v>125</v>
      </c>
      <c r="T12" s="29">
        <f t="shared" si="0"/>
        <v>25</v>
      </c>
      <c r="U12" s="29">
        <f t="shared" si="1"/>
        <v>25</v>
      </c>
      <c r="V12" s="29">
        <f t="shared" si="1"/>
        <v>75</v>
      </c>
      <c r="W12" s="29">
        <f t="shared" si="1"/>
        <v>125</v>
      </c>
      <c r="X12" s="29">
        <f t="shared" si="1"/>
        <v>25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 t="s">
        <v>224</v>
      </c>
      <c r="M13" s="22"/>
      <c r="N13" s="23"/>
      <c r="P13" s="29" t="s">
        <v>15</v>
      </c>
      <c r="Q13" s="29">
        <f t="shared" si="0"/>
        <v>0</v>
      </c>
      <c r="R13" s="29" t="e">
        <f t="shared" si="0"/>
        <v>#VALUE!</v>
      </c>
      <c r="S13" s="29">
        <f t="shared" si="0"/>
        <v>0</v>
      </c>
      <c r="T13" s="29">
        <f t="shared" si="0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257</v>
      </c>
      <c r="G14" s="4"/>
      <c r="H14" s="4"/>
      <c r="I14" s="4"/>
      <c r="J14" s="4"/>
      <c r="K14" s="22" t="s">
        <v>223</v>
      </c>
      <c r="L14" s="22" t="s">
        <v>224</v>
      </c>
      <c r="M14" s="22" t="s">
        <v>252</v>
      </c>
      <c r="N14" s="23" t="s">
        <v>223</v>
      </c>
      <c r="P14" s="90" t="s">
        <v>16</v>
      </c>
      <c r="Q14" s="29" t="str">
        <f>K14</f>
        <v>(25)</v>
      </c>
      <c r="R14" s="29" t="str">
        <f>L14</f>
        <v>(＋)</v>
      </c>
      <c r="S14" s="29" t="str">
        <f>M14</f>
        <v>(75)</v>
      </c>
      <c r="T14" s="29" t="str">
        <f>N14</f>
        <v>(25)</v>
      </c>
      <c r="U14" s="29">
        <f t="shared" si="1"/>
        <v>25</v>
      </c>
      <c r="V14" s="29">
        <f t="shared" si="1"/>
        <v>0</v>
      </c>
      <c r="W14" s="29">
        <f t="shared" si="1"/>
        <v>75</v>
      </c>
      <c r="X14" s="29">
        <f t="shared" si="1"/>
        <v>25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17</v>
      </c>
      <c r="G15" s="4"/>
      <c r="H15" s="4"/>
      <c r="I15" s="4"/>
      <c r="J15" s="4"/>
      <c r="K15" s="22"/>
      <c r="L15" s="22" t="s">
        <v>205</v>
      </c>
      <c r="M15" s="22" t="s">
        <v>325</v>
      </c>
      <c r="N15" s="23"/>
      <c r="P15" s="29" t="s">
        <v>15</v>
      </c>
      <c r="Q15" s="29">
        <f aca="true" t="shared" si="3" ref="Q15:T17">IF(K15="",0,VALUE(MID(K15,2,LEN(K15)-2)))</f>
        <v>0</v>
      </c>
      <c r="R15" s="29" t="e">
        <f t="shared" si="3"/>
        <v>#VALUE!</v>
      </c>
      <c r="S15" s="29">
        <f t="shared" si="3"/>
        <v>85</v>
      </c>
      <c r="T15" s="29">
        <f t="shared" si="3"/>
        <v>0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1850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153</v>
      </c>
      <c r="G16" s="4"/>
      <c r="H16" s="4"/>
      <c r="I16" s="4"/>
      <c r="J16" s="4"/>
      <c r="K16" s="22"/>
      <c r="L16" s="22"/>
      <c r="M16" s="22" t="s">
        <v>205</v>
      </c>
      <c r="N16" s="23" t="s">
        <v>205</v>
      </c>
      <c r="P16" s="29" t="s">
        <v>15</v>
      </c>
      <c r="Q16" s="29">
        <f t="shared" si="3"/>
        <v>0</v>
      </c>
      <c r="R16" s="29">
        <f t="shared" si="3"/>
        <v>0</v>
      </c>
      <c r="S16" s="29" t="e">
        <f t="shared" si="3"/>
        <v>#VALUE!</v>
      </c>
      <c r="T16" s="29" t="e">
        <f t="shared" si="3"/>
        <v>#VALUE!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291</v>
      </c>
      <c r="G17" s="4"/>
      <c r="H17" s="4"/>
      <c r="I17" s="4"/>
      <c r="J17" s="4"/>
      <c r="K17" s="22" t="s">
        <v>252</v>
      </c>
      <c r="L17" s="22" t="s">
        <v>225</v>
      </c>
      <c r="M17" s="22" t="s">
        <v>602</v>
      </c>
      <c r="N17" s="23" t="s">
        <v>395</v>
      </c>
      <c r="P17" s="29" t="s">
        <v>15</v>
      </c>
      <c r="Q17" s="29">
        <f t="shared" si="3"/>
        <v>75</v>
      </c>
      <c r="R17" s="29">
        <f t="shared" si="3"/>
        <v>350</v>
      </c>
      <c r="S17" s="29">
        <f t="shared" si="3"/>
        <v>425</v>
      </c>
      <c r="T17" s="29">
        <f t="shared" si="3"/>
        <v>650</v>
      </c>
      <c r="U17" s="29">
        <f t="shared" si="1"/>
        <v>75</v>
      </c>
      <c r="V17" s="29">
        <f t="shared" si="1"/>
        <v>350</v>
      </c>
      <c r="W17" s="29">
        <f t="shared" si="1"/>
        <v>425</v>
      </c>
      <c r="X17" s="29">
        <f t="shared" si="1"/>
        <v>650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158</v>
      </c>
      <c r="G18" s="4"/>
      <c r="H18" s="4"/>
      <c r="I18" s="4"/>
      <c r="J18" s="4"/>
      <c r="K18" s="22" t="s">
        <v>204</v>
      </c>
      <c r="L18" s="22" t="s">
        <v>252</v>
      </c>
      <c r="M18" s="22" t="s">
        <v>204</v>
      </c>
      <c r="N18" s="23"/>
      <c r="P18" s="29" t="s">
        <v>15</v>
      </c>
      <c r="Q18" s="29">
        <f>IF(K18="",0,VALUE(MID(K18,2,LEN(K18)-2)))</f>
        <v>50</v>
      </c>
      <c r="R18" s="29">
        <f>IF(L20="",0,VALUE(MID(L20,2,LEN(L20)-2)))</f>
        <v>100</v>
      </c>
      <c r="S18" s="29">
        <f>IF(M18="",0,VALUE(MID(M18,2,LEN(M18)-2)))</f>
        <v>50</v>
      </c>
      <c r="T18" s="29">
        <f>IF(N18="",0,VALUE(MID(N18,2,LEN(N18)-2)))</f>
        <v>0</v>
      </c>
      <c r="U18" s="29">
        <f t="shared" si="1"/>
        <v>50</v>
      </c>
      <c r="V18" s="29">
        <f t="shared" si="1"/>
        <v>75</v>
      </c>
      <c r="W18" s="29">
        <f t="shared" si="1"/>
        <v>50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162</v>
      </c>
      <c r="G19" s="4"/>
      <c r="H19" s="4"/>
      <c r="I19" s="4"/>
      <c r="J19" s="4"/>
      <c r="K19" s="22"/>
      <c r="L19" s="22" t="s">
        <v>223</v>
      </c>
      <c r="M19" s="22" t="s">
        <v>223</v>
      </c>
      <c r="N19" s="23" t="s">
        <v>223</v>
      </c>
      <c r="U19" s="29">
        <f t="shared" si="1"/>
        <v>0</v>
      </c>
      <c r="V19" s="29">
        <f t="shared" si="1"/>
        <v>25</v>
      </c>
      <c r="W19" s="29">
        <f t="shared" si="1"/>
        <v>25</v>
      </c>
      <c r="X19" s="29">
        <f t="shared" si="1"/>
        <v>25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157</v>
      </c>
      <c r="G20" s="4"/>
      <c r="H20" s="4"/>
      <c r="I20" s="4"/>
      <c r="J20" s="4"/>
      <c r="K20" s="22" t="s">
        <v>252</v>
      </c>
      <c r="L20" s="22" t="s">
        <v>208</v>
      </c>
      <c r="M20" s="22" t="s">
        <v>223</v>
      </c>
      <c r="N20" s="23" t="s">
        <v>207</v>
      </c>
      <c r="P20" s="29" t="s">
        <v>15</v>
      </c>
      <c r="Q20" s="29">
        <f>IF(K20="",0,VALUE(MID(K20,2,LEN(K20)-2)))</f>
        <v>75</v>
      </c>
      <c r="R20" s="29" t="e">
        <f>IF(#REF!="",0,VALUE(MID(#REF!,2,LEN(#REF!)-2)))</f>
        <v>#REF!</v>
      </c>
      <c r="S20" s="29">
        <f>IF(M20="",0,VALUE(MID(M20,2,LEN(M20)-2)))</f>
        <v>25</v>
      </c>
      <c r="T20" s="29">
        <f>IF(N20="",0,VALUE(MID(N20,2,LEN(N20)-2)))</f>
        <v>150</v>
      </c>
      <c r="U20" s="29">
        <f t="shared" si="1"/>
        <v>75</v>
      </c>
      <c r="V20" s="29">
        <f t="shared" si="1"/>
        <v>100</v>
      </c>
      <c r="W20" s="29">
        <f t="shared" si="1"/>
        <v>25</v>
      </c>
      <c r="X20" s="29">
        <f t="shared" si="1"/>
        <v>150</v>
      </c>
    </row>
    <row r="21" spans="2:24" ht="13.5" customHeight="1">
      <c r="B21" s="1">
        <f t="shared" si="2"/>
        <v>11</v>
      </c>
      <c r="C21" s="2" t="s">
        <v>26</v>
      </c>
      <c r="D21" s="2" t="s">
        <v>27</v>
      </c>
      <c r="E21" s="4"/>
      <c r="F21" s="4" t="s">
        <v>154</v>
      </c>
      <c r="G21" s="4"/>
      <c r="H21" s="4"/>
      <c r="I21" s="4"/>
      <c r="J21" s="4"/>
      <c r="K21" s="28">
        <v>650</v>
      </c>
      <c r="L21" s="24">
        <v>800</v>
      </c>
      <c r="M21" s="24">
        <v>1200</v>
      </c>
      <c r="N21" s="25" t="s">
        <v>205</v>
      </c>
      <c r="P21" s="90"/>
      <c r="U21" s="29">
        <f>COUNTA(K11:K20)</f>
        <v>6</v>
      </c>
      <c r="V21" s="29">
        <f>COUNTA(L11:L20)</f>
        <v>9</v>
      </c>
      <c r="W21" s="29">
        <f>COUNTA(M11:M20)</f>
        <v>9</v>
      </c>
      <c r="X21" s="29">
        <f>COUNTA(N11:N20)</f>
        <v>7</v>
      </c>
    </row>
    <row r="22" spans="2:16" ht="13.5" customHeight="1">
      <c r="B22" s="1">
        <f t="shared" si="2"/>
        <v>12</v>
      </c>
      <c r="C22" s="2" t="s">
        <v>28</v>
      </c>
      <c r="D22" s="2" t="s">
        <v>29</v>
      </c>
      <c r="E22" s="4"/>
      <c r="F22" s="4" t="s">
        <v>274</v>
      </c>
      <c r="G22" s="4"/>
      <c r="H22" s="4"/>
      <c r="I22" s="4"/>
      <c r="J22" s="4"/>
      <c r="K22" s="24"/>
      <c r="L22" s="24"/>
      <c r="M22" s="24" t="s">
        <v>205</v>
      </c>
      <c r="N22" s="132"/>
      <c r="P22" s="90"/>
    </row>
    <row r="23" spans="2:16" ht="13.5" customHeight="1">
      <c r="B23" s="1">
        <f t="shared" si="2"/>
        <v>13</v>
      </c>
      <c r="C23" s="7"/>
      <c r="D23" s="7"/>
      <c r="E23" s="4"/>
      <c r="F23" s="4" t="s">
        <v>129</v>
      </c>
      <c r="G23" s="4"/>
      <c r="H23" s="4"/>
      <c r="I23" s="4"/>
      <c r="J23" s="4"/>
      <c r="K23" s="24">
        <v>25</v>
      </c>
      <c r="L23" s="28">
        <v>50</v>
      </c>
      <c r="M23" s="24">
        <v>25</v>
      </c>
      <c r="N23" s="25">
        <v>100</v>
      </c>
      <c r="P23" s="90"/>
    </row>
    <row r="24" spans="2:14" ht="13.5" customHeight="1">
      <c r="B24" s="1">
        <f t="shared" si="2"/>
        <v>14</v>
      </c>
      <c r="C24" s="2" t="s">
        <v>110</v>
      </c>
      <c r="D24" s="2" t="s">
        <v>18</v>
      </c>
      <c r="E24" s="4"/>
      <c r="F24" s="4" t="s">
        <v>573</v>
      </c>
      <c r="G24" s="4"/>
      <c r="H24" s="4"/>
      <c r="I24" s="4"/>
      <c r="J24" s="4"/>
      <c r="K24" s="24"/>
      <c r="L24" s="24"/>
      <c r="M24" s="24">
        <v>725</v>
      </c>
      <c r="N24" s="25">
        <v>625</v>
      </c>
    </row>
    <row r="25" spans="2:14" ht="12.75" customHeight="1">
      <c r="B25" s="1">
        <f t="shared" si="2"/>
        <v>15</v>
      </c>
      <c r="C25" s="7"/>
      <c r="D25" s="7"/>
      <c r="E25" s="4"/>
      <c r="F25" s="4" t="s">
        <v>123</v>
      </c>
      <c r="G25" s="4"/>
      <c r="H25" s="4"/>
      <c r="I25" s="4"/>
      <c r="J25" s="4"/>
      <c r="K25" s="24"/>
      <c r="L25" s="24">
        <v>25</v>
      </c>
      <c r="M25" s="24">
        <v>50</v>
      </c>
      <c r="N25" s="25">
        <v>175</v>
      </c>
    </row>
    <row r="26" spans="2:24" ht="13.5" customHeight="1">
      <c r="B26" s="1">
        <f t="shared" si="2"/>
        <v>16</v>
      </c>
      <c r="C26" s="7"/>
      <c r="D26" s="2" t="s">
        <v>94</v>
      </c>
      <c r="E26" s="4"/>
      <c r="F26" s="4" t="s">
        <v>603</v>
      </c>
      <c r="G26" s="4"/>
      <c r="H26" s="4"/>
      <c r="I26" s="4"/>
      <c r="J26" s="4"/>
      <c r="K26" s="24"/>
      <c r="L26" s="24"/>
      <c r="M26" s="24"/>
      <c r="N26" s="25">
        <v>25</v>
      </c>
      <c r="U26" s="29">
        <f>COUNTA(K26:K26)</f>
        <v>0</v>
      </c>
      <c r="V26" s="29">
        <f>COUNTA(L26:L26)</f>
        <v>0</v>
      </c>
      <c r="W26" s="29">
        <f>COUNTA(M26:M26)</f>
        <v>0</v>
      </c>
      <c r="X26" s="29">
        <f>COUNTA(N26:N26)</f>
        <v>1</v>
      </c>
    </row>
    <row r="27" spans="2:14" ht="13.5" customHeight="1">
      <c r="B27" s="1">
        <f t="shared" si="2"/>
        <v>17</v>
      </c>
      <c r="C27" s="7"/>
      <c r="D27" s="2" t="s">
        <v>19</v>
      </c>
      <c r="E27" s="4"/>
      <c r="F27" s="4" t="s">
        <v>133</v>
      </c>
      <c r="G27" s="4"/>
      <c r="H27" s="4"/>
      <c r="I27" s="4"/>
      <c r="J27" s="4"/>
      <c r="K27" s="28"/>
      <c r="L27" s="24" t="s">
        <v>205</v>
      </c>
      <c r="M27" s="24">
        <v>200</v>
      </c>
      <c r="N27" s="25">
        <v>1825</v>
      </c>
    </row>
    <row r="28" spans="2:15" ht="13.5" customHeight="1">
      <c r="B28" s="1">
        <f t="shared" si="2"/>
        <v>18</v>
      </c>
      <c r="C28" s="7"/>
      <c r="D28" s="7"/>
      <c r="E28" s="4"/>
      <c r="F28" s="4" t="s">
        <v>151</v>
      </c>
      <c r="G28" s="4"/>
      <c r="H28" s="4"/>
      <c r="I28" s="4"/>
      <c r="J28" s="4"/>
      <c r="K28" s="24"/>
      <c r="L28" s="24"/>
      <c r="M28" s="24"/>
      <c r="N28" s="25">
        <v>125</v>
      </c>
      <c r="O28" s="67"/>
    </row>
    <row r="29" spans="2:14" ht="13.5" customHeight="1">
      <c r="B29" s="1">
        <f t="shared" si="2"/>
        <v>19</v>
      </c>
      <c r="C29" s="7"/>
      <c r="D29" s="7"/>
      <c r="E29" s="4"/>
      <c r="F29" s="4" t="s">
        <v>134</v>
      </c>
      <c r="G29" s="4"/>
      <c r="H29" s="4"/>
      <c r="I29" s="4"/>
      <c r="J29" s="4"/>
      <c r="K29" s="24">
        <v>50</v>
      </c>
      <c r="L29" s="24">
        <v>50</v>
      </c>
      <c r="M29" s="24">
        <v>375</v>
      </c>
      <c r="N29" s="25">
        <v>200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80</v>
      </c>
      <c r="G30" s="4"/>
      <c r="H30" s="4"/>
      <c r="I30" s="4"/>
      <c r="J30" s="4"/>
      <c r="K30" s="24"/>
      <c r="L30" s="24"/>
      <c r="M30" s="24" t="s">
        <v>205</v>
      </c>
      <c r="N30" s="25"/>
    </row>
    <row r="31" spans="2:14" ht="13.5" customHeight="1">
      <c r="B31" s="1">
        <f t="shared" si="2"/>
        <v>21</v>
      </c>
      <c r="C31" s="7"/>
      <c r="D31" s="7"/>
      <c r="E31" s="4"/>
      <c r="F31" s="4" t="s">
        <v>606</v>
      </c>
      <c r="G31" s="4"/>
      <c r="H31" s="4"/>
      <c r="I31" s="4"/>
      <c r="J31" s="4"/>
      <c r="K31" s="24"/>
      <c r="L31" s="24"/>
      <c r="M31" s="24"/>
      <c r="N31" s="25">
        <v>5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82</v>
      </c>
      <c r="G32" s="4"/>
      <c r="H32" s="4"/>
      <c r="I32" s="4"/>
      <c r="J32" s="4"/>
      <c r="K32" s="24"/>
      <c r="L32" s="24"/>
      <c r="M32" s="24"/>
      <c r="N32" s="25" t="s">
        <v>205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20</v>
      </c>
      <c r="G33" s="4"/>
      <c r="H33" s="4"/>
      <c r="I33" s="4"/>
      <c r="J33" s="4"/>
      <c r="K33" s="28">
        <v>750</v>
      </c>
      <c r="L33" s="24">
        <v>4000</v>
      </c>
      <c r="M33" s="24">
        <v>7250</v>
      </c>
      <c r="N33" s="25">
        <v>9500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144</v>
      </c>
      <c r="G34" s="4"/>
      <c r="H34" s="4"/>
      <c r="I34" s="4"/>
      <c r="J34" s="4"/>
      <c r="K34" s="24">
        <v>125</v>
      </c>
      <c r="L34" s="24">
        <v>325</v>
      </c>
      <c r="M34" s="24">
        <v>225</v>
      </c>
      <c r="N34" s="25">
        <v>300</v>
      </c>
    </row>
    <row r="35" spans="2:14" ht="13.5" customHeight="1">
      <c r="B35" s="1">
        <f t="shared" si="2"/>
        <v>25</v>
      </c>
      <c r="C35" s="7"/>
      <c r="D35" s="7"/>
      <c r="E35" s="4"/>
      <c r="F35" s="144" t="s">
        <v>604</v>
      </c>
      <c r="G35" s="4"/>
      <c r="H35" s="4"/>
      <c r="I35" s="4"/>
      <c r="J35" s="4"/>
      <c r="K35" s="28"/>
      <c r="L35" s="24"/>
      <c r="M35" s="24" t="s">
        <v>205</v>
      </c>
      <c r="N35" s="25" t="s">
        <v>205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21</v>
      </c>
      <c r="G36" s="4"/>
      <c r="H36" s="4"/>
      <c r="I36" s="4"/>
      <c r="J36" s="4"/>
      <c r="K36" s="24"/>
      <c r="L36" s="24"/>
      <c r="M36" s="24" t="s">
        <v>205</v>
      </c>
      <c r="N36" s="25">
        <v>50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182</v>
      </c>
      <c r="G37" s="4"/>
      <c r="H37" s="4"/>
      <c r="I37" s="4"/>
      <c r="J37" s="4"/>
      <c r="K37" s="24"/>
      <c r="L37" s="24"/>
      <c r="M37" s="24">
        <v>1</v>
      </c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200</v>
      </c>
      <c r="G38" s="4"/>
      <c r="H38" s="4"/>
      <c r="I38" s="4"/>
      <c r="J38" s="4"/>
      <c r="K38" s="24">
        <v>250</v>
      </c>
      <c r="L38" s="24">
        <v>10750</v>
      </c>
      <c r="M38" s="24">
        <v>19750</v>
      </c>
      <c r="N38" s="25">
        <v>18000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22</v>
      </c>
      <c r="G39" s="4"/>
      <c r="H39" s="4"/>
      <c r="I39" s="4"/>
      <c r="J39" s="4"/>
      <c r="K39" s="28">
        <v>1750</v>
      </c>
      <c r="L39" s="24">
        <v>250</v>
      </c>
      <c r="M39" s="24">
        <v>750</v>
      </c>
      <c r="N39" s="25">
        <v>2000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23</v>
      </c>
      <c r="G40" s="4"/>
      <c r="H40" s="4"/>
      <c r="I40" s="4"/>
      <c r="J40" s="4"/>
      <c r="K40" s="24">
        <v>68250</v>
      </c>
      <c r="L40" s="24">
        <v>19500</v>
      </c>
      <c r="M40" s="60">
        <v>18250</v>
      </c>
      <c r="N40" s="66">
        <v>7250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24</v>
      </c>
      <c r="G41" s="4"/>
      <c r="H41" s="4"/>
      <c r="I41" s="4"/>
      <c r="J41" s="4"/>
      <c r="K41" s="24"/>
      <c r="L41" s="24">
        <v>50</v>
      </c>
      <c r="M41" s="24">
        <v>50</v>
      </c>
      <c r="N41" s="25">
        <v>25</v>
      </c>
    </row>
    <row r="42" spans="2:14" ht="13.5" customHeight="1">
      <c r="B42" s="1">
        <f t="shared" si="2"/>
        <v>32</v>
      </c>
      <c r="C42" s="2" t="s">
        <v>95</v>
      </c>
      <c r="D42" s="2" t="s">
        <v>96</v>
      </c>
      <c r="E42" s="4"/>
      <c r="F42" s="4" t="s">
        <v>127</v>
      </c>
      <c r="G42" s="4"/>
      <c r="H42" s="4"/>
      <c r="I42" s="4"/>
      <c r="J42" s="4"/>
      <c r="K42" s="28">
        <v>25</v>
      </c>
      <c r="L42" s="28">
        <v>25</v>
      </c>
      <c r="M42" s="24">
        <v>50</v>
      </c>
      <c r="N42" s="25">
        <v>50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119</v>
      </c>
      <c r="G43" s="4"/>
      <c r="H43" s="4"/>
      <c r="I43" s="4"/>
      <c r="J43" s="4"/>
      <c r="K43" s="24">
        <v>25</v>
      </c>
      <c r="L43" s="24">
        <v>50</v>
      </c>
      <c r="M43" s="24"/>
      <c r="N43" s="25">
        <v>25</v>
      </c>
    </row>
    <row r="44" spans="2:24" ht="13.5" customHeight="1">
      <c r="B44" s="1">
        <f t="shared" si="2"/>
        <v>34</v>
      </c>
      <c r="C44" s="7"/>
      <c r="D44" s="7"/>
      <c r="E44" s="4"/>
      <c r="F44" s="4" t="s">
        <v>189</v>
      </c>
      <c r="G44" s="4"/>
      <c r="H44" s="4"/>
      <c r="I44" s="4"/>
      <c r="J44" s="4"/>
      <c r="K44" s="24"/>
      <c r="L44" s="24">
        <v>25</v>
      </c>
      <c r="M44" s="24"/>
      <c r="N44" s="25"/>
      <c r="U44" s="29">
        <f>COUNTA(K42:K44)</f>
        <v>2</v>
      </c>
      <c r="V44" s="29">
        <f>COUNTA(L42:L44)</f>
        <v>3</v>
      </c>
      <c r="W44" s="29">
        <f>COUNTA(M42:M44)</f>
        <v>1</v>
      </c>
      <c r="X44" s="29">
        <f>COUNTA(N42:N44)</f>
        <v>2</v>
      </c>
    </row>
    <row r="45" spans="2:25" ht="13.5" customHeight="1">
      <c r="B45" s="1">
        <f t="shared" si="2"/>
        <v>35</v>
      </c>
      <c r="C45" s="2" t="s">
        <v>111</v>
      </c>
      <c r="D45" s="2" t="s">
        <v>30</v>
      </c>
      <c r="E45" s="4"/>
      <c r="F45" s="4" t="s">
        <v>168</v>
      </c>
      <c r="G45" s="4"/>
      <c r="H45" s="4"/>
      <c r="I45" s="4"/>
      <c r="J45" s="4"/>
      <c r="K45" s="24"/>
      <c r="L45" s="28">
        <v>400</v>
      </c>
      <c r="M45" s="24">
        <v>700</v>
      </c>
      <c r="N45" s="25">
        <v>200</v>
      </c>
      <c r="Y45" s="62"/>
    </row>
    <row r="46" spans="2:25" ht="13.5" customHeight="1">
      <c r="B46" s="1">
        <f t="shared" si="2"/>
        <v>36</v>
      </c>
      <c r="C46" s="7"/>
      <c r="D46" s="7"/>
      <c r="E46" s="4"/>
      <c r="F46" s="4" t="s">
        <v>234</v>
      </c>
      <c r="G46" s="4"/>
      <c r="H46" s="4"/>
      <c r="I46" s="4"/>
      <c r="J46" s="4"/>
      <c r="K46" s="24" t="s">
        <v>205</v>
      </c>
      <c r="L46" s="24">
        <v>200</v>
      </c>
      <c r="M46" s="24">
        <v>200</v>
      </c>
      <c r="N46" s="134">
        <v>200</v>
      </c>
      <c r="Y46" s="62"/>
    </row>
    <row r="47" spans="2:25" ht="13.5" customHeight="1">
      <c r="B47" s="1">
        <f t="shared" si="2"/>
        <v>37</v>
      </c>
      <c r="C47" s="7"/>
      <c r="D47" s="7"/>
      <c r="E47" s="4"/>
      <c r="F47" s="4" t="s">
        <v>176</v>
      </c>
      <c r="G47" s="4"/>
      <c r="H47" s="4"/>
      <c r="I47" s="4"/>
      <c r="J47" s="4"/>
      <c r="K47" s="24"/>
      <c r="L47" s="24">
        <v>150</v>
      </c>
      <c r="M47" s="24">
        <v>100</v>
      </c>
      <c r="N47" s="25">
        <v>125</v>
      </c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32</v>
      </c>
      <c r="G48" s="4"/>
      <c r="H48" s="4"/>
      <c r="I48" s="4"/>
      <c r="J48" s="4"/>
      <c r="K48" s="24"/>
      <c r="L48" s="24"/>
      <c r="M48" s="24">
        <v>25</v>
      </c>
      <c r="N48" s="25">
        <v>25</v>
      </c>
      <c r="Y48" s="62"/>
    </row>
    <row r="49" spans="2:25" ht="13.5" customHeight="1">
      <c r="B49" s="1">
        <f t="shared" si="2"/>
        <v>39</v>
      </c>
      <c r="C49" s="7"/>
      <c r="D49" s="7"/>
      <c r="E49" s="4"/>
      <c r="F49" s="4" t="s">
        <v>145</v>
      </c>
      <c r="G49" s="4"/>
      <c r="H49" s="4"/>
      <c r="I49" s="4"/>
      <c r="J49" s="4"/>
      <c r="K49" s="24">
        <v>200</v>
      </c>
      <c r="L49" s="24">
        <v>1100</v>
      </c>
      <c r="M49" s="24">
        <v>1700</v>
      </c>
      <c r="N49" s="25">
        <v>600</v>
      </c>
      <c r="Y49" s="63"/>
    </row>
    <row r="50" spans="2:25" ht="13.5" customHeight="1">
      <c r="B50" s="1">
        <f t="shared" si="2"/>
        <v>40</v>
      </c>
      <c r="C50" s="7"/>
      <c r="D50" s="7"/>
      <c r="E50" s="4"/>
      <c r="F50" s="4" t="s">
        <v>220</v>
      </c>
      <c r="G50" s="4"/>
      <c r="H50" s="4"/>
      <c r="I50" s="4"/>
      <c r="J50" s="4"/>
      <c r="K50" s="24">
        <v>75</v>
      </c>
      <c r="L50" s="90">
        <v>100</v>
      </c>
      <c r="M50" s="24">
        <v>75</v>
      </c>
      <c r="N50" s="25"/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146</v>
      </c>
      <c r="G51" s="4"/>
      <c r="H51" s="4"/>
      <c r="I51" s="4"/>
      <c r="J51" s="4"/>
      <c r="K51" s="24">
        <v>1000</v>
      </c>
      <c r="L51" s="24">
        <v>1900</v>
      </c>
      <c r="M51" s="24">
        <v>1700</v>
      </c>
      <c r="N51" s="25">
        <v>100</v>
      </c>
      <c r="Y51" s="65"/>
    </row>
    <row r="52" spans="2:25" ht="13.5" customHeight="1">
      <c r="B52" s="1">
        <f t="shared" si="2"/>
        <v>42</v>
      </c>
      <c r="C52" s="7"/>
      <c r="D52" s="7"/>
      <c r="E52" s="4"/>
      <c r="F52" s="4" t="s">
        <v>147</v>
      </c>
      <c r="G52" s="4"/>
      <c r="H52" s="4"/>
      <c r="I52" s="4"/>
      <c r="J52" s="4"/>
      <c r="K52" s="24">
        <v>75</v>
      </c>
      <c r="L52" s="24">
        <v>300</v>
      </c>
      <c r="M52" s="24">
        <v>325</v>
      </c>
      <c r="N52" s="25">
        <v>475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607</v>
      </c>
      <c r="G53" s="4"/>
      <c r="H53" s="4"/>
      <c r="I53" s="4"/>
      <c r="J53" s="4"/>
      <c r="K53" s="24"/>
      <c r="L53" s="24"/>
      <c r="M53" s="24"/>
      <c r="N53" s="25">
        <v>200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170</v>
      </c>
      <c r="G54" s="4"/>
      <c r="H54" s="4"/>
      <c r="I54" s="4"/>
      <c r="J54" s="4"/>
      <c r="K54" s="24"/>
      <c r="L54" s="24"/>
      <c r="M54" s="24" t="s">
        <v>205</v>
      </c>
      <c r="N54" s="25">
        <v>100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33</v>
      </c>
      <c r="G55" s="4"/>
      <c r="H55" s="4"/>
      <c r="I55" s="4"/>
      <c r="J55" s="4"/>
      <c r="K55" s="24" t="s">
        <v>205</v>
      </c>
      <c r="L55" s="24"/>
      <c r="M55" s="24"/>
      <c r="N55" s="25"/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34</v>
      </c>
      <c r="G56" s="4"/>
      <c r="H56" s="4"/>
      <c r="I56" s="4"/>
      <c r="J56" s="4"/>
      <c r="K56" s="28"/>
      <c r="L56" s="24">
        <v>8</v>
      </c>
      <c r="M56" s="24"/>
      <c r="N56" s="25"/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35</v>
      </c>
      <c r="G57" s="4"/>
      <c r="H57" s="4"/>
      <c r="I57" s="4"/>
      <c r="J57" s="4"/>
      <c r="K57" s="28">
        <v>32</v>
      </c>
      <c r="L57" s="24" t="s">
        <v>205</v>
      </c>
      <c r="M57" s="24">
        <v>32</v>
      </c>
      <c r="N57" s="25" t="s">
        <v>205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36</v>
      </c>
      <c r="G58" s="4"/>
      <c r="H58" s="4"/>
      <c r="I58" s="4"/>
      <c r="J58" s="4"/>
      <c r="K58" s="24"/>
      <c r="L58" s="24" t="s">
        <v>205</v>
      </c>
      <c r="M58" s="24" t="s">
        <v>205</v>
      </c>
      <c r="N58" s="25">
        <v>16</v>
      </c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104</v>
      </c>
      <c r="G59" s="4"/>
      <c r="H59" s="4"/>
      <c r="I59" s="4"/>
      <c r="J59" s="4"/>
      <c r="K59" s="28"/>
      <c r="L59" s="24" t="s">
        <v>205</v>
      </c>
      <c r="M59" s="24">
        <v>100</v>
      </c>
      <c r="N59" s="25">
        <v>100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148</v>
      </c>
      <c r="G60" s="4"/>
      <c r="H60" s="4"/>
      <c r="I60" s="4"/>
      <c r="J60" s="4"/>
      <c r="K60" s="24">
        <v>400</v>
      </c>
      <c r="L60" s="24">
        <v>750</v>
      </c>
      <c r="M60" s="24">
        <v>1500</v>
      </c>
      <c r="N60" s="25">
        <v>700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183</v>
      </c>
      <c r="G61" s="4"/>
      <c r="H61" s="4"/>
      <c r="I61" s="4"/>
      <c r="J61" s="4"/>
      <c r="K61" s="28"/>
      <c r="L61" s="24">
        <v>100</v>
      </c>
      <c r="M61" s="24">
        <v>50</v>
      </c>
      <c r="N61" s="25">
        <v>25</v>
      </c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155</v>
      </c>
      <c r="G62" s="4"/>
      <c r="H62" s="4"/>
      <c r="I62" s="4"/>
      <c r="J62" s="4"/>
      <c r="K62" s="24"/>
      <c r="L62" s="24">
        <v>1</v>
      </c>
      <c r="M62" s="24">
        <v>1</v>
      </c>
      <c r="N62" s="25">
        <v>1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156</v>
      </c>
      <c r="G63" s="4"/>
      <c r="H63" s="4"/>
      <c r="I63" s="4"/>
      <c r="J63" s="4"/>
      <c r="K63" s="24"/>
      <c r="L63" s="24">
        <v>25</v>
      </c>
      <c r="M63" s="24"/>
      <c r="N63" s="25" t="s">
        <v>205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38</v>
      </c>
      <c r="G64" s="4"/>
      <c r="H64" s="4"/>
      <c r="I64" s="4"/>
      <c r="J64" s="4"/>
      <c r="K64" s="24"/>
      <c r="L64" s="24"/>
      <c r="M64" s="24"/>
      <c r="N64" s="25">
        <v>100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39</v>
      </c>
      <c r="G65" s="4"/>
      <c r="H65" s="4"/>
      <c r="I65" s="4"/>
      <c r="J65" s="4"/>
      <c r="K65" s="24">
        <v>1100</v>
      </c>
      <c r="L65" s="24">
        <v>325</v>
      </c>
      <c r="M65" s="24">
        <v>600</v>
      </c>
      <c r="N65" s="25">
        <v>575</v>
      </c>
      <c r="Y65" s="62"/>
    </row>
    <row r="66" spans="2:14" ht="13.5" customHeight="1">
      <c r="B66" s="1">
        <f t="shared" si="2"/>
        <v>56</v>
      </c>
      <c r="C66" s="2" t="s">
        <v>86</v>
      </c>
      <c r="D66" s="2" t="s">
        <v>87</v>
      </c>
      <c r="E66" s="4"/>
      <c r="F66" s="4" t="s">
        <v>163</v>
      </c>
      <c r="G66" s="4"/>
      <c r="H66" s="4"/>
      <c r="I66" s="4"/>
      <c r="J66" s="4"/>
      <c r="K66" s="24"/>
      <c r="L66" s="24"/>
      <c r="M66" s="24" t="s">
        <v>205</v>
      </c>
      <c r="N66" s="25"/>
    </row>
    <row r="67" spans="2:14" ht="13.5" customHeight="1">
      <c r="B67" s="1">
        <f t="shared" si="2"/>
        <v>57</v>
      </c>
      <c r="C67" s="2" t="s">
        <v>40</v>
      </c>
      <c r="D67" s="2" t="s">
        <v>41</v>
      </c>
      <c r="E67" s="4"/>
      <c r="F67" s="4" t="s">
        <v>98</v>
      </c>
      <c r="G67" s="4"/>
      <c r="H67" s="4"/>
      <c r="I67" s="4"/>
      <c r="J67" s="4"/>
      <c r="K67" s="24" t="s">
        <v>205</v>
      </c>
      <c r="L67" s="24" t="s">
        <v>605</v>
      </c>
      <c r="M67" s="24" t="s">
        <v>205</v>
      </c>
      <c r="N67" s="25"/>
    </row>
    <row r="68" spans="2:14" ht="13.5" customHeight="1">
      <c r="B68" s="1">
        <f t="shared" si="2"/>
        <v>58</v>
      </c>
      <c r="C68" s="7"/>
      <c r="D68" s="7"/>
      <c r="E68" s="4"/>
      <c r="F68" s="4" t="s">
        <v>184</v>
      </c>
      <c r="G68" s="4"/>
      <c r="H68" s="4"/>
      <c r="I68" s="4"/>
      <c r="J68" s="4"/>
      <c r="K68" s="24" t="s">
        <v>205</v>
      </c>
      <c r="L68" s="24">
        <v>3</v>
      </c>
      <c r="M68" s="24">
        <v>2</v>
      </c>
      <c r="N68" s="25"/>
    </row>
    <row r="69" spans="2:14" ht="13.5" customHeight="1">
      <c r="B69" s="1">
        <f t="shared" si="2"/>
        <v>59</v>
      </c>
      <c r="C69" s="7"/>
      <c r="D69" s="7"/>
      <c r="E69" s="4"/>
      <c r="F69" s="4" t="s">
        <v>185</v>
      </c>
      <c r="G69" s="4"/>
      <c r="H69" s="4"/>
      <c r="I69" s="4"/>
      <c r="J69" s="4"/>
      <c r="K69" s="24"/>
      <c r="L69" s="28">
        <v>3</v>
      </c>
      <c r="M69" s="24">
        <v>4</v>
      </c>
      <c r="N69" s="25">
        <v>2</v>
      </c>
    </row>
    <row r="70" spans="2:14" ht="13.5" customHeight="1">
      <c r="B70" s="1">
        <f t="shared" si="2"/>
        <v>60</v>
      </c>
      <c r="C70" s="7"/>
      <c r="D70" s="7"/>
      <c r="E70" s="4"/>
      <c r="F70" s="4" t="s">
        <v>186</v>
      </c>
      <c r="G70" s="4"/>
      <c r="H70" s="4"/>
      <c r="I70" s="4"/>
      <c r="J70" s="4"/>
      <c r="K70" s="24"/>
      <c r="L70" s="24">
        <v>1</v>
      </c>
      <c r="M70" s="24" t="s">
        <v>605</v>
      </c>
      <c r="N70" s="25" t="s">
        <v>205</v>
      </c>
    </row>
    <row r="71" spans="2:14" ht="13.5" customHeight="1">
      <c r="B71" s="1">
        <f t="shared" si="2"/>
        <v>61</v>
      </c>
      <c r="C71" s="7"/>
      <c r="D71" s="7"/>
      <c r="E71" s="4"/>
      <c r="F71" s="4" t="s">
        <v>179</v>
      </c>
      <c r="G71" s="4"/>
      <c r="H71" s="4"/>
      <c r="I71" s="4"/>
      <c r="J71" s="4"/>
      <c r="K71" s="24" t="s">
        <v>205</v>
      </c>
      <c r="L71" s="24"/>
      <c r="M71" s="24" t="s">
        <v>205</v>
      </c>
      <c r="N71" s="25" t="s">
        <v>205</v>
      </c>
    </row>
    <row r="72" spans="2:14" ht="13.5" customHeight="1">
      <c r="B72" s="1">
        <f t="shared" si="2"/>
        <v>62</v>
      </c>
      <c r="C72" s="7"/>
      <c r="D72" s="7"/>
      <c r="E72" s="4"/>
      <c r="F72" s="4" t="s">
        <v>42</v>
      </c>
      <c r="G72" s="4"/>
      <c r="H72" s="4"/>
      <c r="I72" s="4"/>
      <c r="J72" s="4"/>
      <c r="K72" s="24">
        <v>1</v>
      </c>
      <c r="L72" s="24">
        <v>1</v>
      </c>
      <c r="M72" s="24" t="s">
        <v>205</v>
      </c>
      <c r="N72" s="25">
        <v>1</v>
      </c>
    </row>
    <row r="73" spans="2:14" ht="13.5" customHeight="1">
      <c r="B73" s="1">
        <f t="shared" si="2"/>
        <v>63</v>
      </c>
      <c r="C73" s="2" t="s">
        <v>301</v>
      </c>
      <c r="D73" s="2" t="s">
        <v>89</v>
      </c>
      <c r="E73" s="4"/>
      <c r="F73" s="4" t="s">
        <v>264</v>
      </c>
      <c r="G73" s="4"/>
      <c r="H73" s="4"/>
      <c r="I73" s="4"/>
      <c r="J73" s="4"/>
      <c r="K73" s="24"/>
      <c r="L73" s="24"/>
      <c r="M73" s="24" t="s">
        <v>205</v>
      </c>
      <c r="N73" s="25"/>
    </row>
    <row r="74" spans="2:14" ht="13.5" customHeight="1">
      <c r="B74" s="1">
        <f t="shared" si="2"/>
        <v>64</v>
      </c>
      <c r="C74" s="7"/>
      <c r="D74" s="2" t="s">
        <v>90</v>
      </c>
      <c r="E74" s="4"/>
      <c r="F74" s="4" t="s">
        <v>128</v>
      </c>
      <c r="G74" s="4"/>
      <c r="H74" s="4"/>
      <c r="I74" s="4"/>
      <c r="J74" s="4"/>
      <c r="K74" s="24" t="s">
        <v>205</v>
      </c>
      <c r="L74" s="24" t="s">
        <v>205</v>
      </c>
      <c r="M74" s="24" t="s">
        <v>205</v>
      </c>
      <c r="N74" s="25"/>
    </row>
    <row r="75" spans="2:14" ht="13.5" customHeight="1">
      <c r="B75" s="1">
        <f t="shared" si="2"/>
        <v>65</v>
      </c>
      <c r="C75" s="7"/>
      <c r="D75" s="2" t="s">
        <v>44</v>
      </c>
      <c r="E75" s="4"/>
      <c r="F75" s="4" t="s">
        <v>167</v>
      </c>
      <c r="G75" s="4"/>
      <c r="H75" s="4"/>
      <c r="I75" s="4"/>
      <c r="J75" s="4"/>
      <c r="K75" s="24">
        <v>10</v>
      </c>
      <c r="L75" s="24">
        <v>6</v>
      </c>
      <c r="M75" s="24">
        <v>17</v>
      </c>
      <c r="N75" s="25">
        <v>22</v>
      </c>
    </row>
    <row r="76" spans="2:14" ht="13.5" customHeight="1">
      <c r="B76" s="1">
        <f aca="true" t="shared" si="4" ref="B76:B81">B75+1</f>
        <v>66</v>
      </c>
      <c r="C76" s="7"/>
      <c r="D76" s="8"/>
      <c r="E76" s="4"/>
      <c r="F76" s="4" t="s">
        <v>45</v>
      </c>
      <c r="G76" s="4"/>
      <c r="H76" s="4"/>
      <c r="I76" s="4"/>
      <c r="J76" s="4"/>
      <c r="K76" s="24">
        <v>50</v>
      </c>
      <c r="L76" s="24">
        <v>25</v>
      </c>
      <c r="M76" s="24">
        <v>200</v>
      </c>
      <c r="N76" s="25">
        <v>100</v>
      </c>
    </row>
    <row r="77" spans="2:14" ht="13.5" customHeight="1">
      <c r="B77" s="1">
        <f t="shared" si="4"/>
        <v>67</v>
      </c>
      <c r="C77" s="8"/>
      <c r="D77" s="9" t="s">
        <v>46</v>
      </c>
      <c r="E77" s="4"/>
      <c r="F77" s="4" t="s">
        <v>47</v>
      </c>
      <c r="G77" s="4"/>
      <c r="H77" s="4"/>
      <c r="I77" s="4"/>
      <c r="J77" s="4"/>
      <c r="K77" s="24">
        <v>100</v>
      </c>
      <c r="L77" s="24">
        <v>100</v>
      </c>
      <c r="M77" s="24">
        <v>50</v>
      </c>
      <c r="N77" s="25">
        <v>100</v>
      </c>
    </row>
    <row r="78" spans="2:24" ht="13.5" customHeight="1">
      <c r="B78" s="1">
        <f t="shared" si="4"/>
        <v>68</v>
      </c>
      <c r="C78" s="2" t="s">
        <v>0</v>
      </c>
      <c r="D78" s="9" t="s">
        <v>48</v>
      </c>
      <c r="E78" s="4"/>
      <c r="F78" s="4" t="s">
        <v>49</v>
      </c>
      <c r="G78" s="4"/>
      <c r="H78" s="4"/>
      <c r="I78" s="4"/>
      <c r="J78" s="4"/>
      <c r="K78" s="24" t="s">
        <v>205</v>
      </c>
      <c r="L78" s="24" t="s">
        <v>205</v>
      </c>
      <c r="M78" s="24"/>
      <c r="N78" s="25" t="s">
        <v>205</v>
      </c>
      <c r="U78" s="29">
        <f>COUNTA(K66:K78)</f>
        <v>9</v>
      </c>
      <c r="V78" s="29">
        <f>COUNTA(L66:L78)</f>
        <v>10</v>
      </c>
      <c r="W78" s="29">
        <f>COUNTA(M66:M78)</f>
        <v>12</v>
      </c>
      <c r="X78" s="29">
        <f>COUNTA(N66:N78)</f>
        <v>8</v>
      </c>
    </row>
    <row r="79" spans="2:14" ht="13.5" customHeight="1">
      <c r="B79" s="1">
        <f t="shared" si="4"/>
        <v>69</v>
      </c>
      <c r="C79" s="156" t="s">
        <v>50</v>
      </c>
      <c r="D79" s="157"/>
      <c r="E79" s="4"/>
      <c r="F79" s="4" t="s">
        <v>51</v>
      </c>
      <c r="G79" s="4"/>
      <c r="H79" s="4"/>
      <c r="I79" s="4"/>
      <c r="J79" s="4"/>
      <c r="K79" s="24">
        <v>5000</v>
      </c>
      <c r="L79" s="24">
        <v>5750</v>
      </c>
      <c r="M79" s="24">
        <v>8750</v>
      </c>
      <c r="N79" s="25">
        <v>10500</v>
      </c>
    </row>
    <row r="80" spans="2:14" ht="13.5" customHeight="1">
      <c r="B80" s="1">
        <f t="shared" si="4"/>
        <v>70</v>
      </c>
      <c r="C80" s="3"/>
      <c r="D80" s="92"/>
      <c r="E80" s="4"/>
      <c r="F80" s="4" t="s">
        <v>52</v>
      </c>
      <c r="G80" s="4"/>
      <c r="H80" s="4"/>
      <c r="I80" s="4"/>
      <c r="J80" s="4"/>
      <c r="K80" s="24">
        <v>2250</v>
      </c>
      <c r="L80" s="24">
        <v>2500</v>
      </c>
      <c r="M80" s="24">
        <v>3250</v>
      </c>
      <c r="N80" s="25">
        <v>5250</v>
      </c>
    </row>
    <row r="81" spans="2:14" ht="13.5" customHeight="1" thickBot="1">
      <c r="B81" s="1">
        <f t="shared" si="4"/>
        <v>71</v>
      </c>
      <c r="C81" s="3"/>
      <c r="D81" s="92"/>
      <c r="E81" s="4"/>
      <c r="F81" s="4" t="s">
        <v>92</v>
      </c>
      <c r="G81" s="4"/>
      <c r="H81" s="4"/>
      <c r="I81" s="4"/>
      <c r="J81" s="4"/>
      <c r="K81" s="24">
        <v>2750</v>
      </c>
      <c r="L81" s="24">
        <v>1750</v>
      </c>
      <c r="M81" s="24">
        <v>500</v>
      </c>
      <c r="N81" s="25">
        <v>1250</v>
      </c>
    </row>
    <row r="82" spans="2:24" ht="13.5" customHeight="1">
      <c r="B82" s="93"/>
      <c r="C82" s="94"/>
      <c r="D82" s="94"/>
      <c r="E82" s="27"/>
      <c r="F82" s="27"/>
      <c r="G82" s="27"/>
      <c r="H82" s="27"/>
      <c r="I82" s="27"/>
      <c r="J82" s="27"/>
      <c r="K82" s="27"/>
      <c r="L82" s="27"/>
      <c r="M82" s="27"/>
      <c r="N82" s="27"/>
      <c r="U82" s="29">
        <f>COUNTA(K11:K81)</f>
        <v>37</v>
      </c>
      <c r="V82" s="29">
        <f>COUNTA(L11:L81)</f>
        <v>52</v>
      </c>
      <c r="W82" s="29">
        <f>COUNTA(M11:M81)</f>
        <v>58</v>
      </c>
      <c r="X82" s="29">
        <f>COUNTA(N11:N81)</f>
        <v>56</v>
      </c>
    </row>
    <row r="83" ht="18" customHeight="1"/>
    <row r="84" ht="18" customHeight="1">
      <c r="B84" s="72"/>
    </row>
    <row r="85" ht="9" customHeight="1" thickBot="1"/>
    <row r="86" spans="2:24" ht="18" customHeight="1">
      <c r="B86" s="73"/>
      <c r="C86" s="74"/>
      <c r="D86" s="158" t="s">
        <v>2</v>
      </c>
      <c r="E86" s="158"/>
      <c r="F86" s="158"/>
      <c r="G86" s="158"/>
      <c r="H86" s="74"/>
      <c r="I86" s="74"/>
      <c r="J86" s="75"/>
      <c r="K86" s="31" t="s">
        <v>70</v>
      </c>
      <c r="L86" s="31" t="s">
        <v>71</v>
      </c>
      <c r="M86" s="31" t="s">
        <v>72</v>
      </c>
      <c r="N86" s="54" t="s">
        <v>73</v>
      </c>
      <c r="U86" s="29">
        <f>SUM(U11:U20,K21:K81)</f>
        <v>85193</v>
      </c>
      <c r="V86" s="29">
        <f>SUM(V11:V20,L21:L81)</f>
        <v>52523</v>
      </c>
      <c r="W86" s="29">
        <f>SUM(W11:W20,M21:M81)</f>
        <v>72607</v>
      </c>
      <c r="X86" s="29">
        <f>SUM(X11:X20,N21:N81)</f>
        <v>63872</v>
      </c>
    </row>
    <row r="87" spans="2:14" ht="18" customHeight="1" thickBot="1">
      <c r="B87" s="79"/>
      <c r="C87" s="26"/>
      <c r="D87" s="154" t="s">
        <v>3</v>
      </c>
      <c r="E87" s="154"/>
      <c r="F87" s="154"/>
      <c r="G87" s="154"/>
      <c r="H87" s="26"/>
      <c r="I87" s="26"/>
      <c r="J87" s="80"/>
      <c r="K87" s="36" t="str">
        <f>K5</f>
        <v>H 31.2.5</v>
      </c>
      <c r="L87" s="36" t="str">
        <f>L5</f>
        <v>H 31.2.5</v>
      </c>
      <c r="M87" s="36" t="str">
        <f>M5</f>
        <v>H 31.2.5</v>
      </c>
      <c r="N87" s="53" t="str">
        <f>N5</f>
        <v>H 31.2.5</v>
      </c>
    </row>
    <row r="88" spans="2:14" ht="19.5" customHeight="1" thickTop="1">
      <c r="B88" s="159" t="s">
        <v>54</v>
      </c>
      <c r="C88" s="160"/>
      <c r="D88" s="160"/>
      <c r="E88" s="160"/>
      <c r="F88" s="160"/>
      <c r="G88" s="160"/>
      <c r="H88" s="160"/>
      <c r="I88" s="160"/>
      <c r="J88" s="95"/>
      <c r="K88" s="37">
        <f>SUM(K89:K97)</f>
        <v>85193</v>
      </c>
      <c r="L88" s="37">
        <f>SUM(L89:L97)</f>
        <v>52523</v>
      </c>
      <c r="M88" s="37">
        <f>SUM(M89:M97)</f>
        <v>72607</v>
      </c>
      <c r="N88" s="56">
        <f>SUM(N89:N97)</f>
        <v>63872</v>
      </c>
    </row>
    <row r="89" spans="2:14" ht="13.5" customHeight="1">
      <c r="B89" s="147" t="s">
        <v>55</v>
      </c>
      <c r="C89" s="148"/>
      <c r="D89" s="161"/>
      <c r="E89" s="13"/>
      <c r="F89" s="14"/>
      <c r="G89" s="146" t="s">
        <v>14</v>
      </c>
      <c r="H89" s="146"/>
      <c r="I89" s="14"/>
      <c r="J89" s="16"/>
      <c r="K89" s="5">
        <f>SUM(U$11:U$20)</f>
        <v>250</v>
      </c>
      <c r="L89" s="5">
        <f>SUM(V11:V20)</f>
        <v>1125</v>
      </c>
      <c r="M89" s="5">
        <f>SUM(W$11:W$20)</f>
        <v>3825</v>
      </c>
      <c r="N89" s="6">
        <f>SUM(X$11:X$20)</f>
        <v>2825</v>
      </c>
    </row>
    <row r="90" spans="2:14" ht="13.5" customHeight="1">
      <c r="B90" s="98"/>
      <c r="C90" s="99"/>
      <c r="D90" s="100"/>
      <c r="E90" s="17"/>
      <c r="F90" s="4"/>
      <c r="G90" s="146" t="s">
        <v>27</v>
      </c>
      <c r="H90" s="146"/>
      <c r="I90" s="15"/>
      <c r="J90" s="18"/>
      <c r="K90" s="5">
        <f>SUM(K$21)</f>
        <v>650</v>
      </c>
      <c r="L90" s="5">
        <f>SUM(L$21)</f>
        <v>800</v>
      </c>
      <c r="M90" s="5">
        <f>SUM(M$21)</f>
        <v>1200</v>
      </c>
      <c r="N90" s="6">
        <f>SUM(N$21)</f>
        <v>0</v>
      </c>
    </row>
    <row r="91" spans="2:14" ht="13.5" customHeight="1">
      <c r="B91" s="98"/>
      <c r="C91" s="99"/>
      <c r="D91" s="100"/>
      <c r="E91" s="17"/>
      <c r="F91" s="4"/>
      <c r="G91" s="146" t="s">
        <v>29</v>
      </c>
      <c r="H91" s="146"/>
      <c r="I91" s="14"/>
      <c r="J91" s="16"/>
      <c r="K91" s="5">
        <f>SUM(K$22:K$23)</f>
        <v>25</v>
      </c>
      <c r="L91" s="5">
        <f>SUM(L$22:L$23)</f>
        <v>50</v>
      </c>
      <c r="M91" s="5">
        <f>SUM(M$22:M$23)</f>
        <v>25</v>
      </c>
      <c r="N91" s="6">
        <f>SUM(N$22:N$23)</f>
        <v>100</v>
      </c>
    </row>
    <row r="92" spans="2:14" ht="13.5" customHeight="1">
      <c r="B92" s="98"/>
      <c r="C92" s="99"/>
      <c r="D92" s="100"/>
      <c r="E92" s="17"/>
      <c r="F92" s="4"/>
      <c r="G92" s="146" t="s">
        <v>101</v>
      </c>
      <c r="H92" s="146"/>
      <c r="I92" s="14"/>
      <c r="J92" s="16"/>
      <c r="K92" s="5">
        <f>SUM(K$24:K$25)</f>
        <v>0</v>
      </c>
      <c r="L92" s="5">
        <f>SUM(L$24:L$25)</f>
        <v>25</v>
      </c>
      <c r="M92" s="5">
        <f>SUM(M$24:M$25)</f>
        <v>775</v>
      </c>
      <c r="N92" s="6">
        <f>SUM(N$24:N$25)</f>
        <v>800</v>
      </c>
    </row>
    <row r="93" spans="2:14" ht="13.5" customHeight="1">
      <c r="B93" s="98"/>
      <c r="C93" s="99"/>
      <c r="D93" s="100"/>
      <c r="E93" s="17"/>
      <c r="F93" s="4"/>
      <c r="G93" s="146" t="s">
        <v>102</v>
      </c>
      <c r="H93" s="146"/>
      <c r="I93" s="14"/>
      <c r="J93" s="16"/>
      <c r="K93" s="5">
        <f>SUM(K$27:K$41)</f>
        <v>71175</v>
      </c>
      <c r="L93" s="5">
        <f>SUM(L$27:L$41)</f>
        <v>34925</v>
      </c>
      <c r="M93" s="5">
        <f>SUM(M$27:M$41)</f>
        <v>46851</v>
      </c>
      <c r="N93" s="6">
        <f>SUM(N$27:N$41)</f>
        <v>39280</v>
      </c>
    </row>
    <row r="94" spans="2:14" ht="13.5" customHeight="1">
      <c r="B94" s="98"/>
      <c r="C94" s="99"/>
      <c r="D94" s="100"/>
      <c r="E94" s="17"/>
      <c r="F94" s="4"/>
      <c r="G94" s="146" t="s">
        <v>96</v>
      </c>
      <c r="H94" s="146"/>
      <c r="I94" s="14"/>
      <c r="J94" s="16"/>
      <c r="K94" s="5">
        <f>SUM(K$42:K$44)</f>
        <v>50</v>
      </c>
      <c r="L94" s="5">
        <f>SUM(L$42:L$44)</f>
        <v>100</v>
      </c>
      <c r="M94" s="5">
        <f>SUM(M$42:M$44)</f>
        <v>50</v>
      </c>
      <c r="N94" s="6">
        <f>SUM(N$42:N$44)</f>
        <v>75</v>
      </c>
    </row>
    <row r="95" spans="2:14" ht="13.5" customHeight="1">
      <c r="B95" s="98"/>
      <c r="C95" s="99"/>
      <c r="D95" s="100"/>
      <c r="E95" s="17"/>
      <c r="F95" s="4"/>
      <c r="G95" s="146" t="s">
        <v>30</v>
      </c>
      <c r="H95" s="146"/>
      <c r="I95" s="14"/>
      <c r="J95" s="16"/>
      <c r="K95" s="5">
        <f>SUM(K$45:K$65)</f>
        <v>2882</v>
      </c>
      <c r="L95" s="5">
        <f>SUM(L$45:L$65)</f>
        <v>5359</v>
      </c>
      <c r="M95" s="5">
        <f>SUM(M$45:M$65)</f>
        <v>7108</v>
      </c>
      <c r="N95" s="6">
        <f>SUM(N$45:N$65)</f>
        <v>3542</v>
      </c>
    </row>
    <row r="96" spans="2:14" ht="13.5" customHeight="1">
      <c r="B96" s="98"/>
      <c r="C96" s="99"/>
      <c r="D96" s="100"/>
      <c r="E96" s="17"/>
      <c r="F96" s="4"/>
      <c r="G96" s="146" t="s">
        <v>56</v>
      </c>
      <c r="H96" s="146"/>
      <c r="I96" s="14"/>
      <c r="J96" s="16"/>
      <c r="K96" s="5">
        <f>SUM(K$26:K$26,K$79:K$80)</f>
        <v>7250</v>
      </c>
      <c r="L96" s="5">
        <f>SUM(L26:L26,L$79:L$80)</f>
        <v>8250</v>
      </c>
      <c r="M96" s="5">
        <f>SUM(M26:M26,M$79:M$80)</f>
        <v>12000</v>
      </c>
      <c r="N96" s="6">
        <f>SUM(N26:N26,N$79:N$80)</f>
        <v>15775</v>
      </c>
    </row>
    <row r="97" spans="2:14" ht="13.5" customHeight="1" thickBot="1">
      <c r="B97" s="101"/>
      <c r="C97" s="102"/>
      <c r="D97" s="103"/>
      <c r="E97" s="19"/>
      <c r="F97" s="10"/>
      <c r="G97" s="149" t="s">
        <v>53</v>
      </c>
      <c r="H97" s="149"/>
      <c r="I97" s="20"/>
      <c r="J97" s="21"/>
      <c r="K97" s="11">
        <f>SUM(K$66:K$78,K$81)</f>
        <v>2911</v>
      </c>
      <c r="L97" s="11">
        <f>SUM(L$66:L$78,L$81)</f>
        <v>1889</v>
      </c>
      <c r="M97" s="11">
        <f>SUM(M$66:M$78,M$81)</f>
        <v>773</v>
      </c>
      <c r="N97" s="12">
        <f>SUM(N$66:N$78,N$81)</f>
        <v>1475</v>
      </c>
    </row>
    <row r="98" spans="2:14" ht="18" customHeight="1" thickTop="1">
      <c r="B98" s="150" t="s">
        <v>57</v>
      </c>
      <c r="C98" s="151"/>
      <c r="D98" s="152"/>
      <c r="E98" s="106"/>
      <c r="F98" s="104"/>
      <c r="G98" s="153" t="s">
        <v>58</v>
      </c>
      <c r="H98" s="153"/>
      <c r="I98" s="104"/>
      <c r="J98" s="105"/>
      <c r="K98" s="38" t="s">
        <v>59</v>
      </c>
      <c r="L98" s="44"/>
      <c r="M98" s="44"/>
      <c r="N98" s="57"/>
    </row>
    <row r="99" spans="2:14" ht="18" customHeight="1">
      <c r="B99" s="107"/>
      <c r="C99" s="108"/>
      <c r="D99" s="108"/>
      <c r="E99" s="109"/>
      <c r="F99" s="110"/>
      <c r="G99" s="111"/>
      <c r="H99" s="111"/>
      <c r="I99" s="110"/>
      <c r="J99" s="112"/>
      <c r="K99" s="39" t="s">
        <v>60</v>
      </c>
      <c r="L99" s="45"/>
      <c r="M99" s="45"/>
      <c r="N99" s="48"/>
    </row>
    <row r="100" spans="2:14" ht="18" customHeight="1">
      <c r="B100" s="98"/>
      <c r="C100" s="99"/>
      <c r="D100" s="99"/>
      <c r="E100" s="113"/>
      <c r="F100" s="26"/>
      <c r="G100" s="154" t="s">
        <v>61</v>
      </c>
      <c r="H100" s="154"/>
      <c r="I100" s="96"/>
      <c r="J100" s="97"/>
      <c r="K100" s="40" t="s">
        <v>62</v>
      </c>
      <c r="L100" s="46"/>
      <c r="M100" s="49"/>
      <c r="N100" s="46"/>
    </row>
    <row r="101" spans="2:14" ht="18" customHeight="1">
      <c r="B101" s="98"/>
      <c r="C101" s="99"/>
      <c r="D101" s="99"/>
      <c r="E101" s="114"/>
      <c r="F101" s="99"/>
      <c r="G101" s="115"/>
      <c r="H101" s="115"/>
      <c r="I101" s="108"/>
      <c r="J101" s="116"/>
      <c r="K101" s="41" t="s">
        <v>114</v>
      </c>
      <c r="L101" s="47"/>
      <c r="M101" s="50"/>
      <c r="N101" s="47"/>
    </row>
    <row r="102" spans="2:14" ht="18" customHeight="1">
      <c r="B102" s="98"/>
      <c r="C102" s="99"/>
      <c r="D102" s="99"/>
      <c r="E102" s="114"/>
      <c r="F102" s="99"/>
      <c r="G102" s="115"/>
      <c r="H102" s="115"/>
      <c r="I102" s="108"/>
      <c r="J102" s="116"/>
      <c r="K102" s="41" t="s">
        <v>106</v>
      </c>
      <c r="L102" s="45"/>
      <c r="M102" s="50"/>
      <c r="N102" s="47"/>
    </row>
    <row r="103" spans="2:14" ht="18" customHeight="1">
      <c r="B103" s="98"/>
      <c r="C103" s="99"/>
      <c r="D103" s="99"/>
      <c r="E103" s="113"/>
      <c r="F103" s="26"/>
      <c r="G103" s="154" t="s">
        <v>63</v>
      </c>
      <c r="H103" s="154"/>
      <c r="I103" s="96"/>
      <c r="J103" s="97"/>
      <c r="K103" s="40" t="s">
        <v>122</v>
      </c>
      <c r="L103" s="46"/>
      <c r="M103" s="49"/>
      <c r="N103" s="46"/>
    </row>
    <row r="104" spans="2:14" ht="18" customHeight="1">
      <c r="B104" s="98"/>
      <c r="C104" s="99"/>
      <c r="D104" s="99"/>
      <c r="E104" s="114"/>
      <c r="F104" s="99"/>
      <c r="G104" s="115"/>
      <c r="H104" s="115"/>
      <c r="I104" s="108"/>
      <c r="J104" s="116"/>
      <c r="K104" s="41" t="s">
        <v>115</v>
      </c>
      <c r="L104" s="47"/>
      <c r="M104" s="50"/>
      <c r="N104" s="47"/>
    </row>
    <row r="105" spans="2:14" ht="18" customHeight="1">
      <c r="B105" s="98"/>
      <c r="C105" s="99"/>
      <c r="D105" s="99"/>
      <c r="E105" s="114"/>
      <c r="F105" s="99"/>
      <c r="G105" s="115"/>
      <c r="H105" s="115"/>
      <c r="I105" s="108"/>
      <c r="J105" s="116"/>
      <c r="K105" s="41" t="s">
        <v>120</v>
      </c>
      <c r="L105" s="47"/>
      <c r="M105" s="47"/>
      <c r="N105" s="47"/>
    </row>
    <row r="106" spans="2:14" ht="18" customHeight="1">
      <c r="B106" s="98"/>
      <c r="C106" s="99"/>
      <c r="D106" s="99"/>
      <c r="E106" s="87"/>
      <c r="F106" s="88"/>
      <c r="G106" s="111"/>
      <c r="H106" s="111"/>
      <c r="I106" s="110"/>
      <c r="J106" s="112"/>
      <c r="K106" s="41" t="s">
        <v>121</v>
      </c>
      <c r="L106" s="48"/>
      <c r="M106" s="45"/>
      <c r="N106" s="48"/>
    </row>
    <row r="107" spans="2:14" ht="18" customHeight="1">
      <c r="B107" s="147" t="s">
        <v>64</v>
      </c>
      <c r="C107" s="148"/>
      <c r="D107" s="148"/>
      <c r="E107" s="26"/>
      <c r="F107" s="26"/>
      <c r="G107" s="26"/>
      <c r="H107" s="26"/>
      <c r="I107" s="26"/>
      <c r="J107" s="26"/>
      <c r="K107" s="26"/>
      <c r="L107" s="26"/>
      <c r="M107" s="26"/>
      <c r="N107" s="58"/>
    </row>
    <row r="108" spans="2:14" ht="13.5" customHeight="1">
      <c r="B108" s="117"/>
      <c r="C108" s="42" t="s">
        <v>65</v>
      </c>
      <c r="D108" s="118"/>
      <c r="E108" s="42"/>
      <c r="F108" s="42"/>
      <c r="G108" s="42"/>
      <c r="H108" s="42"/>
      <c r="I108" s="42"/>
      <c r="J108" s="42"/>
      <c r="K108" s="42"/>
      <c r="L108" s="42"/>
      <c r="M108" s="42"/>
      <c r="N108" s="59"/>
    </row>
    <row r="109" spans="2:14" ht="13.5" customHeight="1">
      <c r="B109" s="117"/>
      <c r="C109" s="42" t="s">
        <v>66</v>
      </c>
      <c r="D109" s="118"/>
      <c r="E109" s="42"/>
      <c r="F109" s="42"/>
      <c r="G109" s="42"/>
      <c r="H109" s="42"/>
      <c r="I109" s="42"/>
      <c r="J109" s="42"/>
      <c r="K109" s="42"/>
      <c r="L109" s="42"/>
      <c r="M109" s="42"/>
      <c r="N109" s="59"/>
    </row>
    <row r="110" spans="2:14" ht="13.5" customHeight="1">
      <c r="B110" s="117"/>
      <c r="C110" s="42" t="s">
        <v>67</v>
      </c>
      <c r="D110" s="118"/>
      <c r="E110" s="42"/>
      <c r="F110" s="42"/>
      <c r="G110" s="42"/>
      <c r="H110" s="42"/>
      <c r="I110" s="42"/>
      <c r="J110" s="42"/>
      <c r="K110" s="42"/>
      <c r="L110" s="42"/>
      <c r="M110" s="42"/>
      <c r="N110" s="59"/>
    </row>
    <row r="111" spans="2:14" ht="13.5" customHeight="1">
      <c r="B111" s="117"/>
      <c r="C111" s="42" t="s">
        <v>240</v>
      </c>
      <c r="D111" s="118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9"/>
      <c r="C112" s="42" t="s">
        <v>241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9"/>
      <c r="C113" s="42" t="s">
        <v>201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9"/>
      <c r="C114" s="42" t="s">
        <v>112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113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97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246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 customHeight="1">
      <c r="B118" s="119"/>
      <c r="C118" s="42" t="s">
        <v>242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59"/>
    </row>
    <row r="119" spans="2:14" ht="13.5" customHeight="1">
      <c r="B119" s="119"/>
      <c r="C119" s="42" t="s">
        <v>243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3.5" customHeight="1">
      <c r="B120" s="119"/>
      <c r="C120" s="42" t="s">
        <v>244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 customHeight="1">
      <c r="B121" s="119"/>
      <c r="C121" s="42" t="s">
        <v>194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9"/>
      <c r="C122" s="42" t="s">
        <v>245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9"/>
      <c r="C123" s="42" t="s">
        <v>247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9"/>
      <c r="C124" s="42" t="s">
        <v>203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>
      <c r="B125" s="120"/>
      <c r="C125" s="42" t="s">
        <v>569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1"/>
    </row>
    <row r="126" spans="2:14" ht="13.5">
      <c r="B126" s="120"/>
      <c r="C126" s="42" t="s">
        <v>248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1"/>
    </row>
    <row r="127" spans="2:14" ht="13.5" customHeight="1">
      <c r="B127" s="119"/>
      <c r="C127" s="42" t="s">
        <v>149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8" customHeight="1">
      <c r="B128" s="119"/>
      <c r="C128" s="42" t="s">
        <v>68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>
      <c r="B129" s="120"/>
      <c r="C129" s="42" t="s">
        <v>202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1"/>
    </row>
    <row r="130" spans="2:14" ht="13.5">
      <c r="B130" s="120"/>
      <c r="C130" s="42" t="s">
        <v>249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1"/>
    </row>
    <row r="131" spans="2:14" ht="14.25" thickBot="1">
      <c r="B131" s="121"/>
      <c r="C131" s="43" t="s">
        <v>250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9"/>
    </row>
  </sheetData>
  <sheetProtection/>
  <mergeCells count="26">
    <mergeCell ref="B107:D107"/>
    <mergeCell ref="G96:H96"/>
    <mergeCell ref="G97:H97"/>
    <mergeCell ref="B98:D98"/>
    <mergeCell ref="G98:H98"/>
    <mergeCell ref="G100:H100"/>
    <mergeCell ref="G103:H103"/>
    <mergeCell ref="G90:H90"/>
    <mergeCell ref="G91:H91"/>
    <mergeCell ref="G92:H92"/>
    <mergeCell ref="G93:H93"/>
    <mergeCell ref="G94:H94"/>
    <mergeCell ref="G95:H95"/>
    <mergeCell ref="G10:H10"/>
    <mergeCell ref="C79:D79"/>
    <mergeCell ref="D86:G86"/>
    <mergeCell ref="D87:G87"/>
    <mergeCell ref="B88:I88"/>
    <mergeCell ref="B89:D89"/>
    <mergeCell ref="G89:H89"/>
    <mergeCell ref="D4:G4"/>
    <mergeCell ref="D5:G5"/>
    <mergeCell ref="D6:G6"/>
    <mergeCell ref="D7:F7"/>
    <mergeCell ref="D8:F8"/>
    <mergeCell ref="D9:F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Y123"/>
  <sheetViews>
    <sheetView view="pageBreakPreview" zoomScale="75" zoomScaleNormal="75" zoomScaleSheetLayoutView="75" zoomScalePageLayoutView="0" workbookViewId="0" topLeftCell="A1">
      <pane xSplit="10" ySplit="10" topLeftCell="K86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G95" sqref="G95:H95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582</v>
      </c>
      <c r="L5" s="32" t="str">
        <f>K5</f>
        <v>H 31.1.15</v>
      </c>
      <c r="M5" s="32" t="str">
        <f>K5</f>
        <v>H 31.1.15</v>
      </c>
      <c r="N5" s="51" t="str">
        <f>K5</f>
        <v>H 31.1.15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0.4263888888888889</v>
      </c>
      <c r="L6" s="122">
        <v>0.40972222222222227</v>
      </c>
      <c r="M6" s="122">
        <v>0.3972222222222222</v>
      </c>
      <c r="N6" s="123">
        <v>0.37847222222222227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1.9</v>
      </c>
      <c r="L7" s="124">
        <v>1.35</v>
      </c>
      <c r="M7" s="124">
        <v>1.4</v>
      </c>
      <c r="N7" s="125">
        <v>1.4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196</v>
      </c>
      <c r="G11" s="4"/>
      <c r="H11" s="4"/>
      <c r="I11" s="4"/>
      <c r="J11" s="4"/>
      <c r="K11" s="22" t="s">
        <v>224</v>
      </c>
      <c r="L11" s="22" t="s">
        <v>208</v>
      </c>
      <c r="M11" s="22" t="s">
        <v>308</v>
      </c>
      <c r="N11" s="23" t="s">
        <v>371</v>
      </c>
      <c r="P11" s="29" t="s">
        <v>15</v>
      </c>
      <c r="Q11" s="29" t="e">
        <f aca="true" t="shared" si="0" ref="Q11:T13">IF(K11="",0,VALUE(MID(K11,2,LEN(K11)-2)))</f>
        <v>#VALUE!</v>
      </c>
      <c r="R11" s="29">
        <f t="shared" si="0"/>
        <v>100</v>
      </c>
      <c r="S11" s="29">
        <f t="shared" si="0"/>
        <v>175</v>
      </c>
      <c r="T11" s="29">
        <f t="shared" si="0"/>
        <v>850</v>
      </c>
      <c r="U11" s="29">
        <f aca="true" t="shared" si="1" ref="U11:X20">IF(K11="＋",0,IF(K11="(＋)",0,ABS(K11)))</f>
        <v>0</v>
      </c>
      <c r="V11" s="29">
        <f t="shared" si="1"/>
        <v>100</v>
      </c>
      <c r="W11" s="29">
        <f t="shared" si="1"/>
        <v>175</v>
      </c>
      <c r="X11" s="29">
        <f t="shared" si="1"/>
        <v>850</v>
      </c>
    </row>
    <row r="12" spans="2:24" ht="13.5" customHeight="1">
      <c r="B12" s="1">
        <f aca="true" t="shared" si="2" ref="B12:B73">B11+1</f>
        <v>2</v>
      </c>
      <c r="C12" s="3"/>
      <c r="D12" s="7"/>
      <c r="E12" s="4"/>
      <c r="F12" s="4" t="s">
        <v>143</v>
      </c>
      <c r="G12" s="4"/>
      <c r="H12" s="4"/>
      <c r="I12" s="4"/>
      <c r="J12" s="4"/>
      <c r="K12" s="22"/>
      <c r="L12" s="22" t="s">
        <v>224</v>
      </c>
      <c r="M12" s="22" t="s">
        <v>208</v>
      </c>
      <c r="N12" s="23" t="s">
        <v>208</v>
      </c>
      <c r="P12" s="29" t="s">
        <v>15</v>
      </c>
      <c r="Q12" s="29">
        <f t="shared" si="0"/>
        <v>0</v>
      </c>
      <c r="R12" s="29" t="e">
        <f t="shared" si="0"/>
        <v>#VALUE!</v>
      </c>
      <c r="S12" s="29">
        <f t="shared" si="0"/>
        <v>100</v>
      </c>
      <c r="T12" s="29">
        <f t="shared" si="0"/>
        <v>100</v>
      </c>
      <c r="U12" s="29">
        <f t="shared" si="1"/>
        <v>0</v>
      </c>
      <c r="V12" s="29">
        <f t="shared" si="1"/>
        <v>0</v>
      </c>
      <c r="W12" s="29">
        <f t="shared" si="1"/>
        <v>100</v>
      </c>
      <c r="X12" s="29">
        <f t="shared" si="1"/>
        <v>100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271</v>
      </c>
      <c r="G13" s="4"/>
      <c r="H13" s="4"/>
      <c r="I13" s="4"/>
      <c r="J13" s="4"/>
      <c r="K13" s="22"/>
      <c r="L13" s="22"/>
      <c r="M13" s="22" t="s">
        <v>223</v>
      </c>
      <c r="N13" s="23"/>
      <c r="P13" s="29" t="s">
        <v>15</v>
      </c>
      <c r="Q13" s="29">
        <f t="shared" si="0"/>
        <v>0</v>
      </c>
      <c r="R13" s="29">
        <f t="shared" si="0"/>
        <v>0</v>
      </c>
      <c r="S13" s="29">
        <f t="shared" si="0"/>
        <v>25</v>
      </c>
      <c r="T13" s="29">
        <f t="shared" si="0"/>
        <v>0</v>
      </c>
      <c r="U13" s="29">
        <f t="shared" si="1"/>
        <v>0</v>
      </c>
      <c r="V13" s="29">
        <f t="shared" si="1"/>
        <v>0</v>
      </c>
      <c r="W13" s="29">
        <f t="shared" si="1"/>
        <v>25</v>
      </c>
      <c r="X13" s="29">
        <f t="shared" si="1"/>
        <v>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257</v>
      </c>
      <c r="G14" s="4"/>
      <c r="H14" s="4"/>
      <c r="I14" s="4"/>
      <c r="J14" s="4"/>
      <c r="K14" s="22"/>
      <c r="L14" s="22" t="s">
        <v>223</v>
      </c>
      <c r="M14" s="22" t="s">
        <v>224</v>
      </c>
      <c r="N14" s="23"/>
      <c r="P14" s="90" t="s">
        <v>16</v>
      </c>
      <c r="Q14" s="29">
        <f>K14</f>
        <v>0</v>
      </c>
      <c r="R14" s="29" t="str">
        <f>L14</f>
        <v>(25)</v>
      </c>
      <c r="S14" s="29" t="str">
        <f>M14</f>
        <v>(＋)</v>
      </c>
      <c r="T14" s="29">
        <f>N14</f>
        <v>0</v>
      </c>
      <c r="U14" s="29">
        <f t="shared" si="1"/>
        <v>0</v>
      </c>
      <c r="V14" s="29">
        <f t="shared" si="1"/>
        <v>25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17</v>
      </c>
      <c r="G15" s="4"/>
      <c r="H15" s="4"/>
      <c r="I15" s="4"/>
      <c r="J15" s="4"/>
      <c r="K15" s="22" t="s">
        <v>205</v>
      </c>
      <c r="L15" s="22" t="s">
        <v>205</v>
      </c>
      <c r="M15" s="22" t="s">
        <v>309</v>
      </c>
      <c r="N15" s="23" t="s">
        <v>586</v>
      </c>
      <c r="P15" s="29" t="s">
        <v>15</v>
      </c>
      <c r="Q15" s="29" t="e">
        <f aca="true" t="shared" si="3" ref="Q15:T17">IF(K15="",0,VALUE(MID(K15,2,LEN(K15)-2)))</f>
        <v>#VALUE!</v>
      </c>
      <c r="R15" s="29" t="e">
        <f t="shared" si="3"/>
        <v>#VALUE!</v>
      </c>
      <c r="S15" s="29">
        <f t="shared" si="3"/>
        <v>25</v>
      </c>
      <c r="T15" s="29">
        <f t="shared" si="3"/>
        <v>0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1250</v>
      </c>
      <c r="X15" s="29">
        <f>IF(N15="＋",0,IF(N15="(＋)",0,ABS(N15)))</f>
        <v>400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153</v>
      </c>
      <c r="G16" s="4"/>
      <c r="H16" s="4"/>
      <c r="I16" s="4"/>
      <c r="J16" s="4"/>
      <c r="K16" s="22"/>
      <c r="L16" s="22" t="s">
        <v>205</v>
      </c>
      <c r="M16" s="22" t="s">
        <v>205</v>
      </c>
      <c r="N16" s="23"/>
      <c r="P16" s="29" t="s">
        <v>15</v>
      </c>
      <c r="Q16" s="29">
        <f t="shared" si="3"/>
        <v>0</v>
      </c>
      <c r="R16" s="29" t="e">
        <f t="shared" si="3"/>
        <v>#VALUE!</v>
      </c>
      <c r="S16" s="29" t="e">
        <f t="shared" si="3"/>
        <v>#VALUE!</v>
      </c>
      <c r="T16" s="29">
        <f t="shared" si="3"/>
        <v>0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291</v>
      </c>
      <c r="G17" s="4"/>
      <c r="H17" s="4"/>
      <c r="I17" s="4"/>
      <c r="J17" s="4"/>
      <c r="K17" s="22"/>
      <c r="L17" s="22" t="s">
        <v>230</v>
      </c>
      <c r="M17" s="22" t="s">
        <v>229</v>
      </c>
      <c r="N17" s="23" t="s">
        <v>587</v>
      </c>
      <c r="P17" s="29" t="s">
        <v>15</v>
      </c>
      <c r="Q17" s="29">
        <f t="shared" si="3"/>
        <v>0</v>
      </c>
      <c r="R17" s="29">
        <f t="shared" si="3"/>
        <v>475</v>
      </c>
      <c r="S17" s="29">
        <f t="shared" si="3"/>
        <v>625</v>
      </c>
      <c r="T17" s="29">
        <f t="shared" si="3"/>
        <v>1150</v>
      </c>
      <c r="U17" s="29">
        <f t="shared" si="1"/>
        <v>0</v>
      </c>
      <c r="V17" s="29">
        <f t="shared" si="1"/>
        <v>475</v>
      </c>
      <c r="W17" s="29">
        <f t="shared" si="1"/>
        <v>625</v>
      </c>
      <c r="X17" s="29">
        <f t="shared" si="1"/>
        <v>1150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195</v>
      </c>
      <c r="G18" s="4"/>
      <c r="H18" s="4"/>
      <c r="I18" s="4"/>
      <c r="J18" s="4"/>
      <c r="K18" s="22"/>
      <c r="L18" s="22"/>
      <c r="M18" s="22"/>
      <c r="N18" s="23" t="s">
        <v>224</v>
      </c>
      <c r="P18" s="90" t="s">
        <v>16</v>
      </c>
      <c r="Q18" s="29">
        <f>K18</f>
        <v>0</v>
      </c>
      <c r="R18" s="29">
        <f>L18</f>
        <v>0</v>
      </c>
      <c r="S18" s="29">
        <f>M18</f>
        <v>0</v>
      </c>
      <c r="T18" s="29" t="str">
        <f>N18</f>
        <v>(＋)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162</v>
      </c>
      <c r="G19" s="4"/>
      <c r="H19" s="4"/>
      <c r="I19" s="4"/>
      <c r="J19" s="4"/>
      <c r="K19" s="22"/>
      <c r="L19" s="22" t="s">
        <v>224</v>
      </c>
      <c r="M19" s="22" t="s">
        <v>223</v>
      </c>
      <c r="N19" s="23"/>
      <c r="U19" s="29">
        <f t="shared" si="1"/>
        <v>0</v>
      </c>
      <c r="V19" s="29">
        <f t="shared" si="1"/>
        <v>0</v>
      </c>
      <c r="W19" s="29">
        <f t="shared" si="1"/>
        <v>25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157</v>
      </c>
      <c r="G20" s="4"/>
      <c r="H20" s="4"/>
      <c r="I20" s="4"/>
      <c r="J20" s="4"/>
      <c r="K20" s="22" t="s">
        <v>228</v>
      </c>
      <c r="L20" s="22" t="s">
        <v>308</v>
      </c>
      <c r="M20" s="22" t="s">
        <v>350</v>
      </c>
      <c r="N20" s="23" t="s">
        <v>252</v>
      </c>
      <c r="P20" s="29" t="s">
        <v>15</v>
      </c>
      <c r="Q20" s="29">
        <f>IF(K20="",0,VALUE(MID(K20,2,LEN(K20)-2)))</f>
        <v>125</v>
      </c>
      <c r="R20" s="29" t="e">
        <f>IF(#REF!="",0,VALUE(MID(#REF!,2,LEN(#REF!)-2)))</f>
        <v>#REF!</v>
      </c>
      <c r="S20" s="29">
        <f>IF(M20="",0,VALUE(MID(M20,2,LEN(M20)-2)))</f>
        <v>225</v>
      </c>
      <c r="T20" s="29">
        <f>IF(N20="",0,VALUE(MID(N20,2,LEN(N20)-2)))</f>
        <v>75</v>
      </c>
      <c r="U20" s="29">
        <f t="shared" si="1"/>
        <v>125</v>
      </c>
      <c r="V20" s="29">
        <f t="shared" si="1"/>
        <v>175</v>
      </c>
      <c r="W20" s="29">
        <f t="shared" si="1"/>
        <v>225</v>
      </c>
      <c r="X20" s="29">
        <f t="shared" si="1"/>
        <v>75</v>
      </c>
    </row>
    <row r="21" spans="2:24" ht="13.5" customHeight="1">
      <c r="B21" s="1">
        <f t="shared" si="2"/>
        <v>11</v>
      </c>
      <c r="C21" s="2" t="s">
        <v>26</v>
      </c>
      <c r="D21" s="2" t="s">
        <v>27</v>
      </c>
      <c r="E21" s="4"/>
      <c r="F21" s="4" t="s">
        <v>154</v>
      </c>
      <c r="G21" s="4"/>
      <c r="H21" s="4"/>
      <c r="I21" s="4"/>
      <c r="J21" s="4"/>
      <c r="K21" s="28">
        <v>275</v>
      </c>
      <c r="L21" s="24">
        <v>500</v>
      </c>
      <c r="M21" s="24">
        <v>550</v>
      </c>
      <c r="N21" s="25">
        <v>225</v>
      </c>
      <c r="P21" s="90"/>
      <c r="U21" s="29">
        <f>COUNTA(K11:K20)</f>
        <v>3</v>
      </c>
      <c r="V21" s="29">
        <f>COUNTA(L11:L20)</f>
        <v>8</v>
      </c>
      <c r="W21" s="29">
        <f>COUNTA(M11:M20)</f>
        <v>9</v>
      </c>
      <c r="X21" s="29">
        <f>COUNTA(N11:N20)</f>
        <v>6</v>
      </c>
    </row>
    <row r="22" spans="2:16" ht="13.5" customHeight="1">
      <c r="B22" s="1">
        <f t="shared" si="2"/>
        <v>12</v>
      </c>
      <c r="C22" s="2" t="s">
        <v>28</v>
      </c>
      <c r="D22" s="2" t="s">
        <v>29</v>
      </c>
      <c r="E22" s="4"/>
      <c r="F22" s="4" t="s">
        <v>129</v>
      </c>
      <c r="G22" s="4"/>
      <c r="H22" s="4"/>
      <c r="I22" s="4"/>
      <c r="J22" s="4"/>
      <c r="K22" s="24"/>
      <c r="L22" s="28">
        <v>50</v>
      </c>
      <c r="M22" s="24">
        <v>25</v>
      </c>
      <c r="N22" s="25">
        <v>75</v>
      </c>
      <c r="P22" s="90"/>
    </row>
    <row r="23" spans="2:14" ht="13.5" customHeight="1">
      <c r="B23" s="1">
        <f t="shared" si="2"/>
        <v>13</v>
      </c>
      <c r="C23" s="2" t="s">
        <v>110</v>
      </c>
      <c r="D23" s="2" t="s">
        <v>18</v>
      </c>
      <c r="E23" s="4"/>
      <c r="F23" s="4" t="s">
        <v>573</v>
      </c>
      <c r="G23" s="4"/>
      <c r="H23" s="4"/>
      <c r="I23" s="4"/>
      <c r="J23" s="4"/>
      <c r="K23" s="24"/>
      <c r="L23" s="24"/>
      <c r="M23" s="24">
        <v>125</v>
      </c>
      <c r="N23" s="25">
        <v>7700</v>
      </c>
    </row>
    <row r="24" spans="2:14" ht="12.75" customHeight="1">
      <c r="B24" s="1">
        <f t="shared" si="2"/>
        <v>14</v>
      </c>
      <c r="C24" s="7"/>
      <c r="D24" s="7"/>
      <c r="E24" s="4"/>
      <c r="F24" s="4" t="s">
        <v>123</v>
      </c>
      <c r="G24" s="4"/>
      <c r="H24" s="4"/>
      <c r="I24" s="4"/>
      <c r="J24" s="4"/>
      <c r="K24" s="24"/>
      <c r="L24" s="24">
        <v>50</v>
      </c>
      <c r="M24" s="24">
        <v>50</v>
      </c>
      <c r="N24" s="25">
        <v>50</v>
      </c>
    </row>
    <row r="25" spans="2:14" ht="13.5" customHeight="1">
      <c r="B25" s="1">
        <f t="shared" si="2"/>
        <v>15</v>
      </c>
      <c r="C25" s="7"/>
      <c r="D25" s="7"/>
      <c r="E25" s="4"/>
      <c r="F25" s="4" t="s">
        <v>596</v>
      </c>
      <c r="G25" s="4"/>
      <c r="H25" s="4"/>
      <c r="I25" s="4"/>
      <c r="J25" s="4"/>
      <c r="K25" s="28"/>
      <c r="L25" s="24"/>
      <c r="M25" s="24"/>
      <c r="N25" s="25">
        <v>400</v>
      </c>
    </row>
    <row r="26" spans="2:24" ht="13.5" customHeight="1">
      <c r="B26" s="1">
        <f t="shared" si="2"/>
        <v>16</v>
      </c>
      <c r="C26" s="7"/>
      <c r="D26" s="2" t="s">
        <v>94</v>
      </c>
      <c r="E26" s="4"/>
      <c r="F26" s="4" t="s">
        <v>405</v>
      </c>
      <c r="G26" s="4"/>
      <c r="H26" s="4"/>
      <c r="I26" s="4"/>
      <c r="J26" s="4"/>
      <c r="K26" s="24"/>
      <c r="L26" s="24">
        <v>25</v>
      </c>
      <c r="M26" s="24">
        <v>25</v>
      </c>
      <c r="N26" s="25">
        <v>100</v>
      </c>
      <c r="U26" s="29">
        <f>COUNTA(K26:K26)</f>
        <v>0</v>
      </c>
      <c r="V26" s="29">
        <f>COUNTA(L26:L26)</f>
        <v>1</v>
      </c>
      <c r="W26" s="29">
        <f>COUNTA(M26:M26)</f>
        <v>1</v>
      </c>
      <c r="X26" s="29">
        <f>COUNTA(N26:N26)</f>
        <v>1</v>
      </c>
    </row>
    <row r="27" spans="2:14" ht="13.5" customHeight="1">
      <c r="B27" s="1">
        <f t="shared" si="2"/>
        <v>17</v>
      </c>
      <c r="C27" s="7"/>
      <c r="D27" s="2" t="s">
        <v>19</v>
      </c>
      <c r="E27" s="4"/>
      <c r="F27" s="4" t="s">
        <v>150</v>
      </c>
      <c r="G27" s="4"/>
      <c r="H27" s="4"/>
      <c r="I27" s="4"/>
      <c r="J27" s="4"/>
      <c r="K27" s="24" t="s">
        <v>205</v>
      </c>
      <c r="L27" s="24"/>
      <c r="M27" s="24"/>
      <c r="N27" s="25"/>
    </row>
    <row r="28" spans="2:14" ht="13.5" customHeight="1">
      <c r="B28" s="1">
        <f t="shared" si="2"/>
        <v>18</v>
      </c>
      <c r="C28" s="7"/>
      <c r="D28" s="7"/>
      <c r="E28" s="4"/>
      <c r="F28" s="4" t="s">
        <v>133</v>
      </c>
      <c r="G28" s="4"/>
      <c r="H28" s="4"/>
      <c r="I28" s="4"/>
      <c r="J28" s="4"/>
      <c r="K28" s="28"/>
      <c r="L28" s="24">
        <v>100</v>
      </c>
      <c r="M28" s="24" t="s">
        <v>205</v>
      </c>
      <c r="N28" s="25" t="s">
        <v>205</v>
      </c>
    </row>
    <row r="29" spans="2:14" ht="13.5" customHeight="1">
      <c r="B29" s="1">
        <f t="shared" si="2"/>
        <v>19</v>
      </c>
      <c r="C29" s="7"/>
      <c r="D29" s="7"/>
      <c r="E29" s="4"/>
      <c r="F29" s="4" t="s">
        <v>134</v>
      </c>
      <c r="G29" s="4"/>
      <c r="H29" s="4"/>
      <c r="I29" s="4"/>
      <c r="J29" s="4"/>
      <c r="K29" s="24" t="s">
        <v>205</v>
      </c>
      <c r="L29" s="24" t="s">
        <v>205</v>
      </c>
      <c r="M29" s="24" t="s">
        <v>205</v>
      </c>
      <c r="N29" s="25" t="s">
        <v>205</v>
      </c>
    </row>
    <row r="30" spans="2:14" ht="13.5" customHeight="1">
      <c r="B30" s="1">
        <f t="shared" si="2"/>
        <v>20</v>
      </c>
      <c r="C30" s="7"/>
      <c r="D30" s="7"/>
      <c r="E30" s="4"/>
      <c r="F30" s="4" t="s">
        <v>20</v>
      </c>
      <c r="G30" s="4"/>
      <c r="H30" s="4"/>
      <c r="I30" s="4"/>
      <c r="J30" s="4"/>
      <c r="K30" s="28">
        <v>325</v>
      </c>
      <c r="L30" s="24">
        <v>750</v>
      </c>
      <c r="M30" s="24">
        <v>1875</v>
      </c>
      <c r="N30" s="25">
        <v>325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140</v>
      </c>
      <c r="G31" s="4"/>
      <c r="H31" s="4"/>
      <c r="I31" s="4"/>
      <c r="J31" s="4"/>
      <c r="K31" s="24" t="s">
        <v>205</v>
      </c>
      <c r="L31" s="24"/>
      <c r="M31" s="24" t="s">
        <v>205</v>
      </c>
      <c r="N31" s="25"/>
    </row>
    <row r="32" spans="2:14" ht="13.5" customHeight="1">
      <c r="B32" s="1">
        <f t="shared" si="2"/>
        <v>22</v>
      </c>
      <c r="C32" s="7"/>
      <c r="D32" s="7"/>
      <c r="E32" s="4"/>
      <c r="F32" s="4" t="s">
        <v>144</v>
      </c>
      <c r="G32" s="4"/>
      <c r="H32" s="4"/>
      <c r="I32" s="4"/>
      <c r="J32" s="4"/>
      <c r="K32" s="24"/>
      <c r="L32" s="24">
        <v>125</v>
      </c>
      <c r="M32" s="24">
        <v>200</v>
      </c>
      <c r="N32" s="25">
        <v>225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138</v>
      </c>
      <c r="G33" s="4"/>
      <c r="H33" s="4"/>
      <c r="I33" s="4"/>
      <c r="J33" s="4"/>
      <c r="K33" s="24"/>
      <c r="L33" s="24">
        <v>150</v>
      </c>
      <c r="M33" s="24"/>
      <c r="N33" s="25"/>
    </row>
    <row r="34" spans="2:14" ht="13.5" customHeight="1">
      <c r="B34" s="1">
        <f t="shared" si="2"/>
        <v>24</v>
      </c>
      <c r="C34" s="7"/>
      <c r="D34" s="7"/>
      <c r="E34" s="4"/>
      <c r="F34" s="4" t="s">
        <v>200</v>
      </c>
      <c r="G34" s="4"/>
      <c r="H34" s="4"/>
      <c r="I34" s="4"/>
      <c r="J34" s="4"/>
      <c r="K34" s="24">
        <v>450</v>
      </c>
      <c r="L34" s="24">
        <v>2875</v>
      </c>
      <c r="M34" s="24">
        <v>6750</v>
      </c>
      <c r="N34" s="25">
        <v>8500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22</v>
      </c>
      <c r="G35" s="4"/>
      <c r="H35" s="4"/>
      <c r="I35" s="4"/>
      <c r="J35" s="4"/>
      <c r="K35" s="28">
        <v>500</v>
      </c>
      <c r="L35" s="24">
        <v>750</v>
      </c>
      <c r="M35" s="24">
        <v>1250</v>
      </c>
      <c r="N35" s="25"/>
    </row>
    <row r="36" spans="2:14" ht="13.5" customHeight="1">
      <c r="B36" s="1">
        <f t="shared" si="2"/>
        <v>26</v>
      </c>
      <c r="C36" s="7"/>
      <c r="D36" s="7"/>
      <c r="E36" s="4"/>
      <c r="F36" s="4" t="s">
        <v>23</v>
      </c>
      <c r="G36" s="4"/>
      <c r="H36" s="4"/>
      <c r="I36" s="4"/>
      <c r="J36" s="4"/>
      <c r="K36" s="24">
        <v>64250</v>
      </c>
      <c r="L36" s="24">
        <v>11750</v>
      </c>
      <c r="M36" s="60">
        <v>10250</v>
      </c>
      <c r="N36" s="66">
        <v>25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24</v>
      </c>
      <c r="G37" s="4"/>
      <c r="H37" s="4"/>
      <c r="I37" s="4"/>
      <c r="J37" s="4"/>
      <c r="K37" s="24"/>
      <c r="L37" s="24"/>
      <c r="M37" s="24" t="s">
        <v>205</v>
      </c>
      <c r="N37" s="25"/>
    </row>
    <row r="38" spans="2:14" ht="13.5" customHeight="1">
      <c r="B38" s="1">
        <f t="shared" si="2"/>
        <v>28</v>
      </c>
      <c r="C38" s="2" t="s">
        <v>95</v>
      </c>
      <c r="D38" s="2" t="s">
        <v>96</v>
      </c>
      <c r="E38" s="4"/>
      <c r="F38" s="4" t="s">
        <v>597</v>
      </c>
      <c r="G38" s="4"/>
      <c r="H38" s="4"/>
      <c r="I38" s="4"/>
      <c r="J38" s="4"/>
      <c r="K38" s="28" t="s">
        <v>205</v>
      </c>
      <c r="L38" s="28"/>
      <c r="M38" s="24"/>
      <c r="N38" s="25"/>
    </row>
    <row r="39" spans="2:14" ht="13.5" customHeight="1">
      <c r="B39" s="1">
        <f t="shared" si="2"/>
        <v>29</v>
      </c>
      <c r="C39" s="7"/>
      <c r="D39" s="7"/>
      <c r="E39" s="4"/>
      <c r="F39" s="4" t="s">
        <v>119</v>
      </c>
      <c r="G39" s="4"/>
      <c r="H39" s="4"/>
      <c r="I39" s="4"/>
      <c r="J39" s="4"/>
      <c r="K39" s="24"/>
      <c r="L39" s="24"/>
      <c r="M39" s="24" t="s">
        <v>205</v>
      </c>
      <c r="N39" s="25" t="s">
        <v>205</v>
      </c>
    </row>
    <row r="40" spans="2:25" ht="13.5" customHeight="1">
      <c r="B40" s="1">
        <f t="shared" si="2"/>
        <v>30</v>
      </c>
      <c r="C40" s="2" t="s">
        <v>111</v>
      </c>
      <c r="D40" s="2" t="s">
        <v>30</v>
      </c>
      <c r="E40" s="4"/>
      <c r="F40" s="4" t="s">
        <v>168</v>
      </c>
      <c r="G40" s="4"/>
      <c r="H40" s="4"/>
      <c r="I40" s="4"/>
      <c r="J40" s="4"/>
      <c r="K40" s="24"/>
      <c r="L40" s="28">
        <v>100</v>
      </c>
      <c r="M40" s="24">
        <v>700</v>
      </c>
      <c r="N40" s="25">
        <v>200</v>
      </c>
      <c r="Y40" s="62"/>
    </row>
    <row r="41" spans="2:25" ht="13.5" customHeight="1">
      <c r="B41" s="1">
        <f t="shared" si="2"/>
        <v>31</v>
      </c>
      <c r="C41" s="7"/>
      <c r="D41" s="7"/>
      <c r="E41" s="4"/>
      <c r="F41" s="4" t="s">
        <v>234</v>
      </c>
      <c r="G41" s="4"/>
      <c r="H41" s="4"/>
      <c r="I41" s="4"/>
      <c r="J41" s="4"/>
      <c r="K41" s="24">
        <v>200</v>
      </c>
      <c r="L41" s="24">
        <v>300</v>
      </c>
      <c r="M41" s="24" t="s">
        <v>205</v>
      </c>
      <c r="N41" s="134" t="s">
        <v>205</v>
      </c>
      <c r="Y41" s="62"/>
    </row>
    <row r="42" spans="2:25" ht="13.5" customHeight="1">
      <c r="B42" s="1">
        <f t="shared" si="2"/>
        <v>32</v>
      </c>
      <c r="C42" s="7"/>
      <c r="D42" s="7"/>
      <c r="E42" s="4"/>
      <c r="F42" s="4" t="s">
        <v>598</v>
      </c>
      <c r="G42" s="4"/>
      <c r="H42" s="4"/>
      <c r="I42" s="4"/>
      <c r="J42" s="4"/>
      <c r="K42" s="24">
        <v>50</v>
      </c>
      <c r="L42" s="24">
        <v>50</v>
      </c>
      <c r="M42" s="24">
        <v>50</v>
      </c>
      <c r="N42" s="25">
        <v>50</v>
      </c>
      <c r="Y42" s="62"/>
    </row>
    <row r="43" spans="2:25" ht="13.5" customHeight="1">
      <c r="B43" s="1">
        <f t="shared" si="2"/>
        <v>33</v>
      </c>
      <c r="C43" s="7"/>
      <c r="D43" s="7"/>
      <c r="E43" s="4"/>
      <c r="F43" s="4" t="s">
        <v>32</v>
      </c>
      <c r="G43" s="4"/>
      <c r="H43" s="4"/>
      <c r="I43" s="4"/>
      <c r="J43" s="4"/>
      <c r="K43" s="24"/>
      <c r="L43" s="24"/>
      <c r="M43" s="24"/>
      <c r="N43" s="25">
        <v>100</v>
      </c>
      <c r="Y43" s="62"/>
    </row>
    <row r="44" spans="2:25" ht="13.5" customHeight="1">
      <c r="B44" s="1">
        <f t="shared" si="2"/>
        <v>34</v>
      </c>
      <c r="C44" s="7"/>
      <c r="D44" s="7"/>
      <c r="E44" s="4"/>
      <c r="F44" s="4" t="s">
        <v>599</v>
      </c>
      <c r="G44" s="4"/>
      <c r="H44" s="4"/>
      <c r="I44" s="4"/>
      <c r="J44" s="4"/>
      <c r="K44" s="24"/>
      <c r="L44" s="24" t="s">
        <v>205</v>
      </c>
      <c r="M44" s="24"/>
      <c r="N44" s="25"/>
      <c r="Y44" s="64"/>
    </row>
    <row r="45" spans="2:25" ht="13.5" customHeight="1">
      <c r="B45" s="1">
        <f t="shared" si="2"/>
        <v>35</v>
      </c>
      <c r="C45" s="7"/>
      <c r="D45" s="7"/>
      <c r="E45" s="4"/>
      <c r="F45" s="4" t="s">
        <v>145</v>
      </c>
      <c r="G45" s="4"/>
      <c r="H45" s="4"/>
      <c r="I45" s="4"/>
      <c r="J45" s="4"/>
      <c r="K45" s="24" t="s">
        <v>205</v>
      </c>
      <c r="L45" s="24">
        <v>100</v>
      </c>
      <c r="M45" s="24">
        <v>250</v>
      </c>
      <c r="N45" s="25">
        <v>600</v>
      </c>
      <c r="Y45" s="63"/>
    </row>
    <row r="46" spans="2:25" ht="13.5" customHeight="1">
      <c r="B46" s="1">
        <f t="shared" si="2"/>
        <v>36</v>
      </c>
      <c r="C46" s="7"/>
      <c r="D46" s="7"/>
      <c r="E46" s="4"/>
      <c r="F46" s="4" t="s">
        <v>219</v>
      </c>
      <c r="G46" s="4"/>
      <c r="H46" s="4"/>
      <c r="I46" s="4"/>
      <c r="J46" s="4"/>
      <c r="K46" s="24"/>
      <c r="L46" s="24" t="s">
        <v>205</v>
      </c>
      <c r="M46" s="24"/>
      <c r="N46" s="25"/>
      <c r="Y46" s="65"/>
    </row>
    <row r="47" spans="2:25" ht="13.5" customHeight="1">
      <c r="B47" s="1">
        <f t="shared" si="2"/>
        <v>37</v>
      </c>
      <c r="C47" s="7"/>
      <c r="D47" s="7"/>
      <c r="E47" s="4"/>
      <c r="F47" s="4" t="s">
        <v>220</v>
      </c>
      <c r="G47" s="4"/>
      <c r="H47" s="4"/>
      <c r="I47" s="4"/>
      <c r="J47" s="4"/>
      <c r="K47" s="24">
        <v>25</v>
      </c>
      <c r="L47" s="90">
        <v>75</v>
      </c>
      <c r="M47" s="24">
        <v>50</v>
      </c>
      <c r="N47" s="25">
        <v>75</v>
      </c>
      <c r="Y47" s="62"/>
    </row>
    <row r="48" spans="2:25" ht="13.5" customHeight="1">
      <c r="B48" s="1">
        <f t="shared" si="2"/>
        <v>38</v>
      </c>
      <c r="C48" s="7"/>
      <c r="D48" s="7"/>
      <c r="E48" s="4"/>
      <c r="F48" s="4" t="s">
        <v>146</v>
      </c>
      <c r="G48" s="4"/>
      <c r="H48" s="4"/>
      <c r="I48" s="4"/>
      <c r="J48" s="4"/>
      <c r="K48" s="24">
        <v>2800</v>
      </c>
      <c r="L48" s="24">
        <v>1700</v>
      </c>
      <c r="M48" s="24">
        <v>2050</v>
      </c>
      <c r="N48" s="25">
        <v>325</v>
      </c>
      <c r="Y48" s="65"/>
    </row>
    <row r="49" spans="2:25" ht="13.5" customHeight="1">
      <c r="B49" s="1">
        <f t="shared" si="2"/>
        <v>39</v>
      </c>
      <c r="C49" s="7"/>
      <c r="D49" s="7"/>
      <c r="E49" s="4"/>
      <c r="F49" s="4" t="s">
        <v>147</v>
      </c>
      <c r="G49" s="4"/>
      <c r="H49" s="4"/>
      <c r="I49" s="4"/>
      <c r="J49" s="4"/>
      <c r="K49" s="24">
        <v>25</v>
      </c>
      <c r="L49" s="24">
        <v>50</v>
      </c>
      <c r="M49" s="24">
        <v>300</v>
      </c>
      <c r="N49" s="25">
        <v>1000</v>
      </c>
      <c r="Y49" s="62"/>
    </row>
    <row r="50" spans="2:25" ht="13.5" customHeight="1">
      <c r="B50" s="1">
        <f t="shared" si="2"/>
        <v>40</v>
      </c>
      <c r="C50" s="7"/>
      <c r="D50" s="7"/>
      <c r="E50" s="4"/>
      <c r="F50" s="4" t="s">
        <v>385</v>
      </c>
      <c r="G50" s="4"/>
      <c r="H50" s="4"/>
      <c r="I50" s="4"/>
      <c r="J50" s="4"/>
      <c r="K50" s="24"/>
      <c r="L50" s="24"/>
      <c r="M50" s="24"/>
      <c r="N50" s="25">
        <v>275</v>
      </c>
      <c r="Y50" s="62"/>
    </row>
    <row r="51" spans="2:25" ht="13.5" customHeight="1">
      <c r="B51" s="1">
        <f t="shared" si="2"/>
        <v>41</v>
      </c>
      <c r="C51" s="7"/>
      <c r="D51" s="7"/>
      <c r="E51" s="4"/>
      <c r="F51" s="4" t="s">
        <v>577</v>
      </c>
      <c r="G51" s="4"/>
      <c r="H51" s="4"/>
      <c r="I51" s="4"/>
      <c r="J51" s="4"/>
      <c r="K51" s="24"/>
      <c r="L51" s="24">
        <v>100</v>
      </c>
      <c r="M51" s="24"/>
      <c r="N51" s="25"/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35</v>
      </c>
      <c r="G52" s="4"/>
      <c r="H52" s="4"/>
      <c r="I52" s="4"/>
      <c r="J52" s="4"/>
      <c r="K52" s="28">
        <v>16</v>
      </c>
      <c r="L52" s="24"/>
      <c r="M52" s="24">
        <v>16</v>
      </c>
      <c r="N52" s="25"/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104</v>
      </c>
      <c r="G53" s="4"/>
      <c r="H53" s="4"/>
      <c r="I53" s="4"/>
      <c r="J53" s="4"/>
      <c r="K53" s="28"/>
      <c r="L53" s="24" t="s">
        <v>205</v>
      </c>
      <c r="M53" s="24">
        <v>200</v>
      </c>
      <c r="N53" s="25"/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105</v>
      </c>
      <c r="G54" s="4"/>
      <c r="H54" s="4"/>
      <c r="I54" s="4"/>
      <c r="J54" s="4"/>
      <c r="K54" s="24"/>
      <c r="L54" s="24" t="s">
        <v>205</v>
      </c>
      <c r="M54" s="24"/>
      <c r="N54" s="25"/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148</v>
      </c>
      <c r="G55" s="4"/>
      <c r="H55" s="4"/>
      <c r="I55" s="4"/>
      <c r="J55" s="4"/>
      <c r="K55" s="24">
        <v>350</v>
      </c>
      <c r="L55" s="24">
        <v>400</v>
      </c>
      <c r="M55" s="24">
        <v>1000</v>
      </c>
      <c r="N55" s="25">
        <v>750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155</v>
      </c>
      <c r="G56" s="4"/>
      <c r="H56" s="4"/>
      <c r="I56" s="4"/>
      <c r="J56" s="4"/>
      <c r="K56" s="24"/>
      <c r="L56" s="24">
        <v>25</v>
      </c>
      <c r="M56" s="24"/>
      <c r="N56" s="25" t="s">
        <v>205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156</v>
      </c>
      <c r="G57" s="4"/>
      <c r="H57" s="4"/>
      <c r="I57" s="4"/>
      <c r="J57" s="4"/>
      <c r="K57" s="24"/>
      <c r="L57" s="24"/>
      <c r="M57" s="24">
        <v>50</v>
      </c>
      <c r="N57" s="25">
        <v>25</v>
      </c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39</v>
      </c>
      <c r="G58" s="4"/>
      <c r="H58" s="4"/>
      <c r="I58" s="4"/>
      <c r="J58" s="4"/>
      <c r="K58" s="24">
        <v>50</v>
      </c>
      <c r="L58" s="24">
        <v>1200</v>
      </c>
      <c r="M58" s="24">
        <v>1250</v>
      </c>
      <c r="N58" s="25">
        <v>325</v>
      </c>
      <c r="Y58" s="62"/>
    </row>
    <row r="59" spans="2:14" ht="13.5" customHeight="1">
      <c r="B59" s="1">
        <f t="shared" si="2"/>
        <v>49</v>
      </c>
      <c r="C59" s="2" t="s">
        <v>40</v>
      </c>
      <c r="D59" s="2" t="s">
        <v>41</v>
      </c>
      <c r="E59" s="4"/>
      <c r="F59" s="4" t="s">
        <v>98</v>
      </c>
      <c r="G59" s="4"/>
      <c r="H59" s="4"/>
      <c r="I59" s="4"/>
      <c r="J59" s="4"/>
      <c r="K59" s="24" t="s">
        <v>205</v>
      </c>
      <c r="L59" s="24" t="s">
        <v>205</v>
      </c>
      <c r="M59" s="24"/>
      <c r="N59" s="25"/>
    </row>
    <row r="60" spans="2:14" ht="13.5" customHeight="1">
      <c r="B60" s="1">
        <f t="shared" si="2"/>
        <v>50</v>
      </c>
      <c r="C60" s="7"/>
      <c r="D60" s="7"/>
      <c r="E60" s="4"/>
      <c r="F60" s="4" t="s">
        <v>184</v>
      </c>
      <c r="G60" s="4"/>
      <c r="H60" s="4"/>
      <c r="I60" s="4"/>
      <c r="J60" s="4"/>
      <c r="K60" s="24"/>
      <c r="L60" s="24">
        <v>1</v>
      </c>
      <c r="M60" s="24" t="s">
        <v>205</v>
      </c>
      <c r="N60" s="25"/>
    </row>
    <row r="61" spans="2:14" ht="13.5" customHeight="1">
      <c r="B61" s="1">
        <f t="shared" si="2"/>
        <v>51</v>
      </c>
      <c r="C61" s="7"/>
      <c r="D61" s="7"/>
      <c r="E61" s="4"/>
      <c r="F61" s="4" t="s">
        <v>185</v>
      </c>
      <c r="G61" s="4"/>
      <c r="H61" s="4"/>
      <c r="I61" s="4"/>
      <c r="J61" s="4"/>
      <c r="K61" s="24">
        <v>1</v>
      </c>
      <c r="L61" s="28"/>
      <c r="M61" s="24" t="s">
        <v>205</v>
      </c>
      <c r="N61" s="25" t="s">
        <v>205</v>
      </c>
    </row>
    <row r="62" spans="2:14" ht="13.5" customHeight="1">
      <c r="B62" s="1">
        <f t="shared" si="2"/>
        <v>52</v>
      </c>
      <c r="C62" s="7"/>
      <c r="D62" s="7"/>
      <c r="E62" s="4"/>
      <c r="F62" s="4" t="s">
        <v>186</v>
      </c>
      <c r="G62" s="4"/>
      <c r="H62" s="4"/>
      <c r="I62" s="4"/>
      <c r="J62" s="4"/>
      <c r="K62" s="24">
        <v>1</v>
      </c>
      <c r="L62" s="24">
        <v>1</v>
      </c>
      <c r="M62" s="24">
        <v>1</v>
      </c>
      <c r="N62" s="25">
        <v>1</v>
      </c>
    </row>
    <row r="63" spans="2:14" ht="13.5" customHeight="1">
      <c r="B63" s="1">
        <f t="shared" si="2"/>
        <v>53</v>
      </c>
      <c r="C63" s="7"/>
      <c r="D63" s="7"/>
      <c r="E63" s="4"/>
      <c r="F63" s="4" t="s">
        <v>179</v>
      </c>
      <c r="G63" s="4"/>
      <c r="H63" s="4"/>
      <c r="I63" s="4"/>
      <c r="J63" s="4"/>
      <c r="K63" s="24" t="s">
        <v>205</v>
      </c>
      <c r="L63" s="24"/>
      <c r="M63" s="24" t="s">
        <v>205</v>
      </c>
      <c r="N63" s="25"/>
    </row>
    <row r="64" spans="2:14" ht="13.5" customHeight="1">
      <c r="B64" s="1">
        <f t="shared" si="2"/>
        <v>54</v>
      </c>
      <c r="C64" s="7"/>
      <c r="D64" s="7"/>
      <c r="E64" s="4"/>
      <c r="F64" s="4" t="s">
        <v>42</v>
      </c>
      <c r="G64" s="4"/>
      <c r="H64" s="4"/>
      <c r="I64" s="4"/>
      <c r="J64" s="4"/>
      <c r="K64" s="24"/>
      <c r="L64" s="24">
        <v>1</v>
      </c>
      <c r="M64" s="24">
        <v>1</v>
      </c>
      <c r="N64" s="25"/>
    </row>
    <row r="65" spans="2:14" ht="13.5" customHeight="1">
      <c r="B65" s="1">
        <f t="shared" si="2"/>
        <v>55</v>
      </c>
      <c r="C65" s="2" t="s">
        <v>301</v>
      </c>
      <c r="D65" s="2" t="s">
        <v>89</v>
      </c>
      <c r="E65" s="4"/>
      <c r="F65" s="4" t="s">
        <v>238</v>
      </c>
      <c r="G65" s="4"/>
      <c r="H65" s="4"/>
      <c r="I65" s="4"/>
      <c r="J65" s="4"/>
      <c r="K65" s="24"/>
      <c r="L65" s="24" t="s">
        <v>205</v>
      </c>
      <c r="M65" s="24" t="s">
        <v>205</v>
      </c>
      <c r="N65" s="25" t="s">
        <v>205</v>
      </c>
    </row>
    <row r="66" spans="2:14" ht="13.5" customHeight="1">
      <c r="B66" s="1">
        <f t="shared" si="2"/>
        <v>56</v>
      </c>
      <c r="C66" s="7"/>
      <c r="D66" s="2" t="s">
        <v>90</v>
      </c>
      <c r="E66" s="4"/>
      <c r="F66" s="4" t="s">
        <v>128</v>
      </c>
      <c r="G66" s="4"/>
      <c r="H66" s="4"/>
      <c r="I66" s="4"/>
      <c r="J66" s="4"/>
      <c r="K66" s="24" t="s">
        <v>205</v>
      </c>
      <c r="L66" s="24" t="s">
        <v>205</v>
      </c>
      <c r="M66" s="24"/>
      <c r="N66" s="25"/>
    </row>
    <row r="67" spans="2:14" ht="13.5" customHeight="1">
      <c r="B67" s="1">
        <f t="shared" si="2"/>
        <v>57</v>
      </c>
      <c r="C67" s="7"/>
      <c r="D67" s="2" t="s">
        <v>44</v>
      </c>
      <c r="E67" s="4"/>
      <c r="F67" s="4" t="s">
        <v>167</v>
      </c>
      <c r="G67" s="4"/>
      <c r="H67" s="4"/>
      <c r="I67" s="4"/>
      <c r="J67" s="4"/>
      <c r="K67" s="24">
        <v>8</v>
      </c>
      <c r="L67" s="24">
        <v>8</v>
      </c>
      <c r="M67" s="24" t="s">
        <v>205</v>
      </c>
      <c r="N67" s="25">
        <v>1</v>
      </c>
    </row>
    <row r="68" spans="2:14" ht="13.5" customHeight="1">
      <c r="B68" s="1">
        <f t="shared" si="2"/>
        <v>58</v>
      </c>
      <c r="C68" s="7"/>
      <c r="D68" s="8"/>
      <c r="E68" s="4"/>
      <c r="F68" s="4" t="s">
        <v>45</v>
      </c>
      <c r="G68" s="4"/>
      <c r="H68" s="4"/>
      <c r="I68" s="4"/>
      <c r="J68" s="4"/>
      <c r="K68" s="24"/>
      <c r="L68" s="24"/>
      <c r="M68" s="24"/>
      <c r="N68" s="25" t="s">
        <v>205</v>
      </c>
    </row>
    <row r="69" spans="2:14" ht="13.5" customHeight="1">
      <c r="B69" s="1">
        <f t="shared" si="2"/>
        <v>59</v>
      </c>
      <c r="C69" s="8"/>
      <c r="D69" s="9" t="s">
        <v>46</v>
      </c>
      <c r="E69" s="4"/>
      <c r="F69" s="4" t="s">
        <v>47</v>
      </c>
      <c r="G69" s="4"/>
      <c r="H69" s="4"/>
      <c r="I69" s="4"/>
      <c r="J69" s="4"/>
      <c r="K69" s="24">
        <v>100</v>
      </c>
      <c r="L69" s="24">
        <v>75</v>
      </c>
      <c r="M69" s="24">
        <v>75</v>
      </c>
      <c r="N69" s="25">
        <v>125</v>
      </c>
    </row>
    <row r="70" spans="2:24" ht="13.5" customHeight="1">
      <c r="B70" s="1">
        <f t="shared" si="2"/>
        <v>60</v>
      </c>
      <c r="C70" s="2" t="s">
        <v>0</v>
      </c>
      <c r="D70" s="9" t="s">
        <v>48</v>
      </c>
      <c r="E70" s="4"/>
      <c r="F70" s="4" t="s">
        <v>49</v>
      </c>
      <c r="G70" s="4"/>
      <c r="H70" s="4"/>
      <c r="I70" s="4"/>
      <c r="J70" s="4"/>
      <c r="K70" s="24" t="s">
        <v>205</v>
      </c>
      <c r="L70" s="24" t="s">
        <v>205</v>
      </c>
      <c r="M70" s="24" t="s">
        <v>205</v>
      </c>
      <c r="N70" s="25">
        <v>125</v>
      </c>
      <c r="U70" s="29">
        <f>COUNTA(K59:K70)</f>
        <v>8</v>
      </c>
      <c r="V70" s="29">
        <f>COUNTA(L59:L70)</f>
        <v>9</v>
      </c>
      <c r="W70" s="29">
        <f>COUNTA(M59:M70)</f>
        <v>9</v>
      </c>
      <c r="X70" s="29">
        <f>COUNTA(N59:N70)</f>
        <v>7</v>
      </c>
    </row>
    <row r="71" spans="2:14" ht="13.5" customHeight="1">
      <c r="B71" s="1">
        <f t="shared" si="2"/>
        <v>61</v>
      </c>
      <c r="C71" s="156" t="s">
        <v>50</v>
      </c>
      <c r="D71" s="157"/>
      <c r="E71" s="4"/>
      <c r="F71" s="4" t="s">
        <v>51</v>
      </c>
      <c r="G71" s="4"/>
      <c r="H71" s="4"/>
      <c r="I71" s="4"/>
      <c r="J71" s="4"/>
      <c r="K71" s="24">
        <v>2750</v>
      </c>
      <c r="L71" s="24">
        <v>3000</v>
      </c>
      <c r="M71" s="24">
        <v>4500</v>
      </c>
      <c r="N71" s="25">
        <v>4000</v>
      </c>
    </row>
    <row r="72" spans="2:14" ht="13.5" customHeight="1">
      <c r="B72" s="1">
        <f t="shared" si="2"/>
        <v>62</v>
      </c>
      <c r="C72" s="3"/>
      <c r="D72" s="92"/>
      <c r="E72" s="4"/>
      <c r="F72" s="4" t="s">
        <v>52</v>
      </c>
      <c r="G72" s="4"/>
      <c r="H72" s="4"/>
      <c r="I72" s="4"/>
      <c r="J72" s="4"/>
      <c r="K72" s="24">
        <v>750</v>
      </c>
      <c r="L72" s="24">
        <v>2750</v>
      </c>
      <c r="M72" s="24">
        <v>3250</v>
      </c>
      <c r="N72" s="25">
        <v>1250</v>
      </c>
    </row>
    <row r="73" spans="2:14" ht="13.5" customHeight="1" thickBot="1">
      <c r="B73" s="1">
        <f t="shared" si="2"/>
        <v>63</v>
      </c>
      <c r="C73" s="3"/>
      <c r="D73" s="92"/>
      <c r="E73" s="4"/>
      <c r="F73" s="4" t="s">
        <v>92</v>
      </c>
      <c r="G73" s="4"/>
      <c r="H73" s="4"/>
      <c r="I73" s="4"/>
      <c r="J73" s="4"/>
      <c r="K73" s="24">
        <v>2000</v>
      </c>
      <c r="L73" s="24">
        <v>2250</v>
      </c>
      <c r="M73" s="24">
        <v>2250</v>
      </c>
      <c r="N73" s="25">
        <v>250</v>
      </c>
    </row>
    <row r="74" spans="2:24" ht="13.5" customHeight="1">
      <c r="B74" s="93"/>
      <c r="C74" s="94"/>
      <c r="D74" s="94"/>
      <c r="E74" s="27"/>
      <c r="F74" s="27"/>
      <c r="G74" s="27"/>
      <c r="H74" s="27"/>
      <c r="I74" s="27"/>
      <c r="J74" s="27"/>
      <c r="K74" s="27"/>
      <c r="L74" s="27"/>
      <c r="M74" s="27"/>
      <c r="N74" s="27"/>
      <c r="U74" s="29">
        <f>COUNTA(K11:K73)</f>
        <v>32</v>
      </c>
      <c r="V74" s="29">
        <f>COUNTA(L11:L73)</f>
        <v>47</v>
      </c>
      <c r="W74" s="29">
        <f>COUNTA(M11:M73)</f>
        <v>48</v>
      </c>
      <c r="X74" s="29">
        <f>COUNTA(N11:N73)</f>
        <v>42</v>
      </c>
    </row>
    <row r="75" ht="18" customHeight="1"/>
    <row r="76" ht="18" customHeight="1">
      <c r="B76" s="72"/>
    </row>
    <row r="77" ht="9" customHeight="1" thickBot="1"/>
    <row r="78" spans="2:24" ht="18" customHeight="1">
      <c r="B78" s="73"/>
      <c r="C78" s="74"/>
      <c r="D78" s="158" t="s">
        <v>2</v>
      </c>
      <c r="E78" s="158"/>
      <c r="F78" s="158"/>
      <c r="G78" s="158"/>
      <c r="H78" s="74"/>
      <c r="I78" s="74"/>
      <c r="J78" s="75"/>
      <c r="K78" s="31" t="s">
        <v>70</v>
      </c>
      <c r="L78" s="31" t="s">
        <v>71</v>
      </c>
      <c r="M78" s="31" t="s">
        <v>72</v>
      </c>
      <c r="N78" s="54" t="s">
        <v>73</v>
      </c>
      <c r="U78" s="29">
        <f>SUM(U11:U20,K21:K73)</f>
        <v>75051</v>
      </c>
      <c r="V78" s="29">
        <f>SUM(V11:V20,L21:L73)</f>
        <v>30086</v>
      </c>
      <c r="W78" s="29">
        <f>SUM(W11:W20,M21:M73)</f>
        <v>39518</v>
      </c>
      <c r="X78" s="29">
        <f>SUM(X11:X20,N21:N73)</f>
        <v>29677</v>
      </c>
    </row>
    <row r="79" spans="2:14" ht="18" customHeight="1" thickBot="1">
      <c r="B79" s="79"/>
      <c r="C79" s="26"/>
      <c r="D79" s="154" t="s">
        <v>3</v>
      </c>
      <c r="E79" s="154"/>
      <c r="F79" s="154"/>
      <c r="G79" s="154"/>
      <c r="H79" s="26"/>
      <c r="I79" s="26"/>
      <c r="J79" s="80"/>
      <c r="K79" s="36" t="str">
        <f>K5</f>
        <v>H 31.1.15</v>
      </c>
      <c r="L79" s="36" t="str">
        <f>L5</f>
        <v>H 31.1.15</v>
      </c>
      <c r="M79" s="36" t="str">
        <f>M5</f>
        <v>H 31.1.15</v>
      </c>
      <c r="N79" s="53" t="str">
        <f>N5</f>
        <v>H 31.1.15</v>
      </c>
    </row>
    <row r="80" spans="2:14" ht="19.5" customHeight="1" thickTop="1">
      <c r="B80" s="159" t="s">
        <v>54</v>
      </c>
      <c r="C80" s="160"/>
      <c r="D80" s="160"/>
      <c r="E80" s="160"/>
      <c r="F80" s="160"/>
      <c r="G80" s="160"/>
      <c r="H80" s="160"/>
      <c r="I80" s="160"/>
      <c r="J80" s="95"/>
      <c r="K80" s="37">
        <f>SUM(K81:K89)</f>
        <v>75051</v>
      </c>
      <c r="L80" s="37">
        <f>SUM(L81:L89)</f>
        <v>30086</v>
      </c>
      <c r="M80" s="37">
        <f>SUM(M81:M89)</f>
        <v>39518</v>
      </c>
      <c r="N80" s="56">
        <f>SUM(N81:N89)</f>
        <v>29677</v>
      </c>
    </row>
    <row r="81" spans="2:14" ht="13.5" customHeight="1">
      <c r="B81" s="147" t="s">
        <v>55</v>
      </c>
      <c r="C81" s="148"/>
      <c r="D81" s="161"/>
      <c r="E81" s="13"/>
      <c r="F81" s="14"/>
      <c r="G81" s="146" t="s">
        <v>14</v>
      </c>
      <c r="H81" s="146"/>
      <c r="I81" s="14"/>
      <c r="J81" s="16"/>
      <c r="K81" s="5">
        <f>SUM(U$11:U$20)</f>
        <v>125</v>
      </c>
      <c r="L81" s="5">
        <f>SUM(V11:V20)</f>
        <v>775</v>
      </c>
      <c r="M81" s="5">
        <f>SUM(W$11:W$20)</f>
        <v>2425</v>
      </c>
      <c r="N81" s="6">
        <f>SUM(X$11:X$20)</f>
        <v>2575</v>
      </c>
    </row>
    <row r="82" spans="2:14" ht="13.5" customHeight="1">
      <c r="B82" s="98"/>
      <c r="C82" s="99"/>
      <c r="D82" s="100"/>
      <c r="E82" s="17"/>
      <c r="F82" s="4"/>
      <c r="G82" s="146" t="s">
        <v>27</v>
      </c>
      <c r="H82" s="146"/>
      <c r="I82" s="15"/>
      <c r="J82" s="18"/>
      <c r="K82" s="5">
        <f>SUM(K$21)</f>
        <v>275</v>
      </c>
      <c r="L82" s="5">
        <f>SUM(L$21)</f>
        <v>500</v>
      </c>
      <c r="M82" s="5">
        <f>SUM(M$21)</f>
        <v>550</v>
      </c>
      <c r="N82" s="6">
        <f>SUM(N$21)</f>
        <v>225</v>
      </c>
    </row>
    <row r="83" spans="2:14" ht="13.5" customHeight="1">
      <c r="B83" s="98"/>
      <c r="C83" s="99"/>
      <c r="D83" s="100"/>
      <c r="E83" s="17"/>
      <c r="F83" s="4"/>
      <c r="G83" s="146" t="s">
        <v>29</v>
      </c>
      <c r="H83" s="146"/>
      <c r="I83" s="14"/>
      <c r="J83" s="16"/>
      <c r="K83" s="5">
        <f>SUM(K$22:K$22)</f>
        <v>0</v>
      </c>
      <c r="L83" s="5">
        <f>SUM(L$22:L$22)</f>
        <v>50</v>
      </c>
      <c r="M83" s="5">
        <f>SUM(M$22:M$22)</f>
        <v>25</v>
      </c>
      <c r="N83" s="6">
        <f>SUM(N$22:N$22)</f>
        <v>75</v>
      </c>
    </row>
    <row r="84" spans="2:14" ht="13.5" customHeight="1">
      <c r="B84" s="98"/>
      <c r="C84" s="99"/>
      <c r="D84" s="100"/>
      <c r="E84" s="17"/>
      <c r="F84" s="4"/>
      <c r="G84" s="146" t="s">
        <v>101</v>
      </c>
      <c r="H84" s="146"/>
      <c r="I84" s="14"/>
      <c r="J84" s="16"/>
      <c r="K84" s="5">
        <f>SUM(K$23:K$25)</f>
        <v>0</v>
      </c>
      <c r="L84" s="5">
        <f>SUM(L$23:L$25)</f>
        <v>50</v>
      </c>
      <c r="M84" s="5">
        <f>SUM(M$23:M$25)</f>
        <v>175</v>
      </c>
      <c r="N84" s="6">
        <f>SUM(N$23:N$25)</f>
        <v>8150</v>
      </c>
    </row>
    <row r="85" spans="2:14" ht="13.5" customHeight="1">
      <c r="B85" s="98"/>
      <c r="C85" s="99"/>
      <c r="D85" s="100"/>
      <c r="E85" s="17"/>
      <c r="F85" s="4"/>
      <c r="G85" s="146" t="s">
        <v>102</v>
      </c>
      <c r="H85" s="146"/>
      <c r="I85" s="14"/>
      <c r="J85" s="16"/>
      <c r="K85" s="5">
        <f>SUM(K$27:K$37)</f>
        <v>65525</v>
      </c>
      <c r="L85" s="5">
        <f>SUM(L$27:L$37)</f>
        <v>16500</v>
      </c>
      <c r="M85" s="5">
        <f>SUM(M$27:M$37)</f>
        <v>20325</v>
      </c>
      <c r="N85" s="6">
        <f>SUM(N$27:N$37)</f>
        <v>9075</v>
      </c>
    </row>
    <row r="86" spans="2:14" ht="13.5" customHeight="1">
      <c r="B86" s="98"/>
      <c r="C86" s="99"/>
      <c r="D86" s="100"/>
      <c r="E86" s="17"/>
      <c r="F86" s="4"/>
      <c r="G86" s="146" t="s">
        <v>96</v>
      </c>
      <c r="H86" s="146"/>
      <c r="I86" s="14"/>
      <c r="J86" s="16"/>
      <c r="K86" s="5">
        <f>SUM(K$38:K$39)</f>
        <v>0</v>
      </c>
      <c r="L86" s="5">
        <f>SUM(L$38:L$39)</f>
        <v>0</v>
      </c>
      <c r="M86" s="5">
        <f>SUM(M$38:M$39)</f>
        <v>0</v>
      </c>
      <c r="N86" s="6">
        <f>SUM(N$38:N$39)</f>
        <v>0</v>
      </c>
    </row>
    <row r="87" spans="2:14" ht="13.5" customHeight="1">
      <c r="B87" s="98"/>
      <c r="C87" s="99"/>
      <c r="D87" s="100"/>
      <c r="E87" s="17"/>
      <c r="F87" s="4"/>
      <c r="G87" s="146" t="s">
        <v>30</v>
      </c>
      <c r="H87" s="146"/>
      <c r="I87" s="14"/>
      <c r="J87" s="16"/>
      <c r="K87" s="5">
        <f>SUM(K$40:K$58)</f>
        <v>3516</v>
      </c>
      <c r="L87" s="5">
        <f>SUM(L$40:L$58)</f>
        <v>4100</v>
      </c>
      <c r="M87" s="5">
        <f>SUM(M$40:M$58)</f>
        <v>5916</v>
      </c>
      <c r="N87" s="6">
        <f>SUM(N$40:N$58)</f>
        <v>3725</v>
      </c>
    </row>
    <row r="88" spans="2:14" ht="13.5" customHeight="1">
      <c r="B88" s="98"/>
      <c r="C88" s="99"/>
      <c r="D88" s="100"/>
      <c r="E88" s="17"/>
      <c r="F88" s="4"/>
      <c r="G88" s="146" t="s">
        <v>56</v>
      </c>
      <c r="H88" s="146"/>
      <c r="I88" s="14"/>
      <c r="J88" s="16"/>
      <c r="K88" s="5">
        <f>SUM(K$26:K$26,K$71:K$72)</f>
        <v>3500</v>
      </c>
      <c r="L88" s="5">
        <f>SUM(L26:L26,L$71:L$72)</f>
        <v>5775</v>
      </c>
      <c r="M88" s="5">
        <f>SUM(M26:M26,M$71:M$72)</f>
        <v>7775</v>
      </c>
      <c r="N88" s="6">
        <f>SUM(N26:N26,N$71:N$72)</f>
        <v>5350</v>
      </c>
    </row>
    <row r="89" spans="2:14" ht="13.5" customHeight="1" thickBot="1">
      <c r="B89" s="101"/>
      <c r="C89" s="102"/>
      <c r="D89" s="103"/>
      <c r="E89" s="19"/>
      <c r="F89" s="10"/>
      <c r="G89" s="149" t="s">
        <v>53</v>
      </c>
      <c r="H89" s="149"/>
      <c r="I89" s="20"/>
      <c r="J89" s="21"/>
      <c r="K89" s="11">
        <f>SUM(K$59:K$70,K$73)</f>
        <v>2110</v>
      </c>
      <c r="L89" s="11">
        <f>SUM(L$59:L$70,L$73)</f>
        <v>2336</v>
      </c>
      <c r="M89" s="11">
        <f>SUM(M$59:M$70,M$73)</f>
        <v>2327</v>
      </c>
      <c r="N89" s="12">
        <f>SUM(N$59:N$70,N$73)</f>
        <v>502</v>
      </c>
    </row>
    <row r="90" spans="2:14" ht="18" customHeight="1" thickTop="1">
      <c r="B90" s="150" t="s">
        <v>57</v>
      </c>
      <c r="C90" s="151"/>
      <c r="D90" s="152"/>
      <c r="E90" s="106"/>
      <c r="F90" s="104"/>
      <c r="G90" s="153" t="s">
        <v>58</v>
      </c>
      <c r="H90" s="153"/>
      <c r="I90" s="104"/>
      <c r="J90" s="105"/>
      <c r="K90" s="38" t="s">
        <v>59</v>
      </c>
      <c r="L90" s="44"/>
      <c r="M90" s="44"/>
      <c r="N90" s="57"/>
    </row>
    <row r="91" spans="2:14" ht="18" customHeight="1">
      <c r="B91" s="107"/>
      <c r="C91" s="108"/>
      <c r="D91" s="108"/>
      <c r="E91" s="109"/>
      <c r="F91" s="110"/>
      <c r="G91" s="111"/>
      <c r="H91" s="111"/>
      <c r="I91" s="110"/>
      <c r="J91" s="112"/>
      <c r="K91" s="39" t="s">
        <v>60</v>
      </c>
      <c r="L91" s="45"/>
      <c r="M91" s="45"/>
      <c r="N91" s="48"/>
    </row>
    <row r="92" spans="2:14" ht="18" customHeight="1">
      <c r="B92" s="98"/>
      <c r="C92" s="99"/>
      <c r="D92" s="99"/>
      <c r="E92" s="113"/>
      <c r="F92" s="26"/>
      <c r="G92" s="154" t="s">
        <v>61</v>
      </c>
      <c r="H92" s="154"/>
      <c r="I92" s="96"/>
      <c r="J92" s="97"/>
      <c r="K92" s="40" t="s">
        <v>62</v>
      </c>
      <c r="L92" s="46"/>
      <c r="M92" s="49"/>
      <c r="N92" s="46"/>
    </row>
    <row r="93" spans="2:14" ht="18" customHeight="1">
      <c r="B93" s="98"/>
      <c r="C93" s="99"/>
      <c r="D93" s="99"/>
      <c r="E93" s="114"/>
      <c r="F93" s="99"/>
      <c r="G93" s="115"/>
      <c r="H93" s="115"/>
      <c r="I93" s="108"/>
      <c r="J93" s="116"/>
      <c r="K93" s="41" t="s">
        <v>114</v>
      </c>
      <c r="L93" s="47"/>
      <c r="M93" s="50"/>
      <c r="N93" s="47"/>
    </row>
    <row r="94" spans="2:14" ht="18" customHeight="1">
      <c r="B94" s="98"/>
      <c r="C94" s="99"/>
      <c r="D94" s="99"/>
      <c r="E94" s="114"/>
      <c r="F94" s="99"/>
      <c r="G94" s="115"/>
      <c r="H94" s="115"/>
      <c r="I94" s="108"/>
      <c r="J94" s="116"/>
      <c r="K94" s="41" t="s">
        <v>106</v>
      </c>
      <c r="L94" s="45"/>
      <c r="M94" s="50"/>
      <c r="N94" s="47"/>
    </row>
    <row r="95" spans="2:14" ht="18" customHeight="1">
      <c r="B95" s="98"/>
      <c r="C95" s="99"/>
      <c r="D95" s="99"/>
      <c r="E95" s="113"/>
      <c r="F95" s="26"/>
      <c r="G95" s="154" t="s">
        <v>63</v>
      </c>
      <c r="H95" s="154"/>
      <c r="I95" s="96"/>
      <c r="J95" s="97"/>
      <c r="K95" s="40" t="s">
        <v>122</v>
      </c>
      <c r="L95" s="46"/>
      <c r="M95" s="49"/>
      <c r="N95" s="46"/>
    </row>
    <row r="96" spans="2:14" ht="18" customHeight="1">
      <c r="B96" s="98"/>
      <c r="C96" s="99"/>
      <c r="D96" s="99"/>
      <c r="E96" s="114"/>
      <c r="F96" s="99"/>
      <c r="G96" s="115"/>
      <c r="H96" s="115"/>
      <c r="I96" s="108"/>
      <c r="J96" s="116"/>
      <c r="K96" s="41" t="s">
        <v>115</v>
      </c>
      <c r="L96" s="47"/>
      <c r="M96" s="50"/>
      <c r="N96" s="47"/>
    </row>
    <row r="97" spans="2:14" ht="18" customHeight="1">
      <c r="B97" s="98"/>
      <c r="C97" s="99"/>
      <c r="D97" s="99"/>
      <c r="E97" s="114"/>
      <c r="F97" s="99"/>
      <c r="G97" s="115"/>
      <c r="H97" s="115"/>
      <c r="I97" s="108"/>
      <c r="J97" s="116"/>
      <c r="K97" s="41" t="s">
        <v>120</v>
      </c>
      <c r="L97" s="47"/>
      <c r="M97" s="47"/>
      <c r="N97" s="47"/>
    </row>
    <row r="98" spans="2:14" ht="18" customHeight="1">
      <c r="B98" s="98"/>
      <c r="C98" s="99"/>
      <c r="D98" s="99"/>
      <c r="E98" s="87"/>
      <c r="F98" s="88"/>
      <c r="G98" s="111"/>
      <c r="H98" s="111"/>
      <c r="I98" s="110"/>
      <c r="J98" s="112"/>
      <c r="K98" s="41" t="s">
        <v>121</v>
      </c>
      <c r="L98" s="48"/>
      <c r="M98" s="45"/>
      <c r="N98" s="48"/>
    </row>
    <row r="99" spans="2:14" ht="18" customHeight="1">
      <c r="B99" s="147" t="s">
        <v>64</v>
      </c>
      <c r="C99" s="148"/>
      <c r="D99" s="148"/>
      <c r="E99" s="26"/>
      <c r="F99" s="26"/>
      <c r="G99" s="26"/>
      <c r="H99" s="26"/>
      <c r="I99" s="26"/>
      <c r="J99" s="26"/>
      <c r="K99" s="26"/>
      <c r="L99" s="26"/>
      <c r="M99" s="26"/>
      <c r="N99" s="58"/>
    </row>
    <row r="100" spans="2:14" ht="13.5" customHeight="1">
      <c r="B100" s="117"/>
      <c r="C100" s="42" t="s">
        <v>65</v>
      </c>
      <c r="D100" s="118"/>
      <c r="E100" s="42"/>
      <c r="F100" s="42"/>
      <c r="G100" s="42"/>
      <c r="H100" s="42"/>
      <c r="I100" s="42"/>
      <c r="J100" s="42"/>
      <c r="K100" s="42"/>
      <c r="L100" s="42"/>
      <c r="M100" s="42"/>
      <c r="N100" s="59"/>
    </row>
    <row r="101" spans="2:14" ht="13.5" customHeight="1">
      <c r="B101" s="117"/>
      <c r="C101" s="42" t="s">
        <v>66</v>
      </c>
      <c r="D101" s="118"/>
      <c r="E101" s="42"/>
      <c r="F101" s="42"/>
      <c r="G101" s="42"/>
      <c r="H101" s="42"/>
      <c r="I101" s="42"/>
      <c r="J101" s="42"/>
      <c r="K101" s="42"/>
      <c r="L101" s="42"/>
      <c r="M101" s="42"/>
      <c r="N101" s="59"/>
    </row>
    <row r="102" spans="2:14" ht="13.5" customHeight="1">
      <c r="B102" s="117"/>
      <c r="C102" s="42" t="s">
        <v>67</v>
      </c>
      <c r="D102" s="118"/>
      <c r="E102" s="42"/>
      <c r="F102" s="42"/>
      <c r="G102" s="42"/>
      <c r="H102" s="42"/>
      <c r="I102" s="42"/>
      <c r="J102" s="42"/>
      <c r="K102" s="42"/>
      <c r="L102" s="42"/>
      <c r="M102" s="42"/>
      <c r="N102" s="59"/>
    </row>
    <row r="103" spans="2:14" ht="13.5" customHeight="1">
      <c r="B103" s="117"/>
      <c r="C103" s="42" t="s">
        <v>240</v>
      </c>
      <c r="D103" s="118"/>
      <c r="E103" s="42"/>
      <c r="F103" s="42"/>
      <c r="G103" s="42"/>
      <c r="H103" s="42"/>
      <c r="I103" s="42"/>
      <c r="J103" s="42"/>
      <c r="K103" s="42"/>
      <c r="L103" s="42"/>
      <c r="M103" s="42"/>
      <c r="N103" s="59"/>
    </row>
    <row r="104" spans="2:14" ht="13.5" customHeight="1">
      <c r="B104" s="119"/>
      <c r="C104" s="42" t="s">
        <v>241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59"/>
    </row>
    <row r="105" spans="2:14" ht="13.5" customHeight="1">
      <c r="B105" s="119"/>
      <c r="C105" s="42" t="s">
        <v>201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59"/>
    </row>
    <row r="106" spans="2:14" ht="13.5" customHeight="1">
      <c r="B106" s="119"/>
      <c r="C106" s="42" t="s">
        <v>112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59"/>
    </row>
    <row r="107" spans="2:14" ht="13.5" customHeight="1">
      <c r="B107" s="119"/>
      <c r="C107" s="42" t="s">
        <v>113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59"/>
    </row>
    <row r="108" spans="2:14" ht="13.5" customHeight="1">
      <c r="B108" s="119"/>
      <c r="C108" s="42" t="s">
        <v>97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59"/>
    </row>
    <row r="109" spans="2:14" ht="13.5" customHeight="1">
      <c r="B109" s="119"/>
      <c r="C109" s="42" t="s">
        <v>246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59"/>
    </row>
    <row r="110" spans="2:14" ht="13.5" customHeight="1">
      <c r="B110" s="119"/>
      <c r="C110" s="42" t="s">
        <v>242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59"/>
    </row>
    <row r="111" spans="2:14" ht="13.5" customHeight="1">
      <c r="B111" s="119"/>
      <c r="C111" s="42" t="s">
        <v>243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9"/>
      <c r="C112" s="42" t="s">
        <v>244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9"/>
      <c r="C113" s="42" t="s">
        <v>194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9"/>
      <c r="C114" s="42" t="s">
        <v>245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247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203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>
      <c r="B117" s="120"/>
      <c r="C117" s="42" t="s">
        <v>569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1"/>
    </row>
    <row r="118" spans="2:14" ht="13.5">
      <c r="B118" s="120"/>
      <c r="C118" s="42" t="s">
        <v>248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</row>
    <row r="119" spans="2:14" ht="13.5" customHeight="1">
      <c r="B119" s="119"/>
      <c r="C119" s="42" t="s">
        <v>149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8" customHeight="1">
      <c r="B120" s="119"/>
      <c r="C120" s="42" t="s">
        <v>68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>
      <c r="B121" s="120"/>
      <c r="C121" s="42" t="s">
        <v>202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1"/>
    </row>
    <row r="122" spans="2:14" ht="13.5">
      <c r="B122" s="120"/>
      <c r="C122" s="42" t="s">
        <v>249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  <row r="123" spans="2:14" ht="14.25" thickBot="1">
      <c r="B123" s="121"/>
      <c r="C123" s="43" t="s">
        <v>250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71:D71"/>
    <mergeCell ref="D78:G78"/>
    <mergeCell ref="D79:G79"/>
    <mergeCell ref="B80:I80"/>
    <mergeCell ref="B81:D81"/>
    <mergeCell ref="G81:H81"/>
    <mergeCell ref="G82:H82"/>
    <mergeCell ref="G83:H83"/>
    <mergeCell ref="G84:H84"/>
    <mergeCell ref="G85:H85"/>
    <mergeCell ref="G86:H86"/>
    <mergeCell ref="G87:H87"/>
    <mergeCell ref="B99:D99"/>
    <mergeCell ref="G88:H88"/>
    <mergeCell ref="G89:H89"/>
    <mergeCell ref="B90:D90"/>
    <mergeCell ref="G90:H90"/>
    <mergeCell ref="G92:H92"/>
    <mergeCell ref="G95:H9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Y134"/>
  <sheetViews>
    <sheetView view="pageBreakPreview" zoomScale="75" zoomScaleNormal="75" zoomScaleSheetLayoutView="75" zoomScalePageLayoutView="0" workbookViewId="0" topLeftCell="A1">
      <pane xSplit="10" ySplit="10" topLeftCell="K98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H110" sqref="H110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585</v>
      </c>
      <c r="L5" s="32" t="str">
        <f>K5</f>
        <v>H 31.1.10</v>
      </c>
      <c r="M5" s="32" t="str">
        <f>K5</f>
        <v>H 31.1.10</v>
      </c>
      <c r="N5" s="51" t="str">
        <f>K5</f>
        <v>H 31.1.10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0.4548611111111111</v>
      </c>
      <c r="L6" s="122">
        <v>0.4236111111111111</v>
      </c>
      <c r="M6" s="122">
        <v>0.4055555555555555</v>
      </c>
      <c r="N6" s="123">
        <v>0.37083333333333335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2.1</v>
      </c>
      <c r="L7" s="124">
        <v>1.42</v>
      </c>
      <c r="M7" s="124">
        <v>1.45</v>
      </c>
      <c r="N7" s="125">
        <v>1.47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570</v>
      </c>
      <c r="G11" s="4"/>
      <c r="H11" s="4"/>
      <c r="I11" s="4"/>
      <c r="J11" s="4"/>
      <c r="K11" s="22"/>
      <c r="L11" s="22"/>
      <c r="M11" s="22" t="s">
        <v>224</v>
      </c>
      <c r="N11" s="23"/>
      <c r="P11" s="29" t="s">
        <v>15</v>
      </c>
      <c r="Q11" s="29">
        <f aca="true" t="shared" si="0" ref="Q11:T14">IF(K11="",0,VALUE(MID(K11,2,LEN(K11)-2)))</f>
        <v>0</v>
      </c>
      <c r="R11" s="29">
        <f t="shared" si="0"/>
        <v>0</v>
      </c>
      <c r="S11" s="29" t="e">
        <f t="shared" si="0"/>
        <v>#VALUE!</v>
      </c>
      <c r="T11" s="29">
        <f t="shared" si="0"/>
        <v>0</v>
      </c>
      <c r="U11" s="29">
        <f aca="true" t="shared" si="1" ref="U11:X22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196</v>
      </c>
      <c r="G12" s="4"/>
      <c r="H12" s="4"/>
      <c r="I12" s="4"/>
      <c r="J12" s="4"/>
      <c r="K12" s="22"/>
      <c r="L12" s="22" t="s">
        <v>207</v>
      </c>
      <c r="M12" s="22" t="s">
        <v>345</v>
      </c>
      <c r="N12" s="23" t="s">
        <v>581</v>
      </c>
      <c r="P12" s="29" t="s">
        <v>15</v>
      </c>
      <c r="Q12" s="29">
        <f t="shared" si="0"/>
        <v>0</v>
      </c>
      <c r="R12" s="29">
        <f t="shared" si="0"/>
        <v>150</v>
      </c>
      <c r="S12" s="29">
        <f t="shared" si="0"/>
        <v>300</v>
      </c>
      <c r="T12" s="29">
        <f t="shared" si="0"/>
        <v>2125</v>
      </c>
      <c r="U12" s="29">
        <f t="shared" si="1"/>
        <v>0</v>
      </c>
      <c r="V12" s="29">
        <f t="shared" si="1"/>
        <v>150</v>
      </c>
      <c r="W12" s="29">
        <f t="shared" si="1"/>
        <v>300</v>
      </c>
      <c r="X12" s="29">
        <f t="shared" si="1"/>
        <v>2125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143</v>
      </c>
      <c r="G13" s="4"/>
      <c r="H13" s="4"/>
      <c r="I13" s="4"/>
      <c r="J13" s="4"/>
      <c r="K13" s="22"/>
      <c r="L13" s="22" t="s">
        <v>584</v>
      </c>
      <c r="M13" s="22" t="s">
        <v>207</v>
      </c>
      <c r="N13" s="23" t="s">
        <v>208</v>
      </c>
      <c r="P13" s="29" t="s">
        <v>15</v>
      </c>
      <c r="Q13" s="29">
        <f t="shared" si="0"/>
        <v>0</v>
      </c>
      <c r="R13" s="29">
        <f t="shared" si="0"/>
        <v>100</v>
      </c>
      <c r="S13" s="29">
        <f t="shared" si="0"/>
        <v>150</v>
      </c>
      <c r="T13" s="29">
        <f t="shared" si="0"/>
        <v>100</v>
      </c>
      <c r="U13" s="29">
        <f t="shared" si="1"/>
        <v>0</v>
      </c>
      <c r="V13" s="29">
        <f t="shared" si="1"/>
        <v>100</v>
      </c>
      <c r="W13" s="29">
        <f t="shared" si="1"/>
        <v>150</v>
      </c>
      <c r="X13" s="29">
        <f t="shared" si="1"/>
        <v>100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271</v>
      </c>
      <c r="G14" s="4"/>
      <c r="H14" s="4"/>
      <c r="I14" s="4"/>
      <c r="J14" s="4"/>
      <c r="K14" s="22"/>
      <c r="L14" s="22"/>
      <c r="M14" s="22" t="s">
        <v>223</v>
      </c>
      <c r="N14" s="23"/>
      <c r="P14" s="29" t="s">
        <v>15</v>
      </c>
      <c r="Q14" s="29">
        <f t="shared" si="0"/>
        <v>0</v>
      </c>
      <c r="R14" s="29">
        <f t="shared" si="0"/>
        <v>0</v>
      </c>
      <c r="S14" s="29">
        <f t="shared" si="0"/>
        <v>25</v>
      </c>
      <c r="T14" s="29">
        <f t="shared" si="0"/>
        <v>0</v>
      </c>
      <c r="U14" s="29">
        <f t="shared" si="1"/>
        <v>0</v>
      </c>
      <c r="V14" s="29">
        <f t="shared" si="1"/>
        <v>0</v>
      </c>
      <c r="W14" s="29">
        <f t="shared" si="1"/>
        <v>25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257</v>
      </c>
      <c r="G15" s="4"/>
      <c r="H15" s="4"/>
      <c r="I15" s="4"/>
      <c r="J15" s="4"/>
      <c r="K15" s="22"/>
      <c r="L15" s="22"/>
      <c r="M15" s="22" t="s">
        <v>252</v>
      </c>
      <c r="N15" s="23" t="s">
        <v>223</v>
      </c>
      <c r="P15" s="90" t="s">
        <v>16</v>
      </c>
      <c r="Q15" s="29">
        <f>K15</f>
        <v>0</v>
      </c>
      <c r="R15" s="29">
        <f>L15</f>
        <v>0</v>
      </c>
      <c r="S15" s="29" t="str">
        <f>M15</f>
        <v>(75)</v>
      </c>
      <c r="T15" s="29" t="str">
        <f>N15</f>
        <v>(25)</v>
      </c>
      <c r="U15" s="29">
        <f t="shared" si="1"/>
        <v>0</v>
      </c>
      <c r="V15" s="29">
        <f t="shared" si="1"/>
        <v>0</v>
      </c>
      <c r="W15" s="29">
        <f t="shared" si="1"/>
        <v>75</v>
      </c>
      <c r="X15" s="29">
        <f t="shared" si="1"/>
        <v>25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17</v>
      </c>
      <c r="G16" s="4"/>
      <c r="H16" s="4"/>
      <c r="I16" s="4"/>
      <c r="J16" s="4"/>
      <c r="K16" s="22"/>
      <c r="L16" s="22" t="s">
        <v>267</v>
      </c>
      <c r="M16" s="22" t="s">
        <v>205</v>
      </c>
      <c r="N16" s="23" t="s">
        <v>527</v>
      </c>
      <c r="P16" s="29" t="s">
        <v>15</v>
      </c>
      <c r="Q16" s="29">
        <f aca="true" t="shared" si="3" ref="Q16:T18">IF(K16="",0,VALUE(MID(K16,2,LEN(K16)-2)))</f>
        <v>0</v>
      </c>
      <c r="R16" s="29" t="e">
        <f t="shared" si="3"/>
        <v>#VALUE!</v>
      </c>
      <c r="S16" s="29" t="e">
        <f t="shared" si="3"/>
        <v>#VALUE!</v>
      </c>
      <c r="T16" s="29">
        <f t="shared" si="3"/>
        <v>5</v>
      </c>
      <c r="U16" s="29">
        <f>IF(K16="＋",0,IF(K16="(＋)",0,ABS(K16)))</f>
        <v>0</v>
      </c>
      <c r="V16" s="29">
        <f>IF(L16="＋",0,IF(L16="(＋)",0,ABS(L16)))</f>
        <v>50</v>
      </c>
      <c r="W16" s="29">
        <f>IF(M16="＋",0,IF(M16="(＋)",0,ABS(M16)))</f>
        <v>0</v>
      </c>
      <c r="X16" s="29">
        <f>IF(N16="＋",0,IF(N16="(＋)",0,ABS(N16)))</f>
        <v>550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153</v>
      </c>
      <c r="G17" s="4"/>
      <c r="H17" s="4"/>
      <c r="I17" s="4"/>
      <c r="J17" s="4"/>
      <c r="K17" s="22" t="s">
        <v>205</v>
      </c>
      <c r="L17" s="22"/>
      <c r="M17" s="22" t="s">
        <v>205</v>
      </c>
      <c r="N17" s="23"/>
      <c r="P17" s="29" t="s">
        <v>15</v>
      </c>
      <c r="Q17" s="29" t="e">
        <f t="shared" si="3"/>
        <v>#VALUE!</v>
      </c>
      <c r="R17" s="29">
        <f t="shared" si="3"/>
        <v>0</v>
      </c>
      <c r="S17" s="29" t="e">
        <f t="shared" si="3"/>
        <v>#VALUE!</v>
      </c>
      <c r="T17" s="29">
        <f t="shared" si="3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291</v>
      </c>
      <c r="G18" s="4"/>
      <c r="H18" s="4"/>
      <c r="I18" s="4"/>
      <c r="J18" s="4"/>
      <c r="K18" s="22" t="s">
        <v>223</v>
      </c>
      <c r="L18" s="22" t="s">
        <v>580</v>
      </c>
      <c r="M18" s="22" t="s">
        <v>376</v>
      </c>
      <c r="N18" s="23" t="s">
        <v>492</v>
      </c>
      <c r="P18" s="29" t="s">
        <v>15</v>
      </c>
      <c r="Q18" s="29">
        <f t="shared" si="3"/>
        <v>25</v>
      </c>
      <c r="R18" s="29">
        <f t="shared" si="3"/>
        <v>950</v>
      </c>
      <c r="S18" s="29">
        <f t="shared" si="3"/>
        <v>1050</v>
      </c>
      <c r="T18" s="29">
        <f t="shared" si="3"/>
        <v>1400</v>
      </c>
      <c r="U18" s="29">
        <f t="shared" si="1"/>
        <v>25</v>
      </c>
      <c r="V18" s="29">
        <f t="shared" si="1"/>
        <v>950</v>
      </c>
      <c r="W18" s="29">
        <f t="shared" si="1"/>
        <v>1050</v>
      </c>
      <c r="X18" s="29">
        <f t="shared" si="1"/>
        <v>1400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195</v>
      </c>
      <c r="G19" s="4"/>
      <c r="H19" s="4"/>
      <c r="I19" s="4"/>
      <c r="J19" s="4"/>
      <c r="K19" s="22"/>
      <c r="L19" s="22"/>
      <c r="M19" s="22"/>
      <c r="N19" s="23" t="s">
        <v>223</v>
      </c>
      <c r="P19" s="90" t="s">
        <v>16</v>
      </c>
      <c r="Q19" s="29">
        <f>K19</f>
        <v>0</v>
      </c>
      <c r="R19" s="29">
        <f>L19</f>
        <v>0</v>
      </c>
      <c r="S19" s="29">
        <f>M19</f>
        <v>0</v>
      </c>
      <c r="T19" s="29" t="str">
        <f>N19</f>
        <v>(25)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25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158</v>
      </c>
      <c r="G20" s="4"/>
      <c r="H20" s="4"/>
      <c r="I20" s="4"/>
      <c r="J20" s="4"/>
      <c r="K20" s="22"/>
      <c r="L20" s="22" t="s">
        <v>223</v>
      </c>
      <c r="M20" s="22" t="s">
        <v>223</v>
      </c>
      <c r="N20" s="23" t="s">
        <v>223</v>
      </c>
      <c r="P20" s="29" t="s">
        <v>15</v>
      </c>
      <c r="Q20" s="29">
        <f>IF(K20="",0,VALUE(MID(K20,2,LEN(K20)-2)))</f>
        <v>0</v>
      </c>
      <c r="R20" s="29">
        <f>IF(L22="",0,VALUE(MID(L22,2,LEN(L22)-2)))</f>
        <v>50</v>
      </c>
      <c r="S20" s="29">
        <f>IF(M20="",0,VALUE(MID(M20,2,LEN(M20)-2)))</f>
        <v>25</v>
      </c>
      <c r="T20" s="29">
        <f>IF(N20="",0,VALUE(MID(N20,2,LEN(N20)-2)))</f>
        <v>25</v>
      </c>
      <c r="U20" s="29">
        <f t="shared" si="1"/>
        <v>0</v>
      </c>
      <c r="V20" s="29">
        <f t="shared" si="1"/>
        <v>25</v>
      </c>
      <c r="W20" s="29">
        <f t="shared" si="1"/>
        <v>25</v>
      </c>
      <c r="X20" s="29">
        <f t="shared" si="1"/>
        <v>25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162</v>
      </c>
      <c r="G21" s="4"/>
      <c r="H21" s="4"/>
      <c r="I21" s="4"/>
      <c r="J21" s="4"/>
      <c r="K21" s="22"/>
      <c r="L21" s="22" t="s">
        <v>204</v>
      </c>
      <c r="M21" s="22" t="s">
        <v>207</v>
      </c>
      <c r="N21" s="23" t="s">
        <v>223</v>
      </c>
      <c r="U21" s="29">
        <f t="shared" si="1"/>
        <v>0</v>
      </c>
      <c r="V21" s="29">
        <f t="shared" si="1"/>
        <v>50</v>
      </c>
      <c r="W21" s="29">
        <f t="shared" si="1"/>
        <v>150</v>
      </c>
      <c r="X21" s="29">
        <f t="shared" si="1"/>
        <v>25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157</v>
      </c>
      <c r="G22" s="4"/>
      <c r="H22" s="4"/>
      <c r="I22" s="4"/>
      <c r="J22" s="4"/>
      <c r="K22" s="22" t="s">
        <v>223</v>
      </c>
      <c r="L22" s="22" t="s">
        <v>204</v>
      </c>
      <c r="M22" s="22" t="s">
        <v>223</v>
      </c>
      <c r="N22" s="23" t="s">
        <v>268</v>
      </c>
      <c r="P22" s="29" t="s">
        <v>15</v>
      </c>
      <c r="Q22" s="29">
        <f>IF(K22="",0,VALUE(MID(K22,2,LEN(K22)-2)))</f>
        <v>25</v>
      </c>
      <c r="R22" s="29" t="e">
        <f>IF(#REF!="",0,VALUE(MID(#REF!,2,LEN(#REF!)-2)))</f>
        <v>#REF!</v>
      </c>
      <c r="S22" s="29">
        <f>IF(M22="",0,VALUE(MID(M22,2,LEN(M22)-2)))</f>
        <v>25</v>
      </c>
      <c r="T22" s="29">
        <f>IF(N22="",0,VALUE(MID(N22,2,LEN(N22)-2)))</f>
        <v>250</v>
      </c>
      <c r="U22" s="29">
        <f t="shared" si="1"/>
        <v>25</v>
      </c>
      <c r="V22" s="29">
        <f t="shared" si="1"/>
        <v>50</v>
      </c>
      <c r="W22" s="29">
        <f t="shared" si="1"/>
        <v>25</v>
      </c>
      <c r="X22" s="29">
        <f t="shared" si="1"/>
        <v>250</v>
      </c>
    </row>
    <row r="23" spans="2:24" ht="13.5" customHeight="1">
      <c r="B23" s="1">
        <f t="shared" si="2"/>
        <v>13</v>
      </c>
      <c r="C23" s="2" t="s">
        <v>26</v>
      </c>
      <c r="D23" s="2" t="s">
        <v>27</v>
      </c>
      <c r="E23" s="4"/>
      <c r="F23" s="4" t="s">
        <v>154</v>
      </c>
      <c r="G23" s="4"/>
      <c r="H23" s="4"/>
      <c r="I23" s="4"/>
      <c r="J23" s="4"/>
      <c r="K23" s="28">
        <v>250</v>
      </c>
      <c r="L23" s="24">
        <v>100</v>
      </c>
      <c r="M23" s="24">
        <v>450</v>
      </c>
      <c r="N23" s="25">
        <v>225</v>
      </c>
      <c r="P23" s="90"/>
      <c r="U23" s="29">
        <f>COUNTA(K11:K22)</f>
        <v>3</v>
      </c>
      <c r="V23" s="29">
        <f>COUNTA(L11:L22)</f>
        <v>7</v>
      </c>
      <c r="W23" s="29">
        <f>COUNTA(M11:M22)</f>
        <v>11</v>
      </c>
      <c r="X23" s="29">
        <f>COUNTA(N11:N22)</f>
        <v>9</v>
      </c>
    </row>
    <row r="24" spans="2:16" ht="13.5" customHeight="1">
      <c r="B24" s="1">
        <f t="shared" si="2"/>
        <v>14</v>
      </c>
      <c r="C24" s="2" t="s">
        <v>28</v>
      </c>
      <c r="D24" s="2" t="s">
        <v>29</v>
      </c>
      <c r="E24" s="4"/>
      <c r="F24" s="4" t="s">
        <v>129</v>
      </c>
      <c r="G24" s="4"/>
      <c r="H24" s="4"/>
      <c r="I24" s="4"/>
      <c r="J24" s="4"/>
      <c r="K24" s="24">
        <v>50</v>
      </c>
      <c r="L24" s="28" t="s">
        <v>205</v>
      </c>
      <c r="M24" s="24">
        <v>25</v>
      </c>
      <c r="N24" s="25">
        <v>175</v>
      </c>
      <c r="P24" s="90"/>
    </row>
    <row r="25" spans="2:14" ht="13.5" customHeight="1">
      <c r="B25" s="1">
        <f t="shared" si="2"/>
        <v>15</v>
      </c>
      <c r="C25" s="2" t="s">
        <v>110</v>
      </c>
      <c r="D25" s="2" t="s">
        <v>18</v>
      </c>
      <c r="E25" s="4"/>
      <c r="F25" s="4" t="s">
        <v>573</v>
      </c>
      <c r="G25" s="4"/>
      <c r="H25" s="4"/>
      <c r="I25" s="4"/>
      <c r="J25" s="4"/>
      <c r="K25" s="24"/>
      <c r="L25" s="24"/>
      <c r="M25" s="24">
        <v>400</v>
      </c>
      <c r="N25" s="25">
        <v>5350</v>
      </c>
    </row>
    <row r="26" spans="2:14" ht="12.75" customHeight="1">
      <c r="B26" s="1">
        <f t="shared" si="2"/>
        <v>16</v>
      </c>
      <c r="C26" s="7"/>
      <c r="D26" s="7"/>
      <c r="E26" s="4"/>
      <c r="F26" s="4" t="s">
        <v>123</v>
      </c>
      <c r="G26" s="4"/>
      <c r="H26" s="4"/>
      <c r="I26" s="4"/>
      <c r="J26" s="4"/>
      <c r="K26" s="24"/>
      <c r="L26" s="24">
        <v>75</v>
      </c>
      <c r="M26" s="24">
        <v>50</v>
      </c>
      <c r="N26" s="25">
        <v>25</v>
      </c>
    </row>
    <row r="27" spans="2:14" ht="13.5" customHeight="1">
      <c r="B27" s="1">
        <f t="shared" si="2"/>
        <v>17</v>
      </c>
      <c r="C27" s="7"/>
      <c r="D27" s="7"/>
      <c r="E27" s="4"/>
      <c r="F27" s="4" t="s">
        <v>187</v>
      </c>
      <c r="G27" s="4"/>
      <c r="H27" s="4"/>
      <c r="I27" s="4"/>
      <c r="J27" s="4"/>
      <c r="K27" s="28"/>
      <c r="L27" s="24"/>
      <c r="M27" s="24"/>
      <c r="N27" s="25" t="s">
        <v>205</v>
      </c>
    </row>
    <row r="28" spans="2:24" ht="13.5" customHeight="1">
      <c r="B28" s="1">
        <f t="shared" si="2"/>
        <v>18</v>
      </c>
      <c r="C28" s="7"/>
      <c r="D28" s="2" t="s">
        <v>94</v>
      </c>
      <c r="E28" s="4"/>
      <c r="F28" s="4" t="s">
        <v>405</v>
      </c>
      <c r="G28" s="4"/>
      <c r="H28" s="4"/>
      <c r="I28" s="4"/>
      <c r="J28" s="4"/>
      <c r="K28" s="24"/>
      <c r="L28" s="24"/>
      <c r="M28" s="24">
        <v>50</v>
      </c>
      <c r="N28" s="25"/>
      <c r="U28" s="29">
        <f>COUNTA(K28:K28)</f>
        <v>0</v>
      </c>
      <c r="V28" s="29">
        <f>COUNTA(L28:L28)</f>
        <v>0</v>
      </c>
      <c r="W28" s="29">
        <f>COUNTA(M28:M28)</f>
        <v>1</v>
      </c>
      <c r="X28" s="29">
        <f>COUNTA(N28:N28)</f>
        <v>0</v>
      </c>
    </row>
    <row r="29" spans="2:14" ht="13.5" customHeight="1">
      <c r="B29" s="1">
        <f t="shared" si="2"/>
        <v>19</v>
      </c>
      <c r="C29" s="7"/>
      <c r="D29" s="2" t="s">
        <v>19</v>
      </c>
      <c r="E29" s="4"/>
      <c r="F29" s="4" t="s">
        <v>133</v>
      </c>
      <c r="G29" s="4"/>
      <c r="H29" s="4"/>
      <c r="I29" s="4"/>
      <c r="J29" s="4"/>
      <c r="K29" s="28">
        <v>300</v>
      </c>
      <c r="L29" s="24" t="s">
        <v>205</v>
      </c>
      <c r="M29" s="24">
        <v>125</v>
      </c>
      <c r="N29" s="25" t="s">
        <v>205</v>
      </c>
    </row>
    <row r="30" spans="2:15" ht="13.5" customHeight="1">
      <c r="B30" s="1">
        <f t="shared" si="2"/>
        <v>20</v>
      </c>
      <c r="C30" s="7"/>
      <c r="D30" s="7"/>
      <c r="E30" s="4"/>
      <c r="F30" s="4" t="s">
        <v>151</v>
      </c>
      <c r="G30" s="4"/>
      <c r="H30" s="4"/>
      <c r="I30" s="4"/>
      <c r="J30" s="4"/>
      <c r="K30" s="24"/>
      <c r="L30" s="24"/>
      <c r="M30" s="24"/>
      <c r="N30" s="25">
        <v>125</v>
      </c>
      <c r="O30" s="67"/>
    </row>
    <row r="31" spans="2:14" ht="13.5" customHeight="1">
      <c r="B31" s="1">
        <f t="shared" si="2"/>
        <v>21</v>
      </c>
      <c r="C31" s="7"/>
      <c r="D31" s="7"/>
      <c r="E31" s="4"/>
      <c r="F31" s="4" t="s">
        <v>134</v>
      </c>
      <c r="G31" s="4"/>
      <c r="H31" s="4"/>
      <c r="I31" s="4"/>
      <c r="J31" s="4"/>
      <c r="K31" s="24" t="s">
        <v>205</v>
      </c>
      <c r="L31" s="24" t="s">
        <v>205</v>
      </c>
      <c r="M31" s="24" t="s">
        <v>205</v>
      </c>
      <c r="N31" s="25"/>
    </row>
    <row r="32" spans="2:14" ht="13.5" customHeight="1">
      <c r="B32" s="1">
        <f t="shared" si="2"/>
        <v>22</v>
      </c>
      <c r="C32" s="7"/>
      <c r="D32" s="7"/>
      <c r="E32" s="4"/>
      <c r="F32" s="4" t="s">
        <v>20</v>
      </c>
      <c r="G32" s="4"/>
      <c r="H32" s="4"/>
      <c r="I32" s="4"/>
      <c r="J32" s="4"/>
      <c r="K32" s="28">
        <v>75</v>
      </c>
      <c r="L32" s="24">
        <v>2125</v>
      </c>
      <c r="M32" s="24">
        <v>3350</v>
      </c>
      <c r="N32" s="25">
        <v>1600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140</v>
      </c>
      <c r="G33" s="4"/>
      <c r="H33" s="4"/>
      <c r="I33" s="4"/>
      <c r="J33" s="4"/>
      <c r="K33" s="24">
        <v>150</v>
      </c>
      <c r="L33" s="24"/>
      <c r="M33" s="24">
        <v>50</v>
      </c>
      <c r="N33" s="25">
        <v>100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144</v>
      </c>
      <c r="G34" s="4"/>
      <c r="H34" s="4"/>
      <c r="I34" s="4"/>
      <c r="J34" s="4"/>
      <c r="K34" s="24">
        <v>50</v>
      </c>
      <c r="L34" s="24">
        <v>50</v>
      </c>
      <c r="M34" s="24">
        <v>125</v>
      </c>
      <c r="N34" s="25">
        <v>225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21</v>
      </c>
      <c r="G35" s="4"/>
      <c r="H35" s="4"/>
      <c r="I35" s="4"/>
      <c r="J35" s="4"/>
      <c r="K35" s="24">
        <v>50</v>
      </c>
      <c r="L35" s="24"/>
      <c r="M35" s="24" t="s">
        <v>205</v>
      </c>
      <c r="N35" s="25" t="s">
        <v>205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200</v>
      </c>
      <c r="G36" s="4"/>
      <c r="H36" s="4"/>
      <c r="I36" s="4"/>
      <c r="J36" s="4"/>
      <c r="K36" s="24">
        <v>175</v>
      </c>
      <c r="L36" s="24">
        <v>2100</v>
      </c>
      <c r="M36" s="24">
        <v>4300</v>
      </c>
      <c r="N36" s="25">
        <v>13750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22</v>
      </c>
      <c r="G37" s="4"/>
      <c r="H37" s="4"/>
      <c r="I37" s="4"/>
      <c r="J37" s="4"/>
      <c r="K37" s="28">
        <v>875</v>
      </c>
      <c r="L37" s="24">
        <v>750</v>
      </c>
      <c r="M37" s="24">
        <v>250</v>
      </c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23</v>
      </c>
      <c r="G38" s="4"/>
      <c r="H38" s="4"/>
      <c r="I38" s="4"/>
      <c r="J38" s="4"/>
      <c r="K38" s="24">
        <v>34250</v>
      </c>
      <c r="L38" s="24">
        <v>3000</v>
      </c>
      <c r="M38" s="60">
        <v>1400</v>
      </c>
      <c r="N38" s="66">
        <v>25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24</v>
      </c>
      <c r="G39" s="4"/>
      <c r="H39" s="4"/>
      <c r="I39" s="4"/>
      <c r="J39" s="4"/>
      <c r="K39" s="24" t="s">
        <v>205</v>
      </c>
      <c r="L39" s="24">
        <v>100</v>
      </c>
      <c r="M39" s="24">
        <v>25</v>
      </c>
      <c r="N39" s="25">
        <v>25</v>
      </c>
    </row>
    <row r="40" spans="2:14" ht="13.5" customHeight="1">
      <c r="B40" s="1">
        <f t="shared" si="2"/>
        <v>30</v>
      </c>
      <c r="C40" s="2" t="s">
        <v>95</v>
      </c>
      <c r="D40" s="2" t="s">
        <v>96</v>
      </c>
      <c r="E40" s="4"/>
      <c r="F40" s="4" t="s">
        <v>127</v>
      </c>
      <c r="G40" s="4"/>
      <c r="H40" s="4"/>
      <c r="I40" s="4"/>
      <c r="J40" s="4"/>
      <c r="K40" s="28"/>
      <c r="L40" s="28" t="s">
        <v>205</v>
      </c>
      <c r="M40" s="24" t="s">
        <v>205</v>
      </c>
      <c r="N40" s="25" t="s">
        <v>205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119</v>
      </c>
      <c r="G41" s="4"/>
      <c r="H41" s="4"/>
      <c r="I41" s="4"/>
      <c r="J41" s="4"/>
      <c r="K41" s="24"/>
      <c r="L41" s="24" t="s">
        <v>205</v>
      </c>
      <c r="M41" s="24"/>
      <c r="N41" s="25" t="s">
        <v>205</v>
      </c>
    </row>
    <row r="42" spans="2:24" ht="13.5" customHeight="1">
      <c r="B42" s="1">
        <f t="shared" si="2"/>
        <v>32</v>
      </c>
      <c r="C42" s="7"/>
      <c r="D42" s="7"/>
      <c r="E42" s="4"/>
      <c r="F42" s="4" t="s">
        <v>189</v>
      </c>
      <c r="G42" s="4"/>
      <c r="H42" s="4"/>
      <c r="I42" s="4"/>
      <c r="J42" s="4"/>
      <c r="K42" s="24"/>
      <c r="L42" s="24"/>
      <c r="M42" s="24"/>
      <c r="N42" s="25">
        <v>25</v>
      </c>
      <c r="U42" s="29">
        <f>COUNTA(K40:K42)</f>
        <v>0</v>
      </c>
      <c r="V42" s="29">
        <f>COUNTA(L40:L42)</f>
        <v>2</v>
      </c>
      <c r="W42" s="29">
        <f>COUNTA(M40:M42)</f>
        <v>1</v>
      </c>
      <c r="X42" s="29">
        <f>COUNTA(N40:N42)</f>
        <v>3</v>
      </c>
    </row>
    <row r="43" spans="2:25" ht="13.5" customHeight="1">
      <c r="B43" s="1">
        <f t="shared" si="2"/>
        <v>33</v>
      </c>
      <c r="C43" s="2" t="s">
        <v>111</v>
      </c>
      <c r="D43" s="2" t="s">
        <v>30</v>
      </c>
      <c r="E43" s="4"/>
      <c r="F43" s="4" t="s">
        <v>168</v>
      </c>
      <c r="G43" s="4"/>
      <c r="H43" s="4"/>
      <c r="I43" s="4"/>
      <c r="J43" s="4"/>
      <c r="K43" s="24"/>
      <c r="L43" s="28"/>
      <c r="M43" s="24">
        <v>450</v>
      </c>
      <c r="N43" s="25">
        <v>300</v>
      </c>
      <c r="Y43" s="62"/>
    </row>
    <row r="44" spans="2:25" ht="13.5" customHeight="1">
      <c r="B44" s="1">
        <f t="shared" si="2"/>
        <v>34</v>
      </c>
      <c r="C44" s="7"/>
      <c r="D44" s="7"/>
      <c r="E44" s="4"/>
      <c r="F44" s="4" t="s">
        <v>234</v>
      </c>
      <c r="G44" s="4"/>
      <c r="H44" s="4"/>
      <c r="I44" s="4"/>
      <c r="J44" s="4"/>
      <c r="K44" s="24">
        <v>100</v>
      </c>
      <c r="L44" s="24">
        <v>50</v>
      </c>
      <c r="M44" s="24">
        <v>200</v>
      </c>
      <c r="N44" s="134">
        <v>250</v>
      </c>
      <c r="Y44" s="62"/>
    </row>
    <row r="45" spans="2:25" ht="13.5" customHeight="1">
      <c r="B45" s="1">
        <f t="shared" si="2"/>
        <v>35</v>
      </c>
      <c r="C45" s="7"/>
      <c r="D45" s="7"/>
      <c r="E45" s="4"/>
      <c r="F45" s="4" t="s">
        <v>595</v>
      </c>
      <c r="G45" s="4"/>
      <c r="H45" s="4"/>
      <c r="I45" s="4"/>
      <c r="J45" s="4"/>
      <c r="K45" s="24"/>
      <c r="L45" s="24">
        <v>50</v>
      </c>
      <c r="M45" s="24"/>
      <c r="N45" s="25"/>
      <c r="Y45" s="62"/>
    </row>
    <row r="46" spans="2:25" ht="13.5" customHeight="1">
      <c r="B46" s="1">
        <f t="shared" si="2"/>
        <v>36</v>
      </c>
      <c r="C46" s="7"/>
      <c r="D46" s="7"/>
      <c r="E46" s="4"/>
      <c r="F46" s="4" t="s">
        <v>32</v>
      </c>
      <c r="G46" s="4"/>
      <c r="H46" s="4"/>
      <c r="I46" s="4"/>
      <c r="J46" s="4"/>
      <c r="K46" s="24"/>
      <c r="L46" s="24"/>
      <c r="M46" s="24" t="s">
        <v>205</v>
      </c>
      <c r="N46" s="25">
        <v>150</v>
      </c>
      <c r="Y46" s="62"/>
    </row>
    <row r="47" spans="2:25" ht="13.5" customHeight="1">
      <c r="B47" s="1">
        <f t="shared" si="2"/>
        <v>37</v>
      </c>
      <c r="C47" s="7"/>
      <c r="D47" s="7"/>
      <c r="E47" s="4"/>
      <c r="F47" s="4" t="s">
        <v>108</v>
      </c>
      <c r="G47" s="4"/>
      <c r="H47" s="4"/>
      <c r="I47" s="4"/>
      <c r="J47" s="4"/>
      <c r="K47" s="24"/>
      <c r="L47" s="24"/>
      <c r="M47" s="24"/>
      <c r="N47" s="25">
        <v>25</v>
      </c>
      <c r="Y47" s="63"/>
    </row>
    <row r="48" spans="2:25" ht="13.5" customHeight="1">
      <c r="B48" s="1">
        <f t="shared" si="2"/>
        <v>38</v>
      </c>
      <c r="C48" s="7"/>
      <c r="D48" s="7"/>
      <c r="E48" s="4"/>
      <c r="F48" s="4" t="s">
        <v>588</v>
      </c>
      <c r="G48" s="4"/>
      <c r="H48" s="4"/>
      <c r="I48" s="4"/>
      <c r="J48" s="4"/>
      <c r="K48" s="24"/>
      <c r="L48" s="24"/>
      <c r="M48" s="24" t="s">
        <v>205</v>
      </c>
      <c r="N48" s="25">
        <v>25</v>
      </c>
      <c r="Y48" s="63"/>
    </row>
    <row r="49" spans="2:25" ht="13.5" customHeight="1">
      <c r="B49" s="1">
        <f t="shared" si="2"/>
        <v>39</v>
      </c>
      <c r="C49" s="7"/>
      <c r="D49" s="7"/>
      <c r="E49" s="4"/>
      <c r="F49" s="4" t="s">
        <v>191</v>
      </c>
      <c r="G49" s="4"/>
      <c r="H49" s="4"/>
      <c r="I49" s="4"/>
      <c r="J49" s="4"/>
      <c r="K49" s="24"/>
      <c r="L49" s="24"/>
      <c r="M49" s="24">
        <v>25</v>
      </c>
      <c r="N49" s="25" t="s">
        <v>205</v>
      </c>
      <c r="Y49" s="64"/>
    </row>
    <row r="50" spans="2:25" ht="13.5" customHeight="1">
      <c r="B50" s="1">
        <f t="shared" si="2"/>
        <v>40</v>
      </c>
      <c r="C50" s="7"/>
      <c r="D50" s="7"/>
      <c r="E50" s="4"/>
      <c r="F50" s="4" t="s">
        <v>589</v>
      </c>
      <c r="G50" s="4"/>
      <c r="H50" s="4"/>
      <c r="I50" s="4"/>
      <c r="J50" s="4"/>
      <c r="K50" s="28"/>
      <c r="L50" s="28"/>
      <c r="M50" s="24"/>
      <c r="N50" s="25">
        <v>100</v>
      </c>
      <c r="Y50" s="63"/>
    </row>
    <row r="51" spans="2:25" ht="13.5" customHeight="1">
      <c r="B51" s="1">
        <f t="shared" si="2"/>
        <v>41</v>
      </c>
      <c r="C51" s="7"/>
      <c r="D51" s="7"/>
      <c r="E51" s="4"/>
      <c r="F51" s="4" t="s">
        <v>145</v>
      </c>
      <c r="G51" s="4"/>
      <c r="H51" s="4"/>
      <c r="I51" s="4"/>
      <c r="J51" s="4"/>
      <c r="K51" s="24">
        <v>100</v>
      </c>
      <c r="L51" s="24" t="s">
        <v>205</v>
      </c>
      <c r="M51" s="24">
        <v>1600</v>
      </c>
      <c r="N51" s="25">
        <v>300</v>
      </c>
      <c r="Y51" s="63"/>
    </row>
    <row r="52" spans="2:25" ht="13.5" customHeight="1">
      <c r="B52" s="1">
        <f t="shared" si="2"/>
        <v>42</v>
      </c>
      <c r="C52" s="7"/>
      <c r="D52" s="7"/>
      <c r="E52" s="4"/>
      <c r="F52" s="4" t="s">
        <v>220</v>
      </c>
      <c r="G52" s="4"/>
      <c r="H52" s="4"/>
      <c r="I52" s="4"/>
      <c r="J52" s="4"/>
      <c r="K52" s="24">
        <v>25</v>
      </c>
      <c r="L52" s="90">
        <v>125</v>
      </c>
      <c r="M52" s="24">
        <v>225</v>
      </c>
      <c r="N52" s="25">
        <v>100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146</v>
      </c>
      <c r="G53" s="4"/>
      <c r="H53" s="4"/>
      <c r="I53" s="4"/>
      <c r="J53" s="4"/>
      <c r="K53" s="24">
        <v>1650</v>
      </c>
      <c r="L53" s="24">
        <v>800</v>
      </c>
      <c r="M53" s="24">
        <v>1800</v>
      </c>
      <c r="N53" s="25">
        <v>400</v>
      </c>
      <c r="Y53" s="65"/>
    </row>
    <row r="54" spans="2:25" ht="13.5" customHeight="1">
      <c r="B54" s="1">
        <f t="shared" si="2"/>
        <v>44</v>
      </c>
      <c r="C54" s="7"/>
      <c r="D54" s="7"/>
      <c r="E54" s="4"/>
      <c r="F54" s="4" t="s">
        <v>147</v>
      </c>
      <c r="G54" s="4"/>
      <c r="H54" s="4"/>
      <c r="I54" s="4"/>
      <c r="J54" s="4"/>
      <c r="K54" s="24">
        <v>75</v>
      </c>
      <c r="L54" s="24">
        <v>100</v>
      </c>
      <c r="M54" s="24">
        <v>100</v>
      </c>
      <c r="N54" s="25">
        <v>450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590</v>
      </c>
      <c r="G55" s="4"/>
      <c r="H55" s="4"/>
      <c r="I55" s="4"/>
      <c r="J55" s="4"/>
      <c r="K55" s="24"/>
      <c r="L55" s="24"/>
      <c r="M55" s="24"/>
      <c r="N55" s="25">
        <v>375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577</v>
      </c>
      <c r="G56" s="4"/>
      <c r="H56" s="4"/>
      <c r="I56" s="4"/>
      <c r="J56" s="4"/>
      <c r="K56" s="24"/>
      <c r="L56" s="24"/>
      <c r="M56" s="24">
        <v>100</v>
      </c>
      <c r="N56" s="25"/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33</v>
      </c>
      <c r="G57" s="4"/>
      <c r="H57" s="4"/>
      <c r="I57" s="4"/>
      <c r="J57" s="4"/>
      <c r="K57" s="24">
        <v>8</v>
      </c>
      <c r="L57" s="24"/>
      <c r="M57" s="24"/>
      <c r="N57" s="25"/>
      <c r="Y57" s="62"/>
    </row>
    <row r="58" spans="2:25" ht="13.5" customHeight="1">
      <c r="B58" s="1">
        <f t="shared" si="2"/>
        <v>48</v>
      </c>
      <c r="C58" s="7"/>
      <c r="D58" s="7"/>
      <c r="E58" s="4"/>
      <c r="F58" s="4" t="s">
        <v>34</v>
      </c>
      <c r="G58" s="4"/>
      <c r="H58" s="4"/>
      <c r="I58" s="4"/>
      <c r="J58" s="4"/>
      <c r="K58" s="28"/>
      <c r="L58" s="24" t="s">
        <v>205</v>
      </c>
      <c r="M58" s="24" t="s">
        <v>205</v>
      </c>
      <c r="N58" s="25"/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35</v>
      </c>
      <c r="G59" s="4"/>
      <c r="H59" s="4"/>
      <c r="I59" s="4"/>
      <c r="J59" s="4"/>
      <c r="K59" s="28"/>
      <c r="L59" s="24">
        <v>16</v>
      </c>
      <c r="M59" s="24">
        <v>24</v>
      </c>
      <c r="N59" s="25" t="s">
        <v>205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36</v>
      </c>
      <c r="G60" s="4"/>
      <c r="H60" s="4"/>
      <c r="I60" s="4"/>
      <c r="J60" s="4"/>
      <c r="K60" s="24"/>
      <c r="L60" s="24"/>
      <c r="M60" s="24" t="s">
        <v>205</v>
      </c>
      <c r="N60" s="25" t="s">
        <v>205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104</v>
      </c>
      <c r="G61" s="4"/>
      <c r="H61" s="4"/>
      <c r="I61" s="4"/>
      <c r="J61" s="4"/>
      <c r="K61" s="28">
        <v>100</v>
      </c>
      <c r="L61" s="24" t="s">
        <v>205</v>
      </c>
      <c r="M61" s="24">
        <v>400</v>
      </c>
      <c r="N61" s="25"/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105</v>
      </c>
      <c r="G62" s="4"/>
      <c r="H62" s="4"/>
      <c r="I62" s="4"/>
      <c r="J62" s="4"/>
      <c r="K62" s="24"/>
      <c r="L62" s="24"/>
      <c r="M62" s="24">
        <v>100</v>
      </c>
      <c r="N62" s="25">
        <v>100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148</v>
      </c>
      <c r="G63" s="4"/>
      <c r="H63" s="4"/>
      <c r="I63" s="4"/>
      <c r="J63" s="4"/>
      <c r="K63" s="24">
        <v>400</v>
      </c>
      <c r="L63" s="24">
        <v>750</v>
      </c>
      <c r="M63" s="24">
        <v>1400</v>
      </c>
      <c r="N63" s="25">
        <v>500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183</v>
      </c>
      <c r="G64" s="4"/>
      <c r="H64" s="4"/>
      <c r="I64" s="4"/>
      <c r="J64" s="4"/>
      <c r="K64" s="28" t="s">
        <v>205</v>
      </c>
      <c r="L64" s="24" t="s">
        <v>205</v>
      </c>
      <c r="M64" s="24">
        <v>75</v>
      </c>
      <c r="N64" s="25">
        <v>100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155</v>
      </c>
      <c r="G65" s="4"/>
      <c r="H65" s="4"/>
      <c r="I65" s="4"/>
      <c r="J65" s="4"/>
      <c r="K65" s="24"/>
      <c r="L65" s="24" t="s">
        <v>205</v>
      </c>
      <c r="M65" s="24" t="s">
        <v>205</v>
      </c>
      <c r="N65" s="25" t="s">
        <v>205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591</v>
      </c>
      <c r="G66" s="4"/>
      <c r="H66" s="4"/>
      <c r="I66" s="4"/>
      <c r="J66" s="4"/>
      <c r="K66" s="24"/>
      <c r="L66" s="24"/>
      <c r="M66" s="24">
        <v>25</v>
      </c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592</v>
      </c>
      <c r="G67" s="4"/>
      <c r="H67" s="4"/>
      <c r="I67" s="4"/>
      <c r="J67" s="4"/>
      <c r="K67" s="28"/>
      <c r="L67" s="24">
        <v>25</v>
      </c>
      <c r="M67" s="24"/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39</v>
      </c>
      <c r="G68" s="4"/>
      <c r="H68" s="4"/>
      <c r="I68" s="4"/>
      <c r="J68" s="4"/>
      <c r="K68" s="24">
        <v>175</v>
      </c>
      <c r="L68" s="24">
        <v>700</v>
      </c>
      <c r="M68" s="24">
        <v>825</v>
      </c>
      <c r="N68" s="25">
        <v>700</v>
      </c>
      <c r="Y68" s="62"/>
    </row>
    <row r="69" spans="2:14" ht="13.5" customHeight="1">
      <c r="B69" s="1">
        <f t="shared" si="2"/>
        <v>59</v>
      </c>
      <c r="C69" s="2" t="s">
        <v>86</v>
      </c>
      <c r="D69" s="2" t="s">
        <v>87</v>
      </c>
      <c r="E69" s="4"/>
      <c r="F69" s="4" t="s">
        <v>163</v>
      </c>
      <c r="G69" s="4"/>
      <c r="H69" s="4"/>
      <c r="I69" s="4"/>
      <c r="J69" s="4"/>
      <c r="K69" s="24"/>
      <c r="L69" s="24"/>
      <c r="M69" s="24" t="s">
        <v>205</v>
      </c>
      <c r="N69" s="25"/>
    </row>
    <row r="70" spans="2:14" ht="13.5" customHeight="1">
      <c r="B70" s="1">
        <f t="shared" si="2"/>
        <v>60</v>
      </c>
      <c r="C70" s="2" t="s">
        <v>40</v>
      </c>
      <c r="D70" s="2" t="s">
        <v>41</v>
      </c>
      <c r="E70" s="4"/>
      <c r="F70" s="4" t="s">
        <v>98</v>
      </c>
      <c r="G70" s="4"/>
      <c r="H70" s="4"/>
      <c r="I70" s="4"/>
      <c r="J70" s="4"/>
      <c r="K70" s="24"/>
      <c r="L70" s="24">
        <v>2</v>
      </c>
      <c r="M70" s="24" t="s">
        <v>205</v>
      </c>
      <c r="N70" s="25"/>
    </row>
    <row r="71" spans="2:14" ht="13.5" customHeight="1">
      <c r="B71" s="1">
        <f t="shared" si="2"/>
        <v>61</v>
      </c>
      <c r="C71" s="7"/>
      <c r="D71" s="7"/>
      <c r="E71" s="4"/>
      <c r="F71" s="4" t="s">
        <v>184</v>
      </c>
      <c r="G71" s="4"/>
      <c r="H71" s="4"/>
      <c r="I71" s="4"/>
      <c r="J71" s="4"/>
      <c r="K71" s="24"/>
      <c r="L71" s="24">
        <v>3</v>
      </c>
      <c r="M71" s="24">
        <v>1</v>
      </c>
      <c r="N71" s="25"/>
    </row>
    <row r="72" spans="2:14" ht="13.5" customHeight="1">
      <c r="B72" s="1">
        <f t="shared" si="2"/>
        <v>62</v>
      </c>
      <c r="C72" s="7"/>
      <c r="D72" s="7"/>
      <c r="E72" s="4"/>
      <c r="F72" s="4" t="s">
        <v>185</v>
      </c>
      <c r="G72" s="4"/>
      <c r="H72" s="4"/>
      <c r="I72" s="4"/>
      <c r="J72" s="4"/>
      <c r="K72" s="24"/>
      <c r="L72" s="28" t="s">
        <v>205</v>
      </c>
      <c r="M72" s="24">
        <v>1</v>
      </c>
      <c r="N72" s="25" t="s">
        <v>205</v>
      </c>
    </row>
    <row r="73" spans="2:14" ht="13.5" customHeight="1">
      <c r="B73" s="1">
        <f t="shared" si="2"/>
        <v>63</v>
      </c>
      <c r="C73" s="7"/>
      <c r="D73" s="7"/>
      <c r="E73" s="4"/>
      <c r="F73" s="4" t="s">
        <v>186</v>
      </c>
      <c r="G73" s="4"/>
      <c r="H73" s="4"/>
      <c r="I73" s="4"/>
      <c r="J73" s="4"/>
      <c r="K73" s="24">
        <v>1</v>
      </c>
      <c r="L73" s="24" t="s">
        <v>205</v>
      </c>
      <c r="M73" s="24">
        <v>1</v>
      </c>
      <c r="N73" s="25" t="s">
        <v>205</v>
      </c>
    </row>
    <row r="74" spans="2:14" ht="13.5" customHeight="1">
      <c r="B74" s="1">
        <f t="shared" si="2"/>
        <v>64</v>
      </c>
      <c r="C74" s="7"/>
      <c r="D74" s="7"/>
      <c r="E74" s="4"/>
      <c r="F74" s="4" t="s">
        <v>179</v>
      </c>
      <c r="G74" s="4"/>
      <c r="H74" s="4"/>
      <c r="I74" s="4"/>
      <c r="J74" s="4"/>
      <c r="K74" s="24"/>
      <c r="L74" s="24" t="s">
        <v>205</v>
      </c>
      <c r="M74" s="24">
        <v>1</v>
      </c>
      <c r="N74" s="25"/>
    </row>
    <row r="75" spans="2:14" ht="13.5" customHeight="1">
      <c r="B75" s="1">
        <f t="shared" si="2"/>
        <v>65</v>
      </c>
      <c r="C75" s="2" t="s">
        <v>301</v>
      </c>
      <c r="D75" s="2" t="s">
        <v>89</v>
      </c>
      <c r="E75" s="4"/>
      <c r="F75" s="4" t="s">
        <v>593</v>
      </c>
      <c r="G75" s="4"/>
      <c r="H75" s="4"/>
      <c r="I75" s="4"/>
      <c r="J75" s="4"/>
      <c r="K75" s="24"/>
      <c r="L75" s="24"/>
      <c r="M75" s="24"/>
      <c r="N75" s="25" t="s">
        <v>205</v>
      </c>
    </row>
    <row r="76" spans="2:14" ht="13.5" customHeight="1">
      <c r="B76" s="1">
        <f aca="true" t="shared" si="4" ref="B76:B84">B75+1</f>
        <v>66</v>
      </c>
      <c r="C76" s="7"/>
      <c r="D76" s="2" t="s">
        <v>90</v>
      </c>
      <c r="E76" s="4"/>
      <c r="F76" s="4" t="s">
        <v>128</v>
      </c>
      <c r="G76" s="4"/>
      <c r="H76" s="4"/>
      <c r="I76" s="4"/>
      <c r="J76" s="4"/>
      <c r="K76" s="24">
        <v>2</v>
      </c>
      <c r="L76" s="24"/>
      <c r="M76" s="24" t="s">
        <v>205</v>
      </c>
      <c r="N76" s="25"/>
    </row>
    <row r="77" spans="2:14" ht="13.5" customHeight="1">
      <c r="B77" s="1">
        <f t="shared" si="4"/>
        <v>67</v>
      </c>
      <c r="C77" s="7"/>
      <c r="D77" s="2" t="s">
        <v>44</v>
      </c>
      <c r="E77" s="4"/>
      <c r="F77" s="4" t="s">
        <v>167</v>
      </c>
      <c r="G77" s="4"/>
      <c r="H77" s="4"/>
      <c r="I77" s="4"/>
      <c r="J77" s="4"/>
      <c r="K77" s="24">
        <v>25</v>
      </c>
      <c r="L77" s="24">
        <v>17</v>
      </c>
      <c r="M77" s="24">
        <v>7</v>
      </c>
      <c r="N77" s="25"/>
    </row>
    <row r="78" spans="2:14" ht="13.5" customHeight="1">
      <c r="B78" s="1">
        <f t="shared" si="4"/>
        <v>68</v>
      </c>
      <c r="C78" s="7"/>
      <c r="D78" s="7"/>
      <c r="E78" s="4"/>
      <c r="F78" s="4" t="s">
        <v>594</v>
      </c>
      <c r="G78" s="4"/>
      <c r="H78" s="4"/>
      <c r="I78" s="4"/>
      <c r="J78" s="4"/>
      <c r="K78" s="24"/>
      <c r="L78" s="24">
        <v>1</v>
      </c>
      <c r="M78" s="24"/>
      <c r="N78" s="25"/>
    </row>
    <row r="79" spans="2:14" ht="13.5" customHeight="1">
      <c r="B79" s="1">
        <f t="shared" si="4"/>
        <v>69</v>
      </c>
      <c r="C79" s="7"/>
      <c r="D79" s="8"/>
      <c r="E79" s="4"/>
      <c r="F79" s="4" t="s">
        <v>45</v>
      </c>
      <c r="G79" s="4"/>
      <c r="H79" s="4"/>
      <c r="I79" s="4"/>
      <c r="J79" s="4"/>
      <c r="K79" s="24" t="s">
        <v>205</v>
      </c>
      <c r="L79" s="24"/>
      <c r="M79" s="24" t="s">
        <v>205</v>
      </c>
      <c r="N79" s="25" t="s">
        <v>205</v>
      </c>
    </row>
    <row r="80" spans="2:14" ht="13.5" customHeight="1">
      <c r="B80" s="1">
        <f t="shared" si="4"/>
        <v>70</v>
      </c>
      <c r="C80" s="8"/>
      <c r="D80" s="9" t="s">
        <v>46</v>
      </c>
      <c r="E80" s="4"/>
      <c r="F80" s="4" t="s">
        <v>47</v>
      </c>
      <c r="G80" s="4"/>
      <c r="H80" s="4"/>
      <c r="I80" s="4"/>
      <c r="J80" s="4"/>
      <c r="K80" s="24">
        <v>25</v>
      </c>
      <c r="L80" s="24">
        <v>25</v>
      </c>
      <c r="M80" s="24">
        <v>75</v>
      </c>
      <c r="N80" s="25">
        <v>50</v>
      </c>
    </row>
    <row r="81" spans="2:24" ht="13.5" customHeight="1">
      <c r="B81" s="1">
        <f t="shared" si="4"/>
        <v>71</v>
      </c>
      <c r="C81" s="2" t="s">
        <v>0</v>
      </c>
      <c r="D81" s="9" t="s">
        <v>48</v>
      </c>
      <c r="E81" s="4"/>
      <c r="F81" s="4" t="s">
        <v>49</v>
      </c>
      <c r="G81" s="4"/>
      <c r="H81" s="4"/>
      <c r="I81" s="4"/>
      <c r="J81" s="4"/>
      <c r="K81" s="24">
        <v>50</v>
      </c>
      <c r="L81" s="24"/>
      <c r="M81" s="24">
        <v>25</v>
      </c>
      <c r="N81" s="25">
        <v>225</v>
      </c>
      <c r="U81" s="29">
        <f>COUNTA(K69:K81)</f>
        <v>6</v>
      </c>
      <c r="V81" s="29">
        <f>COUNTA(L69:L81)</f>
        <v>8</v>
      </c>
      <c r="W81" s="29">
        <f>COUNTA(M69:M81)</f>
        <v>11</v>
      </c>
      <c r="X81" s="29">
        <f>COUNTA(N69:N81)</f>
        <v>6</v>
      </c>
    </row>
    <row r="82" spans="2:14" ht="13.5" customHeight="1">
      <c r="B82" s="1">
        <f t="shared" si="4"/>
        <v>72</v>
      </c>
      <c r="C82" s="156" t="s">
        <v>50</v>
      </c>
      <c r="D82" s="157"/>
      <c r="E82" s="4"/>
      <c r="F82" s="4" t="s">
        <v>51</v>
      </c>
      <c r="G82" s="4"/>
      <c r="H82" s="4"/>
      <c r="I82" s="4"/>
      <c r="J82" s="4"/>
      <c r="K82" s="24">
        <v>1000</v>
      </c>
      <c r="L82" s="24">
        <v>2125</v>
      </c>
      <c r="M82" s="24">
        <v>6000</v>
      </c>
      <c r="N82" s="25">
        <v>3000</v>
      </c>
    </row>
    <row r="83" spans="2:14" ht="13.5" customHeight="1">
      <c r="B83" s="1">
        <f t="shared" si="4"/>
        <v>73</v>
      </c>
      <c r="C83" s="3"/>
      <c r="D83" s="92"/>
      <c r="E83" s="4"/>
      <c r="F83" s="4" t="s">
        <v>52</v>
      </c>
      <c r="G83" s="4"/>
      <c r="H83" s="4"/>
      <c r="I83" s="4"/>
      <c r="J83" s="4"/>
      <c r="K83" s="24">
        <v>625</v>
      </c>
      <c r="L83" s="24">
        <v>1625</v>
      </c>
      <c r="M83" s="24">
        <v>500</v>
      </c>
      <c r="N83" s="25">
        <v>1750</v>
      </c>
    </row>
    <row r="84" spans="2:14" ht="13.5" customHeight="1" thickBot="1">
      <c r="B84" s="1">
        <f t="shared" si="4"/>
        <v>74</v>
      </c>
      <c r="C84" s="3"/>
      <c r="D84" s="92"/>
      <c r="E84" s="4"/>
      <c r="F84" s="4" t="s">
        <v>92</v>
      </c>
      <c r="G84" s="4"/>
      <c r="H84" s="4"/>
      <c r="I84" s="4"/>
      <c r="J84" s="4"/>
      <c r="K84" s="24">
        <v>625</v>
      </c>
      <c r="L84" s="24">
        <v>750</v>
      </c>
      <c r="M84" s="24">
        <v>2000</v>
      </c>
      <c r="N84" s="25">
        <v>1250</v>
      </c>
    </row>
    <row r="85" spans="2:24" ht="13.5" customHeight="1">
      <c r="B85" s="93"/>
      <c r="C85" s="94"/>
      <c r="D85" s="94"/>
      <c r="E85" s="27"/>
      <c r="F85" s="27"/>
      <c r="G85" s="27"/>
      <c r="H85" s="27"/>
      <c r="I85" s="27"/>
      <c r="J85" s="27"/>
      <c r="K85" s="27"/>
      <c r="L85" s="27"/>
      <c r="M85" s="27"/>
      <c r="N85" s="27"/>
      <c r="U85" s="29">
        <f>COUNTA(K11:K84)</f>
        <v>34</v>
      </c>
      <c r="V85" s="29">
        <f>COUNTA(L11:L84)</f>
        <v>45</v>
      </c>
      <c r="W85" s="29">
        <f>COUNTA(M11:M84)</f>
        <v>61</v>
      </c>
      <c r="X85" s="29">
        <f>COUNTA(N11:N84)</f>
        <v>54</v>
      </c>
    </row>
    <row r="86" ht="18" customHeight="1"/>
    <row r="87" ht="18" customHeight="1">
      <c r="B87" s="72"/>
    </row>
    <row r="88" ht="9" customHeight="1" thickBot="1"/>
    <row r="89" spans="2:24" ht="18" customHeight="1">
      <c r="B89" s="73"/>
      <c r="C89" s="74"/>
      <c r="D89" s="158" t="s">
        <v>2</v>
      </c>
      <c r="E89" s="158"/>
      <c r="F89" s="158"/>
      <c r="G89" s="158"/>
      <c r="H89" s="74"/>
      <c r="I89" s="74"/>
      <c r="J89" s="75"/>
      <c r="K89" s="31" t="s">
        <v>70</v>
      </c>
      <c r="L89" s="31" t="s">
        <v>71</v>
      </c>
      <c r="M89" s="31" t="s">
        <v>72</v>
      </c>
      <c r="N89" s="54" t="s">
        <v>73</v>
      </c>
      <c r="U89" s="29">
        <f>SUM(U11:U22,K23:K84)</f>
        <v>41261</v>
      </c>
      <c r="V89" s="29">
        <f>SUM(V11:V22,L23:L84)</f>
        <v>16839</v>
      </c>
      <c r="W89" s="29">
        <f>SUM(W11:W22,M23:M84)</f>
        <v>28360</v>
      </c>
      <c r="X89" s="29">
        <f>SUM(X11:X22,N23:N84)</f>
        <v>36325</v>
      </c>
    </row>
    <row r="90" spans="2:14" ht="18" customHeight="1" thickBot="1">
      <c r="B90" s="79"/>
      <c r="C90" s="26"/>
      <c r="D90" s="154" t="s">
        <v>3</v>
      </c>
      <c r="E90" s="154"/>
      <c r="F90" s="154"/>
      <c r="G90" s="154"/>
      <c r="H90" s="26"/>
      <c r="I90" s="26"/>
      <c r="J90" s="80"/>
      <c r="K90" s="36" t="str">
        <f>K5</f>
        <v>H 31.1.10</v>
      </c>
      <c r="L90" s="36" t="str">
        <f>L5</f>
        <v>H 31.1.10</v>
      </c>
      <c r="M90" s="36" t="str">
        <f>M5</f>
        <v>H 31.1.10</v>
      </c>
      <c r="N90" s="55" t="str">
        <f>N5</f>
        <v>H 31.1.10</v>
      </c>
    </row>
    <row r="91" spans="2:14" ht="19.5" customHeight="1" thickTop="1">
      <c r="B91" s="159" t="s">
        <v>54</v>
      </c>
      <c r="C91" s="160"/>
      <c r="D91" s="160"/>
      <c r="E91" s="160"/>
      <c r="F91" s="160"/>
      <c r="G91" s="160"/>
      <c r="H91" s="160"/>
      <c r="I91" s="160"/>
      <c r="J91" s="95"/>
      <c r="K91" s="37">
        <f>SUM(K92:K100)</f>
        <v>41261</v>
      </c>
      <c r="L91" s="37">
        <f>SUM(L92:L100)</f>
        <v>16839</v>
      </c>
      <c r="M91" s="37">
        <f>SUM(M92:M100)</f>
        <v>28360</v>
      </c>
      <c r="N91" s="56">
        <f>SUM(N92:N100)</f>
        <v>36325</v>
      </c>
    </row>
    <row r="92" spans="2:14" ht="13.5" customHeight="1">
      <c r="B92" s="147" t="s">
        <v>55</v>
      </c>
      <c r="C92" s="148"/>
      <c r="D92" s="161"/>
      <c r="E92" s="13"/>
      <c r="F92" s="14"/>
      <c r="G92" s="146" t="s">
        <v>14</v>
      </c>
      <c r="H92" s="146"/>
      <c r="I92" s="14"/>
      <c r="J92" s="16"/>
      <c r="K92" s="5">
        <f>SUM(U$11:U$22)</f>
        <v>50</v>
      </c>
      <c r="L92" s="5">
        <f>SUM(V11:V22)</f>
        <v>1375</v>
      </c>
      <c r="M92" s="5">
        <f>SUM(W$11:W$22)</f>
        <v>1800</v>
      </c>
      <c r="N92" s="6">
        <f>SUM(X$11:X$22)</f>
        <v>4525</v>
      </c>
    </row>
    <row r="93" spans="2:14" ht="13.5" customHeight="1">
      <c r="B93" s="98"/>
      <c r="C93" s="99"/>
      <c r="D93" s="100"/>
      <c r="E93" s="17"/>
      <c r="F93" s="4"/>
      <c r="G93" s="146" t="s">
        <v>27</v>
      </c>
      <c r="H93" s="146"/>
      <c r="I93" s="15"/>
      <c r="J93" s="18"/>
      <c r="K93" s="5">
        <f>SUM(K$23)</f>
        <v>250</v>
      </c>
      <c r="L93" s="5">
        <f>SUM(L$23)</f>
        <v>100</v>
      </c>
      <c r="M93" s="5">
        <f>SUM(M$23)</f>
        <v>450</v>
      </c>
      <c r="N93" s="6">
        <f>SUM(N$23)</f>
        <v>225</v>
      </c>
    </row>
    <row r="94" spans="2:14" ht="13.5" customHeight="1">
      <c r="B94" s="98"/>
      <c r="C94" s="99"/>
      <c r="D94" s="100"/>
      <c r="E94" s="17"/>
      <c r="F94" s="4"/>
      <c r="G94" s="146" t="s">
        <v>29</v>
      </c>
      <c r="H94" s="146"/>
      <c r="I94" s="14"/>
      <c r="J94" s="16"/>
      <c r="K94" s="5">
        <f>SUM(K$24:K$24)</f>
        <v>50</v>
      </c>
      <c r="L94" s="5">
        <f>SUM(L$24:L$24)</f>
        <v>0</v>
      </c>
      <c r="M94" s="5">
        <f>SUM(M$24:M$24)</f>
        <v>25</v>
      </c>
      <c r="N94" s="6">
        <f>SUM(N$24:N$24)</f>
        <v>175</v>
      </c>
    </row>
    <row r="95" spans="2:14" ht="13.5" customHeight="1">
      <c r="B95" s="98"/>
      <c r="C95" s="99"/>
      <c r="D95" s="100"/>
      <c r="E95" s="17"/>
      <c r="F95" s="4"/>
      <c r="G95" s="146" t="s">
        <v>101</v>
      </c>
      <c r="H95" s="146"/>
      <c r="I95" s="14"/>
      <c r="J95" s="16"/>
      <c r="K95" s="5">
        <f>SUM(K$25:K$27)</f>
        <v>0</v>
      </c>
      <c r="L95" s="5">
        <f>SUM(L$25:L$27)</f>
        <v>75</v>
      </c>
      <c r="M95" s="5">
        <f>SUM(M$25:M$27)</f>
        <v>450</v>
      </c>
      <c r="N95" s="6">
        <f>SUM(N$25:N$27)</f>
        <v>5375</v>
      </c>
    </row>
    <row r="96" spans="2:14" ht="13.5" customHeight="1">
      <c r="B96" s="98"/>
      <c r="C96" s="99"/>
      <c r="D96" s="100"/>
      <c r="E96" s="17"/>
      <c r="F96" s="4"/>
      <c r="G96" s="146" t="s">
        <v>102</v>
      </c>
      <c r="H96" s="146"/>
      <c r="I96" s="14"/>
      <c r="J96" s="16"/>
      <c r="K96" s="5">
        <f>SUM(K$29:K$39)</f>
        <v>35925</v>
      </c>
      <c r="L96" s="5">
        <f>SUM(L$29:L$39)</f>
        <v>8125</v>
      </c>
      <c r="M96" s="5">
        <f>SUM(M$29:M$39)</f>
        <v>9625</v>
      </c>
      <c r="N96" s="6">
        <f>SUM(N$29:N$39)</f>
        <v>15850</v>
      </c>
    </row>
    <row r="97" spans="2:14" ht="13.5" customHeight="1">
      <c r="B97" s="98"/>
      <c r="C97" s="99"/>
      <c r="D97" s="100"/>
      <c r="E97" s="17"/>
      <c r="F97" s="4"/>
      <c r="G97" s="146" t="s">
        <v>96</v>
      </c>
      <c r="H97" s="146"/>
      <c r="I97" s="14"/>
      <c r="J97" s="16"/>
      <c r="K97" s="5">
        <f>SUM(K$40:K$42)</f>
        <v>0</v>
      </c>
      <c r="L97" s="5">
        <f>SUM(L$40:L$42)</f>
        <v>0</v>
      </c>
      <c r="M97" s="5">
        <f>SUM(M$40:M$42)</f>
        <v>0</v>
      </c>
      <c r="N97" s="6">
        <f>SUM(N$40:N$42)</f>
        <v>25</v>
      </c>
    </row>
    <row r="98" spans="2:14" ht="13.5" customHeight="1">
      <c r="B98" s="98"/>
      <c r="C98" s="99"/>
      <c r="D98" s="100"/>
      <c r="E98" s="17"/>
      <c r="F98" s="4"/>
      <c r="G98" s="146" t="s">
        <v>30</v>
      </c>
      <c r="H98" s="146"/>
      <c r="I98" s="14"/>
      <c r="J98" s="16"/>
      <c r="K98" s="5">
        <f>SUM(K$43:K$68)</f>
        <v>2633</v>
      </c>
      <c r="L98" s="5">
        <f>SUM(L$43:L$68)</f>
        <v>2616</v>
      </c>
      <c r="M98" s="5">
        <f>SUM(M$43:M$68)</f>
        <v>7349</v>
      </c>
      <c r="N98" s="6">
        <f>SUM(N$43:N$68)</f>
        <v>3875</v>
      </c>
    </row>
    <row r="99" spans="2:14" ht="13.5" customHeight="1">
      <c r="B99" s="98"/>
      <c r="C99" s="99"/>
      <c r="D99" s="100"/>
      <c r="E99" s="17"/>
      <c r="F99" s="4"/>
      <c r="G99" s="146" t="s">
        <v>56</v>
      </c>
      <c r="H99" s="146"/>
      <c r="I99" s="14"/>
      <c r="J99" s="16"/>
      <c r="K99" s="5">
        <f>SUM(K$28:K$28,K$82:K$83)</f>
        <v>1625</v>
      </c>
      <c r="L99" s="5">
        <f>SUM(L28:L28,L$82:L$83)</f>
        <v>3750</v>
      </c>
      <c r="M99" s="5">
        <f>SUM(M28:M28,M$82:M$83)</f>
        <v>6550</v>
      </c>
      <c r="N99" s="6">
        <f>SUM(N28:N28,N$82:N$83)</f>
        <v>4750</v>
      </c>
    </row>
    <row r="100" spans="2:14" ht="13.5" customHeight="1" thickBot="1">
      <c r="B100" s="101"/>
      <c r="C100" s="102"/>
      <c r="D100" s="103"/>
      <c r="E100" s="19"/>
      <c r="F100" s="10"/>
      <c r="G100" s="149" t="s">
        <v>53</v>
      </c>
      <c r="H100" s="149"/>
      <c r="I100" s="20"/>
      <c r="J100" s="21"/>
      <c r="K100" s="11">
        <f>SUM(K$69:K$81,K$84)</f>
        <v>728</v>
      </c>
      <c r="L100" s="11">
        <f>SUM(L$69:L$81,L$84)</f>
        <v>798</v>
      </c>
      <c r="M100" s="11">
        <f>SUM(M$69:M$81,M$84)</f>
        <v>2111</v>
      </c>
      <c r="N100" s="12">
        <f>SUM(N$69:N$81,N$84)</f>
        <v>1525</v>
      </c>
    </row>
    <row r="101" spans="2:14" ht="18" customHeight="1" thickTop="1">
      <c r="B101" s="150" t="s">
        <v>57</v>
      </c>
      <c r="C101" s="151"/>
      <c r="D101" s="152"/>
      <c r="E101" s="106"/>
      <c r="F101" s="104"/>
      <c r="G101" s="153" t="s">
        <v>58</v>
      </c>
      <c r="H101" s="153"/>
      <c r="I101" s="104"/>
      <c r="J101" s="105"/>
      <c r="K101" s="38" t="s">
        <v>59</v>
      </c>
      <c r="L101" s="44"/>
      <c r="M101" s="44"/>
      <c r="N101" s="57"/>
    </row>
    <row r="102" spans="2:14" ht="18" customHeight="1">
      <c r="B102" s="107"/>
      <c r="C102" s="108"/>
      <c r="D102" s="108"/>
      <c r="E102" s="109"/>
      <c r="F102" s="110"/>
      <c r="G102" s="111"/>
      <c r="H102" s="111"/>
      <c r="I102" s="110"/>
      <c r="J102" s="112"/>
      <c r="K102" s="39" t="s">
        <v>60</v>
      </c>
      <c r="L102" s="45"/>
      <c r="M102" s="45"/>
      <c r="N102" s="48"/>
    </row>
    <row r="103" spans="2:14" ht="18" customHeight="1">
      <c r="B103" s="98"/>
      <c r="C103" s="99"/>
      <c r="D103" s="99"/>
      <c r="E103" s="113"/>
      <c r="F103" s="26"/>
      <c r="G103" s="154" t="s">
        <v>61</v>
      </c>
      <c r="H103" s="154"/>
      <c r="I103" s="96"/>
      <c r="J103" s="97"/>
      <c r="K103" s="40" t="s">
        <v>62</v>
      </c>
      <c r="L103" s="46"/>
      <c r="M103" s="49"/>
      <c r="N103" s="46"/>
    </row>
    <row r="104" spans="2:14" ht="18" customHeight="1">
      <c r="B104" s="98"/>
      <c r="C104" s="99"/>
      <c r="D104" s="99"/>
      <c r="E104" s="114"/>
      <c r="F104" s="99"/>
      <c r="G104" s="115"/>
      <c r="H104" s="115"/>
      <c r="I104" s="108"/>
      <c r="J104" s="116"/>
      <c r="K104" s="41" t="s">
        <v>114</v>
      </c>
      <c r="L104" s="47"/>
      <c r="M104" s="50"/>
      <c r="N104" s="47"/>
    </row>
    <row r="105" spans="2:14" ht="18" customHeight="1">
      <c r="B105" s="98"/>
      <c r="C105" s="99"/>
      <c r="D105" s="99"/>
      <c r="E105" s="114"/>
      <c r="F105" s="99"/>
      <c r="G105" s="115"/>
      <c r="H105" s="115"/>
      <c r="I105" s="108"/>
      <c r="J105" s="116"/>
      <c r="K105" s="41" t="s">
        <v>106</v>
      </c>
      <c r="L105" s="45"/>
      <c r="M105" s="50"/>
      <c r="N105" s="47"/>
    </row>
    <row r="106" spans="2:14" ht="18" customHeight="1">
      <c r="B106" s="98"/>
      <c r="C106" s="99"/>
      <c r="D106" s="99"/>
      <c r="E106" s="113"/>
      <c r="F106" s="26"/>
      <c r="G106" s="154" t="s">
        <v>63</v>
      </c>
      <c r="H106" s="154"/>
      <c r="I106" s="96"/>
      <c r="J106" s="97"/>
      <c r="K106" s="40" t="s">
        <v>122</v>
      </c>
      <c r="L106" s="46"/>
      <c r="M106" s="49"/>
      <c r="N106" s="46"/>
    </row>
    <row r="107" spans="2:14" ht="18" customHeight="1">
      <c r="B107" s="98"/>
      <c r="C107" s="99"/>
      <c r="D107" s="99"/>
      <c r="E107" s="114"/>
      <c r="F107" s="99"/>
      <c r="G107" s="115"/>
      <c r="H107" s="115"/>
      <c r="I107" s="108"/>
      <c r="J107" s="116"/>
      <c r="K107" s="41" t="s">
        <v>115</v>
      </c>
      <c r="L107" s="47"/>
      <c r="M107" s="50"/>
      <c r="N107" s="47"/>
    </row>
    <row r="108" spans="2:14" ht="18" customHeight="1">
      <c r="B108" s="98"/>
      <c r="C108" s="99"/>
      <c r="D108" s="99"/>
      <c r="E108" s="114"/>
      <c r="F108" s="99"/>
      <c r="G108" s="115"/>
      <c r="H108" s="115"/>
      <c r="I108" s="108"/>
      <c r="J108" s="116"/>
      <c r="K108" s="41" t="s">
        <v>120</v>
      </c>
      <c r="L108" s="47"/>
      <c r="M108" s="47"/>
      <c r="N108" s="47"/>
    </row>
    <row r="109" spans="2:14" ht="18" customHeight="1">
      <c r="B109" s="98"/>
      <c r="C109" s="99"/>
      <c r="D109" s="99"/>
      <c r="E109" s="87"/>
      <c r="F109" s="88"/>
      <c r="G109" s="111"/>
      <c r="H109" s="111"/>
      <c r="I109" s="110"/>
      <c r="J109" s="112"/>
      <c r="K109" s="41" t="s">
        <v>121</v>
      </c>
      <c r="L109" s="48"/>
      <c r="M109" s="45"/>
      <c r="N109" s="48"/>
    </row>
    <row r="110" spans="2:14" ht="18" customHeight="1">
      <c r="B110" s="147" t="s">
        <v>64</v>
      </c>
      <c r="C110" s="148"/>
      <c r="D110" s="148"/>
      <c r="E110" s="26"/>
      <c r="F110" s="26"/>
      <c r="G110" s="26"/>
      <c r="H110" s="26"/>
      <c r="I110" s="26"/>
      <c r="J110" s="26"/>
      <c r="K110" s="26"/>
      <c r="L110" s="26"/>
      <c r="M110" s="26"/>
      <c r="N110" s="58"/>
    </row>
    <row r="111" spans="2:14" ht="13.5" customHeight="1">
      <c r="B111" s="117"/>
      <c r="C111" s="42" t="s">
        <v>65</v>
      </c>
      <c r="D111" s="118"/>
      <c r="E111" s="42"/>
      <c r="F111" s="42"/>
      <c r="G111" s="42"/>
      <c r="H111" s="42"/>
      <c r="I111" s="42"/>
      <c r="J111" s="42"/>
      <c r="K111" s="42"/>
      <c r="L111" s="42"/>
      <c r="M111" s="42"/>
      <c r="N111" s="59"/>
    </row>
    <row r="112" spans="2:14" ht="13.5" customHeight="1">
      <c r="B112" s="117"/>
      <c r="C112" s="42" t="s">
        <v>66</v>
      </c>
      <c r="D112" s="118"/>
      <c r="E112" s="42"/>
      <c r="F112" s="42"/>
      <c r="G112" s="42"/>
      <c r="H112" s="42"/>
      <c r="I112" s="42"/>
      <c r="J112" s="42"/>
      <c r="K112" s="42"/>
      <c r="L112" s="42"/>
      <c r="M112" s="42"/>
      <c r="N112" s="59"/>
    </row>
    <row r="113" spans="2:14" ht="13.5" customHeight="1">
      <c r="B113" s="117"/>
      <c r="C113" s="42" t="s">
        <v>67</v>
      </c>
      <c r="D113" s="118"/>
      <c r="E113" s="42"/>
      <c r="F113" s="42"/>
      <c r="G113" s="42"/>
      <c r="H113" s="42"/>
      <c r="I113" s="42"/>
      <c r="J113" s="42"/>
      <c r="K113" s="42"/>
      <c r="L113" s="42"/>
      <c r="M113" s="42"/>
      <c r="N113" s="59"/>
    </row>
    <row r="114" spans="2:14" ht="13.5" customHeight="1">
      <c r="B114" s="117"/>
      <c r="C114" s="42" t="s">
        <v>240</v>
      </c>
      <c r="D114" s="118"/>
      <c r="E114" s="42"/>
      <c r="F114" s="42"/>
      <c r="G114" s="42"/>
      <c r="H114" s="42"/>
      <c r="I114" s="42"/>
      <c r="J114" s="42"/>
      <c r="K114" s="42"/>
      <c r="L114" s="42"/>
      <c r="M114" s="42"/>
      <c r="N114" s="59"/>
    </row>
    <row r="115" spans="2:14" ht="13.5" customHeight="1">
      <c r="B115" s="119"/>
      <c r="C115" s="42" t="s">
        <v>241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59"/>
    </row>
    <row r="116" spans="2:14" ht="13.5" customHeight="1">
      <c r="B116" s="119"/>
      <c r="C116" s="42" t="s">
        <v>201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59"/>
    </row>
    <row r="117" spans="2:14" ht="13.5" customHeight="1">
      <c r="B117" s="119"/>
      <c r="C117" s="42" t="s">
        <v>112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9"/>
    </row>
    <row r="118" spans="2:14" ht="13.5" customHeight="1">
      <c r="B118" s="119"/>
      <c r="C118" s="42" t="s">
        <v>113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59"/>
    </row>
    <row r="119" spans="2:14" ht="13.5" customHeight="1">
      <c r="B119" s="119"/>
      <c r="C119" s="42" t="s">
        <v>97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59"/>
    </row>
    <row r="120" spans="2:14" ht="13.5" customHeight="1">
      <c r="B120" s="119"/>
      <c r="C120" s="42" t="s">
        <v>246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59"/>
    </row>
    <row r="121" spans="2:14" ht="13.5" customHeight="1">
      <c r="B121" s="119"/>
      <c r="C121" s="42" t="s">
        <v>242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59"/>
    </row>
    <row r="122" spans="2:14" ht="13.5" customHeight="1">
      <c r="B122" s="119"/>
      <c r="C122" s="42" t="s">
        <v>243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59"/>
    </row>
    <row r="123" spans="2:14" ht="13.5" customHeight="1">
      <c r="B123" s="119"/>
      <c r="C123" s="42" t="s">
        <v>244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9"/>
      <c r="C124" s="42" t="s">
        <v>194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 customHeight="1">
      <c r="B125" s="119"/>
      <c r="C125" s="42" t="s">
        <v>245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9"/>
      <c r="C126" s="42" t="s">
        <v>247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9"/>
      <c r="C127" s="42" t="s">
        <v>203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>
      <c r="B128" s="120"/>
      <c r="C128" s="42" t="s">
        <v>569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1"/>
    </row>
    <row r="129" spans="2:14" ht="13.5">
      <c r="B129" s="120"/>
      <c r="C129" s="42" t="s">
        <v>248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1"/>
    </row>
    <row r="130" spans="2:14" ht="13.5" customHeight="1">
      <c r="B130" s="119"/>
      <c r="C130" s="42" t="s">
        <v>149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8" customHeight="1">
      <c r="B131" s="119"/>
      <c r="C131" s="42" t="s">
        <v>68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>
      <c r="B132" s="120"/>
      <c r="C132" s="42" t="s">
        <v>202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1"/>
    </row>
    <row r="133" spans="2:14" ht="13.5">
      <c r="B133" s="120"/>
      <c r="C133" s="42" t="s">
        <v>249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1"/>
    </row>
    <row r="134" spans="2:14" ht="14.25" thickBot="1">
      <c r="B134" s="121"/>
      <c r="C134" s="43" t="s">
        <v>250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82:D82"/>
    <mergeCell ref="D89:G89"/>
    <mergeCell ref="D90:G90"/>
    <mergeCell ref="B91:I91"/>
    <mergeCell ref="B92:D92"/>
    <mergeCell ref="G92:H92"/>
    <mergeCell ref="G93:H93"/>
    <mergeCell ref="G94:H94"/>
    <mergeCell ref="G95:H95"/>
    <mergeCell ref="G96:H96"/>
    <mergeCell ref="G97:H97"/>
    <mergeCell ref="G98:H98"/>
    <mergeCell ref="B110:D110"/>
    <mergeCell ref="G99:H99"/>
    <mergeCell ref="G100:H100"/>
    <mergeCell ref="B101:D101"/>
    <mergeCell ref="G101:H101"/>
    <mergeCell ref="G103:H103"/>
    <mergeCell ref="G106:H10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2:Y148"/>
  <sheetViews>
    <sheetView view="pageBreakPreview" zoomScale="75" zoomScaleNormal="75" zoomScaleSheetLayoutView="75" zoomScalePageLayoutView="0" workbookViewId="0" topLeftCell="A1">
      <pane xSplit="10" ySplit="10" topLeftCell="K116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F123" sqref="F123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565</v>
      </c>
      <c r="L5" s="32" t="str">
        <f>K5</f>
        <v>H 30.12.13</v>
      </c>
      <c r="M5" s="32" t="str">
        <f>K5</f>
        <v>H 30.12.13</v>
      </c>
      <c r="N5" s="51" t="str">
        <f>K5</f>
        <v>H 30.12.13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0.46458333333333335</v>
      </c>
      <c r="L6" s="122">
        <v>0.4291666666666667</v>
      </c>
      <c r="M6" s="122">
        <v>0.40972222222222227</v>
      </c>
      <c r="N6" s="123">
        <v>0.37916666666666665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2.35</v>
      </c>
      <c r="L7" s="124">
        <v>1.4</v>
      </c>
      <c r="M7" s="124">
        <v>1.45</v>
      </c>
      <c r="N7" s="125">
        <v>1.42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570</v>
      </c>
      <c r="G11" s="4"/>
      <c r="H11" s="4"/>
      <c r="I11" s="4"/>
      <c r="J11" s="4"/>
      <c r="K11" s="22"/>
      <c r="L11" s="22"/>
      <c r="M11" s="22"/>
      <c r="N11" s="23" t="s">
        <v>224</v>
      </c>
      <c r="P11" s="29" t="s">
        <v>15</v>
      </c>
      <c r="Q11" s="29">
        <f aca="true" t="shared" si="0" ref="Q11:T16">IF(K11="",0,VALUE(MID(K11,2,LEN(K11)-2)))</f>
        <v>0</v>
      </c>
      <c r="R11" s="29">
        <f t="shared" si="0"/>
        <v>0</v>
      </c>
      <c r="S11" s="29">
        <f t="shared" si="0"/>
        <v>0</v>
      </c>
      <c r="T11" s="29" t="e">
        <f t="shared" si="0"/>
        <v>#VALUE!</v>
      </c>
      <c r="U11" s="29">
        <f aca="true" t="shared" si="1" ref="U11:X24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571</v>
      </c>
      <c r="G12" s="4"/>
      <c r="H12" s="4"/>
      <c r="I12" s="4"/>
      <c r="J12" s="4"/>
      <c r="K12" s="22"/>
      <c r="L12" s="22" t="s">
        <v>224</v>
      </c>
      <c r="M12" s="22" t="s">
        <v>228</v>
      </c>
      <c r="N12" s="23" t="s">
        <v>345</v>
      </c>
      <c r="P12" s="29" t="s">
        <v>15</v>
      </c>
      <c r="Q12" s="29">
        <f t="shared" si="0"/>
        <v>0</v>
      </c>
      <c r="R12" s="29" t="e">
        <f t="shared" si="0"/>
        <v>#VALUE!</v>
      </c>
      <c r="S12" s="29">
        <f t="shared" si="0"/>
        <v>125</v>
      </c>
      <c r="T12" s="29">
        <f t="shared" si="0"/>
        <v>300</v>
      </c>
      <c r="U12" s="29">
        <f t="shared" si="1"/>
        <v>0</v>
      </c>
      <c r="V12" s="29">
        <f t="shared" si="1"/>
        <v>0</v>
      </c>
      <c r="W12" s="29">
        <f t="shared" si="1"/>
        <v>125</v>
      </c>
      <c r="X12" s="29">
        <f t="shared" si="1"/>
        <v>300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143</v>
      </c>
      <c r="G13" s="4"/>
      <c r="H13" s="4"/>
      <c r="I13" s="4"/>
      <c r="J13" s="4"/>
      <c r="K13" s="22"/>
      <c r="L13" s="22" t="s">
        <v>228</v>
      </c>
      <c r="M13" s="22" t="s">
        <v>446</v>
      </c>
      <c r="N13" s="23" t="s">
        <v>210</v>
      </c>
      <c r="P13" s="29" t="s">
        <v>15</v>
      </c>
      <c r="Q13" s="29">
        <f t="shared" si="0"/>
        <v>0</v>
      </c>
      <c r="R13" s="29">
        <f t="shared" si="0"/>
        <v>125</v>
      </c>
      <c r="S13" s="29">
        <f t="shared" si="0"/>
        <v>375</v>
      </c>
      <c r="T13" s="29">
        <f t="shared" si="0"/>
        <v>200</v>
      </c>
      <c r="U13" s="29">
        <f t="shared" si="1"/>
        <v>0</v>
      </c>
      <c r="V13" s="29">
        <f t="shared" si="1"/>
        <v>125</v>
      </c>
      <c r="W13" s="29">
        <f t="shared" si="1"/>
        <v>375</v>
      </c>
      <c r="X13" s="29">
        <f t="shared" si="1"/>
        <v>200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271</v>
      </c>
      <c r="G14" s="4"/>
      <c r="H14" s="4"/>
      <c r="I14" s="4"/>
      <c r="J14" s="4"/>
      <c r="K14" s="22"/>
      <c r="L14" s="22"/>
      <c r="M14" s="22"/>
      <c r="N14" s="23" t="s">
        <v>224</v>
      </c>
      <c r="P14" s="29" t="s">
        <v>15</v>
      </c>
      <c r="Q14" s="29">
        <f t="shared" si="0"/>
        <v>0</v>
      </c>
      <c r="R14" s="29">
        <f t="shared" si="0"/>
        <v>0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572</v>
      </c>
      <c r="G15" s="4"/>
      <c r="H15" s="4"/>
      <c r="I15" s="4"/>
      <c r="J15" s="4"/>
      <c r="K15" s="22"/>
      <c r="L15" s="22"/>
      <c r="M15" s="22"/>
      <c r="N15" s="23" t="s">
        <v>224</v>
      </c>
      <c r="S15" s="29">
        <f t="shared" si="0"/>
        <v>0</v>
      </c>
      <c r="T15" s="29" t="e">
        <f t="shared" si="0"/>
        <v>#VALUE!</v>
      </c>
      <c r="U15" s="29">
        <f>IF(K15="＋",0,IF(K15="(＋)",0,ABS(K15)))</f>
        <v>0</v>
      </c>
      <c r="V15" s="29">
        <f>IF(L15="＋",0,IF(L15="(＋)",0,ABS(L15)))</f>
        <v>0</v>
      </c>
      <c r="W15" s="29">
        <f>IF(M15="＋",0,IF(M15="(＋)",0,ABS(M15)))</f>
        <v>0</v>
      </c>
      <c r="X15" s="29">
        <f>IF(N15="＋",0,IF(N15="(＋)",0,ABS(N15)))</f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256</v>
      </c>
      <c r="G16" s="4"/>
      <c r="H16" s="4"/>
      <c r="I16" s="4"/>
      <c r="J16" s="4"/>
      <c r="K16" s="22" t="s">
        <v>208</v>
      </c>
      <c r="L16" s="22" t="s">
        <v>224</v>
      </c>
      <c r="M16" s="22" t="s">
        <v>208</v>
      </c>
      <c r="N16" s="23" t="s">
        <v>224</v>
      </c>
      <c r="P16" s="29" t="s">
        <v>15</v>
      </c>
      <c r="Q16" s="29">
        <f>IF(K16="",0,VALUE(MID(K16,2,LEN(K16)-2)))</f>
        <v>100</v>
      </c>
      <c r="R16" s="29" t="e">
        <f t="shared" si="0"/>
        <v>#VALUE!</v>
      </c>
      <c r="S16" s="29">
        <f t="shared" si="0"/>
        <v>100</v>
      </c>
      <c r="T16" s="29" t="e">
        <f t="shared" si="0"/>
        <v>#VALUE!</v>
      </c>
      <c r="U16" s="29">
        <f t="shared" si="1"/>
        <v>100</v>
      </c>
      <c r="V16" s="29">
        <f t="shared" si="1"/>
        <v>0</v>
      </c>
      <c r="W16" s="29">
        <f t="shared" si="1"/>
        <v>100</v>
      </c>
      <c r="X16" s="29">
        <f t="shared" si="1"/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257</v>
      </c>
      <c r="G17" s="4"/>
      <c r="H17" s="4"/>
      <c r="I17" s="4"/>
      <c r="J17" s="4"/>
      <c r="K17" s="22" t="s">
        <v>204</v>
      </c>
      <c r="L17" s="22" t="s">
        <v>224</v>
      </c>
      <c r="M17" s="22" t="s">
        <v>308</v>
      </c>
      <c r="N17" s="23" t="s">
        <v>208</v>
      </c>
      <c r="P17" s="90" t="s">
        <v>16</v>
      </c>
      <c r="Q17" s="29" t="str">
        <f>K17</f>
        <v>(50)</v>
      </c>
      <c r="R17" s="29" t="str">
        <f>L17</f>
        <v>(＋)</v>
      </c>
      <c r="S17" s="29" t="str">
        <f>M17</f>
        <v>(175)</v>
      </c>
      <c r="T17" s="29" t="str">
        <f>N17</f>
        <v>(100)</v>
      </c>
      <c r="U17" s="29">
        <f t="shared" si="1"/>
        <v>50</v>
      </c>
      <c r="V17" s="29">
        <f t="shared" si="1"/>
        <v>0</v>
      </c>
      <c r="W17" s="29">
        <f t="shared" si="1"/>
        <v>175</v>
      </c>
      <c r="X17" s="29">
        <f t="shared" si="1"/>
        <v>100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17</v>
      </c>
      <c r="G18" s="4"/>
      <c r="H18" s="4"/>
      <c r="I18" s="4"/>
      <c r="J18" s="4"/>
      <c r="K18" s="22" t="s">
        <v>205</v>
      </c>
      <c r="L18" s="22" t="s">
        <v>205</v>
      </c>
      <c r="M18" s="22" t="s">
        <v>326</v>
      </c>
      <c r="N18" s="23" t="s">
        <v>205</v>
      </c>
      <c r="P18" s="29" t="s">
        <v>15</v>
      </c>
      <c r="Q18" s="29" t="e">
        <f aca="true" t="shared" si="3" ref="Q18:T20">IF(K18="",0,VALUE(MID(K18,2,LEN(K18)-2)))</f>
        <v>#VALUE!</v>
      </c>
      <c r="R18" s="29" t="e">
        <f t="shared" si="3"/>
        <v>#VALUE!</v>
      </c>
      <c r="S18" s="29" t="e">
        <f t="shared" si="3"/>
        <v>#VALUE!</v>
      </c>
      <c r="T18" s="29" t="e">
        <f t="shared" si="3"/>
        <v>#VALUE!</v>
      </c>
      <c r="U18" s="29">
        <f>IF(K18="＋",0,IF(K18="(＋)",0,ABS(K18)))</f>
        <v>0</v>
      </c>
      <c r="V18" s="29">
        <f>IF(L18="＋",0,IF(L18="(＋)",0,ABS(L18)))</f>
        <v>0</v>
      </c>
      <c r="W18" s="29">
        <f>IF(M18="＋",0,IF(M18="(＋)",0,ABS(M18)))</f>
        <v>75</v>
      </c>
      <c r="X18" s="29">
        <f>IF(N18="＋",0,IF(N18="(＋)",0,ABS(N18)))</f>
        <v>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153</v>
      </c>
      <c r="G19" s="4"/>
      <c r="H19" s="4"/>
      <c r="I19" s="4"/>
      <c r="J19" s="4"/>
      <c r="K19" s="22"/>
      <c r="L19" s="22"/>
      <c r="M19" s="22" t="s">
        <v>205</v>
      </c>
      <c r="N19" s="23" t="s">
        <v>205</v>
      </c>
      <c r="P19" s="29" t="s">
        <v>15</v>
      </c>
      <c r="Q19" s="29">
        <f t="shared" si="3"/>
        <v>0</v>
      </c>
      <c r="R19" s="29">
        <f t="shared" si="3"/>
        <v>0</v>
      </c>
      <c r="S19" s="29" t="e">
        <f t="shared" si="3"/>
        <v>#VALUE!</v>
      </c>
      <c r="T19" s="29" t="e">
        <f t="shared" si="3"/>
        <v>#VALUE!</v>
      </c>
      <c r="U19" s="29">
        <f t="shared" si="1"/>
        <v>0</v>
      </c>
      <c r="V19" s="29">
        <f t="shared" si="1"/>
        <v>0</v>
      </c>
      <c r="W19" s="29">
        <f t="shared" si="1"/>
        <v>0</v>
      </c>
      <c r="X19" s="29">
        <f t="shared" si="1"/>
        <v>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291</v>
      </c>
      <c r="G20" s="4"/>
      <c r="H20" s="4"/>
      <c r="I20" s="4"/>
      <c r="J20" s="4"/>
      <c r="K20" s="22" t="s">
        <v>224</v>
      </c>
      <c r="L20" s="22" t="s">
        <v>210</v>
      </c>
      <c r="M20" s="22" t="s">
        <v>566</v>
      </c>
      <c r="N20" s="23" t="s">
        <v>206</v>
      </c>
      <c r="P20" s="29" t="s">
        <v>15</v>
      </c>
      <c r="Q20" s="29" t="e">
        <f t="shared" si="3"/>
        <v>#VALUE!</v>
      </c>
      <c r="R20" s="29">
        <f t="shared" si="3"/>
        <v>200</v>
      </c>
      <c r="S20" s="29">
        <f t="shared" si="3"/>
        <v>1700</v>
      </c>
      <c r="T20" s="29">
        <f t="shared" si="3"/>
        <v>600</v>
      </c>
      <c r="U20" s="29">
        <f t="shared" si="1"/>
        <v>0</v>
      </c>
      <c r="V20" s="29">
        <f t="shared" si="1"/>
        <v>200</v>
      </c>
      <c r="W20" s="29">
        <f t="shared" si="1"/>
        <v>1700</v>
      </c>
      <c r="X20" s="29">
        <f t="shared" si="1"/>
        <v>600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195</v>
      </c>
      <c r="G21" s="4"/>
      <c r="H21" s="4"/>
      <c r="I21" s="4"/>
      <c r="J21" s="4"/>
      <c r="K21" s="22"/>
      <c r="L21" s="22" t="s">
        <v>224</v>
      </c>
      <c r="M21" s="22" t="s">
        <v>224</v>
      </c>
      <c r="N21" s="23" t="s">
        <v>223</v>
      </c>
      <c r="P21" s="90" t="s">
        <v>16</v>
      </c>
      <c r="Q21" s="29">
        <f>K21</f>
        <v>0</v>
      </c>
      <c r="R21" s="29" t="str">
        <f>L21</f>
        <v>(＋)</v>
      </c>
      <c r="S21" s="29" t="str">
        <f>M21</f>
        <v>(＋)</v>
      </c>
      <c r="T21" s="29" t="str">
        <f>N21</f>
        <v>(25)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25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158</v>
      </c>
      <c r="G22" s="4"/>
      <c r="H22" s="4"/>
      <c r="I22" s="4"/>
      <c r="J22" s="4"/>
      <c r="K22" s="22"/>
      <c r="L22" s="22"/>
      <c r="M22" s="22"/>
      <c r="N22" s="23" t="s">
        <v>208</v>
      </c>
      <c r="P22" s="29" t="s">
        <v>15</v>
      </c>
      <c r="Q22" s="29">
        <f>IF(K22="",0,VALUE(MID(K22,2,LEN(K22)-2)))</f>
        <v>0</v>
      </c>
      <c r="R22" s="29">
        <f>IF(L24="",0,VALUE(MID(L24,2,LEN(L24)-2)))</f>
        <v>175</v>
      </c>
      <c r="S22" s="29">
        <f>IF(M22="",0,VALUE(MID(M22,2,LEN(M22)-2)))</f>
        <v>0</v>
      </c>
      <c r="T22" s="29">
        <f>IF(N22="",0,VALUE(MID(N22,2,LEN(N22)-2)))</f>
        <v>100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100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162</v>
      </c>
      <c r="G23" s="4"/>
      <c r="H23" s="4"/>
      <c r="I23" s="4"/>
      <c r="J23" s="4"/>
      <c r="K23" s="22" t="s">
        <v>345</v>
      </c>
      <c r="L23" s="22"/>
      <c r="M23" s="22" t="s">
        <v>208</v>
      </c>
      <c r="N23" s="23" t="s">
        <v>223</v>
      </c>
      <c r="U23" s="29">
        <f t="shared" si="1"/>
        <v>300</v>
      </c>
      <c r="V23" s="29">
        <f t="shared" si="1"/>
        <v>0</v>
      </c>
      <c r="W23" s="29">
        <f t="shared" si="1"/>
        <v>100</v>
      </c>
      <c r="X23" s="29">
        <f t="shared" si="1"/>
        <v>25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157</v>
      </c>
      <c r="G24" s="4"/>
      <c r="H24" s="4"/>
      <c r="I24" s="4"/>
      <c r="J24" s="4"/>
      <c r="K24" s="22" t="s">
        <v>204</v>
      </c>
      <c r="L24" s="22" t="s">
        <v>308</v>
      </c>
      <c r="M24" s="22" t="s">
        <v>268</v>
      </c>
      <c r="N24" s="23" t="s">
        <v>394</v>
      </c>
      <c r="P24" s="29" t="s">
        <v>15</v>
      </c>
      <c r="Q24" s="29">
        <f>IF(K24="",0,VALUE(MID(K24,2,LEN(K24)-2)))</f>
        <v>50</v>
      </c>
      <c r="R24" s="29" t="e">
        <f>IF(#REF!="",0,VALUE(MID(#REF!,2,LEN(#REF!)-2)))</f>
        <v>#REF!</v>
      </c>
      <c r="S24" s="29">
        <f>IF(M24="",0,VALUE(MID(M24,2,LEN(M24)-2)))</f>
        <v>250</v>
      </c>
      <c r="T24" s="29">
        <f>IF(N24="",0,VALUE(MID(N24,2,LEN(N24)-2)))</f>
        <v>500</v>
      </c>
      <c r="U24" s="29">
        <f t="shared" si="1"/>
        <v>50</v>
      </c>
      <c r="V24" s="29">
        <f t="shared" si="1"/>
        <v>175</v>
      </c>
      <c r="W24" s="29">
        <f t="shared" si="1"/>
        <v>250</v>
      </c>
      <c r="X24" s="29">
        <f t="shared" si="1"/>
        <v>500</v>
      </c>
    </row>
    <row r="25" spans="2:24" ht="13.5" customHeight="1">
      <c r="B25" s="1">
        <f t="shared" si="2"/>
        <v>15</v>
      </c>
      <c r="C25" s="2" t="s">
        <v>26</v>
      </c>
      <c r="D25" s="2" t="s">
        <v>27</v>
      </c>
      <c r="E25" s="4"/>
      <c r="F25" s="4" t="s">
        <v>154</v>
      </c>
      <c r="G25" s="4"/>
      <c r="H25" s="4"/>
      <c r="I25" s="4"/>
      <c r="J25" s="4"/>
      <c r="K25" s="28">
        <v>600</v>
      </c>
      <c r="L25" s="24" t="s">
        <v>205</v>
      </c>
      <c r="M25" s="24">
        <v>950</v>
      </c>
      <c r="N25" s="25">
        <v>250</v>
      </c>
      <c r="P25" s="90"/>
      <c r="U25" s="29">
        <f>COUNTA(K11:K24)</f>
        <v>6</v>
      </c>
      <c r="V25" s="29">
        <f>COUNTA(L11:L24)</f>
        <v>8</v>
      </c>
      <c r="W25" s="29">
        <f>COUNTA(M11:M24)</f>
        <v>10</v>
      </c>
      <c r="X25" s="29">
        <f>COUNTA(N11:N24)</f>
        <v>14</v>
      </c>
    </row>
    <row r="26" spans="2:16" ht="13.5" customHeight="1">
      <c r="B26" s="1">
        <f t="shared" si="2"/>
        <v>16</v>
      </c>
      <c r="C26" s="2" t="s">
        <v>28</v>
      </c>
      <c r="D26" s="2" t="s">
        <v>29</v>
      </c>
      <c r="E26" s="4"/>
      <c r="F26" s="4" t="s">
        <v>129</v>
      </c>
      <c r="G26" s="4"/>
      <c r="H26" s="4"/>
      <c r="I26" s="4"/>
      <c r="J26" s="4"/>
      <c r="K26" s="24" t="s">
        <v>205</v>
      </c>
      <c r="L26" s="28">
        <v>25</v>
      </c>
      <c r="M26" s="24">
        <v>75</v>
      </c>
      <c r="N26" s="25"/>
      <c r="P26" s="90"/>
    </row>
    <row r="27" spans="2:14" ht="13.5" customHeight="1">
      <c r="B27" s="1">
        <f t="shared" si="2"/>
        <v>17</v>
      </c>
      <c r="C27" s="2" t="s">
        <v>110</v>
      </c>
      <c r="D27" s="2" t="s">
        <v>18</v>
      </c>
      <c r="E27" s="4"/>
      <c r="F27" s="4" t="s">
        <v>573</v>
      </c>
      <c r="G27" s="4"/>
      <c r="H27" s="4"/>
      <c r="I27" s="4"/>
      <c r="J27" s="4"/>
      <c r="K27" s="24">
        <v>500</v>
      </c>
      <c r="L27" s="24"/>
      <c r="M27" s="24"/>
      <c r="N27" s="25">
        <v>150</v>
      </c>
    </row>
    <row r="28" spans="2:14" ht="12.75" customHeight="1">
      <c r="B28" s="1">
        <f t="shared" si="2"/>
        <v>18</v>
      </c>
      <c r="C28" s="7"/>
      <c r="D28" s="7"/>
      <c r="E28" s="4"/>
      <c r="F28" s="4" t="s">
        <v>123</v>
      </c>
      <c r="G28" s="4"/>
      <c r="H28" s="4"/>
      <c r="I28" s="4"/>
      <c r="J28" s="4"/>
      <c r="K28" s="24"/>
      <c r="L28" s="24">
        <v>25</v>
      </c>
      <c r="M28" s="24" t="s">
        <v>205</v>
      </c>
      <c r="N28" s="25" t="s">
        <v>205</v>
      </c>
    </row>
    <row r="29" spans="2:14" ht="13.5" customHeight="1">
      <c r="B29" s="1">
        <f t="shared" si="2"/>
        <v>19</v>
      </c>
      <c r="C29" s="7"/>
      <c r="D29" s="7"/>
      <c r="E29" s="4"/>
      <c r="F29" s="4" t="s">
        <v>187</v>
      </c>
      <c r="G29" s="4"/>
      <c r="H29" s="4"/>
      <c r="I29" s="4"/>
      <c r="J29" s="4"/>
      <c r="K29" s="28" t="s">
        <v>205</v>
      </c>
      <c r="L29" s="24"/>
      <c r="M29" s="24"/>
      <c r="N29" s="25"/>
    </row>
    <row r="30" spans="2:24" ht="13.5" customHeight="1">
      <c r="B30" s="1">
        <f t="shared" si="2"/>
        <v>20</v>
      </c>
      <c r="C30" s="7"/>
      <c r="D30" s="2" t="s">
        <v>94</v>
      </c>
      <c r="E30" s="4"/>
      <c r="F30" s="4" t="s">
        <v>574</v>
      </c>
      <c r="G30" s="4"/>
      <c r="H30" s="4"/>
      <c r="I30" s="4"/>
      <c r="J30" s="4"/>
      <c r="K30" s="24"/>
      <c r="L30" s="24"/>
      <c r="M30" s="24">
        <v>50</v>
      </c>
      <c r="N30" s="25"/>
      <c r="U30" s="29">
        <f>COUNTA(K30:K30)</f>
        <v>0</v>
      </c>
      <c r="V30" s="29">
        <f>COUNTA(L30:L30)</f>
        <v>0</v>
      </c>
      <c r="W30" s="29">
        <f>COUNTA(M30:M30)</f>
        <v>1</v>
      </c>
      <c r="X30" s="29">
        <f>COUNTA(N30:N30)</f>
        <v>0</v>
      </c>
    </row>
    <row r="31" spans="2:24" ht="13.5" customHeight="1">
      <c r="B31" s="1">
        <f t="shared" si="2"/>
        <v>21</v>
      </c>
      <c r="C31" s="7"/>
      <c r="D31" s="9" t="s">
        <v>78</v>
      </c>
      <c r="E31" s="4"/>
      <c r="F31" s="4" t="s">
        <v>100</v>
      </c>
      <c r="G31" s="4"/>
      <c r="H31" s="4"/>
      <c r="I31" s="4"/>
      <c r="J31" s="4"/>
      <c r="K31" s="24"/>
      <c r="L31" s="24"/>
      <c r="M31" s="24"/>
      <c r="N31" s="25">
        <v>1</v>
      </c>
      <c r="U31" s="29">
        <f>COUNTA(K31)</f>
        <v>0</v>
      </c>
      <c r="V31" s="29">
        <f>COUNTA(L31)</f>
        <v>0</v>
      </c>
      <c r="W31" s="29">
        <f>COUNTA(M31)</f>
        <v>0</v>
      </c>
      <c r="X31" s="29">
        <f>COUNTA(N31)</f>
        <v>1</v>
      </c>
    </row>
    <row r="32" spans="2:14" ht="13.5" customHeight="1">
      <c r="B32" s="1">
        <f t="shared" si="2"/>
        <v>22</v>
      </c>
      <c r="C32" s="7"/>
      <c r="D32" s="2" t="s">
        <v>19</v>
      </c>
      <c r="E32" s="4"/>
      <c r="F32" s="4" t="s">
        <v>198</v>
      </c>
      <c r="G32" s="4"/>
      <c r="H32" s="4"/>
      <c r="I32" s="4"/>
      <c r="J32" s="4"/>
      <c r="K32" s="24"/>
      <c r="L32" s="24"/>
      <c r="M32" s="24"/>
      <c r="N32" s="25">
        <v>25</v>
      </c>
    </row>
    <row r="33" spans="2:14" ht="13.5" customHeight="1">
      <c r="B33" s="1">
        <f t="shared" si="2"/>
        <v>23</v>
      </c>
      <c r="C33" s="7"/>
      <c r="D33" s="7"/>
      <c r="E33" s="4"/>
      <c r="F33" s="4" t="s">
        <v>79</v>
      </c>
      <c r="G33" s="4"/>
      <c r="H33" s="4"/>
      <c r="I33" s="4"/>
      <c r="J33" s="4"/>
      <c r="K33" s="24">
        <v>50</v>
      </c>
      <c r="L33" s="24"/>
      <c r="M33" s="24"/>
      <c r="N33" s="25"/>
    </row>
    <row r="34" spans="2:14" ht="13.5" customHeight="1">
      <c r="B34" s="1">
        <f t="shared" si="2"/>
        <v>24</v>
      </c>
      <c r="C34" s="7"/>
      <c r="D34" s="7"/>
      <c r="E34" s="4"/>
      <c r="F34" s="4" t="s">
        <v>133</v>
      </c>
      <c r="G34" s="4"/>
      <c r="H34" s="4"/>
      <c r="I34" s="4"/>
      <c r="J34" s="4"/>
      <c r="K34" s="28">
        <v>350</v>
      </c>
      <c r="L34" s="24">
        <v>425</v>
      </c>
      <c r="M34" s="24">
        <v>100</v>
      </c>
      <c r="N34" s="25">
        <v>150</v>
      </c>
    </row>
    <row r="35" spans="2:15" ht="13.5" customHeight="1">
      <c r="B35" s="1">
        <f t="shared" si="2"/>
        <v>25</v>
      </c>
      <c r="C35" s="7"/>
      <c r="D35" s="7"/>
      <c r="E35" s="4"/>
      <c r="F35" s="4" t="s">
        <v>151</v>
      </c>
      <c r="G35" s="4"/>
      <c r="H35" s="4"/>
      <c r="I35" s="4"/>
      <c r="J35" s="4"/>
      <c r="K35" s="24">
        <v>100</v>
      </c>
      <c r="L35" s="24">
        <v>50</v>
      </c>
      <c r="M35" s="24"/>
      <c r="N35" s="25" t="s">
        <v>205</v>
      </c>
      <c r="O35" s="67"/>
    </row>
    <row r="36" spans="2:14" ht="13.5" customHeight="1">
      <c r="B36" s="1">
        <f t="shared" si="2"/>
        <v>26</v>
      </c>
      <c r="C36" s="7"/>
      <c r="D36" s="7"/>
      <c r="E36" s="4"/>
      <c r="F36" s="4" t="s">
        <v>134</v>
      </c>
      <c r="G36" s="4"/>
      <c r="H36" s="4"/>
      <c r="I36" s="4"/>
      <c r="J36" s="4"/>
      <c r="K36" s="24">
        <v>1250</v>
      </c>
      <c r="L36" s="24">
        <v>450</v>
      </c>
      <c r="M36" s="24">
        <v>1100</v>
      </c>
      <c r="N36" s="25" t="s">
        <v>205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80</v>
      </c>
      <c r="G37" s="4"/>
      <c r="H37" s="4"/>
      <c r="I37" s="4"/>
      <c r="J37" s="4"/>
      <c r="K37" s="24"/>
      <c r="L37" s="24"/>
      <c r="M37" s="24"/>
      <c r="N37" s="25" t="s">
        <v>205</v>
      </c>
    </row>
    <row r="38" spans="2:14" ht="13.5" customHeight="1">
      <c r="B38" s="1">
        <f t="shared" si="2"/>
        <v>28</v>
      </c>
      <c r="C38" s="7"/>
      <c r="D38" s="7"/>
      <c r="E38" s="4"/>
      <c r="F38" s="4" t="s">
        <v>575</v>
      </c>
      <c r="G38" s="4"/>
      <c r="H38" s="4"/>
      <c r="I38" s="4"/>
      <c r="J38" s="4"/>
      <c r="K38" s="24" t="s">
        <v>205</v>
      </c>
      <c r="L38" s="24"/>
      <c r="M38" s="24"/>
      <c r="N38" s="25">
        <v>1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20</v>
      </c>
      <c r="G39" s="4"/>
      <c r="H39" s="4"/>
      <c r="I39" s="4"/>
      <c r="J39" s="4"/>
      <c r="K39" s="28">
        <v>550</v>
      </c>
      <c r="L39" s="24">
        <v>425</v>
      </c>
      <c r="M39" s="24">
        <v>1400</v>
      </c>
      <c r="N39" s="25">
        <v>3000</v>
      </c>
    </row>
    <row r="40" spans="2:14" ht="13.5" customHeight="1">
      <c r="B40" s="1">
        <f t="shared" si="2"/>
        <v>30</v>
      </c>
      <c r="C40" s="7"/>
      <c r="D40" s="7"/>
      <c r="E40" s="4"/>
      <c r="F40" s="4" t="s">
        <v>140</v>
      </c>
      <c r="G40" s="4"/>
      <c r="H40" s="4"/>
      <c r="I40" s="4"/>
      <c r="J40" s="4"/>
      <c r="K40" s="24">
        <v>400</v>
      </c>
      <c r="L40" s="24" t="s">
        <v>205</v>
      </c>
      <c r="M40" s="24">
        <v>900</v>
      </c>
      <c r="N40" s="25">
        <v>700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144</v>
      </c>
      <c r="G41" s="4"/>
      <c r="H41" s="4"/>
      <c r="I41" s="4"/>
      <c r="J41" s="4"/>
      <c r="K41" s="24">
        <v>100</v>
      </c>
      <c r="L41" s="24">
        <v>75</v>
      </c>
      <c r="M41" s="24">
        <v>325</v>
      </c>
      <c r="N41" s="25">
        <v>350</v>
      </c>
    </row>
    <row r="42" spans="2:14" ht="13.5" customHeight="1">
      <c r="B42" s="1">
        <f t="shared" si="2"/>
        <v>32</v>
      </c>
      <c r="C42" s="7"/>
      <c r="D42" s="7"/>
      <c r="E42" s="4"/>
      <c r="F42" s="144" t="s">
        <v>567</v>
      </c>
      <c r="G42" s="4"/>
      <c r="H42" s="4"/>
      <c r="I42" s="4"/>
      <c r="J42" s="4"/>
      <c r="K42" s="28"/>
      <c r="L42" s="24"/>
      <c r="M42" s="24"/>
      <c r="N42" s="25" t="s">
        <v>205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21</v>
      </c>
      <c r="G43" s="4"/>
      <c r="H43" s="4"/>
      <c r="I43" s="4"/>
      <c r="J43" s="4"/>
      <c r="K43" s="24"/>
      <c r="L43" s="24">
        <v>75</v>
      </c>
      <c r="M43" s="24"/>
      <c r="N43" s="25">
        <v>200</v>
      </c>
    </row>
    <row r="44" spans="2:14" ht="13.5" customHeight="1">
      <c r="B44" s="1">
        <f t="shared" si="2"/>
        <v>34</v>
      </c>
      <c r="C44" s="7"/>
      <c r="D44" s="7"/>
      <c r="E44" s="4"/>
      <c r="F44" s="4" t="s">
        <v>576</v>
      </c>
      <c r="G44" s="4"/>
      <c r="H44" s="4"/>
      <c r="I44" s="4"/>
      <c r="J44" s="4"/>
      <c r="K44" s="24">
        <v>1</v>
      </c>
      <c r="L44" s="24"/>
      <c r="M44" s="24">
        <v>2</v>
      </c>
      <c r="N44" s="25" t="s">
        <v>205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200</v>
      </c>
      <c r="G45" s="4"/>
      <c r="H45" s="4"/>
      <c r="I45" s="4"/>
      <c r="J45" s="4"/>
      <c r="K45" s="24">
        <v>150</v>
      </c>
      <c r="L45" s="24">
        <v>200</v>
      </c>
      <c r="M45" s="24">
        <v>2500</v>
      </c>
      <c r="N45" s="25">
        <v>500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239</v>
      </c>
      <c r="G46" s="4"/>
      <c r="H46" s="4"/>
      <c r="I46" s="4"/>
      <c r="J46" s="4"/>
      <c r="K46" s="24"/>
      <c r="L46" s="24">
        <v>25</v>
      </c>
      <c r="M46" s="24"/>
      <c r="N46" s="25"/>
    </row>
    <row r="47" spans="2:14" ht="13.5" customHeight="1">
      <c r="B47" s="1">
        <f t="shared" si="2"/>
        <v>37</v>
      </c>
      <c r="C47" s="7"/>
      <c r="D47" s="7"/>
      <c r="E47" s="4"/>
      <c r="F47" s="4" t="s">
        <v>22</v>
      </c>
      <c r="G47" s="4"/>
      <c r="H47" s="4"/>
      <c r="I47" s="4"/>
      <c r="J47" s="4"/>
      <c r="K47" s="28">
        <v>2500</v>
      </c>
      <c r="L47" s="24">
        <v>250</v>
      </c>
      <c r="M47" s="24">
        <v>750</v>
      </c>
      <c r="N47" s="25">
        <v>1750</v>
      </c>
    </row>
    <row r="48" spans="2:14" ht="13.5" customHeight="1">
      <c r="B48" s="1">
        <f t="shared" si="2"/>
        <v>38</v>
      </c>
      <c r="C48" s="7"/>
      <c r="D48" s="7"/>
      <c r="E48" s="4"/>
      <c r="F48" s="4" t="s">
        <v>23</v>
      </c>
      <c r="G48" s="4"/>
      <c r="H48" s="4"/>
      <c r="I48" s="4"/>
      <c r="J48" s="4"/>
      <c r="K48" s="24">
        <v>26000</v>
      </c>
      <c r="L48" s="24">
        <v>5000</v>
      </c>
      <c r="M48" s="60">
        <v>7750</v>
      </c>
      <c r="N48" s="66">
        <v>850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24</v>
      </c>
      <c r="G49" s="4"/>
      <c r="H49" s="4"/>
      <c r="I49" s="4"/>
      <c r="J49" s="4"/>
      <c r="K49" s="24">
        <v>250</v>
      </c>
      <c r="L49" s="24">
        <v>25</v>
      </c>
      <c r="M49" s="24">
        <v>175</v>
      </c>
      <c r="N49" s="25">
        <v>25</v>
      </c>
    </row>
    <row r="50" spans="2:14" ht="13.5" customHeight="1">
      <c r="B50" s="1">
        <f t="shared" si="2"/>
        <v>40</v>
      </c>
      <c r="C50" s="2" t="s">
        <v>95</v>
      </c>
      <c r="D50" s="2" t="s">
        <v>96</v>
      </c>
      <c r="E50" s="4"/>
      <c r="F50" s="4" t="s">
        <v>127</v>
      </c>
      <c r="G50" s="4"/>
      <c r="H50" s="4"/>
      <c r="I50" s="4"/>
      <c r="J50" s="4"/>
      <c r="K50" s="28" t="s">
        <v>205</v>
      </c>
      <c r="L50" s="28"/>
      <c r="M50" s="24" t="s">
        <v>205</v>
      </c>
      <c r="N50" s="25">
        <v>125</v>
      </c>
    </row>
    <row r="51" spans="2:14" ht="13.5" customHeight="1">
      <c r="B51" s="1">
        <f t="shared" si="2"/>
        <v>41</v>
      </c>
      <c r="C51" s="7"/>
      <c r="D51" s="7"/>
      <c r="E51" s="4"/>
      <c r="F51" s="4" t="s">
        <v>119</v>
      </c>
      <c r="G51" s="4"/>
      <c r="H51" s="4"/>
      <c r="I51" s="4"/>
      <c r="J51" s="4"/>
      <c r="K51" s="24">
        <v>50</v>
      </c>
      <c r="L51" s="24" t="s">
        <v>205</v>
      </c>
      <c r="M51" s="24">
        <v>25</v>
      </c>
      <c r="N51" s="25">
        <v>25</v>
      </c>
    </row>
    <row r="52" spans="2:24" ht="13.5" customHeight="1">
      <c r="B52" s="1">
        <f t="shared" si="2"/>
        <v>42</v>
      </c>
      <c r="C52" s="7"/>
      <c r="D52" s="7"/>
      <c r="E52" s="4"/>
      <c r="F52" s="4" t="s">
        <v>189</v>
      </c>
      <c r="G52" s="4"/>
      <c r="H52" s="4"/>
      <c r="I52" s="4"/>
      <c r="J52" s="4"/>
      <c r="K52" s="24"/>
      <c r="L52" s="24"/>
      <c r="M52" s="24"/>
      <c r="N52" s="25" t="s">
        <v>205</v>
      </c>
      <c r="U52" s="29">
        <f>COUNTA(K50:K52)</f>
        <v>2</v>
      </c>
      <c r="V52" s="29">
        <f>COUNTA(L50:L52)</f>
        <v>1</v>
      </c>
      <c r="W52" s="29">
        <f>COUNTA(M50:M52)</f>
        <v>2</v>
      </c>
      <c r="X52" s="29">
        <f>COUNTA(N50:N52)</f>
        <v>3</v>
      </c>
    </row>
    <row r="53" spans="2:25" ht="13.5" customHeight="1">
      <c r="B53" s="1">
        <f t="shared" si="2"/>
        <v>43</v>
      </c>
      <c r="C53" s="2" t="s">
        <v>111</v>
      </c>
      <c r="D53" s="2" t="s">
        <v>30</v>
      </c>
      <c r="E53" s="4"/>
      <c r="F53" s="4" t="s">
        <v>168</v>
      </c>
      <c r="G53" s="4"/>
      <c r="H53" s="4"/>
      <c r="I53" s="4"/>
      <c r="J53" s="4"/>
      <c r="K53" s="24" t="s">
        <v>205</v>
      </c>
      <c r="L53" s="28" t="s">
        <v>205</v>
      </c>
      <c r="M53" s="24" t="s">
        <v>205</v>
      </c>
      <c r="N53" s="25">
        <v>1000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234</v>
      </c>
      <c r="G54" s="4"/>
      <c r="H54" s="4"/>
      <c r="I54" s="4"/>
      <c r="J54" s="4"/>
      <c r="K54" s="24">
        <v>600</v>
      </c>
      <c r="L54" s="24">
        <v>250</v>
      </c>
      <c r="M54" s="24">
        <v>300</v>
      </c>
      <c r="N54" s="134">
        <v>250</v>
      </c>
      <c r="Y54" s="62"/>
    </row>
    <row r="55" spans="2:25" ht="13.5" customHeight="1">
      <c r="B55" s="1">
        <f t="shared" si="2"/>
        <v>45</v>
      </c>
      <c r="C55" s="7"/>
      <c r="D55" s="7"/>
      <c r="E55" s="4"/>
      <c r="F55" s="4" t="s">
        <v>260</v>
      </c>
      <c r="G55" s="4"/>
      <c r="H55" s="4"/>
      <c r="I55" s="4"/>
      <c r="J55" s="4"/>
      <c r="K55" s="24"/>
      <c r="L55" s="24"/>
      <c r="M55" s="24"/>
      <c r="N55" s="25">
        <v>175</v>
      </c>
      <c r="Y55" s="62"/>
    </row>
    <row r="56" spans="2:25" ht="13.5" customHeight="1">
      <c r="B56" s="1">
        <f t="shared" si="2"/>
        <v>46</v>
      </c>
      <c r="C56" s="7"/>
      <c r="D56" s="7"/>
      <c r="E56" s="4"/>
      <c r="F56" s="4" t="s">
        <v>32</v>
      </c>
      <c r="G56" s="4"/>
      <c r="H56" s="4"/>
      <c r="I56" s="4"/>
      <c r="J56" s="4"/>
      <c r="K56" s="24"/>
      <c r="L56" s="24"/>
      <c r="M56" s="24">
        <v>50</v>
      </c>
      <c r="N56" s="25">
        <v>100</v>
      </c>
      <c r="Y56" s="62"/>
    </row>
    <row r="57" spans="2:25" ht="13.5" customHeight="1">
      <c r="B57" s="1">
        <f t="shared" si="2"/>
        <v>47</v>
      </c>
      <c r="C57" s="7"/>
      <c r="D57" s="7"/>
      <c r="E57" s="4"/>
      <c r="F57" s="4" t="s">
        <v>108</v>
      </c>
      <c r="G57" s="4"/>
      <c r="H57" s="4"/>
      <c r="I57" s="4"/>
      <c r="J57" s="4"/>
      <c r="K57" s="24"/>
      <c r="L57" s="24"/>
      <c r="M57" s="24"/>
      <c r="N57" s="25">
        <v>25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381</v>
      </c>
      <c r="G58" s="4"/>
      <c r="H58" s="4"/>
      <c r="I58" s="4"/>
      <c r="J58" s="4"/>
      <c r="K58" s="24"/>
      <c r="L58" s="24"/>
      <c r="M58" s="24"/>
      <c r="N58" s="25">
        <v>25</v>
      </c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172</v>
      </c>
      <c r="G59" s="4"/>
      <c r="H59" s="4"/>
      <c r="I59" s="4"/>
      <c r="J59" s="4"/>
      <c r="K59" s="24"/>
      <c r="L59" s="24" t="s">
        <v>568</v>
      </c>
      <c r="M59" s="24">
        <v>50</v>
      </c>
      <c r="N59" s="25">
        <v>50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191</v>
      </c>
      <c r="G60" s="4"/>
      <c r="H60" s="4"/>
      <c r="I60" s="4"/>
      <c r="J60" s="4"/>
      <c r="K60" s="24">
        <v>400</v>
      </c>
      <c r="L60" s="24"/>
      <c r="M60" s="24">
        <v>200</v>
      </c>
      <c r="N60" s="25" t="s">
        <v>205</v>
      </c>
      <c r="Y60" s="64"/>
    </row>
    <row r="61" spans="2:25" ht="13.5" customHeight="1">
      <c r="B61" s="1">
        <f t="shared" si="2"/>
        <v>51</v>
      </c>
      <c r="C61" s="7"/>
      <c r="D61" s="7"/>
      <c r="E61" s="4"/>
      <c r="F61" s="4" t="s">
        <v>331</v>
      </c>
      <c r="G61" s="4"/>
      <c r="H61" s="4"/>
      <c r="I61" s="4"/>
      <c r="J61" s="4"/>
      <c r="K61" s="24">
        <v>350</v>
      </c>
      <c r="L61" s="24"/>
      <c r="M61" s="24"/>
      <c r="N61" s="25"/>
      <c r="Y61" s="62"/>
    </row>
    <row r="62" spans="2:25" ht="13.5" customHeight="1">
      <c r="B62" s="1">
        <f t="shared" si="2"/>
        <v>52</v>
      </c>
      <c r="C62" s="7"/>
      <c r="D62" s="7"/>
      <c r="E62" s="4"/>
      <c r="F62" s="4" t="s">
        <v>145</v>
      </c>
      <c r="G62" s="4"/>
      <c r="H62" s="4"/>
      <c r="I62" s="4"/>
      <c r="J62" s="4"/>
      <c r="K62" s="24" t="s">
        <v>205</v>
      </c>
      <c r="L62" s="24" t="s">
        <v>205</v>
      </c>
      <c r="M62" s="24">
        <v>1300</v>
      </c>
      <c r="N62" s="25">
        <v>1900</v>
      </c>
      <c r="Y62" s="63"/>
    </row>
    <row r="63" spans="2:25" ht="13.5" customHeight="1">
      <c r="B63" s="1">
        <f t="shared" si="2"/>
        <v>53</v>
      </c>
      <c r="C63" s="7"/>
      <c r="D63" s="7"/>
      <c r="E63" s="4"/>
      <c r="F63" s="4" t="s">
        <v>220</v>
      </c>
      <c r="G63" s="4"/>
      <c r="H63" s="4"/>
      <c r="I63" s="4"/>
      <c r="J63" s="4"/>
      <c r="K63" s="24">
        <v>150</v>
      </c>
      <c r="L63" s="90">
        <v>50</v>
      </c>
      <c r="M63" s="24">
        <v>275</v>
      </c>
      <c r="N63" s="25">
        <v>275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146</v>
      </c>
      <c r="G64" s="4"/>
      <c r="H64" s="4"/>
      <c r="I64" s="4"/>
      <c r="J64" s="4"/>
      <c r="K64" s="24">
        <v>900</v>
      </c>
      <c r="L64" s="24">
        <v>600</v>
      </c>
      <c r="M64" s="24">
        <v>3000</v>
      </c>
      <c r="N64" s="25">
        <v>50</v>
      </c>
      <c r="Y64" s="65"/>
    </row>
    <row r="65" spans="2:25" ht="13.5" customHeight="1">
      <c r="B65" s="1">
        <f t="shared" si="2"/>
        <v>55</v>
      </c>
      <c r="C65" s="7"/>
      <c r="D65" s="7"/>
      <c r="E65" s="4"/>
      <c r="F65" s="4" t="s">
        <v>147</v>
      </c>
      <c r="G65" s="4"/>
      <c r="H65" s="4"/>
      <c r="I65" s="4"/>
      <c r="J65" s="4"/>
      <c r="K65" s="24">
        <v>50</v>
      </c>
      <c r="L65" s="24">
        <v>250</v>
      </c>
      <c r="M65" s="24">
        <v>450</v>
      </c>
      <c r="N65" s="25">
        <v>325</v>
      </c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385</v>
      </c>
      <c r="G66" s="4"/>
      <c r="H66" s="4"/>
      <c r="I66" s="4"/>
      <c r="J66" s="4"/>
      <c r="K66" s="24"/>
      <c r="L66" s="24"/>
      <c r="M66" s="24"/>
      <c r="N66" s="25">
        <v>200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577</v>
      </c>
      <c r="G67" s="4"/>
      <c r="H67" s="4"/>
      <c r="I67" s="4"/>
      <c r="J67" s="4"/>
      <c r="K67" s="24">
        <v>200</v>
      </c>
      <c r="L67" s="24"/>
      <c r="M67" s="24"/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33</v>
      </c>
      <c r="G68" s="4"/>
      <c r="H68" s="4"/>
      <c r="I68" s="4"/>
      <c r="J68" s="4"/>
      <c r="K68" s="24">
        <v>16</v>
      </c>
      <c r="L68" s="24"/>
      <c r="M68" s="24"/>
      <c r="N68" s="25"/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34</v>
      </c>
      <c r="G69" s="4"/>
      <c r="H69" s="4"/>
      <c r="I69" s="4"/>
      <c r="J69" s="4"/>
      <c r="K69" s="28"/>
      <c r="L69" s="24">
        <v>16</v>
      </c>
      <c r="M69" s="24"/>
      <c r="N69" s="25"/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35</v>
      </c>
      <c r="G70" s="4"/>
      <c r="H70" s="4"/>
      <c r="I70" s="4"/>
      <c r="J70" s="4"/>
      <c r="K70" s="28">
        <v>24</v>
      </c>
      <c r="L70" s="24">
        <v>16</v>
      </c>
      <c r="M70" s="24">
        <v>8</v>
      </c>
      <c r="N70" s="25">
        <v>40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36</v>
      </c>
      <c r="G71" s="4"/>
      <c r="H71" s="4"/>
      <c r="I71" s="4"/>
      <c r="J71" s="4"/>
      <c r="K71" s="24"/>
      <c r="L71" s="24"/>
      <c r="M71" s="24">
        <v>40</v>
      </c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159</v>
      </c>
      <c r="G72" s="4"/>
      <c r="H72" s="4"/>
      <c r="I72" s="4"/>
      <c r="J72" s="4"/>
      <c r="K72" s="24"/>
      <c r="L72" s="24"/>
      <c r="M72" s="24">
        <v>25</v>
      </c>
      <c r="N72" s="25"/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104</v>
      </c>
      <c r="G73" s="4"/>
      <c r="H73" s="4"/>
      <c r="I73" s="4"/>
      <c r="J73" s="4"/>
      <c r="K73" s="28">
        <v>200</v>
      </c>
      <c r="L73" s="24">
        <v>400</v>
      </c>
      <c r="M73" s="24">
        <v>500</v>
      </c>
      <c r="N73" s="25">
        <v>300</v>
      </c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105</v>
      </c>
      <c r="G74" s="4"/>
      <c r="H74" s="4"/>
      <c r="I74" s="4"/>
      <c r="J74" s="4"/>
      <c r="K74" s="24" t="s">
        <v>205</v>
      </c>
      <c r="L74" s="24" t="s">
        <v>205</v>
      </c>
      <c r="M74" s="24"/>
      <c r="N74" s="25"/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148</v>
      </c>
      <c r="G75" s="4"/>
      <c r="H75" s="4"/>
      <c r="I75" s="4"/>
      <c r="J75" s="4"/>
      <c r="K75" s="24">
        <v>800</v>
      </c>
      <c r="L75" s="24">
        <v>250</v>
      </c>
      <c r="M75" s="24">
        <v>2400</v>
      </c>
      <c r="N75" s="25">
        <v>1300</v>
      </c>
      <c r="Y75" s="62"/>
    </row>
    <row r="76" spans="2:25" ht="13.5" customHeight="1">
      <c r="B76" s="1">
        <f aca="true" t="shared" si="4" ref="B76:B98">B75+1</f>
        <v>66</v>
      </c>
      <c r="C76" s="7"/>
      <c r="D76" s="7"/>
      <c r="E76" s="4"/>
      <c r="F76" s="4" t="s">
        <v>183</v>
      </c>
      <c r="G76" s="4"/>
      <c r="H76" s="4"/>
      <c r="I76" s="4"/>
      <c r="J76" s="4"/>
      <c r="K76" s="28">
        <v>50</v>
      </c>
      <c r="L76" s="24">
        <v>50</v>
      </c>
      <c r="M76" s="24">
        <v>275</v>
      </c>
      <c r="N76" s="25">
        <v>25</v>
      </c>
      <c r="Y76" s="62"/>
    </row>
    <row r="77" spans="2:25" ht="13.5" customHeight="1">
      <c r="B77" s="1">
        <f t="shared" si="4"/>
        <v>67</v>
      </c>
      <c r="C77" s="7"/>
      <c r="D77" s="7"/>
      <c r="E77" s="4"/>
      <c r="F77" s="4" t="s">
        <v>155</v>
      </c>
      <c r="G77" s="4"/>
      <c r="H77" s="4"/>
      <c r="I77" s="4"/>
      <c r="J77" s="4"/>
      <c r="K77" s="24" t="s">
        <v>205</v>
      </c>
      <c r="L77" s="24" t="s">
        <v>205</v>
      </c>
      <c r="M77" s="24" t="s">
        <v>205</v>
      </c>
      <c r="N77" s="25">
        <v>1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156</v>
      </c>
      <c r="G78" s="4"/>
      <c r="H78" s="4"/>
      <c r="I78" s="4"/>
      <c r="J78" s="4"/>
      <c r="K78" s="24">
        <v>100</v>
      </c>
      <c r="L78" s="24">
        <v>25</v>
      </c>
      <c r="M78" s="24">
        <v>75</v>
      </c>
      <c r="N78" s="25">
        <v>75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38</v>
      </c>
      <c r="G79" s="4"/>
      <c r="H79" s="4"/>
      <c r="I79" s="4"/>
      <c r="J79" s="4"/>
      <c r="K79" s="24"/>
      <c r="L79" s="24"/>
      <c r="M79" s="24"/>
      <c r="N79" s="25">
        <v>100</v>
      </c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39</v>
      </c>
      <c r="G80" s="4"/>
      <c r="H80" s="4"/>
      <c r="I80" s="4"/>
      <c r="J80" s="4"/>
      <c r="K80" s="24">
        <v>750</v>
      </c>
      <c r="L80" s="24">
        <v>425</v>
      </c>
      <c r="M80" s="24">
        <v>2875</v>
      </c>
      <c r="N80" s="25">
        <v>475</v>
      </c>
      <c r="Y80" s="62"/>
    </row>
    <row r="81" spans="2:14" ht="13.5" customHeight="1">
      <c r="B81" s="1">
        <f t="shared" si="4"/>
        <v>71</v>
      </c>
      <c r="C81" s="2" t="s">
        <v>86</v>
      </c>
      <c r="D81" s="2" t="s">
        <v>87</v>
      </c>
      <c r="E81" s="4"/>
      <c r="F81" s="4" t="s">
        <v>163</v>
      </c>
      <c r="G81" s="4"/>
      <c r="H81" s="4"/>
      <c r="I81" s="4"/>
      <c r="J81" s="4"/>
      <c r="K81" s="24"/>
      <c r="L81" s="24"/>
      <c r="M81" s="24" t="s">
        <v>205</v>
      </c>
      <c r="N81" s="25"/>
    </row>
    <row r="82" spans="2:14" ht="13.5" customHeight="1">
      <c r="B82" s="1">
        <f t="shared" si="4"/>
        <v>72</v>
      </c>
      <c r="C82" s="2" t="s">
        <v>40</v>
      </c>
      <c r="D82" s="2" t="s">
        <v>41</v>
      </c>
      <c r="E82" s="4"/>
      <c r="F82" s="4" t="s">
        <v>98</v>
      </c>
      <c r="G82" s="4"/>
      <c r="H82" s="4"/>
      <c r="I82" s="4"/>
      <c r="J82" s="4"/>
      <c r="K82" s="24" t="s">
        <v>205</v>
      </c>
      <c r="L82" s="24"/>
      <c r="M82" s="24">
        <v>2</v>
      </c>
      <c r="N82" s="25" t="s">
        <v>205</v>
      </c>
    </row>
    <row r="83" spans="2:14" ht="13.5" customHeight="1">
      <c r="B83" s="1">
        <f t="shared" si="4"/>
        <v>73</v>
      </c>
      <c r="C83" s="7"/>
      <c r="D83" s="7"/>
      <c r="E83" s="4"/>
      <c r="F83" s="4" t="s">
        <v>184</v>
      </c>
      <c r="G83" s="4"/>
      <c r="H83" s="4"/>
      <c r="I83" s="4"/>
      <c r="J83" s="4"/>
      <c r="K83" s="24"/>
      <c r="L83" s="24"/>
      <c r="M83" s="24" t="s">
        <v>205</v>
      </c>
      <c r="N83" s="25" t="s">
        <v>205</v>
      </c>
    </row>
    <row r="84" spans="2:14" ht="13.5" customHeight="1">
      <c r="B84" s="1">
        <f t="shared" si="4"/>
        <v>74</v>
      </c>
      <c r="C84" s="7"/>
      <c r="D84" s="7"/>
      <c r="E84" s="4"/>
      <c r="F84" s="4" t="s">
        <v>185</v>
      </c>
      <c r="G84" s="4"/>
      <c r="H84" s="4"/>
      <c r="I84" s="4"/>
      <c r="J84" s="4"/>
      <c r="K84" s="24" t="s">
        <v>205</v>
      </c>
      <c r="L84" s="28" t="s">
        <v>205</v>
      </c>
      <c r="M84" s="24">
        <v>2</v>
      </c>
      <c r="N84" s="25"/>
    </row>
    <row r="85" spans="2:14" ht="13.5" customHeight="1">
      <c r="B85" s="1">
        <f t="shared" si="4"/>
        <v>75</v>
      </c>
      <c r="C85" s="7"/>
      <c r="D85" s="7"/>
      <c r="E85" s="4"/>
      <c r="F85" s="4" t="s">
        <v>186</v>
      </c>
      <c r="G85" s="4"/>
      <c r="H85" s="4"/>
      <c r="I85" s="4"/>
      <c r="J85" s="4"/>
      <c r="K85" s="24">
        <v>1</v>
      </c>
      <c r="L85" s="24">
        <v>1</v>
      </c>
      <c r="M85" s="24">
        <v>5</v>
      </c>
      <c r="N85" s="25" t="s">
        <v>205</v>
      </c>
    </row>
    <row r="86" spans="2:14" ht="13.5" customHeight="1">
      <c r="B86" s="1">
        <f t="shared" si="4"/>
        <v>76</v>
      </c>
      <c r="C86" s="7"/>
      <c r="D86" s="7"/>
      <c r="E86" s="4"/>
      <c r="F86" s="4" t="s">
        <v>578</v>
      </c>
      <c r="G86" s="4"/>
      <c r="H86" s="4"/>
      <c r="I86" s="4"/>
      <c r="J86" s="4"/>
      <c r="K86" s="24" t="s">
        <v>205</v>
      </c>
      <c r="L86" s="24" t="s">
        <v>205</v>
      </c>
      <c r="M86" s="24" t="s">
        <v>205</v>
      </c>
      <c r="N86" s="25"/>
    </row>
    <row r="87" spans="2:14" ht="13.5" customHeight="1">
      <c r="B87" s="1">
        <f t="shared" si="4"/>
        <v>77</v>
      </c>
      <c r="C87" s="7"/>
      <c r="D87" s="7"/>
      <c r="E87" s="4"/>
      <c r="F87" s="4" t="s">
        <v>88</v>
      </c>
      <c r="G87" s="4"/>
      <c r="H87" s="4"/>
      <c r="I87" s="4"/>
      <c r="J87" s="4"/>
      <c r="K87" s="24" t="s">
        <v>205</v>
      </c>
      <c r="L87" s="24"/>
      <c r="M87" s="24"/>
      <c r="N87" s="25" t="s">
        <v>205</v>
      </c>
    </row>
    <row r="88" spans="2:14" ht="13.5" customHeight="1">
      <c r="B88" s="1">
        <f t="shared" si="4"/>
        <v>78</v>
      </c>
      <c r="C88" s="7"/>
      <c r="D88" s="7"/>
      <c r="E88" s="4"/>
      <c r="F88" s="4" t="s">
        <v>42</v>
      </c>
      <c r="G88" s="4"/>
      <c r="H88" s="4"/>
      <c r="I88" s="4"/>
      <c r="J88" s="4"/>
      <c r="K88" s="24" t="s">
        <v>205</v>
      </c>
      <c r="L88" s="24"/>
      <c r="M88" s="24"/>
      <c r="N88" s="25">
        <v>1</v>
      </c>
    </row>
    <row r="89" spans="2:14" ht="13.5" customHeight="1">
      <c r="B89" s="1">
        <f t="shared" si="4"/>
        <v>79</v>
      </c>
      <c r="C89" s="2" t="s">
        <v>301</v>
      </c>
      <c r="D89" s="2" t="s">
        <v>89</v>
      </c>
      <c r="E89" s="4"/>
      <c r="F89" s="4" t="s">
        <v>579</v>
      </c>
      <c r="G89" s="4"/>
      <c r="H89" s="4"/>
      <c r="I89" s="4"/>
      <c r="J89" s="4"/>
      <c r="K89" s="24" t="s">
        <v>205</v>
      </c>
      <c r="L89" s="24" t="s">
        <v>205</v>
      </c>
      <c r="M89" s="24" t="s">
        <v>205</v>
      </c>
      <c r="N89" s="25" t="s">
        <v>205</v>
      </c>
    </row>
    <row r="90" spans="2:14" ht="13.5" customHeight="1">
      <c r="B90" s="1">
        <f t="shared" si="4"/>
        <v>80</v>
      </c>
      <c r="C90" s="7"/>
      <c r="D90" s="2" t="s">
        <v>90</v>
      </c>
      <c r="E90" s="4"/>
      <c r="F90" s="4" t="s">
        <v>128</v>
      </c>
      <c r="G90" s="4"/>
      <c r="H90" s="4"/>
      <c r="I90" s="4"/>
      <c r="J90" s="4"/>
      <c r="K90" s="24" t="s">
        <v>205</v>
      </c>
      <c r="L90" s="24"/>
      <c r="M90" s="24"/>
      <c r="N90" s="25"/>
    </row>
    <row r="91" spans="2:14" ht="13.5" customHeight="1">
      <c r="B91" s="1">
        <f t="shared" si="4"/>
        <v>81</v>
      </c>
      <c r="C91" s="7"/>
      <c r="D91" s="2" t="s">
        <v>44</v>
      </c>
      <c r="E91" s="4"/>
      <c r="F91" s="4" t="s">
        <v>167</v>
      </c>
      <c r="G91" s="4"/>
      <c r="H91" s="4"/>
      <c r="I91" s="4"/>
      <c r="J91" s="4"/>
      <c r="K91" s="24">
        <v>18</v>
      </c>
      <c r="L91" s="24"/>
      <c r="M91" s="24">
        <v>5</v>
      </c>
      <c r="N91" s="25">
        <v>9</v>
      </c>
    </row>
    <row r="92" spans="2:14" ht="13.5" customHeight="1">
      <c r="B92" s="1">
        <f t="shared" si="4"/>
        <v>82</v>
      </c>
      <c r="C92" s="7"/>
      <c r="D92" s="8"/>
      <c r="E92" s="4"/>
      <c r="F92" s="4" t="s">
        <v>45</v>
      </c>
      <c r="G92" s="4"/>
      <c r="H92" s="4"/>
      <c r="I92" s="4"/>
      <c r="J92" s="4"/>
      <c r="K92" s="24"/>
      <c r="L92" s="24"/>
      <c r="M92" s="24" t="s">
        <v>205</v>
      </c>
      <c r="N92" s="25">
        <v>50</v>
      </c>
    </row>
    <row r="93" spans="2:14" ht="13.5" customHeight="1">
      <c r="B93" s="1">
        <f t="shared" si="4"/>
        <v>83</v>
      </c>
      <c r="C93" s="8"/>
      <c r="D93" s="9" t="s">
        <v>46</v>
      </c>
      <c r="E93" s="4"/>
      <c r="F93" s="4" t="s">
        <v>47</v>
      </c>
      <c r="G93" s="4"/>
      <c r="H93" s="4"/>
      <c r="I93" s="4"/>
      <c r="J93" s="4"/>
      <c r="K93" s="24">
        <v>50</v>
      </c>
      <c r="L93" s="24">
        <v>25</v>
      </c>
      <c r="M93" s="24" t="s">
        <v>205</v>
      </c>
      <c r="N93" s="25">
        <v>50</v>
      </c>
    </row>
    <row r="94" spans="2:14" ht="13.5" customHeight="1">
      <c r="B94" s="1">
        <f t="shared" si="4"/>
        <v>84</v>
      </c>
      <c r="C94" s="2" t="s">
        <v>0</v>
      </c>
      <c r="D94" s="2" t="s">
        <v>91</v>
      </c>
      <c r="E94" s="4"/>
      <c r="F94" s="4" t="s">
        <v>1</v>
      </c>
      <c r="G94" s="4"/>
      <c r="H94" s="4"/>
      <c r="I94" s="4"/>
      <c r="J94" s="4"/>
      <c r="K94" s="24" t="s">
        <v>205</v>
      </c>
      <c r="L94" s="24"/>
      <c r="M94" s="24"/>
      <c r="N94" s="25"/>
    </row>
    <row r="95" spans="2:24" ht="13.5" customHeight="1">
      <c r="B95" s="1">
        <f t="shared" si="4"/>
        <v>85</v>
      </c>
      <c r="C95" s="7"/>
      <c r="D95" s="9" t="s">
        <v>48</v>
      </c>
      <c r="E95" s="4"/>
      <c r="F95" s="4" t="s">
        <v>49</v>
      </c>
      <c r="G95" s="4"/>
      <c r="H95" s="4"/>
      <c r="I95" s="4"/>
      <c r="J95" s="4"/>
      <c r="K95" s="24" t="s">
        <v>205</v>
      </c>
      <c r="L95" s="24">
        <v>25</v>
      </c>
      <c r="M95" s="24">
        <v>150</v>
      </c>
      <c r="N95" s="25">
        <v>25</v>
      </c>
      <c r="U95" s="29">
        <f>COUNTA(K81:K95)</f>
        <v>12</v>
      </c>
      <c r="V95" s="29">
        <f>COUNTA(L81:L95)</f>
        <v>6</v>
      </c>
      <c r="W95" s="29">
        <f>COUNTA(M81:M95)</f>
        <v>11</v>
      </c>
      <c r="X95" s="29">
        <f>COUNTA(N81:N95)</f>
        <v>10</v>
      </c>
    </row>
    <row r="96" spans="2:14" ht="13.5" customHeight="1">
      <c r="B96" s="1">
        <f t="shared" si="4"/>
        <v>86</v>
      </c>
      <c r="C96" s="156" t="s">
        <v>50</v>
      </c>
      <c r="D96" s="157"/>
      <c r="E96" s="4"/>
      <c r="F96" s="4" t="s">
        <v>51</v>
      </c>
      <c r="G96" s="4"/>
      <c r="H96" s="4"/>
      <c r="I96" s="4"/>
      <c r="J96" s="4"/>
      <c r="K96" s="24">
        <v>5000</v>
      </c>
      <c r="L96" s="24">
        <v>5250</v>
      </c>
      <c r="M96" s="24">
        <v>2500</v>
      </c>
      <c r="N96" s="25">
        <v>4250</v>
      </c>
    </row>
    <row r="97" spans="2:14" ht="13.5" customHeight="1">
      <c r="B97" s="1">
        <f t="shared" si="4"/>
        <v>87</v>
      </c>
      <c r="C97" s="3"/>
      <c r="D97" s="92"/>
      <c r="E97" s="4"/>
      <c r="F97" s="4" t="s">
        <v>52</v>
      </c>
      <c r="G97" s="4"/>
      <c r="H97" s="4"/>
      <c r="I97" s="4"/>
      <c r="J97" s="4"/>
      <c r="K97" s="24">
        <v>2500</v>
      </c>
      <c r="L97" s="24">
        <v>1500</v>
      </c>
      <c r="M97" s="24">
        <v>2000</v>
      </c>
      <c r="N97" s="25">
        <v>3500</v>
      </c>
    </row>
    <row r="98" spans="2:14" ht="13.5" customHeight="1" thickBot="1">
      <c r="B98" s="1">
        <f t="shared" si="4"/>
        <v>88</v>
      </c>
      <c r="C98" s="3"/>
      <c r="D98" s="92"/>
      <c r="E98" s="4"/>
      <c r="F98" s="4" t="s">
        <v>92</v>
      </c>
      <c r="G98" s="4"/>
      <c r="H98" s="4"/>
      <c r="I98" s="4"/>
      <c r="J98" s="4"/>
      <c r="K98" s="24">
        <v>1000</v>
      </c>
      <c r="L98" s="24">
        <v>250</v>
      </c>
      <c r="M98" s="24">
        <v>2500</v>
      </c>
      <c r="N98" s="25">
        <v>1000</v>
      </c>
    </row>
    <row r="99" spans="2:24" ht="13.5" customHeight="1">
      <c r="B99" s="93"/>
      <c r="C99" s="94"/>
      <c r="D99" s="94"/>
      <c r="E99" s="27"/>
      <c r="F99" s="27"/>
      <c r="G99" s="27"/>
      <c r="H99" s="27"/>
      <c r="I99" s="27"/>
      <c r="J99" s="27"/>
      <c r="K99" s="27"/>
      <c r="L99" s="27"/>
      <c r="M99" s="27"/>
      <c r="N99" s="27"/>
      <c r="U99" s="29">
        <f>COUNTA(K11:K98)</f>
        <v>58</v>
      </c>
      <c r="V99" s="29">
        <f>COUNTA(L11:L98)</f>
        <v>49</v>
      </c>
      <c r="W99" s="29">
        <f>COUNTA(M11:M98)</f>
        <v>58</v>
      </c>
      <c r="X99" s="29">
        <f>COUNTA(N11:N98)</f>
        <v>72</v>
      </c>
    </row>
    <row r="100" ht="18" customHeight="1"/>
    <row r="101" ht="18" customHeight="1">
      <c r="B101" s="72"/>
    </row>
    <row r="102" ht="9" customHeight="1" thickBot="1"/>
    <row r="103" spans="2:24" ht="18" customHeight="1">
      <c r="B103" s="73"/>
      <c r="C103" s="74"/>
      <c r="D103" s="158" t="s">
        <v>2</v>
      </c>
      <c r="E103" s="158"/>
      <c r="F103" s="158"/>
      <c r="G103" s="158"/>
      <c r="H103" s="74"/>
      <c r="I103" s="74"/>
      <c r="J103" s="75"/>
      <c r="K103" s="31" t="s">
        <v>70</v>
      </c>
      <c r="L103" s="31" t="s">
        <v>71</v>
      </c>
      <c r="M103" s="31" t="s">
        <v>72</v>
      </c>
      <c r="N103" s="54" t="s">
        <v>73</v>
      </c>
      <c r="U103" s="29">
        <f>SUM(U11:U24,K25:K98)</f>
        <v>46510</v>
      </c>
      <c r="V103" s="29">
        <f>SUM(V11:V24,L25:L98)</f>
        <v>16933</v>
      </c>
      <c r="W103" s="29">
        <f>SUM(W11:W24,M25:M98)</f>
        <v>37989</v>
      </c>
      <c r="X103" s="29">
        <f>SUM(X11:X24,N25:N98)</f>
        <v>25528</v>
      </c>
    </row>
    <row r="104" spans="2:14" ht="18" customHeight="1" thickBot="1">
      <c r="B104" s="79"/>
      <c r="C104" s="26"/>
      <c r="D104" s="154" t="s">
        <v>3</v>
      </c>
      <c r="E104" s="154"/>
      <c r="F104" s="154"/>
      <c r="G104" s="154"/>
      <c r="H104" s="26"/>
      <c r="I104" s="26"/>
      <c r="J104" s="80"/>
      <c r="K104" s="36" t="str">
        <f>K5</f>
        <v>H 30.12.13</v>
      </c>
      <c r="L104" s="36" t="str">
        <f>L5</f>
        <v>H 30.12.13</v>
      </c>
      <c r="M104" s="36" t="str">
        <f>M5</f>
        <v>H 30.12.13</v>
      </c>
      <c r="N104" s="55" t="str">
        <f>N5</f>
        <v>H 30.12.13</v>
      </c>
    </row>
    <row r="105" spans="2:14" ht="19.5" customHeight="1" thickTop="1">
      <c r="B105" s="159" t="s">
        <v>54</v>
      </c>
      <c r="C105" s="160"/>
      <c r="D105" s="160"/>
      <c r="E105" s="160"/>
      <c r="F105" s="160"/>
      <c r="G105" s="160"/>
      <c r="H105" s="160"/>
      <c r="I105" s="160"/>
      <c r="J105" s="95"/>
      <c r="K105" s="37">
        <f>SUM(K106:K114)</f>
        <v>46510</v>
      </c>
      <c r="L105" s="37">
        <f>SUM(L106:L114)</f>
        <v>16933</v>
      </c>
      <c r="M105" s="37">
        <f>SUM(M106:M114)</f>
        <v>37989</v>
      </c>
      <c r="N105" s="56">
        <f>SUM(N106:N114)</f>
        <v>25528</v>
      </c>
    </row>
    <row r="106" spans="2:14" ht="13.5" customHeight="1">
      <c r="B106" s="147" t="s">
        <v>55</v>
      </c>
      <c r="C106" s="148"/>
      <c r="D106" s="161"/>
      <c r="E106" s="13"/>
      <c r="F106" s="14"/>
      <c r="G106" s="146" t="s">
        <v>14</v>
      </c>
      <c r="H106" s="146"/>
      <c r="I106" s="14"/>
      <c r="J106" s="16"/>
      <c r="K106" s="5">
        <f>SUM(U$11:U$24)</f>
        <v>500</v>
      </c>
      <c r="L106" s="5">
        <f>SUM(V11:V24)</f>
        <v>500</v>
      </c>
      <c r="M106" s="5">
        <f>SUM(W$11:W$24)</f>
        <v>2900</v>
      </c>
      <c r="N106" s="6">
        <f>SUM(X$11:X$24)</f>
        <v>1850</v>
      </c>
    </row>
    <row r="107" spans="2:14" ht="13.5" customHeight="1">
      <c r="B107" s="98"/>
      <c r="C107" s="99"/>
      <c r="D107" s="100"/>
      <c r="E107" s="17"/>
      <c r="F107" s="4"/>
      <c r="G107" s="146" t="s">
        <v>27</v>
      </c>
      <c r="H107" s="146"/>
      <c r="I107" s="15"/>
      <c r="J107" s="18"/>
      <c r="K107" s="5">
        <f>SUM(K$25)</f>
        <v>600</v>
      </c>
      <c r="L107" s="5">
        <f>SUM(L$25)</f>
        <v>0</v>
      </c>
      <c r="M107" s="5">
        <f>SUM(M$25)</f>
        <v>950</v>
      </c>
      <c r="N107" s="6">
        <f>SUM(N$25)</f>
        <v>250</v>
      </c>
    </row>
    <row r="108" spans="2:14" ht="13.5" customHeight="1">
      <c r="B108" s="98"/>
      <c r="C108" s="99"/>
      <c r="D108" s="100"/>
      <c r="E108" s="17"/>
      <c r="F108" s="4"/>
      <c r="G108" s="146" t="s">
        <v>29</v>
      </c>
      <c r="H108" s="146"/>
      <c r="I108" s="14"/>
      <c r="J108" s="16"/>
      <c r="K108" s="5">
        <f>SUM(K$26:K$26)</f>
        <v>0</v>
      </c>
      <c r="L108" s="5">
        <f>SUM(L$26:L$26)</f>
        <v>25</v>
      </c>
      <c r="M108" s="5">
        <f>SUM(M$26:M$26)</f>
        <v>75</v>
      </c>
      <c r="N108" s="6">
        <f>SUM(N$26:N$26)</f>
        <v>0</v>
      </c>
    </row>
    <row r="109" spans="2:14" ht="13.5" customHeight="1">
      <c r="B109" s="98"/>
      <c r="C109" s="99"/>
      <c r="D109" s="100"/>
      <c r="E109" s="17"/>
      <c r="F109" s="4"/>
      <c r="G109" s="146" t="s">
        <v>101</v>
      </c>
      <c r="H109" s="146"/>
      <c r="I109" s="14"/>
      <c r="J109" s="16"/>
      <c r="K109" s="5">
        <f>SUM(K$27:K$29)</f>
        <v>500</v>
      </c>
      <c r="L109" s="5">
        <f>SUM(L$27:L$29)</f>
        <v>25</v>
      </c>
      <c r="M109" s="5">
        <f>SUM(M$27:M$29)</f>
        <v>0</v>
      </c>
      <c r="N109" s="6">
        <f>SUM(N$27:N$29)</f>
        <v>150</v>
      </c>
    </row>
    <row r="110" spans="2:14" ht="13.5" customHeight="1">
      <c r="B110" s="98"/>
      <c r="C110" s="99"/>
      <c r="D110" s="100"/>
      <c r="E110" s="17"/>
      <c r="F110" s="4"/>
      <c r="G110" s="146" t="s">
        <v>102</v>
      </c>
      <c r="H110" s="146"/>
      <c r="I110" s="14"/>
      <c r="J110" s="16"/>
      <c r="K110" s="5">
        <f>SUM(K$32:K$49)</f>
        <v>31701</v>
      </c>
      <c r="L110" s="5">
        <f>SUM(L$32:L$49)</f>
        <v>7000</v>
      </c>
      <c r="M110" s="5">
        <f>SUM(M$32:M$49)</f>
        <v>15002</v>
      </c>
      <c r="N110" s="6">
        <f>SUM(N$32:N$49)</f>
        <v>7551</v>
      </c>
    </row>
    <row r="111" spans="2:14" ht="13.5" customHeight="1">
      <c r="B111" s="98"/>
      <c r="C111" s="99"/>
      <c r="D111" s="100"/>
      <c r="E111" s="17"/>
      <c r="F111" s="4"/>
      <c r="G111" s="146" t="s">
        <v>96</v>
      </c>
      <c r="H111" s="146"/>
      <c r="I111" s="14"/>
      <c r="J111" s="16"/>
      <c r="K111" s="5">
        <f>SUM(K$50:K$52)</f>
        <v>50</v>
      </c>
      <c r="L111" s="5">
        <f>SUM(L$50:L$52)</f>
        <v>0</v>
      </c>
      <c r="M111" s="5">
        <f>SUM(M$50:M$52)</f>
        <v>25</v>
      </c>
      <c r="N111" s="6">
        <f>SUM(N$50:N$52)</f>
        <v>150</v>
      </c>
    </row>
    <row r="112" spans="2:14" ht="13.5" customHeight="1">
      <c r="B112" s="98"/>
      <c r="C112" s="99"/>
      <c r="D112" s="100"/>
      <c r="E112" s="17"/>
      <c r="F112" s="4"/>
      <c r="G112" s="146" t="s">
        <v>30</v>
      </c>
      <c r="H112" s="146"/>
      <c r="I112" s="14"/>
      <c r="J112" s="16"/>
      <c r="K112" s="5">
        <f>SUM(K$53:K$80)</f>
        <v>4590</v>
      </c>
      <c r="L112" s="5">
        <f>SUM(L$53:L$80)</f>
        <v>2332</v>
      </c>
      <c r="M112" s="5">
        <f>SUM(M$53:M$80)</f>
        <v>11823</v>
      </c>
      <c r="N112" s="6">
        <f>SUM(N$53:N$80)</f>
        <v>6691</v>
      </c>
    </row>
    <row r="113" spans="2:14" ht="13.5" customHeight="1">
      <c r="B113" s="98"/>
      <c r="C113" s="99"/>
      <c r="D113" s="100"/>
      <c r="E113" s="17"/>
      <c r="F113" s="4"/>
      <c r="G113" s="146" t="s">
        <v>56</v>
      </c>
      <c r="H113" s="146"/>
      <c r="I113" s="14"/>
      <c r="J113" s="16"/>
      <c r="K113" s="5">
        <f>SUM(K$30:K$31,K$96:K$97)</f>
        <v>7500</v>
      </c>
      <c r="L113" s="5">
        <f>SUM(L30:L31,L$96:L$97)</f>
        <v>6750</v>
      </c>
      <c r="M113" s="5">
        <f>SUM(M30:M31,M$96:M$97)</f>
        <v>4550</v>
      </c>
      <c r="N113" s="6">
        <f>SUM(N30:N31,N$96:N$97)</f>
        <v>7751</v>
      </c>
    </row>
    <row r="114" spans="2:14" ht="13.5" customHeight="1" thickBot="1">
      <c r="B114" s="101"/>
      <c r="C114" s="102"/>
      <c r="D114" s="103"/>
      <c r="E114" s="19"/>
      <c r="F114" s="10"/>
      <c r="G114" s="149" t="s">
        <v>53</v>
      </c>
      <c r="H114" s="149"/>
      <c r="I114" s="20"/>
      <c r="J114" s="21"/>
      <c r="K114" s="11">
        <f>SUM(K$81:K$95,K$98)</f>
        <v>1069</v>
      </c>
      <c r="L114" s="11">
        <f>SUM(L$81:L$95,L$98)</f>
        <v>301</v>
      </c>
      <c r="M114" s="11">
        <f>SUM(M$81:M$95,M$98)</f>
        <v>2664</v>
      </c>
      <c r="N114" s="12">
        <f>SUM(N$81:N$95,N$98)</f>
        <v>1135</v>
      </c>
    </row>
    <row r="115" spans="2:14" ht="18" customHeight="1" thickTop="1">
      <c r="B115" s="150" t="s">
        <v>57</v>
      </c>
      <c r="C115" s="151"/>
      <c r="D115" s="152"/>
      <c r="E115" s="106"/>
      <c r="F115" s="104"/>
      <c r="G115" s="153" t="s">
        <v>58</v>
      </c>
      <c r="H115" s="153"/>
      <c r="I115" s="104"/>
      <c r="J115" s="105"/>
      <c r="K115" s="38" t="s">
        <v>59</v>
      </c>
      <c r="L115" s="44"/>
      <c r="M115" s="44"/>
      <c r="N115" s="57"/>
    </row>
    <row r="116" spans="2:14" ht="18" customHeight="1">
      <c r="B116" s="107"/>
      <c r="C116" s="108"/>
      <c r="D116" s="108"/>
      <c r="E116" s="109"/>
      <c r="F116" s="110"/>
      <c r="G116" s="111"/>
      <c r="H116" s="111"/>
      <c r="I116" s="110"/>
      <c r="J116" s="112"/>
      <c r="K116" s="39" t="s">
        <v>60</v>
      </c>
      <c r="L116" s="45"/>
      <c r="M116" s="45"/>
      <c r="N116" s="48"/>
    </row>
    <row r="117" spans="2:14" ht="18" customHeight="1">
      <c r="B117" s="98"/>
      <c r="C117" s="99"/>
      <c r="D117" s="99"/>
      <c r="E117" s="113"/>
      <c r="F117" s="26"/>
      <c r="G117" s="154" t="s">
        <v>61</v>
      </c>
      <c r="H117" s="154"/>
      <c r="I117" s="96"/>
      <c r="J117" s="97"/>
      <c r="K117" s="40" t="s">
        <v>62</v>
      </c>
      <c r="L117" s="46"/>
      <c r="M117" s="49"/>
      <c r="N117" s="46"/>
    </row>
    <row r="118" spans="2:14" ht="18" customHeight="1">
      <c r="B118" s="98"/>
      <c r="C118" s="99"/>
      <c r="D118" s="99"/>
      <c r="E118" s="114"/>
      <c r="F118" s="99"/>
      <c r="G118" s="115"/>
      <c r="H118" s="115"/>
      <c r="I118" s="108"/>
      <c r="J118" s="116"/>
      <c r="K118" s="41" t="s">
        <v>114</v>
      </c>
      <c r="L118" s="47"/>
      <c r="M118" s="50"/>
      <c r="N118" s="47"/>
    </row>
    <row r="119" spans="2:14" ht="18" customHeight="1">
      <c r="B119" s="98"/>
      <c r="C119" s="99"/>
      <c r="D119" s="99"/>
      <c r="E119" s="114"/>
      <c r="F119" s="99"/>
      <c r="G119" s="115"/>
      <c r="H119" s="115"/>
      <c r="I119" s="108"/>
      <c r="J119" s="116"/>
      <c r="K119" s="41" t="s">
        <v>106</v>
      </c>
      <c r="L119" s="45"/>
      <c r="M119" s="50"/>
      <c r="N119" s="47"/>
    </row>
    <row r="120" spans="2:14" ht="18" customHeight="1">
      <c r="B120" s="98"/>
      <c r="C120" s="99"/>
      <c r="D120" s="99"/>
      <c r="E120" s="113"/>
      <c r="F120" s="26"/>
      <c r="G120" s="154" t="s">
        <v>63</v>
      </c>
      <c r="H120" s="154"/>
      <c r="I120" s="96"/>
      <c r="J120" s="97"/>
      <c r="K120" s="40" t="s">
        <v>122</v>
      </c>
      <c r="L120" s="46"/>
      <c r="M120" s="49"/>
      <c r="N120" s="46"/>
    </row>
    <row r="121" spans="2:14" ht="18" customHeight="1">
      <c r="B121" s="98"/>
      <c r="C121" s="99"/>
      <c r="D121" s="99"/>
      <c r="E121" s="114"/>
      <c r="F121" s="99"/>
      <c r="G121" s="115"/>
      <c r="H121" s="115"/>
      <c r="I121" s="108"/>
      <c r="J121" s="116"/>
      <c r="K121" s="41" t="s">
        <v>115</v>
      </c>
      <c r="L121" s="47"/>
      <c r="M121" s="50"/>
      <c r="N121" s="47"/>
    </row>
    <row r="122" spans="2:14" ht="18" customHeight="1">
      <c r="B122" s="98"/>
      <c r="C122" s="99"/>
      <c r="D122" s="99"/>
      <c r="E122" s="114"/>
      <c r="F122" s="99"/>
      <c r="G122" s="115"/>
      <c r="H122" s="115"/>
      <c r="I122" s="108"/>
      <c r="J122" s="116"/>
      <c r="K122" s="41" t="s">
        <v>120</v>
      </c>
      <c r="L122" s="47"/>
      <c r="M122" s="47"/>
      <c r="N122" s="47"/>
    </row>
    <row r="123" spans="2:14" ht="18" customHeight="1">
      <c r="B123" s="98"/>
      <c r="C123" s="99"/>
      <c r="D123" s="99"/>
      <c r="E123" s="87"/>
      <c r="F123" s="88"/>
      <c r="G123" s="111"/>
      <c r="H123" s="111"/>
      <c r="I123" s="110"/>
      <c r="J123" s="112"/>
      <c r="K123" s="41" t="s">
        <v>121</v>
      </c>
      <c r="L123" s="48"/>
      <c r="M123" s="45"/>
      <c r="N123" s="48"/>
    </row>
    <row r="124" spans="2:14" ht="18" customHeight="1">
      <c r="B124" s="147" t="s">
        <v>64</v>
      </c>
      <c r="C124" s="148"/>
      <c r="D124" s="148"/>
      <c r="E124" s="26"/>
      <c r="F124" s="26"/>
      <c r="G124" s="26"/>
      <c r="H124" s="26"/>
      <c r="I124" s="26"/>
      <c r="J124" s="26"/>
      <c r="K124" s="26"/>
      <c r="L124" s="26"/>
      <c r="M124" s="26"/>
      <c r="N124" s="58"/>
    </row>
    <row r="125" spans="2:14" ht="13.5" customHeight="1">
      <c r="B125" s="117"/>
      <c r="C125" s="42" t="s">
        <v>65</v>
      </c>
      <c r="D125" s="118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7"/>
      <c r="C126" s="42" t="s">
        <v>66</v>
      </c>
      <c r="D126" s="118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7"/>
      <c r="C127" s="42" t="s">
        <v>67</v>
      </c>
      <c r="D127" s="118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 customHeight="1">
      <c r="B128" s="117"/>
      <c r="C128" s="42" t="s">
        <v>240</v>
      </c>
      <c r="D128" s="118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 customHeight="1">
      <c r="B129" s="119"/>
      <c r="C129" s="42" t="s">
        <v>241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59"/>
    </row>
    <row r="130" spans="2:14" ht="13.5" customHeight="1">
      <c r="B130" s="119"/>
      <c r="C130" s="42" t="s">
        <v>201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9"/>
      <c r="C131" s="42" t="s">
        <v>112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9"/>
      <c r="C132" s="42" t="s">
        <v>113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9"/>
      <c r="C133" s="42" t="s">
        <v>97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246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242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243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244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194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245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247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203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>
      <c r="B142" s="120"/>
      <c r="C142" s="42" t="s">
        <v>569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1"/>
    </row>
    <row r="143" spans="2:14" ht="13.5">
      <c r="B143" s="120"/>
      <c r="C143" s="42" t="s">
        <v>248</v>
      </c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1"/>
    </row>
    <row r="144" spans="2:14" ht="13.5" customHeight="1">
      <c r="B144" s="119"/>
      <c r="C144" s="42" t="s">
        <v>149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8" customHeight="1">
      <c r="B145" s="119"/>
      <c r="C145" s="42" t="s">
        <v>68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3.5">
      <c r="B146" s="120"/>
      <c r="C146" s="42" t="s">
        <v>202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1"/>
    </row>
    <row r="147" spans="2:14" ht="13.5">
      <c r="B147" s="120"/>
      <c r="C147" s="42" t="s">
        <v>249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1"/>
    </row>
    <row r="148" spans="2:14" ht="14.25" thickBot="1">
      <c r="B148" s="121"/>
      <c r="C148" s="43" t="s">
        <v>250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96:D96"/>
    <mergeCell ref="D103:G103"/>
    <mergeCell ref="D104:G104"/>
    <mergeCell ref="B105:I105"/>
    <mergeCell ref="B106:D106"/>
    <mergeCell ref="G106:H106"/>
    <mergeCell ref="G107:H107"/>
    <mergeCell ref="G108:H108"/>
    <mergeCell ref="G109:H109"/>
    <mergeCell ref="G110:H110"/>
    <mergeCell ref="G111:H111"/>
    <mergeCell ref="G112:H112"/>
    <mergeCell ref="B124:D124"/>
    <mergeCell ref="G113:H113"/>
    <mergeCell ref="G114:H114"/>
    <mergeCell ref="B115:D115"/>
    <mergeCell ref="G115:H115"/>
    <mergeCell ref="G117:H117"/>
    <mergeCell ref="G120:H12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2:Y145"/>
  <sheetViews>
    <sheetView view="pageBreakPreview" zoomScale="77" zoomScaleNormal="75" zoomScaleSheetLayoutView="77" zoomScalePageLayoutView="0" workbookViewId="0" topLeftCell="A1">
      <pane xSplit="10" ySplit="10" topLeftCell="K122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G121" sqref="G121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523</v>
      </c>
      <c r="L5" s="32" t="str">
        <f>K5</f>
        <v>H 30.12.4</v>
      </c>
      <c r="M5" s="32" t="str">
        <f>K5</f>
        <v>H 30.12.4</v>
      </c>
      <c r="N5" s="51" t="str">
        <f>K5</f>
        <v>H 30.12.4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0.44236111111111115</v>
      </c>
      <c r="L6" s="122">
        <v>0.4166666666666667</v>
      </c>
      <c r="M6" s="122">
        <v>0.40138888888888885</v>
      </c>
      <c r="N6" s="123">
        <v>0.36944444444444446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2.33</v>
      </c>
      <c r="L7" s="124">
        <v>1.43</v>
      </c>
      <c r="M7" s="124">
        <v>1.46</v>
      </c>
      <c r="N7" s="125">
        <v>1.5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223</v>
      </c>
      <c r="M11" s="22" t="s">
        <v>223</v>
      </c>
      <c r="N11" s="23" t="s">
        <v>224</v>
      </c>
      <c r="P11" s="29" t="s">
        <v>15</v>
      </c>
      <c r="Q11" s="29">
        <f aca="true" t="shared" si="0" ref="Q11:T17">IF(K11="",0,VALUE(MID(K11,2,LEN(K11)-2)))</f>
        <v>0</v>
      </c>
      <c r="R11" s="29">
        <f t="shared" si="0"/>
        <v>25</v>
      </c>
      <c r="S11" s="29">
        <f t="shared" si="0"/>
        <v>25</v>
      </c>
      <c r="T11" s="29" t="e">
        <f t="shared" si="0"/>
        <v>#VALUE!</v>
      </c>
      <c r="U11" s="29">
        <f aca="true" t="shared" si="1" ref="U11:X25">IF(K11="＋",0,IF(K11="(＋)",0,ABS(K11)))</f>
        <v>0</v>
      </c>
      <c r="V11" s="29">
        <f t="shared" si="1"/>
        <v>25</v>
      </c>
      <c r="W11" s="29">
        <f t="shared" si="1"/>
        <v>25</v>
      </c>
      <c r="X11" s="29">
        <f t="shared" si="1"/>
        <v>0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554</v>
      </c>
      <c r="G12" s="4"/>
      <c r="H12" s="4"/>
      <c r="I12" s="4"/>
      <c r="J12" s="4"/>
      <c r="K12" s="22"/>
      <c r="L12" s="22"/>
      <c r="M12" s="22"/>
      <c r="N12" s="23" t="s">
        <v>208</v>
      </c>
      <c r="P12" s="29" t="s">
        <v>15</v>
      </c>
      <c r="Q12" s="29">
        <f t="shared" si="0"/>
        <v>0</v>
      </c>
      <c r="R12" s="29">
        <f t="shared" si="0"/>
        <v>0</v>
      </c>
      <c r="S12" s="29">
        <f t="shared" si="0"/>
        <v>0</v>
      </c>
      <c r="T12" s="29">
        <f t="shared" si="0"/>
        <v>100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100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143</v>
      </c>
      <c r="G13" s="4"/>
      <c r="H13" s="4"/>
      <c r="I13" s="4"/>
      <c r="J13" s="4"/>
      <c r="K13" s="22" t="s">
        <v>223</v>
      </c>
      <c r="L13" s="22" t="s">
        <v>207</v>
      </c>
      <c r="M13" s="22" t="s">
        <v>308</v>
      </c>
      <c r="N13" s="23" t="s">
        <v>228</v>
      </c>
      <c r="P13" s="29" t="s">
        <v>15</v>
      </c>
      <c r="Q13" s="29">
        <f t="shared" si="0"/>
        <v>25</v>
      </c>
      <c r="R13" s="29">
        <f t="shared" si="0"/>
        <v>150</v>
      </c>
      <c r="S13" s="29">
        <f t="shared" si="0"/>
        <v>175</v>
      </c>
      <c r="T13" s="29">
        <f t="shared" si="0"/>
        <v>125</v>
      </c>
      <c r="U13" s="29">
        <f t="shared" si="1"/>
        <v>25</v>
      </c>
      <c r="V13" s="29">
        <f t="shared" si="1"/>
        <v>150</v>
      </c>
      <c r="W13" s="29">
        <f t="shared" si="1"/>
        <v>175</v>
      </c>
      <c r="X13" s="29">
        <f t="shared" si="1"/>
        <v>125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555</v>
      </c>
      <c r="G14" s="4"/>
      <c r="H14" s="4"/>
      <c r="I14" s="4"/>
      <c r="J14" s="4"/>
      <c r="K14" s="22"/>
      <c r="L14" s="22"/>
      <c r="M14" s="22" t="s">
        <v>252</v>
      </c>
      <c r="N14" s="23"/>
      <c r="P14" s="29" t="s">
        <v>15</v>
      </c>
      <c r="Q14" s="29">
        <f t="shared" si="0"/>
        <v>0</v>
      </c>
      <c r="R14" s="29">
        <f t="shared" si="0"/>
        <v>0</v>
      </c>
      <c r="S14" s="29">
        <f t="shared" si="0"/>
        <v>75</v>
      </c>
      <c r="T14" s="29">
        <f t="shared" si="0"/>
        <v>0</v>
      </c>
      <c r="U14" s="29">
        <f t="shared" si="1"/>
        <v>0</v>
      </c>
      <c r="V14" s="29">
        <f t="shared" si="1"/>
        <v>0</v>
      </c>
      <c r="W14" s="29">
        <f t="shared" si="1"/>
        <v>75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556</v>
      </c>
      <c r="G15" s="4"/>
      <c r="H15" s="4"/>
      <c r="I15" s="4"/>
      <c r="J15" s="4"/>
      <c r="K15" s="22" t="s">
        <v>583</v>
      </c>
      <c r="L15" s="22" t="s">
        <v>224</v>
      </c>
      <c r="M15" s="22" t="s">
        <v>193</v>
      </c>
      <c r="N15" s="23"/>
      <c r="P15" s="29" t="s">
        <v>15</v>
      </c>
      <c r="Q15" s="29" t="e">
        <f>IF(K15="",0,VALUE(MID(K15,2,LEN(K15)-2)))</f>
        <v>#VALUE!</v>
      </c>
      <c r="R15" s="29" t="e">
        <f t="shared" si="0"/>
        <v>#VALUE!</v>
      </c>
      <c r="S15" s="29" t="e">
        <f t="shared" si="0"/>
        <v>#VALUE!</v>
      </c>
      <c r="T15" s="29">
        <f t="shared" si="0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314</v>
      </c>
      <c r="G16" s="4"/>
      <c r="H16" s="4"/>
      <c r="I16" s="4"/>
      <c r="J16" s="4"/>
      <c r="K16" s="22"/>
      <c r="L16" s="22"/>
      <c r="M16" s="22" t="s">
        <v>224</v>
      </c>
      <c r="N16" s="23" t="s">
        <v>223</v>
      </c>
      <c r="S16" s="29" t="e">
        <f t="shared" si="0"/>
        <v>#VALUE!</v>
      </c>
      <c r="T16" s="29">
        <f t="shared" si="0"/>
        <v>25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25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256</v>
      </c>
      <c r="G17" s="4"/>
      <c r="H17" s="4"/>
      <c r="I17" s="4"/>
      <c r="J17" s="4"/>
      <c r="K17" s="22" t="s">
        <v>308</v>
      </c>
      <c r="L17" s="22" t="s">
        <v>223</v>
      </c>
      <c r="M17" s="22" t="s">
        <v>204</v>
      </c>
      <c r="N17" s="23"/>
      <c r="P17" s="29" t="s">
        <v>15</v>
      </c>
      <c r="Q17" s="29">
        <f>IF(K17="",0,VALUE(MID(K17,2,LEN(K17)-2)))</f>
        <v>175</v>
      </c>
      <c r="R17" s="29">
        <f t="shared" si="0"/>
        <v>25</v>
      </c>
      <c r="S17" s="29">
        <f t="shared" si="0"/>
        <v>50</v>
      </c>
      <c r="T17" s="29">
        <f t="shared" si="0"/>
        <v>0</v>
      </c>
      <c r="U17" s="29">
        <f t="shared" si="1"/>
        <v>175</v>
      </c>
      <c r="V17" s="29">
        <f t="shared" si="1"/>
        <v>25</v>
      </c>
      <c r="W17" s="29">
        <f t="shared" si="1"/>
        <v>50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 t="s">
        <v>204</v>
      </c>
      <c r="L18" s="22" t="s">
        <v>204</v>
      </c>
      <c r="M18" s="22" t="s">
        <v>252</v>
      </c>
      <c r="N18" s="23" t="s">
        <v>228</v>
      </c>
      <c r="P18" s="90" t="s">
        <v>16</v>
      </c>
      <c r="Q18" s="29" t="str">
        <f>K18</f>
        <v>(50)</v>
      </c>
      <c r="R18" s="29" t="str">
        <f>L18</f>
        <v>(50)</v>
      </c>
      <c r="S18" s="29" t="str">
        <f>M18</f>
        <v>(75)</v>
      </c>
      <c r="T18" s="29" t="str">
        <f>N18</f>
        <v>(125)</v>
      </c>
      <c r="U18" s="29">
        <f t="shared" si="1"/>
        <v>50</v>
      </c>
      <c r="V18" s="29">
        <f t="shared" si="1"/>
        <v>50</v>
      </c>
      <c r="W18" s="29">
        <f t="shared" si="1"/>
        <v>75</v>
      </c>
      <c r="X18" s="29">
        <f t="shared" si="1"/>
        <v>125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524</v>
      </c>
      <c r="L19" s="22" t="s">
        <v>551</v>
      </c>
      <c r="M19" s="22" t="s">
        <v>552</v>
      </c>
      <c r="N19" s="23" t="s">
        <v>553</v>
      </c>
      <c r="P19" s="29" t="s">
        <v>15</v>
      </c>
      <c r="Q19" s="29">
        <f aca="true" t="shared" si="3" ref="Q19:T21">IF(K19="",0,VALUE(MID(K19,2,LEN(K19)-2)))</f>
        <v>35</v>
      </c>
      <c r="R19" s="29">
        <f t="shared" si="3"/>
        <v>75</v>
      </c>
      <c r="S19" s="29">
        <f t="shared" si="3"/>
        <v>20</v>
      </c>
      <c r="T19" s="29">
        <f t="shared" si="3"/>
        <v>5</v>
      </c>
      <c r="U19" s="29">
        <f>IF(K19="＋",0,IF(K19="(＋)",0,ABS(K19)))</f>
        <v>4350</v>
      </c>
      <c r="V19" s="29">
        <f>IF(L19="＋",0,IF(L19="(＋)",0,ABS(L19)))</f>
        <v>2750</v>
      </c>
      <c r="W19" s="29">
        <f>IF(M19="＋",0,IF(M19="(＋)",0,ABS(M19)))</f>
        <v>9200</v>
      </c>
      <c r="X19" s="29">
        <f>IF(N19="＋",0,IF(N19="(＋)",0,ABS(N19)))</f>
        <v>150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205</v>
      </c>
      <c r="L20" s="22" t="s">
        <v>205</v>
      </c>
      <c r="M20" s="22" t="s">
        <v>205</v>
      </c>
      <c r="N20" s="23" t="s">
        <v>205</v>
      </c>
      <c r="P20" s="29" t="s">
        <v>15</v>
      </c>
      <c r="Q20" s="29" t="e">
        <f t="shared" si="3"/>
        <v>#VALUE!</v>
      </c>
      <c r="R20" s="29" t="e">
        <f t="shared" si="3"/>
        <v>#VALUE!</v>
      </c>
      <c r="S20" s="29" t="e">
        <f t="shared" si="3"/>
        <v>#VALUE!</v>
      </c>
      <c r="T20" s="29" t="e">
        <f t="shared" si="3"/>
        <v>#VALUE!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291</v>
      </c>
      <c r="G21" s="4"/>
      <c r="H21" s="4"/>
      <c r="I21" s="4"/>
      <c r="J21" s="4"/>
      <c r="K21" s="22"/>
      <c r="L21" s="22" t="s">
        <v>376</v>
      </c>
      <c r="M21" s="22" t="s">
        <v>470</v>
      </c>
      <c r="N21" s="23" t="s">
        <v>206</v>
      </c>
      <c r="P21" s="29" t="s">
        <v>15</v>
      </c>
      <c r="Q21" s="29">
        <f t="shared" si="3"/>
        <v>0</v>
      </c>
      <c r="R21" s="29">
        <f t="shared" si="3"/>
        <v>1050</v>
      </c>
      <c r="S21" s="29">
        <f t="shared" si="3"/>
        <v>800</v>
      </c>
      <c r="T21" s="29">
        <f t="shared" si="3"/>
        <v>600</v>
      </c>
      <c r="U21" s="29">
        <f t="shared" si="1"/>
        <v>0</v>
      </c>
      <c r="V21" s="29">
        <f t="shared" si="1"/>
        <v>1050</v>
      </c>
      <c r="W21" s="29">
        <f t="shared" si="1"/>
        <v>800</v>
      </c>
      <c r="X21" s="29">
        <f t="shared" si="1"/>
        <v>600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195</v>
      </c>
      <c r="G22" s="4"/>
      <c r="H22" s="4"/>
      <c r="I22" s="4"/>
      <c r="J22" s="4"/>
      <c r="K22" s="22" t="s">
        <v>193</v>
      </c>
      <c r="L22" s="22"/>
      <c r="M22" s="22" t="s">
        <v>204</v>
      </c>
      <c r="N22" s="23" t="s">
        <v>252</v>
      </c>
      <c r="P22" s="90" t="s">
        <v>16</v>
      </c>
      <c r="Q22" s="29" t="str">
        <f>K22</f>
        <v>(＋)</v>
      </c>
      <c r="R22" s="29">
        <f>L22</f>
        <v>0</v>
      </c>
      <c r="S22" s="29" t="str">
        <f>M22</f>
        <v>(50)</v>
      </c>
      <c r="T22" s="29" t="str">
        <f>N22</f>
        <v>(75)</v>
      </c>
      <c r="U22" s="29">
        <f t="shared" si="1"/>
        <v>0</v>
      </c>
      <c r="V22" s="29">
        <f t="shared" si="1"/>
        <v>0</v>
      </c>
      <c r="W22" s="29">
        <f t="shared" si="1"/>
        <v>50</v>
      </c>
      <c r="X22" s="29">
        <f t="shared" si="1"/>
        <v>75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158</v>
      </c>
      <c r="G23" s="4"/>
      <c r="H23" s="4"/>
      <c r="I23" s="4"/>
      <c r="J23" s="4"/>
      <c r="K23" s="22"/>
      <c r="L23" s="22"/>
      <c r="M23" s="22"/>
      <c r="N23" s="23" t="s">
        <v>364</v>
      </c>
      <c r="P23" s="29" t="s">
        <v>15</v>
      </c>
      <c r="Q23" s="29">
        <f>IF(K23="",0,VALUE(MID(K23,2,LEN(K23)-2)))</f>
        <v>0</v>
      </c>
      <c r="R23" s="29">
        <f>IF(L25="",0,VALUE(MID(L25,2,LEN(L25)-2)))</f>
        <v>75</v>
      </c>
      <c r="S23" s="29">
        <f>IF(M23="",0,VALUE(MID(M23,2,LEN(M23)-2)))</f>
        <v>0</v>
      </c>
      <c r="T23" s="29">
        <f>IF(N23="",0,VALUE(MID(N23,2,LEN(N23)-2)))</f>
        <v>400</v>
      </c>
      <c r="U23" s="29">
        <f t="shared" si="1"/>
        <v>0</v>
      </c>
      <c r="V23" s="29">
        <f t="shared" si="1"/>
        <v>0</v>
      </c>
      <c r="W23" s="29">
        <f t="shared" si="1"/>
        <v>0</v>
      </c>
      <c r="X23" s="29">
        <f t="shared" si="1"/>
        <v>400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162</v>
      </c>
      <c r="G24" s="4"/>
      <c r="H24" s="4"/>
      <c r="I24" s="4"/>
      <c r="J24" s="4"/>
      <c r="K24" s="22" t="s">
        <v>223</v>
      </c>
      <c r="L24" s="22" t="s">
        <v>208</v>
      </c>
      <c r="M24" s="22" t="s">
        <v>223</v>
      </c>
      <c r="N24" s="23" t="s">
        <v>208</v>
      </c>
      <c r="U24" s="29">
        <f t="shared" si="1"/>
        <v>25</v>
      </c>
      <c r="V24" s="29">
        <f t="shared" si="1"/>
        <v>100</v>
      </c>
      <c r="W24" s="29">
        <f t="shared" si="1"/>
        <v>25</v>
      </c>
      <c r="X24" s="29">
        <f t="shared" si="1"/>
        <v>100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157</v>
      </c>
      <c r="G25" s="4"/>
      <c r="H25" s="4"/>
      <c r="I25" s="4"/>
      <c r="J25" s="4"/>
      <c r="K25" s="22"/>
      <c r="L25" s="22" t="s">
        <v>252</v>
      </c>
      <c r="M25" s="22" t="s">
        <v>210</v>
      </c>
      <c r="N25" s="23" t="s">
        <v>376</v>
      </c>
      <c r="P25" s="29" t="s">
        <v>15</v>
      </c>
      <c r="Q25" s="29">
        <f>IF(K25="",0,VALUE(MID(K25,2,LEN(K25)-2)))</f>
        <v>0</v>
      </c>
      <c r="R25" s="29" t="e">
        <f>IF(#REF!="",0,VALUE(MID(#REF!,2,LEN(#REF!)-2)))</f>
        <v>#REF!</v>
      </c>
      <c r="S25" s="29">
        <f>IF(M25="",0,VALUE(MID(M25,2,LEN(M25)-2)))</f>
        <v>200</v>
      </c>
      <c r="T25" s="29">
        <f>IF(N25="",0,VALUE(MID(N25,2,LEN(N25)-2)))</f>
        <v>1050</v>
      </c>
      <c r="U25" s="29">
        <f t="shared" si="1"/>
        <v>0</v>
      </c>
      <c r="V25" s="29">
        <f t="shared" si="1"/>
        <v>75</v>
      </c>
      <c r="W25" s="29">
        <f t="shared" si="1"/>
        <v>200</v>
      </c>
      <c r="X25" s="29">
        <f t="shared" si="1"/>
        <v>1050</v>
      </c>
    </row>
    <row r="26" spans="2:24" ht="13.5" customHeight="1">
      <c r="B26" s="1">
        <f t="shared" si="2"/>
        <v>16</v>
      </c>
      <c r="C26" s="2" t="s">
        <v>26</v>
      </c>
      <c r="D26" s="2" t="s">
        <v>27</v>
      </c>
      <c r="E26" s="4"/>
      <c r="F26" s="4" t="s">
        <v>154</v>
      </c>
      <c r="G26" s="4"/>
      <c r="H26" s="4"/>
      <c r="I26" s="4"/>
      <c r="J26" s="4"/>
      <c r="K26" s="28">
        <v>1500</v>
      </c>
      <c r="L26" s="24">
        <v>2250</v>
      </c>
      <c r="M26" s="24">
        <v>3000</v>
      </c>
      <c r="N26" s="25">
        <v>175</v>
      </c>
      <c r="P26" s="90"/>
      <c r="U26" s="29">
        <f>COUNTA(K11:K25)</f>
        <v>8</v>
      </c>
      <c r="V26" s="29">
        <f>COUNTA(L11:L25)</f>
        <v>10</v>
      </c>
      <c r="W26" s="29">
        <f>COUNTA(M11:M25)</f>
        <v>13</v>
      </c>
      <c r="X26" s="29">
        <f>COUNTA(N11:N25)</f>
        <v>12</v>
      </c>
    </row>
    <row r="27" spans="2:16" ht="13.5" customHeight="1">
      <c r="B27" s="1">
        <f t="shared" si="2"/>
        <v>17</v>
      </c>
      <c r="C27" s="2" t="s">
        <v>28</v>
      </c>
      <c r="D27" s="2" t="s">
        <v>29</v>
      </c>
      <c r="E27" s="4"/>
      <c r="F27" s="4" t="s">
        <v>129</v>
      </c>
      <c r="G27" s="4"/>
      <c r="H27" s="4"/>
      <c r="I27" s="4"/>
      <c r="J27" s="4"/>
      <c r="K27" s="24"/>
      <c r="L27" s="22" t="s">
        <v>205</v>
      </c>
      <c r="M27" s="24" t="s">
        <v>205</v>
      </c>
      <c r="N27" s="25">
        <v>25</v>
      </c>
      <c r="P27" s="90"/>
    </row>
    <row r="28" spans="2:14" ht="13.5" customHeight="1">
      <c r="B28" s="1">
        <f t="shared" si="2"/>
        <v>18</v>
      </c>
      <c r="C28" s="2" t="s">
        <v>110</v>
      </c>
      <c r="D28" s="2" t="s">
        <v>18</v>
      </c>
      <c r="E28" s="4"/>
      <c r="F28" s="4" t="s">
        <v>293</v>
      </c>
      <c r="G28" s="4"/>
      <c r="H28" s="4"/>
      <c r="I28" s="4"/>
      <c r="J28" s="4"/>
      <c r="K28" s="24"/>
      <c r="L28" s="24"/>
      <c r="M28" s="24"/>
      <c r="N28" s="25">
        <v>50</v>
      </c>
    </row>
    <row r="29" spans="2:14" ht="12.75" customHeight="1">
      <c r="B29" s="1">
        <f t="shared" si="2"/>
        <v>19</v>
      </c>
      <c r="C29" s="7"/>
      <c r="D29" s="7"/>
      <c r="E29" s="4"/>
      <c r="F29" s="4" t="s">
        <v>123</v>
      </c>
      <c r="G29" s="4"/>
      <c r="H29" s="4"/>
      <c r="I29" s="4"/>
      <c r="J29" s="4"/>
      <c r="K29" s="24" t="s">
        <v>205</v>
      </c>
      <c r="L29" s="24">
        <v>100</v>
      </c>
      <c r="M29" s="24">
        <v>225</v>
      </c>
      <c r="N29" s="25"/>
    </row>
    <row r="30" spans="2:14" ht="13.5" customHeight="1">
      <c r="B30" s="1">
        <f t="shared" si="2"/>
        <v>20</v>
      </c>
      <c r="C30" s="7"/>
      <c r="D30" s="7"/>
      <c r="E30" s="4"/>
      <c r="F30" s="4" t="s">
        <v>187</v>
      </c>
      <c r="G30" s="4"/>
      <c r="H30" s="4"/>
      <c r="I30" s="4"/>
      <c r="J30" s="4"/>
      <c r="K30" s="28">
        <v>25</v>
      </c>
      <c r="L30" s="24"/>
      <c r="M30" s="24"/>
      <c r="N30" s="25"/>
    </row>
    <row r="31" spans="2:24" ht="13.5" customHeight="1">
      <c r="B31" s="1">
        <f t="shared" si="2"/>
        <v>21</v>
      </c>
      <c r="C31" s="7"/>
      <c r="D31" s="2" t="s">
        <v>94</v>
      </c>
      <c r="E31" s="4"/>
      <c r="F31" s="4" t="s">
        <v>557</v>
      </c>
      <c r="G31" s="4"/>
      <c r="H31" s="4"/>
      <c r="I31" s="4"/>
      <c r="J31" s="4"/>
      <c r="K31" s="24">
        <v>125</v>
      </c>
      <c r="L31" s="24">
        <v>50</v>
      </c>
      <c r="M31" s="24">
        <v>25</v>
      </c>
      <c r="N31" s="25"/>
      <c r="U31" s="29">
        <f>COUNTA(K31:K31)</f>
        <v>1</v>
      </c>
      <c r="V31" s="29">
        <f>COUNTA(L31:L31)</f>
        <v>1</v>
      </c>
      <c r="W31" s="29">
        <f>COUNTA(M31:M31)</f>
        <v>1</v>
      </c>
      <c r="X31" s="29">
        <f>COUNTA(N31:N31)</f>
        <v>0</v>
      </c>
    </row>
    <row r="32" spans="2:24" ht="13.5" customHeight="1">
      <c r="B32" s="1">
        <f t="shared" si="2"/>
        <v>22</v>
      </c>
      <c r="C32" s="7"/>
      <c r="D32" s="9" t="s">
        <v>78</v>
      </c>
      <c r="E32" s="4"/>
      <c r="F32" s="4" t="s">
        <v>100</v>
      </c>
      <c r="G32" s="4"/>
      <c r="H32" s="4"/>
      <c r="I32" s="4"/>
      <c r="J32" s="4"/>
      <c r="K32" s="24"/>
      <c r="L32" s="24"/>
      <c r="M32" s="24"/>
      <c r="N32" s="25">
        <v>1</v>
      </c>
      <c r="U32" s="29">
        <f>COUNTA(K32)</f>
        <v>0</v>
      </c>
      <c r="V32" s="29">
        <f>COUNTA(L32)</f>
        <v>0</v>
      </c>
      <c r="W32" s="29">
        <f>COUNTA(M32)</f>
        <v>0</v>
      </c>
      <c r="X32" s="29">
        <f>COUNTA(N32)</f>
        <v>1</v>
      </c>
    </row>
    <row r="33" spans="2:14" ht="13.5" customHeight="1">
      <c r="B33" s="1">
        <f t="shared" si="2"/>
        <v>23</v>
      </c>
      <c r="C33" s="7"/>
      <c r="D33" s="2" t="s">
        <v>19</v>
      </c>
      <c r="E33" s="4"/>
      <c r="F33" s="4" t="s">
        <v>133</v>
      </c>
      <c r="G33" s="4"/>
      <c r="H33" s="4"/>
      <c r="I33" s="4"/>
      <c r="J33" s="4"/>
      <c r="K33" s="28" t="s">
        <v>205</v>
      </c>
      <c r="L33" s="24" t="s">
        <v>205</v>
      </c>
      <c r="M33" s="24">
        <v>150</v>
      </c>
      <c r="N33" s="25">
        <v>50</v>
      </c>
    </row>
    <row r="34" spans="2:15" ht="13.5" customHeight="1">
      <c r="B34" s="1">
        <f t="shared" si="2"/>
        <v>24</v>
      </c>
      <c r="C34" s="7"/>
      <c r="D34" s="7"/>
      <c r="E34" s="4"/>
      <c r="F34" s="4" t="s">
        <v>151</v>
      </c>
      <c r="G34" s="4"/>
      <c r="H34" s="4"/>
      <c r="I34" s="4"/>
      <c r="J34" s="4"/>
      <c r="K34" s="24">
        <v>50</v>
      </c>
      <c r="L34" s="24"/>
      <c r="M34" s="24"/>
      <c r="N34" s="25"/>
      <c r="O34" s="67"/>
    </row>
    <row r="35" spans="2:14" ht="13.5" customHeight="1">
      <c r="B35" s="1">
        <f t="shared" si="2"/>
        <v>25</v>
      </c>
      <c r="C35" s="7"/>
      <c r="D35" s="7"/>
      <c r="E35" s="4"/>
      <c r="F35" s="4" t="s">
        <v>134</v>
      </c>
      <c r="G35" s="4"/>
      <c r="H35" s="4"/>
      <c r="I35" s="4"/>
      <c r="J35" s="4"/>
      <c r="K35" s="24">
        <v>700</v>
      </c>
      <c r="L35" s="24">
        <v>200</v>
      </c>
      <c r="M35" s="24">
        <v>300</v>
      </c>
      <c r="N35" s="25">
        <v>150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80</v>
      </c>
      <c r="G36" s="4"/>
      <c r="H36" s="4"/>
      <c r="I36" s="4"/>
      <c r="J36" s="4"/>
      <c r="K36" s="24"/>
      <c r="L36" s="24"/>
      <c r="M36" s="24"/>
      <c r="N36" s="25">
        <v>1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558</v>
      </c>
      <c r="G37" s="4"/>
      <c r="H37" s="4"/>
      <c r="I37" s="4"/>
      <c r="J37" s="4"/>
      <c r="K37" s="24" t="s">
        <v>205</v>
      </c>
      <c r="L37" s="24"/>
      <c r="M37" s="24"/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20</v>
      </c>
      <c r="G38" s="4"/>
      <c r="H38" s="4"/>
      <c r="I38" s="4"/>
      <c r="J38" s="4"/>
      <c r="K38" s="28">
        <v>475</v>
      </c>
      <c r="L38" s="24">
        <v>1850</v>
      </c>
      <c r="M38" s="24">
        <v>1875</v>
      </c>
      <c r="N38" s="25">
        <v>1650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140</v>
      </c>
      <c r="G39" s="4"/>
      <c r="H39" s="4"/>
      <c r="I39" s="4"/>
      <c r="J39" s="4"/>
      <c r="K39" s="24">
        <v>750</v>
      </c>
      <c r="L39" s="24">
        <v>1050</v>
      </c>
      <c r="M39" s="24">
        <v>700</v>
      </c>
      <c r="N39" s="25"/>
    </row>
    <row r="40" spans="2:14" ht="13.5" customHeight="1">
      <c r="B40" s="1">
        <f t="shared" si="2"/>
        <v>30</v>
      </c>
      <c r="C40" s="7"/>
      <c r="D40" s="7"/>
      <c r="E40" s="4"/>
      <c r="F40" s="4" t="s">
        <v>144</v>
      </c>
      <c r="G40" s="4"/>
      <c r="H40" s="4"/>
      <c r="I40" s="4"/>
      <c r="J40" s="4"/>
      <c r="K40" s="24">
        <v>250</v>
      </c>
      <c r="L40" s="24">
        <v>300</v>
      </c>
      <c r="M40" s="24">
        <v>150</v>
      </c>
      <c r="N40" s="25">
        <v>175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559</v>
      </c>
      <c r="G41" s="4"/>
      <c r="H41" s="4"/>
      <c r="I41" s="4"/>
      <c r="J41" s="4"/>
      <c r="K41" s="24"/>
      <c r="L41" s="24">
        <v>2</v>
      </c>
      <c r="M41" s="24" t="s">
        <v>205</v>
      </c>
      <c r="N41" s="25"/>
    </row>
    <row r="42" spans="2:14" ht="13.5" customHeight="1">
      <c r="B42" s="1">
        <f t="shared" si="2"/>
        <v>32</v>
      </c>
      <c r="C42" s="7"/>
      <c r="D42" s="7"/>
      <c r="E42" s="4"/>
      <c r="F42" s="4" t="s">
        <v>200</v>
      </c>
      <c r="G42" s="4"/>
      <c r="H42" s="4"/>
      <c r="I42" s="4"/>
      <c r="J42" s="4"/>
      <c r="K42" s="24">
        <v>75</v>
      </c>
      <c r="L42" s="24">
        <v>750</v>
      </c>
      <c r="M42" s="24">
        <v>900</v>
      </c>
      <c r="N42" s="25">
        <v>125</v>
      </c>
    </row>
    <row r="43" spans="2:14" ht="13.5" customHeight="1">
      <c r="B43" s="1">
        <f t="shared" si="2"/>
        <v>33</v>
      </c>
      <c r="C43" s="7"/>
      <c r="D43" s="7"/>
      <c r="E43" s="4"/>
      <c r="F43" s="4" t="s">
        <v>239</v>
      </c>
      <c r="G43" s="4"/>
      <c r="H43" s="4"/>
      <c r="I43" s="4"/>
      <c r="J43" s="4"/>
      <c r="K43" s="24" t="s">
        <v>205</v>
      </c>
      <c r="L43" s="24"/>
      <c r="M43" s="24"/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233</v>
      </c>
      <c r="G44" s="4"/>
      <c r="H44" s="4"/>
      <c r="I44" s="4"/>
      <c r="J44" s="4"/>
      <c r="K44" s="28"/>
      <c r="L44" s="24"/>
      <c r="M44" s="24">
        <v>25</v>
      </c>
      <c r="N44" s="25">
        <v>25</v>
      </c>
    </row>
    <row r="45" spans="2:14" ht="13.5" customHeight="1">
      <c r="B45" s="1">
        <f t="shared" si="2"/>
        <v>35</v>
      </c>
      <c r="C45" s="7"/>
      <c r="D45" s="7"/>
      <c r="E45" s="4"/>
      <c r="F45" s="4" t="s">
        <v>22</v>
      </c>
      <c r="G45" s="4"/>
      <c r="H45" s="4"/>
      <c r="I45" s="4"/>
      <c r="J45" s="4"/>
      <c r="K45" s="28">
        <v>500</v>
      </c>
      <c r="L45" s="24">
        <v>750</v>
      </c>
      <c r="M45" s="24">
        <v>750</v>
      </c>
      <c r="N45" s="25">
        <v>1500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23</v>
      </c>
      <c r="G46" s="4"/>
      <c r="H46" s="4"/>
      <c r="I46" s="4"/>
      <c r="J46" s="4"/>
      <c r="K46" s="24">
        <v>16250</v>
      </c>
      <c r="L46" s="24">
        <v>7000</v>
      </c>
      <c r="M46" s="60">
        <v>525</v>
      </c>
      <c r="N46" s="66">
        <v>25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24</v>
      </c>
      <c r="G47" s="4"/>
      <c r="H47" s="4"/>
      <c r="I47" s="4"/>
      <c r="J47" s="4"/>
      <c r="K47" s="24">
        <v>125</v>
      </c>
      <c r="L47" s="24">
        <v>175</v>
      </c>
      <c r="M47" s="24">
        <v>100</v>
      </c>
      <c r="N47" s="25" t="s">
        <v>205</v>
      </c>
    </row>
    <row r="48" spans="2:14" ht="13.5" customHeight="1">
      <c r="B48" s="1">
        <f t="shared" si="2"/>
        <v>38</v>
      </c>
      <c r="C48" s="2" t="s">
        <v>95</v>
      </c>
      <c r="D48" s="2" t="s">
        <v>96</v>
      </c>
      <c r="E48" s="4"/>
      <c r="F48" s="4" t="s">
        <v>127</v>
      </c>
      <c r="G48" s="4"/>
      <c r="H48" s="4"/>
      <c r="I48" s="4"/>
      <c r="J48" s="4"/>
      <c r="K48" s="28"/>
      <c r="L48" s="28">
        <v>50</v>
      </c>
      <c r="M48" s="24">
        <v>50</v>
      </c>
      <c r="N48" s="25">
        <v>50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119</v>
      </c>
      <c r="G49" s="4"/>
      <c r="H49" s="4"/>
      <c r="I49" s="4"/>
      <c r="J49" s="4"/>
      <c r="K49" s="24">
        <v>25</v>
      </c>
      <c r="L49" s="24" t="s">
        <v>205</v>
      </c>
      <c r="M49" s="24">
        <v>25</v>
      </c>
      <c r="N49" s="25" t="s">
        <v>205</v>
      </c>
    </row>
    <row r="50" spans="2:24" ht="13.5" customHeight="1">
      <c r="B50" s="1">
        <f t="shared" si="2"/>
        <v>40</v>
      </c>
      <c r="C50" s="7"/>
      <c r="D50" s="7"/>
      <c r="E50" s="4"/>
      <c r="F50" s="4" t="s">
        <v>560</v>
      </c>
      <c r="G50" s="4"/>
      <c r="H50" s="4"/>
      <c r="I50" s="4"/>
      <c r="J50" s="4"/>
      <c r="K50" s="24"/>
      <c r="L50" s="24"/>
      <c r="M50" s="24" t="s">
        <v>205</v>
      </c>
      <c r="N50" s="25" t="s">
        <v>205</v>
      </c>
      <c r="U50" s="29">
        <f>COUNTA(K48:K50)</f>
        <v>1</v>
      </c>
      <c r="V50" s="29">
        <f>COUNTA(L48:L50)</f>
        <v>2</v>
      </c>
      <c r="W50" s="29">
        <f>COUNTA(M48:M50)</f>
        <v>3</v>
      </c>
      <c r="X50" s="29">
        <f>COUNTA(N48:N50)</f>
        <v>3</v>
      </c>
    </row>
    <row r="51" spans="2:25" ht="13.5" customHeight="1">
      <c r="B51" s="1">
        <f t="shared" si="2"/>
        <v>41</v>
      </c>
      <c r="C51" s="2" t="s">
        <v>111</v>
      </c>
      <c r="D51" s="2" t="s">
        <v>30</v>
      </c>
      <c r="E51" s="4"/>
      <c r="F51" s="4" t="s">
        <v>168</v>
      </c>
      <c r="G51" s="4"/>
      <c r="H51" s="4"/>
      <c r="I51" s="4"/>
      <c r="J51" s="4"/>
      <c r="K51" s="24"/>
      <c r="L51" s="28" t="s">
        <v>205</v>
      </c>
      <c r="M51" s="24"/>
      <c r="N51" s="25">
        <v>100</v>
      </c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>
        <v>350</v>
      </c>
      <c r="L52" s="24">
        <v>400</v>
      </c>
      <c r="M52" s="24">
        <v>375</v>
      </c>
      <c r="N52" s="134">
        <v>550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561</v>
      </c>
      <c r="G53" s="4"/>
      <c r="H53" s="4"/>
      <c r="I53" s="4"/>
      <c r="J53" s="4"/>
      <c r="K53" s="24"/>
      <c r="L53" s="24">
        <v>25</v>
      </c>
      <c r="M53" s="24"/>
      <c r="N53" s="25">
        <v>150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108</v>
      </c>
      <c r="G54" s="4"/>
      <c r="H54" s="4"/>
      <c r="I54" s="4"/>
      <c r="J54" s="4"/>
      <c r="K54" s="24"/>
      <c r="L54" s="24">
        <v>25</v>
      </c>
      <c r="M54" s="24" t="s">
        <v>205</v>
      </c>
      <c r="N54" s="25">
        <v>25</v>
      </c>
      <c r="Y54" s="63"/>
    </row>
    <row r="55" spans="2:25" ht="13.5" customHeight="1">
      <c r="B55" s="1">
        <f t="shared" si="2"/>
        <v>45</v>
      </c>
      <c r="C55" s="7"/>
      <c r="D55" s="7"/>
      <c r="E55" s="4"/>
      <c r="F55" s="4" t="s">
        <v>381</v>
      </c>
      <c r="G55" s="4"/>
      <c r="H55" s="4"/>
      <c r="I55" s="4"/>
      <c r="J55" s="4"/>
      <c r="K55" s="24"/>
      <c r="L55" s="24"/>
      <c r="M55" s="24">
        <v>25</v>
      </c>
      <c r="N55" s="25"/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172</v>
      </c>
      <c r="G56" s="4"/>
      <c r="H56" s="4"/>
      <c r="I56" s="4"/>
      <c r="J56" s="4"/>
      <c r="K56" s="24">
        <v>225</v>
      </c>
      <c r="L56" s="24">
        <v>325</v>
      </c>
      <c r="M56" s="24"/>
      <c r="N56" s="25">
        <v>200</v>
      </c>
      <c r="Y56" s="63"/>
    </row>
    <row r="57" spans="2:25" ht="13.5" customHeight="1">
      <c r="B57" s="1">
        <f t="shared" si="2"/>
        <v>47</v>
      </c>
      <c r="C57" s="7"/>
      <c r="D57" s="7"/>
      <c r="E57" s="4"/>
      <c r="F57" s="4" t="s">
        <v>191</v>
      </c>
      <c r="G57" s="4"/>
      <c r="H57" s="4"/>
      <c r="I57" s="4"/>
      <c r="J57" s="4"/>
      <c r="K57" s="24" t="s">
        <v>205</v>
      </c>
      <c r="L57" s="24">
        <v>400</v>
      </c>
      <c r="M57" s="24">
        <v>200</v>
      </c>
      <c r="N57" s="25"/>
      <c r="Y57" s="64"/>
    </row>
    <row r="58" spans="2:25" ht="13.5" customHeight="1">
      <c r="B58" s="1">
        <f t="shared" si="2"/>
        <v>48</v>
      </c>
      <c r="C58" s="7"/>
      <c r="D58" s="7"/>
      <c r="E58" s="4"/>
      <c r="F58" s="4" t="s">
        <v>331</v>
      </c>
      <c r="G58" s="4"/>
      <c r="H58" s="4"/>
      <c r="I58" s="4"/>
      <c r="J58" s="4"/>
      <c r="K58" s="24">
        <v>250</v>
      </c>
      <c r="L58" s="24"/>
      <c r="M58" s="24">
        <v>25</v>
      </c>
      <c r="N58" s="25">
        <v>25</v>
      </c>
      <c r="Y58" s="62"/>
    </row>
    <row r="59" spans="2:25" ht="13.5" customHeight="1">
      <c r="B59" s="1">
        <f t="shared" si="2"/>
        <v>49</v>
      </c>
      <c r="C59" s="7"/>
      <c r="D59" s="7"/>
      <c r="E59" s="4"/>
      <c r="F59" s="4" t="s">
        <v>145</v>
      </c>
      <c r="G59" s="4"/>
      <c r="H59" s="4"/>
      <c r="I59" s="4"/>
      <c r="J59" s="4"/>
      <c r="K59" s="24" t="s">
        <v>205</v>
      </c>
      <c r="L59" s="24">
        <v>2300</v>
      </c>
      <c r="M59" s="24">
        <v>1200</v>
      </c>
      <c r="N59" s="25">
        <v>300</v>
      </c>
      <c r="Y59" s="63"/>
    </row>
    <row r="60" spans="2:25" ht="13.5" customHeight="1">
      <c r="B60" s="1">
        <f t="shared" si="2"/>
        <v>50</v>
      </c>
      <c r="C60" s="7"/>
      <c r="D60" s="7"/>
      <c r="E60" s="4"/>
      <c r="F60" s="4" t="s">
        <v>220</v>
      </c>
      <c r="G60" s="4"/>
      <c r="H60" s="4"/>
      <c r="I60" s="4"/>
      <c r="J60" s="4"/>
      <c r="K60" s="24">
        <v>100</v>
      </c>
      <c r="L60" s="90">
        <v>150</v>
      </c>
      <c r="M60" s="24">
        <v>325</v>
      </c>
      <c r="N60" s="25">
        <v>100</v>
      </c>
      <c r="Y60" s="62"/>
    </row>
    <row r="61" spans="2:25" ht="13.5" customHeight="1">
      <c r="B61" s="1">
        <f t="shared" si="2"/>
        <v>51</v>
      </c>
      <c r="C61" s="7"/>
      <c r="D61" s="7"/>
      <c r="E61" s="4"/>
      <c r="F61" s="4" t="s">
        <v>146</v>
      </c>
      <c r="G61" s="4"/>
      <c r="H61" s="4"/>
      <c r="I61" s="4"/>
      <c r="J61" s="4"/>
      <c r="K61" s="24">
        <v>3150</v>
      </c>
      <c r="L61" s="24">
        <v>2100</v>
      </c>
      <c r="M61" s="24">
        <v>2475</v>
      </c>
      <c r="N61" s="25">
        <v>200</v>
      </c>
      <c r="Y61" s="65"/>
    </row>
    <row r="62" spans="2:25" ht="13.5" customHeight="1">
      <c r="B62" s="1">
        <f t="shared" si="2"/>
        <v>52</v>
      </c>
      <c r="C62" s="7"/>
      <c r="D62" s="7"/>
      <c r="E62" s="4"/>
      <c r="F62" s="4" t="s">
        <v>147</v>
      </c>
      <c r="G62" s="4"/>
      <c r="H62" s="4"/>
      <c r="I62" s="4"/>
      <c r="J62" s="4"/>
      <c r="K62" s="24">
        <v>175</v>
      </c>
      <c r="L62" s="24">
        <v>300</v>
      </c>
      <c r="M62" s="24">
        <v>600</v>
      </c>
      <c r="N62" s="25">
        <v>125</v>
      </c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385</v>
      </c>
      <c r="G63" s="4"/>
      <c r="H63" s="4"/>
      <c r="I63" s="4"/>
      <c r="J63" s="4"/>
      <c r="K63" s="24"/>
      <c r="L63" s="24"/>
      <c r="M63" s="24" t="s">
        <v>205</v>
      </c>
      <c r="N63" s="25">
        <v>50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170</v>
      </c>
      <c r="G64" s="4"/>
      <c r="H64" s="4"/>
      <c r="I64" s="4"/>
      <c r="J64" s="4"/>
      <c r="K64" s="24">
        <v>100</v>
      </c>
      <c r="L64" s="24" t="s">
        <v>205</v>
      </c>
      <c r="M64" s="24">
        <v>50</v>
      </c>
      <c r="N64" s="25" t="s">
        <v>205</v>
      </c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33</v>
      </c>
      <c r="G65" s="4"/>
      <c r="H65" s="4"/>
      <c r="I65" s="4"/>
      <c r="J65" s="4"/>
      <c r="K65" s="24" t="s">
        <v>205</v>
      </c>
      <c r="L65" s="24"/>
      <c r="M65" s="24"/>
      <c r="N65" s="25"/>
      <c r="Y65" s="62"/>
    </row>
    <row r="66" spans="2:25" ht="13.5" customHeight="1">
      <c r="B66" s="1">
        <f t="shared" si="2"/>
        <v>56</v>
      </c>
      <c r="C66" s="7"/>
      <c r="D66" s="7"/>
      <c r="E66" s="4"/>
      <c r="F66" s="4" t="s">
        <v>34</v>
      </c>
      <c r="G66" s="4"/>
      <c r="H66" s="4"/>
      <c r="I66" s="4"/>
      <c r="J66" s="4"/>
      <c r="K66" s="28">
        <v>8</v>
      </c>
      <c r="L66" s="24" t="s">
        <v>205</v>
      </c>
      <c r="M66" s="24"/>
      <c r="N66" s="25"/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35</v>
      </c>
      <c r="G67" s="4"/>
      <c r="H67" s="4"/>
      <c r="I67" s="4"/>
      <c r="J67" s="4"/>
      <c r="K67" s="28">
        <v>40</v>
      </c>
      <c r="L67" s="24">
        <v>64</v>
      </c>
      <c r="M67" s="24">
        <v>88</v>
      </c>
      <c r="N67" s="25">
        <v>8</v>
      </c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36</v>
      </c>
      <c r="G68" s="4"/>
      <c r="H68" s="4"/>
      <c r="I68" s="4"/>
      <c r="J68" s="4"/>
      <c r="K68" s="24"/>
      <c r="L68" s="24">
        <v>32</v>
      </c>
      <c r="M68" s="24">
        <v>24</v>
      </c>
      <c r="N68" s="25">
        <v>16</v>
      </c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37</v>
      </c>
      <c r="G69" s="4"/>
      <c r="H69" s="4"/>
      <c r="I69" s="4"/>
      <c r="J69" s="4"/>
      <c r="K69" s="28">
        <v>8</v>
      </c>
      <c r="L69" s="28"/>
      <c r="M69" s="24">
        <v>8</v>
      </c>
      <c r="N69" s="25"/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159</v>
      </c>
      <c r="G70" s="4"/>
      <c r="H70" s="4"/>
      <c r="I70" s="4"/>
      <c r="J70" s="4"/>
      <c r="K70" s="24"/>
      <c r="L70" s="24" t="s">
        <v>205</v>
      </c>
      <c r="M70" s="24"/>
      <c r="N70" s="25"/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104</v>
      </c>
      <c r="G71" s="4"/>
      <c r="H71" s="4"/>
      <c r="I71" s="4"/>
      <c r="J71" s="4"/>
      <c r="K71" s="28">
        <v>1000</v>
      </c>
      <c r="L71" s="24">
        <v>400</v>
      </c>
      <c r="M71" s="24">
        <v>500</v>
      </c>
      <c r="N71" s="25" t="s">
        <v>205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105</v>
      </c>
      <c r="G72" s="4"/>
      <c r="H72" s="4"/>
      <c r="I72" s="4"/>
      <c r="J72" s="4"/>
      <c r="K72" s="24">
        <v>100</v>
      </c>
      <c r="L72" s="24" t="s">
        <v>205</v>
      </c>
      <c r="M72" s="24">
        <v>100</v>
      </c>
      <c r="N72" s="25">
        <v>200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132</v>
      </c>
      <c r="G73" s="4"/>
      <c r="H73" s="4"/>
      <c r="I73" s="4"/>
      <c r="J73" s="4"/>
      <c r="K73" s="24" t="s">
        <v>205</v>
      </c>
      <c r="L73" s="24"/>
      <c r="M73" s="24"/>
      <c r="N73" s="25"/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148</v>
      </c>
      <c r="G74" s="4"/>
      <c r="H74" s="4"/>
      <c r="I74" s="4"/>
      <c r="J74" s="4"/>
      <c r="K74" s="24">
        <v>1350</v>
      </c>
      <c r="L74" s="24">
        <v>1700</v>
      </c>
      <c r="M74" s="24">
        <v>2250</v>
      </c>
      <c r="N74" s="25">
        <v>1000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183</v>
      </c>
      <c r="G75" s="4"/>
      <c r="H75" s="4"/>
      <c r="I75" s="4"/>
      <c r="J75" s="4"/>
      <c r="K75" s="28">
        <v>100</v>
      </c>
      <c r="L75" s="24">
        <v>25</v>
      </c>
      <c r="M75" s="24">
        <v>100</v>
      </c>
      <c r="N75" s="25">
        <v>100</v>
      </c>
      <c r="Y75" s="62"/>
    </row>
    <row r="76" spans="2:25" ht="13.5" customHeight="1">
      <c r="B76" s="1">
        <f aca="true" t="shared" si="4" ref="B76:B94">B75+1</f>
        <v>66</v>
      </c>
      <c r="C76" s="7"/>
      <c r="D76" s="7"/>
      <c r="E76" s="4"/>
      <c r="F76" s="4" t="s">
        <v>155</v>
      </c>
      <c r="G76" s="4"/>
      <c r="H76" s="4"/>
      <c r="I76" s="4"/>
      <c r="J76" s="4"/>
      <c r="K76" s="24"/>
      <c r="L76" s="24">
        <v>1</v>
      </c>
      <c r="M76" s="24">
        <v>3</v>
      </c>
      <c r="N76" s="25" t="s">
        <v>205</v>
      </c>
      <c r="Y76" s="62"/>
    </row>
    <row r="77" spans="2:25" ht="13.5" customHeight="1">
      <c r="B77" s="1">
        <f t="shared" si="4"/>
        <v>67</v>
      </c>
      <c r="C77" s="7"/>
      <c r="D77" s="7"/>
      <c r="E77" s="4"/>
      <c r="F77" s="4" t="s">
        <v>156</v>
      </c>
      <c r="G77" s="4"/>
      <c r="H77" s="4"/>
      <c r="I77" s="4"/>
      <c r="J77" s="4"/>
      <c r="K77" s="24"/>
      <c r="L77" s="24">
        <v>50</v>
      </c>
      <c r="M77" s="24">
        <v>25</v>
      </c>
      <c r="N77" s="25"/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236</v>
      </c>
      <c r="G78" s="4"/>
      <c r="H78" s="4"/>
      <c r="I78" s="4"/>
      <c r="J78" s="4"/>
      <c r="K78" s="24"/>
      <c r="L78" s="24"/>
      <c r="M78" s="24"/>
      <c r="N78" s="25">
        <v>100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39</v>
      </c>
      <c r="G79" s="4"/>
      <c r="H79" s="4"/>
      <c r="I79" s="4"/>
      <c r="J79" s="4"/>
      <c r="K79" s="24">
        <v>1000</v>
      </c>
      <c r="L79" s="24">
        <v>1550</v>
      </c>
      <c r="M79" s="24">
        <v>1400</v>
      </c>
      <c r="N79" s="25">
        <v>325</v>
      </c>
      <c r="Y79" s="62"/>
    </row>
    <row r="80" spans="2:14" ht="13.5" customHeight="1">
      <c r="B80" s="1">
        <f t="shared" si="4"/>
        <v>70</v>
      </c>
      <c r="C80" s="2" t="s">
        <v>40</v>
      </c>
      <c r="D80" s="2" t="s">
        <v>41</v>
      </c>
      <c r="E80" s="4"/>
      <c r="F80" s="4" t="s">
        <v>99</v>
      </c>
      <c r="G80" s="4"/>
      <c r="H80" s="4"/>
      <c r="I80" s="4"/>
      <c r="J80" s="4"/>
      <c r="K80" s="24"/>
      <c r="L80" s="24" t="s">
        <v>205</v>
      </c>
      <c r="M80" s="24"/>
      <c r="N80" s="25"/>
    </row>
    <row r="81" spans="2:14" ht="13.5" customHeight="1">
      <c r="B81" s="1">
        <f t="shared" si="4"/>
        <v>71</v>
      </c>
      <c r="C81" s="7"/>
      <c r="D81" s="7"/>
      <c r="E81" s="4"/>
      <c r="F81" s="4" t="s">
        <v>562</v>
      </c>
      <c r="G81" s="4"/>
      <c r="H81" s="4"/>
      <c r="I81" s="4"/>
      <c r="J81" s="4"/>
      <c r="K81" s="24">
        <v>1</v>
      </c>
      <c r="L81" s="24"/>
      <c r="M81" s="24"/>
      <c r="N81" s="25"/>
    </row>
    <row r="82" spans="2:14" ht="13.5" customHeight="1">
      <c r="B82" s="1">
        <f t="shared" si="4"/>
        <v>72</v>
      </c>
      <c r="C82" s="7"/>
      <c r="D82" s="7"/>
      <c r="E82" s="4"/>
      <c r="F82" s="4" t="s">
        <v>185</v>
      </c>
      <c r="G82" s="4"/>
      <c r="H82" s="4"/>
      <c r="I82" s="4"/>
      <c r="J82" s="4"/>
      <c r="K82" s="24"/>
      <c r="L82" s="28">
        <v>1</v>
      </c>
      <c r="M82" s="24">
        <v>2</v>
      </c>
      <c r="N82" s="25"/>
    </row>
    <row r="83" spans="2:14" ht="13.5" customHeight="1">
      <c r="B83" s="1">
        <f t="shared" si="4"/>
        <v>73</v>
      </c>
      <c r="C83" s="7"/>
      <c r="D83" s="7"/>
      <c r="E83" s="4"/>
      <c r="F83" s="4" t="s">
        <v>186</v>
      </c>
      <c r="G83" s="4"/>
      <c r="H83" s="4"/>
      <c r="I83" s="4"/>
      <c r="J83" s="4"/>
      <c r="K83" s="24">
        <v>2</v>
      </c>
      <c r="L83" s="24">
        <v>1</v>
      </c>
      <c r="M83" s="24">
        <v>3</v>
      </c>
      <c r="N83" s="25">
        <v>4</v>
      </c>
    </row>
    <row r="84" spans="2:14" ht="13.5" customHeight="1">
      <c r="B84" s="1">
        <f t="shared" si="4"/>
        <v>74</v>
      </c>
      <c r="C84" s="7"/>
      <c r="D84" s="7"/>
      <c r="E84" s="4"/>
      <c r="F84" s="4" t="s">
        <v>563</v>
      </c>
      <c r="G84" s="4"/>
      <c r="H84" s="4"/>
      <c r="I84" s="4"/>
      <c r="J84" s="4"/>
      <c r="K84" s="24" t="s">
        <v>205</v>
      </c>
      <c r="L84" s="24" t="s">
        <v>205</v>
      </c>
      <c r="M84" s="24"/>
      <c r="N84" s="25"/>
    </row>
    <row r="85" spans="2:14" ht="13.5" customHeight="1">
      <c r="B85" s="1">
        <f t="shared" si="4"/>
        <v>75</v>
      </c>
      <c r="C85" s="7"/>
      <c r="D85" s="7"/>
      <c r="E85" s="4"/>
      <c r="F85" s="4" t="s">
        <v>88</v>
      </c>
      <c r="G85" s="4"/>
      <c r="H85" s="4"/>
      <c r="I85" s="4"/>
      <c r="J85" s="4"/>
      <c r="K85" s="24"/>
      <c r="L85" s="24"/>
      <c r="M85" s="24">
        <v>2</v>
      </c>
      <c r="N85" s="25"/>
    </row>
    <row r="86" spans="2:14" ht="13.5" customHeight="1">
      <c r="B86" s="1">
        <f t="shared" si="4"/>
        <v>76</v>
      </c>
      <c r="C86" s="7"/>
      <c r="D86" s="7"/>
      <c r="E86" s="4"/>
      <c r="F86" s="4" t="s">
        <v>42</v>
      </c>
      <c r="G86" s="4"/>
      <c r="H86" s="4"/>
      <c r="I86" s="4"/>
      <c r="J86" s="4"/>
      <c r="K86" s="24">
        <v>1</v>
      </c>
      <c r="L86" s="24">
        <v>9</v>
      </c>
      <c r="M86" s="24"/>
      <c r="N86" s="25"/>
    </row>
    <row r="87" spans="2:14" ht="13.5" customHeight="1">
      <c r="B87" s="1">
        <f t="shared" si="4"/>
        <v>77</v>
      </c>
      <c r="C87" s="2" t="s">
        <v>301</v>
      </c>
      <c r="D87" s="2" t="s">
        <v>89</v>
      </c>
      <c r="E87" s="4"/>
      <c r="F87" s="4" t="s">
        <v>564</v>
      </c>
      <c r="G87" s="4"/>
      <c r="H87" s="4"/>
      <c r="I87" s="4"/>
      <c r="J87" s="4"/>
      <c r="K87" s="24"/>
      <c r="L87" s="24" t="s">
        <v>205</v>
      </c>
      <c r="M87" s="24" t="s">
        <v>205</v>
      </c>
      <c r="N87" s="25" t="s">
        <v>205</v>
      </c>
    </row>
    <row r="88" spans="2:14" ht="13.5" customHeight="1">
      <c r="B88" s="1">
        <f t="shared" si="4"/>
        <v>78</v>
      </c>
      <c r="C88" s="7"/>
      <c r="D88" s="2" t="s">
        <v>90</v>
      </c>
      <c r="E88" s="4"/>
      <c r="F88" s="4" t="s">
        <v>128</v>
      </c>
      <c r="G88" s="4"/>
      <c r="H88" s="4"/>
      <c r="I88" s="4"/>
      <c r="J88" s="4"/>
      <c r="K88" s="24"/>
      <c r="L88" s="24" t="s">
        <v>205</v>
      </c>
      <c r="M88" s="24"/>
      <c r="N88" s="25"/>
    </row>
    <row r="89" spans="2:14" ht="13.5" customHeight="1">
      <c r="B89" s="1">
        <f t="shared" si="4"/>
        <v>79</v>
      </c>
      <c r="C89" s="7"/>
      <c r="D89" s="2" t="s">
        <v>44</v>
      </c>
      <c r="E89" s="4"/>
      <c r="F89" s="4" t="s">
        <v>167</v>
      </c>
      <c r="G89" s="4"/>
      <c r="H89" s="4"/>
      <c r="I89" s="4"/>
      <c r="J89" s="4"/>
      <c r="K89" s="24">
        <v>26</v>
      </c>
      <c r="L89" s="24">
        <v>16</v>
      </c>
      <c r="M89" s="24">
        <v>20</v>
      </c>
      <c r="N89" s="25">
        <v>10</v>
      </c>
    </row>
    <row r="90" spans="2:14" ht="13.5" customHeight="1">
      <c r="B90" s="1">
        <f t="shared" si="4"/>
        <v>80</v>
      </c>
      <c r="C90" s="7"/>
      <c r="D90" s="8"/>
      <c r="E90" s="4"/>
      <c r="F90" s="4" t="s">
        <v>45</v>
      </c>
      <c r="G90" s="4"/>
      <c r="H90" s="4"/>
      <c r="I90" s="4"/>
      <c r="J90" s="4"/>
      <c r="K90" s="24" t="s">
        <v>205</v>
      </c>
      <c r="L90" s="24">
        <v>50</v>
      </c>
      <c r="M90" s="24">
        <v>25</v>
      </c>
      <c r="N90" s="25"/>
    </row>
    <row r="91" spans="2:14" ht="13.5" customHeight="1">
      <c r="B91" s="1">
        <f t="shared" si="4"/>
        <v>81</v>
      </c>
      <c r="C91" s="8"/>
      <c r="D91" s="9" t="s">
        <v>46</v>
      </c>
      <c r="E91" s="4"/>
      <c r="F91" s="4" t="s">
        <v>47</v>
      </c>
      <c r="G91" s="4"/>
      <c r="H91" s="4"/>
      <c r="I91" s="4"/>
      <c r="J91" s="4"/>
      <c r="K91" s="24" t="s">
        <v>205</v>
      </c>
      <c r="L91" s="24" t="s">
        <v>205</v>
      </c>
      <c r="M91" s="24">
        <v>25</v>
      </c>
      <c r="N91" s="25">
        <v>25</v>
      </c>
    </row>
    <row r="92" spans="2:14" ht="13.5" customHeight="1">
      <c r="B92" s="1">
        <f t="shared" si="4"/>
        <v>82</v>
      </c>
      <c r="C92" s="2" t="s">
        <v>0</v>
      </c>
      <c r="D92" s="2" t="s">
        <v>91</v>
      </c>
      <c r="E92" s="4"/>
      <c r="F92" s="4" t="s">
        <v>1</v>
      </c>
      <c r="G92" s="4"/>
      <c r="H92" s="4"/>
      <c r="I92" s="4"/>
      <c r="J92" s="4"/>
      <c r="K92" s="24"/>
      <c r="L92" s="24"/>
      <c r="M92" s="24" t="s">
        <v>205</v>
      </c>
      <c r="N92" s="25"/>
    </row>
    <row r="93" spans="2:24" ht="13.5" customHeight="1">
      <c r="B93" s="1">
        <f t="shared" si="4"/>
        <v>83</v>
      </c>
      <c r="C93" s="7"/>
      <c r="D93" s="9" t="s">
        <v>48</v>
      </c>
      <c r="E93" s="4"/>
      <c r="F93" s="4" t="s">
        <v>49</v>
      </c>
      <c r="G93" s="4"/>
      <c r="H93" s="4"/>
      <c r="I93" s="4"/>
      <c r="J93" s="4"/>
      <c r="K93" s="24">
        <v>25</v>
      </c>
      <c r="L93" s="24">
        <v>175</v>
      </c>
      <c r="M93" s="24">
        <v>225</v>
      </c>
      <c r="N93" s="25">
        <v>150</v>
      </c>
      <c r="U93" s="29">
        <f>COUNTA(K80:K93)</f>
        <v>8</v>
      </c>
      <c r="V93" s="29">
        <f>COUNTA(L80:L93)</f>
        <v>11</v>
      </c>
      <c r="W93" s="29">
        <f>COUNTA(M80:M93)</f>
        <v>9</v>
      </c>
      <c r="X93" s="29">
        <f>COUNTA(N80:N93)</f>
        <v>5</v>
      </c>
    </row>
    <row r="94" spans="2:14" ht="13.5" customHeight="1">
      <c r="B94" s="1">
        <f t="shared" si="4"/>
        <v>84</v>
      </c>
      <c r="C94" s="156" t="s">
        <v>50</v>
      </c>
      <c r="D94" s="157"/>
      <c r="E94" s="4"/>
      <c r="F94" s="4" t="s">
        <v>51</v>
      </c>
      <c r="G94" s="4"/>
      <c r="H94" s="4"/>
      <c r="I94" s="4"/>
      <c r="J94" s="4"/>
      <c r="K94" s="24">
        <v>1750</v>
      </c>
      <c r="L94" s="24">
        <v>4250</v>
      </c>
      <c r="M94" s="24">
        <v>3500</v>
      </c>
      <c r="N94" s="25">
        <v>3000</v>
      </c>
    </row>
    <row r="95" spans="2:14" ht="13.5" customHeight="1">
      <c r="B95" s="1">
        <f>B94+1</f>
        <v>85</v>
      </c>
      <c r="C95" s="3"/>
      <c r="D95" s="92"/>
      <c r="E95" s="4"/>
      <c r="F95" s="4" t="s">
        <v>52</v>
      </c>
      <c r="G95" s="4"/>
      <c r="H95" s="4"/>
      <c r="I95" s="4"/>
      <c r="J95" s="4"/>
      <c r="K95" s="24">
        <v>1000</v>
      </c>
      <c r="L95" s="24">
        <v>2250</v>
      </c>
      <c r="M95" s="24">
        <v>4000</v>
      </c>
      <c r="N95" s="25">
        <v>1750</v>
      </c>
    </row>
    <row r="96" spans="2:14" ht="13.5" customHeight="1" thickBot="1">
      <c r="B96" s="1">
        <f>B95+1</f>
        <v>86</v>
      </c>
      <c r="C96" s="3"/>
      <c r="D96" s="92"/>
      <c r="E96" s="4"/>
      <c r="F96" s="4" t="s">
        <v>92</v>
      </c>
      <c r="G96" s="4"/>
      <c r="H96" s="4"/>
      <c r="I96" s="4"/>
      <c r="J96" s="4"/>
      <c r="K96" s="24">
        <v>150</v>
      </c>
      <c r="L96" s="24">
        <v>1500</v>
      </c>
      <c r="M96" s="24">
        <v>1500</v>
      </c>
      <c r="N96" s="25">
        <v>750</v>
      </c>
    </row>
    <row r="97" spans="2:24" ht="13.5" customHeight="1">
      <c r="B97" s="93"/>
      <c r="C97" s="94"/>
      <c r="D97" s="94"/>
      <c r="E97" s="27"/>
      <c r="F97" s="27"/>
      <c r="G97" s="27"/>
      <c r="H97" s="27"/>
      <c r="I97" s="27"/>
      <c r="J97" s="27"/>
      <c r="K97" s="27"/>
      <c r="L97" s="27"/>
      <c r="M97" s="27"/>
      <c r="N97" s="27"/>
      <c r="U97" s="29">
        <f>COUNTA(K11:K96)</f>
        <v>55</v>
      </c>
      <c r="V97" s="29">
        <f>COUNTA(L11:L96)</f>
        <v>62</v>
      </c>
      <c r="W97" s="29">
        <f>COUNTA(M11:M96)</f>
        <v>64</v>
      </c>
      <c r="X97" s="29">
        <f>COUNTA(N11:N96)</f>
        <v>58</v>
      </c>
    </row>
    <row r="98" ht="18" customHeight="1"/>
    <row r="99" ht="18" customHeight="1">
      <c r="B99" s="72"/>
    </row>
    <row r="100" ht="9" customHeight="1" thickBot="1"/>
    <row r="101" spans="2:24" ht="18" customHeight="1">
      <c r="B101" s="73"/>
      <c r="C101" s="74"/>
      <c r="D101" s="158" t="s">
        <v>2</v>
      </c>
      <c r="E101" s="158"/>
      <c r="F101" s="158"/>
      <c r="G101" s="158"/>
      <c r="H101" s="74"/>
      <c r="I101" s="74"/>
      <c r="J101" s="75"/>
      <c r="K101" s="31" t="s">
        <v>70</v>
      </c>
      <c r="L101" s="31" t="s">
        <v>71</v>
      </c>
      <c r="M101" s="31" t="s">
        <v>72</v>
      </c>
      <c r="N101" s="54" t="s">
        <v>73</v>
      </c>
      <c r="U101" s="29">
        <f>SUM(U11:U25,K26:K96)</f>
        <v>36386</v>
      </c>
      <c r="V101" s="29">
        <f>SUM(V11:V25,L26:L96)</f>
        <v>36851</v>
      </c>
      <c r="W101" s="29">
        <f>SUM(W11:W25,M26:M96)</f>
        <v>38550</v>
      </c>
      <c r="X101" s="29">
        <f>SUM(X11:X25,N26:N96)</f>
        <v>16015</v>
      </c>
    </row>
    <row r="102" spans="2:14" ht="18" customHeight="1" thickBot="1">
      <c r="B102" s="79"/>
      <c r="C102" s="26"/>
      <c r="D102" s="154" t="s">
        <v>3</v>
      </c>
      <c r="E102" s="154"/>
      <c r="F102" s="154"/>
      <c r="G102" s="154"/>
      <c r="H102" s="26"/>
      <c r="I102" s="26"/>
      <c r="J102" s="80"/>
      <c r="K102" s="36" t="str">
        <f>K5</f>
        <v>H 30.12.4</v>
      </c>
      <c r="L102" s="36" t="str">
        <f>L5</f>
        <v>H 30.12.4</v>
      </c>
      <c r="M102" s="36" t="str">
        <f>M5</f>
        <v>H 30.12.4</v>
      </c>
      <c r="N102" s="55" t="str">
        <f>N5</f>
        <v>H 30.12.4</v>
      </c>
    </row>
    <row r="103" spans="2:14" ht="19.5" customHeight="1" thickTop="1">
      <c r="B103" s="159" t="s">
        <v>54</v>
      </c>
      <c r="C103" s="160"/>
      <c r="D103" s="160"/>
      <c r="E103" s="160"/>
      <c r="F103" s="160"/>
      <c r="G103" s="160"/>
      <c r="H103" s="160"/>
      <c r="I103" s="160"/>
      <c r="J103" s="95"/>
      <c r="K103" s="37">
        <f>SUM(K104:K112)</f>
        <v>36386</v>
      </c>
      <c r="L103" s="37">
        <f>SUM(L104:L112)</f>
        <v>36851</v>
      </c>
      <c r="M103" s="37">
        <f>SUM(M104:M112)</f>
        <v>38550</v>
      </c>
      <c r="N103" s="56">
        <f>SUM(N104:N112)</f>
        <v>16015</v>
      </c>
    </row>
    <row r="104" spans="2:14" ht="13.5" customHeight="1">
      <c r="B104" s="147" t="s">
        <v>55</v>
      </c>
      <c r="C104" s="148"/>
      <c r="D104" s="161"/>
      <c r="E104" s="13"/>
      <c r="F104" s="14"/>
      <c r="G104" s="146" t="s">
        <v>14</v>
      </c>
      <c r="H104" s="146"/>
      <c r="I104" s="14"/>
      <c r="J104" s="16"/>
      <c r="K104" s="5">
        <f>SUM(U$11:U$25)</f>
        <v>4625</v>
      </c>
      <c r="L104" s="5">
        <f>SUM(V11:V25)</f>
        <v>4225</v>
      </c>
      <c r="M104" s="5">
        <f>SUM(W$11:W$25)</f>
        <v>10675</v>
      </c>
      <c r="N104" s="6">
        <f>SUM(X$11:X$25)</f>
        <v>2750</v>
      </c>
    </row>
    <row r="105" spans="2:14" ht="13.5" customHeight="1">
      <c r="B105" s="98"/>
      <c r="C105" s="99"/>
      <c r="D105" s="100"/>
      <c r="E105" s="17"/>
      <c r="F105" s="4"/>
      <c r="G105" s="146" t="s">
        <v>27</v>
      </c>
      <c r="H105" s="146"/>
      <c r="I105" s="15"/>
      <c r="J105" s="18"/>
      <c r="K105" s="5">
        <f>SUM(K$26)</f>
        <v>1500</v>
      </c>
      <c r="L105" s="5">
        <f>SUM(L$26)</f>
        <v>2250</v>
      </c>
      <c r="M105" s="5">
        <f>SUM(M$26)</f>
        <v>3000</v>
      </c>
      <c r="N105" s="6">
        <f>SUM(N$26)</f>
        <v>175</v>
      </c>
    </row>
    <row r="106" spans="2:14" ht="13.5" customHeight="1">
      <c r="B106" s="98"/>
      <c r="C106" s="99"/>
      <c r="D106" s="100"/>
      <c r="E106" s="17"/>
      <c r="F106" s="4"/>
      <c r="G106" s="146" t="s">
        <v>29</v>
      </c>
      <c r="H106" s="146"/>
      <c r="I106" s="14"/>
      <c r="J106" s="16"/>
      <c r="K106" s="5">
        <f>SUM(K$27:K$27)</f>
        <v>0</v>
      </c>
      <c r="L106" s="5">
        <f>SUM(L$27:L$27)</f>
        <v>0</v>
      </c>
      <c r="M106" s="5">
        <f>SUM(M$27:M$27)</f>
        <v>0</v>
      </c>
      <c r="N106" s="6">
        <f>SUM(N$27:N$27)</f>
        <v>25</v>
      </c>
    </row>
    <row r="107" spans="2:14" ht="13.5" customHeight="1">
      <c r="B107" s="98"/>
      <c r="C107" s="99"/>
      <c r="D107" s="100"/>
      <c r="E107" s="17"/>
      <c r="F107" s="4"/>
      <c r="G107" s="146" t="s">
        <v>101</v>
      </c>
      <c r="H107" s="146"/>
      <c r="I107" s="14"/>
      <c r="J107" s="16"/>
      <c r="K107" s="5">
        <f>SUM(K$28:K$30)</f>
        <v>25</v>
      </c>
      <c r="L107" s="5">
        <f>SUM(L$28:L$30)</f>
        <v>100</v>
      </c>
      <c r="M107" s="5">
        <f>SUM(M$28:M$30)</f>
        <v>225</v>
      </c>
      <c r="N107" s="6">
        <f>SUM(N$28:N$30)</f>
        <v>50</v>
      </c>
    </row>
    <row r="108" spans="2:14" ht="13.5" customHeight="1">
      <c r="B108" s="98"/>
      <c r="C108" s="99"/>
      <c r="D108" s="100"/>
      <c r="E108" s="17"/>
      <c r="F108" s="4"/>
      <c r="G108" s="146" t="s">
        <v>102</v>
      </c>
      <c r="H108" s="146"/>
      <c r="I108" s="14"/>
      <c r="J108" s="16"/>
      <c r="K108" s="5">
        <f>SUM(K$33:K$47)</f>
        <v>19175</v>
      </c>
      <c r="L108" s="5">
        <f>SUM(L$33:L$47)</f>
        <v>12077</v>
      </c>
      <c r="M108" s="5">
        <f>SUM(M$33:M$47)</f>
        <v>5475</v>
      </c>
      <c r="N108" s="6">
        <f>SUM(N$33:N$47)</f>
        <v>3701</v>
      </c>
    </row>
    <row r="109" spans="2:14" ht="13.5" customHeight="1">
      <c r="B109" s="98"/>
      <c r="C109" s="99"/>
      <c r="D109" s="100"/>
      <c r="E109" s="17"/>
      <c r="F109" s="4"/>
      <c r="G109" s="146" t="s">
        <v>96</v>
      </c>
      <c r="H109" s="146"/>
      <c r="I109" s="14"/>
      <c r="J109" s="16"/>
      <c r="K109" s="5">
        <f>SUM(K$48:K$50)</f>
        <v>25</v>
      </c>
      <c r="L109" s="5">
        <f>SUM(L$48:L$50)</f>
        <v>50</v>
      </c>
      <c r="M109" s="5">
        <f>SUM(M$48:M$50)</f>
        <v>75</v>
      </c>
      <c r="N109" s="6">
        <f>SUM(N$48:N$50)</f>
        <v>50</v>
      </c>
    </row>
    <row r="110" spans="2:14" ht="13.5" customHeight="1">
      <c r="B110" s="98"/>
      <c r="C110" s="99"/>
      <c r="D110" s="100"/>
      <c r="E110" s="17"/>
      <c r="F110" s="4"/>
      <c r="G110" s="146" t="s">
        <v>30</v>
      </c>
      <c r="H110" s="146"/>
      <c r="I110" s="14"/>
      <c r="J110" s="16"/>
      <c r="K110" s="5">
        <f>SUM(K$51:K$79)</f>
        <v>7956</v>
      </c>
      <c r="L110" s="5">
        <f>SUM(L$51:L$79)</f>
        <v>9847</v>
      </c>
      <c r="M110" s="5">
        <f>SUM(M$51:M$79)</f>
        <v>9773</v>
      </c>
      <c r="N110" s="6">
        <f>SUM(N$51:N$79)</f>
        <v>3574</v>
      </c>
    </row>
    <row r="111" spans="2:14" ht="13.5" customHeight="1">
      <c r="B111" s="98"/>
      <c r="C111" s="99"/>
      <c r="D111" s="100"/>
      <c r="E111" s="17"/>
      <c r="F111" s="4"/>
      <c r="G111" s="146" t="s">
        <v>56</v>
      </c>
      <c r="H111" s="146"/>
      <c r="I111" s="14"/>
      <c r="J111" s="16"/>
      <c r="K111" s="5">
        <f>SUM(K$31:K$32,K$94:K$95)</f>
        <v>2875</v>
      </c>
      <c r="L111" s="5">
        <f>SUM(L31:L32,L$94:L$95)</f>
        <v>6550</v>
      </c>
      <c r="M111" s="5">
        <f>SUM(M31:M32,M$94:M$95)</f>
        <v>7525</v>
      </c>
      <c r="N111" s="6">
        <f>SUM(N31:N32,N$94:N$95)</f>
        <v>4751</v>
      </c>
    </row>
    <row r="112" spans="2:14" ht="13.5" customHeight="1" thickBot="1">
      <c r="B112" s="101"/>
      <c r="C112" s="102"/>
      <c r="D112" s="103"/>
      <c r="E112" s="19"/>
      <c r="F112" s="10"/>
      <c r="G112" s="149" t="s">
        <v>53</v>
      </c>
      <c r="H112" s="149"/>
      <c r="I112" s="20"/>
      <c r="J112" s="21"/>
      <c r="K112" s="11">
        <f>SUM(K$80:K$93,K$96)</f>
        <v>205</v>
      </c>
      <c r="L112" s="11">
        <f>SUM(L$80:L$93,L$96)</f>
        <v>1752</v>
      </c>
      <c r="M112" s="11">
        <f>SUM(M$80:M$93,M$96)</f>
        <v>1802</v>
      </c>
      <c r="N112" s="12">
        <f>SUM(N$80:N$93,N$96)</f>
        <v>939</v>
      </c>
    </row>
    <row r="113" spans="2:14" ht="18" customHeight="1" thickTop="1">
      <c r="B113" s="150" t="s">
        <v>57</v>
      </c>
      <c r="C113" s="151"/>
      <c r="D113" s="152"/>
      <c r="E113" s="106"/>
      <c r="F113" s="104"/>
      <c r="G113" s="153" t="s">
        <v>58</v>
      </c>
      <c r="H113" s="153"/>
      <c r="I113" s="104"/>
      <c r="J113" s="105"/>
      <c r="K113" s="38" t="s">
        <v>59</v>
      </c>
      <c r="L113" s="44"/>
      <c r="M113" s="44"/>
      <c r="N113" s="57"/>
    </row>
    <row r="114" spans="2:14" ht="18" customHeight="1">
      <c r="B114" s="107"/>
      <c r="C114" s="108"/>
      <c r="D114" s="108"/>
      <c r="E114" s="109"/>
      <c r="F114" s="110"/>
      <c r="G114" s="111"/>
      <c r="H114" s="111"/>
      <c r="I114" s="110"/>
      <c r="J114" s="112"/>
      <c r="K114" s="39" t="s">
        <v>60</v>
      </c>
      <c r="L114" s="45"/>
      <c r="M114" s="45"/>
      <c r="N114" s="48"/>
    </row>
    <row r="115" spans="2:14" ht="18" customHeight="1">
      <c r="B115" s="98"/>
      <c r="C115" s="99"/>
      <c r="D115" s="99"/>
      <c r="E115" s="113"/>
      <c r="F115" s="26"/>
      <c r="G115" s="154" t="s">
        <v>61</v>
      </c>
      <c r="H115" s="154"/>
      <c r="I115" s="96"/>
      <c r="J115" s="97"/>
      <c r="K115" s="40" t="s">
        <v>62</v>
      </c>
      <c r="L115" s="46"/>
      <c r="M115" s="49"/>
      <c r="N115" s="46"/>
    </row>
    <row r="116" spans="2:14" ht="18" customHeight="1">
      <c r="B116" s="98"/>
      <c r="C116" s="99"/>
      <c r="D116" s="99"/>
      <c r="E116" s="114"/>
      <c r="F116" s="99"/>
      <c r="G116" s="115"/>
      <c r="H116" s="115"/>
      <c r="I116" s="108"/>
      <c r="J116" s="116"/>
      <c r="K116" s="41" t="s">
        <v>114</v>
      </c>
      <c r="L116" s="47"/>
      <c r="M116" s="50"/>
      <c r="N116" s="47"/>
    </row>
    <row r="117" spans="2:14" ht="18" customHeight="1">
      <c r="B117" s="98"/>
      <c r="C117" s="99"/>
      <c r="D117" s="99"/>
      <c r="E117" s="114"/>
      <c r="F117" s="99"/>
      <c r="G117" s="115"/>
      <c r="H117" s="115"/>
      <c r="I117" s="108"/>
      <c r="J117" s="116"/>
      <c r="K117" s="41" t="s">
        <v>106</v>
      </c>
      <c r="L117" s="45"/>
      <c r="M117" s="50"/>
      <c r="N117" s="47"/>
    </row>
    <row r="118" spans="2:14" ht="18" customHeight="1">
      <c r="B118" s="98"/>
      <c r="C118" s="99"/>
      <c r="D118" s="99"/>
      <c r="E118" s="113"/>
      <c r="F118" s="26"/>
      <c r="G118" s="154" t="s">
        <v>63</v>
      </c>
      <c r="H118" s="154"/>
      <c r="I118" s="96"/>
      <c r="J118" s="97"/>
      <c r="K118" s="40" t="s">
        <v>122</v>
      </c>
      <c r="L118" s="46"/>
      <c r="M118" s="49"/>
      <c r="N118" s="46"/>
    </row>
    <row r="119" spans="2:14" ht="18" customHeight="1">
      <c r="B119" s="98"/>
      <c r="C119" s="99"/>
      <c r="D119" s="99"/>
      <c r="E119" s="114"/>
      <c r="F119" s="99"/>
      <c r="G119" s="115"/>
      <c r="H119" s="115"/>
      <c r="I119" s="108"/>
      <c r="J119" s="116"/>
      <c r="K119" s="41" t="s">
        <v>115</v>
      </c>
      <c r="L119" s="47"/>
      <c r="M119" s="50"/>
      <c r="N119" s="47"/>
    </row>
    <row r="120" spans="2:14" ht="18" customHeight="1">
      <c r="B120" s="98"/>
      <c r="C120" s="99"/>
      <c r="D120" s="99"/>
      <c r="E120" s="114"/>
      <c r="F120" s="99"/>
      <c r="G120" s="115"/>
      <c r="H120" s="115"/>
      <c r="I120" s="108"/>
      <c r="J120" s="116"/>
      <c r="K120" s="41" t="s">
        <v>120</v>
      </c>
      <c r="L120" s="47"/>
      <c r="M120" s="47"/>
      <c r="N120" s="47"/>
    </row>
    <row r="121" spans="2:14" ht="18" customHeight="1">
      <c r="B121" s="98"/>
      <c r="C121" s="99"/>
      <c r="D121" s="99"/>
      <c r="E121" s="87"/>
      <c r="F121" s="88"/>
      <c r="G121" s="111"/>
      <c r="H121" s="111"/>
      <c r="I121" s="110"/>
      <c r="J121" s="112"/>
      <c r="K121" s="41" t="s">
        <v>121</v>
      </c>
      <c r="L121" s="48"/>
      <c r="M121" s="45"/>
      <c r="N121" s="48"/>
    </row>
    <row r="122" spans="2:14" ht="18" customHeight="1">
      <c r="B122" s="147" t="s">
        <v>64</v>
      </c>
      <c r="C122" s="148"/>
      <c r="D122" s="148"/>
      <c r="E122" s="26"/>
      <c r="F122" s="26"/>
      <c r="G122" s="26"/>
      <c r="H122" s="26"/>
      <c r="I122" s="26"/>
      <c r="J122" s="26"/>
      <c r="K122" s="26"/>
      <c r="L122" s="26"/>
      <c r="M122" s="26"/>
      <c r="N122" s="58"/>
    </row>
    <row r="123" spans="2:14" ht="13.5" customHeight="1">
      <c r="B123" s="117"/>
      <c r="C123" s="42" t="s">
        <v>65</v>
      </c>
      <c r="D123" s="118"/>
      <c r="E123" s="42"/>
      <c r="F123" s="42"/>
      <c r="G123" s="42"/>
      <c r="H123" s="42"/>
      <c r="I123" s="42"/>
      <c r="J123" s="42"/>
      <c r="K123" s="42"/>
      <c r="L123" s="42"/>
      <c r="M123" s="42"/>
      <c r="N123" s="59"/>
    </row>
    <row r="124" spans="2:14" ht="13.5" customHeight="1">
      <c r="B124" s="117"/>
      <c r="C124" s="42" t="s">
        <v>66</v>
      </c>
      <c r="D124" s="118"/>
      <c r="E124" s="42"/>
      <c r="F124" s="42"/>
      <c r="G124" s="42"/>
      <c r="H124" s="42"/>
      <c r="I124" s="42"/>
      <c r="J124" s="42"/>
      <c r="K124" s="42"/>
      <c r="L124" s="42"/>
      <c r="M124" s="42"/>
      <c r="N124" s="59"/>
    </row>
    <row r="125" spans="2:14" ht="13.5" customHeight="1">
      <c r="B125" s="117"/>
      <c r="C125" s="42" t="s">
        <v>67</v>
      </c>
      <c r="D125" s="118"/>
      <c r="E125" s="42"/>
      <c r="F125" s="42"/>
      <c r="G125" s="42"/>
      <c r="H125" s="42"/>
      <c r="I125" s="42"/>
      <c r="J125" s="42"/>
      <c r="K125" s="42"/>
      <c r="L125" s="42"/>
      <c r="M125" s="42"/>
      <c r="N125" s="59"/>
    </row>
    <row r="126" spans="2:14" ht="13.5" customHeight="1">
      <c r="B126" s="117"/>
      <c r="C126" s="42" t="s">
        <v>240</v>
      </c>
      <c r="D126" s="118"/>
      <c r="E126" s="42"/>
      <c r="F126" s="42"/>
      <c r="G126" s="42"/>
      <c r="H126" s="42"/>
      <c r="I126" s="42"/>
      <c r="J126" s="42"/>
      <c r="K126" s="42"/>
      <c r="L126" s="42"/>
      <c r="M126" s="42"/>
      <c r="N126" s="59"/>
    </row>
    <row r="127" spans="2:14" ht="13.5" customHeight="1">
      <c r="B127" s="119"/>
      <c r="C127" s="42" t="s">
        <v>241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59"/>
    </row>
    <row r="128" spans="2:14" ht="13.5" customHeight="1">
      <c r="B128" s="119"/>
      <c r="C128" s="42" t="s">
        <v>201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 customHeight="1">
      <c r="B129" s="119"/>
      <c r="C129" s="42" t="s">
        <v>112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59"/>
    </row>
    <row r="130" spans="2:14" ht="13.5" customHeight="1">
      <c r="B130" s="119"/>
      <c r="C130" s="42" t="s">
        <v>113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9"/>
      <c r="C131" s="42" t="s">
        <v>97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9"/>
      <c r="C132" s="42" t="s">
        <v>246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9"/>
      <c r="C133" s="42" t="s">
        <v>242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243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244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194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245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247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203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149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8" customHeight="1">
      <c r="B141" s="119"/>
      <c r="C141" s="42" t="s">
        <v>68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>
      <c r="B142" s="120"/>
      <c r="C142" s="42" t="s">
        <v>248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1"/>
    </row>
    <row r="143" spans="2:14" ht="13.5">
      <c r="B143" s="120"/>
      <c r="C143" s="42" t="s">
        <v>202</v>
      </c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1"/>
    </row>
    <row r="144" spans="2:14" ht="13.5">
      <c r="B144" s="120"/>
      <c r="C144" s="42" t="s">
        <v>249</v>
      </c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1"/>
    </row>
    <row r="145" spans="2:14" ht="14.25" thickBot="1">
      <c r="B145" s="121"/>
      <c r="C145" s="43" t="s">
        <v>250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9"/>
    </row>
  </sheetData>
  <sheetProtection/>
  <mergeCells count="26">
    <mergeCell ref="D4:G4"/>
    <mergeCell ref="D5:G5"/>
    <mergeCell ref="D6:G6"/>
    <mergeCell ref="D7:F7"/>
    <mergeCell ref="D8:F8"/>
    <mergeCell ref="D9:F9"/>
    <mergeCell ref="G10:H10"/>
    <mergeCell ref="C94:D94"/>
    <mergeCell ref="D101:G101"/>
    <mergeCell ref="D102:G102"/>
    <mergeCell ref="B103:I103"/>
    <mergeCell ref="B104:D104"/>
    <mergeCell ref="G104:H104"/>
    <mergeCell ref="G105:H105"/>
    <mergeCell ref="G106:H106"/>
    <mergeCell ref="G107:H107"/>
    <mergeCell ref="G108:H108"/>
    <mergeCell ref="G109:H109"/>
    <mergeCell ref="G110:H110"/>
    <mergeCell ref="B122:D122"/>
    <mergeCell ref="G111:H111"/>
    <mergeCell ref="G112:H112"/>
    <mergeCell ref="B113:D113"/>
    <mergeCell ref="G113:H113"/>
    <mergeCell ref="G115:H115"/>
    <mergeCell ref="G118:H11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2:Y150"/>
  <sheetViews>
    <sheetView view="pageBreakPreview" zoomScale="75" zoomScaleNormal="75" zoomScaleSheetLayoutView="75" zoomScalePageLayoutView="0" workbookViewId="0" topLeftCell="A1">
      <pane xSplit="10" ySplit="10" topLeftCell="K116" activePane="bottomRight" state="frozen"/>
      <selection pane="topLeft" activeCell="L230" sqref="L230"/>
      <selection pane="topRight" activeCell="L230" sqref="L230"/>
      <selection pane="bottomLeft" activeCell="L230" sqref="L230"/>
      <selection pane="bottomRight" activeCell="H125" sqref="H125"/>
    </sheetView>
  </sheetViews>
  <sheetFormatPr defaultColWidth="8.796875" defaultRowHeight="14.25"/>
  <cols>
    <col min="1" max="1" width="2.59765625" style="29" customWidth="1"/>
    <col min="2" max="2" width="4.69921875" style="29" customWidth="1"/>
    <col min="3" max="4" width="16.69921875" style="29" customWidth="1"/>
    <col min="5" max="5" width="1.69921875" style="29" customWidth="1"/>
    <col min="6" max="9" width="10.69921875" style="29" customWidth="1"/>
    <col min="10" max="10" width="1.69921875" style="29" customWidth="1"/>
    <col min="11" max="14" width="14.8984375" style="29" customWidth="1"/>
    <col min="15" max="15" width="9" style="29" customWidth="1"/>
    <col min="16" max="20" width="9" style="29" hidden="1" customWidth="1"/>
    <col min="21" max="16384" width="9" style="29" customWidth="1"/>
  </cols>
  <sheetData>
    <row r="1" ht="18" customHeight="1"/>
    <row r="2" spans="2:21" ht="18" customHeight="1">
      <c r="B2" s="72" t="s">
        <v>69</v>
      </c>
      <c r="U2" s="61"/>
    </row>
    <row r="3" ht="9" customHeight="1" thickBot="1"/>
    <row r="4" spans="2:14" ht="18" customHeight="1">
      <c r="B4" s="73"/>
      <c r="C4" s="74"/>
      <c r="D4" s="158" t="s">
        <v>2</v>
      </c>
      <c r="E4" s="158"/>
      <c r="F4" s="158"/>
      <c r="G4" s="158"/>
      <c r="H4" s="74"/>
      <c r="I4" s="74"/>
      <c r="J4" s="75"/>
      <c r="K4" s="31" t="s">
        <v>70</v>
      </c>
      <c r="L4" s="31" t="s">
        <v>71</v>
      </c>
      <c r="M4" s="31" t="s">
        <v>72</v>
      </c>
      <c r="N4" s="54" t="s">
        <v>73</v>
      </c>
    </row>
    <row r="5" spans="2:14" ht="18" customHeight="1">
      <c r="B5" s="76"/>
      <c r="C5" s="4"/>
      <c r="D5" s="146" t="s">
        <v>3</v>
      </c>
      <c r="E5" s="146"/>
      <c r="F5" s="146"/>
      <c r="G5" s="146"/>
      <c r="H5" s="4"/>
      <c r="I5" s="4"/>
      <c r="J5" s="77"/>
      <c r="K5" s="32" t="s">
        <v>525</v>
      </c>
      <c r="L5" s="32" t="str">
        <f>K5</f>
        <v>H 30.11.15</v>
      </c>
      <c r="M5" s="32" t="str">
        <f>K5</f>
        <v>H 30.11.15</v>
      </c>
      <c r="N5" s="51" t="str">
        <f>K5</f>
        <v>H 30.11.15</v>
      </c>
    </row>
    <row r="6" spans="2:14" ht="18" customHeight="1">
      <c r="B6" s="76"/>
      <c r="C6" s="4"/>
      <c r="D6" s="146" t="s">
        <v>4</v>
      </c>
      <c r="E6" s="146"/>
      <c r="F6" s="146"/>
      <c r="G6" s="146"/>
      <c r="H6" s="4"/>
      <c r="I6" s="4"/>
      <c r="J6" s="77"/>
      <c r="K6" s="122">
        <v>0.4201388888888889</v>
      </c>
      <c r="L6" s="122">
        <v>0.40138888888888885</v>
      </c>
      <c r="M6" s="122">
        <v>0.3888888888888889</v>
      </c>
      <c r="N6" s="123">
        <v>0.3638888888888889</v>
      </c>
    </row>
    <row r="7" spans="2:14" ht="18" customHeight="1">
      <c r="B7" s="76"/>
      <c r="C7" s="4"/>
      <c r="D7" s="146" t="s">
        <v>5</v>
      </c>
      <c r="E7" s="162"/>
      <c r="F7" s="162"/>
      <c r="G7" s="78" t="s">
        <v>6</v>
      </c>
      <c r="H7" s="4"/>
      <c r="I7" s="4"/>
      <c r="J7" s="77"/>
      <c r="K7" s="124">
        <v>2.25</v>
      </c>
      <c r="L7" s="124">
        <v>1.45</v>
      </c>
      <c r="M7" s="124">
        <v>1.5</v>
      </c>
      <c r="N7" s="125">
        <v>1.45</v>
      </c>
    </row>
    <row r="8" spans="2:14" ht="18" customHeight="1">
      <c r="B8" s="79"/>
      <c r="C8" s="26"/>
      <c r="D8" s="146" t="s">
        <v>7</v>
      </c>
      <c r="E8" s="146"/>
      <c r="F8" s="146"/>
      <c r="G8" s="78" t="s">
        <v>6</v>
      </c>
      <c r="H8" s="26"/>
      <c r="I8" s="26"/>
      <c r="J8" s="80"/>
      <c r="K8" s="33">
        <v>0.5</v>
      </c>
      <c r="L8" s="33">
        <v>0.5</v>
      </c>
      <c r="M8" s="33">
        <v>0.5</v>
      </c>
      <c r="N8" s="52">
        <v>0.5</v>
      </c>
    </row>
    <row r="9" spans="2:24" ht="18" customHeight="1" thickBot="1">
      <c r="B9" s="81"/>
      <c r="C9" s="10"/>
      <c r="D9" s="149" t="s">
        <v>8</v>
      </c>
      <c r="E9" s="149"/>
      <c r="F9" s="149"/>
      <c r="G9" s="82" t="s">
        <v>9</v>
      </c>
      <c r="H9" s="10"/>
      <c r="I9" s="10"/>
      <c r="J9" s="83"/>
      <c r="K9" s="34">
        <v>100</v>
      </c>
      <c r="L9" s="34">
        <v>100</v>
      </c>
      <c r="M9" s="34">
        <v>100</v>
      </c>
      <c r="N9" s="53">
        <v>100</v>
      </c>
      <c r="Q9" s="84" t="s">
        <v>74</v>
      </c>
      <c r="R9" s="84" t="s">
        <v>75</v>
      </c>
      <c r="S9" s="84" t="s">
        <v>76</v>
      </c>
      <c r="T9" s="84" t="s">
        <v>77</v>
      </c>
      <c r="U9" s="84" t="s">
        <v>74</v>
      </c>
      <c r="V9" s="84" t="s">
        <v>75</v>
      </c>
      <c r="W9" s="84" t="s">
        <v>76</v>
      </c>
      <c r="X9" s="84" t="s">
        <v>77</v>
      </c>
    </row>
    <row r="10" spans="2:14" ht="18" customHeight="1" thickTop="1">
      <c r="B10" s="85" t="s">
        <v>10</v>
      </c>
      <c r="C10" s="86" t="s">
        <v>11</v>
      </c>
      <c r="D10" s="86" t="s">
        <v>12</v>
      </c>
      <c r="E10" s="87"/>
      <c r="F10" s="88"/>
      <c r="G10" s="155" t="s">
        <v>13</v>
      </c>
      <c r="H10" s="155"/>
      <c r="I10" s="88"/>
      <c r="J10" s="89"/>
      <c r="K10" s="35"/>
      <c r="L10" s="35"/>
      <c r="M10" s="35"/>
      <c r="N10" s="30"/>
    </row>
    <row r="11" spans="2:24" ht="13.5" customHeight="1">
      <c r="B11" s="1">
        <v>1</v>
      </c>
      <c r="C11" s="2" t="s">
        <v>109</v>
      </c>
      <c r="D11" s="2" t="s">
        <v>14</v>
      </c>
      <c r="E11" s="4"/>
      <c r="F11" s="4" t="s">
        <v>165</v>
      </c>
      <c r="G11" s="4"/>
      <c r="H11" s="4"/>
      <c r="I11" s="4"/>
      <c r="J11" s="4"/>
      <c r="K11" s="22"/>
      <c r="L11" s="22" t="s">
        <v>193</v>
      </c>
      <c r="M11" s="22" t="s">
        <v>224</v>
      </c>
      <c r="N11" s="23" t="s">
        <v>223</v>
      </c>
      <c r="P11" s="29" t="s">
        <v>15</v>
      </c>
      <c r="Q11" s="29">
        <f aca="true" t="shared" si="0" ref="Q11:T17">IF(K11="",0,VALUE(MID(K11,2,LEN(K11)-2)))</f>
        <v>0</v>
      </c>
      <c r="R11" s="29" t="e">
        <f t="shared" si="0"/>
        <v>#VALUE!</v>
      </c>
      <c r="S11" s="29" t="e">
        <f t="shared" si="0"/>
        <v>#VALUE!</v>
      </c>
      <c r="T11" s="29">
        <f t="shared" si="0"/>
        <v>25</v>
      </c>
      <c r="U11" s="29">
        <f aca="true" t="shared" si="1" ref="U11:X25">IF(K11="＋",0,IF(K11="(＋)",0,ABS(K11)))</f>
        <v>0</v>
      </c>
      <c r="V11" s="29">
        <f t="shared" si="1"/>
        <v>0</v>
      </c>
      <c r="W11" s="29">
        <f t="shared" si="1"/>
        <v>0</v>
      </c>
      <c r="X11" s="29">
        <f t="shared" si="1"/>
        <v>25</v>
      </c>
    </row>
    <row r="12" spans="2:24" ht="13.5" customHeight="1">
      <c r="B12" s="1">
        <f aca="true" t="shared" si="2" ref="B12:B75">B11+1</f>
        <v>2</v>
      </c>
      <c r="C12" s="3"/>
      <c r="D12" s="7"/>
      <c r="E12" s="4"/>
      <c r="F12" s="4" t="s">
        <v>547</v>
      </c>
      <c r="G12" s="4"/>
      <c r="H12" s="4"/>
      <c r="I12" s="4"/>
      <c r="J12" s="4"/>
      <c r="K12" s="22"/>
      <c r="L12" s="22"/>
      <c r="M12" s="22"/>
      <c r="N12" s="23" t="s">
        <v>208</v>
      </c>
      <c r="P12" s="29" t="s">
        <v>15</v>
      </c>
      <c r="Q12" s="29">
        <f t="shared" si="0"/>
        <v>0</v>
      </c>
      <c r="R12" s="29">
        <f t="shared" si="0"/>
        <v>0</v>
      </c>
      <c r="S12" s="29">
        <f t="shared" si="0"/>
        <v>0</v>
      </c>
      <c r="T12" s="29">
        <f t="shared" si="0"/>
        <v>100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100</v>
      </c>
    </row>
    <row r="13" spans="2:24" ht="13.5" customHeight="1">
      <c r="B13" s="1">
        <f t="shared" si="2"/>
        <v>3</v>
      </c>
      <c r="C13" s="3"/>
      <c r="D13" s="7"/>
      <c r="E13" s="4"/>
      <c r="F13" s="4" t="s">
        <v>143</v>
      </c>
      <c r="G13" s="4"/>
      <c r="H13" s="4"/>
      <c r="I13" s="4"/>
      <c r="J13" s="4"/>
      <c r="K13" s="22" t="s">
        <v>223</v>
      </c>
      <c r="L13" s="22" t="s">
        <v>446</v>
      </c>
      <c r="M13" s="22" t="s">
        <v>345</v>
      </c>
      <c r="N13" s="23" t="s">
        <v>400</v>
      </c>
      <c r="P13" s="29" t="s">
        <v>15</v>
      </c>
      <c r="Q13" s="29">
        <f t="shared" si="0"/>
        <v>25</v>
      </c>
      <c r="R13" s="29">
        <f t="shared" si="0"/>
        <v>375</v>
      </c>
      <c r="S13" s="29">
        <f t="shared" si="0"/>
        <v>300</v>
      </c>
      <c r="T13" s="29">
        <f t="shared" si="0"/>
        <v>450</v>
      </c>
      <c r="U13" s="29">
        <f t="shared" si="1"/>
        <v>25</v>
      </c>
      <c r="V13" s="29">
        <f t="shared" si="1"/>
        <v>375</v>
      </c>
      <c r="W13" s="29">
        <f t="shared" si="1"/>
        <v>300</v>
      </c>
      <c r="X13" s="29">
        <f t="shared" si="1"/>
        <v>450</v>
      </c>
    </row>
    <row r="14" spans="2:24" ht="13.5" customHeight="1">
      <c r="B14" s="1">
        <f t="shared" si="2"/>
        <v>4</v>
      </c>
      <c r="C14" s="3"/>
      <c r="D14" s="7"/>
      <c r="E14" s="4"/>
      <c r="F14" s="4" t="s">
        <v>255</v>
      </c>
      <c r="G14" s="4"/>
      <c r="H14" s="4"/>
      <c r="I14" s="4"/>
      <c r="J14" s="4"/>
      <c r="K14" s="22"/>
      <c r="L14" s="22"/>
      <c r="M14" s="22"/>
      <c r="N14" s="23" t="s">
        <v>224</v>
      </c>
      <c r="P14" s="29" t="s">
        <v>15</v>
      </c>
      <c r="Q14" s="29">
        <f>IF(K14="",0,VALUE(MID(K14,2,LEN(K14)-2)))</f>
        <v>0</v>
      </c>
      <c r="R14" s="29">
        <f t="shared" si="0"/>
        <v>0</v>
      </c>
      <c r="S14" s="29">
        <f t="shared" si="0"/>
        <v>0</v>
      </c>
      <c r="T14" s="29" t="e">
        <f t="shared" si="0"/>
        <v>#VALUE!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2:24" ht="13.5" customHeight="1">
      <c r="B15" s="1">
        <f t="shared" si="2"/>
        <v>5</v>
      </c>
      <c r="C15" s="3"/>
      <c r="D15" s="7"/>
      <c r="E15" s="4"/>
      <c r="F15" s="4" t="s">
        <v>232</v>
      </c>
      <c r="G15" s="4"/>
      <c r="H15" s="4"/>
      <c r="I15" s="4"/>
      <c r="J15" s="4"/>
      <c r="K15" s="22"/>
      <c r="L15" s="22" t="s">
        <v>223</v>
      </c>
      <c r="M15" s="22"/>
      <c r="N15" s="23" t="s">
        <v>224</v>
      </c>
      <c r="P15" s="29" t="s">
        <v>15</v>
      </c>
      <c r="Q15" s="29">
        <f>IF(K15="",0,VALUE(MID(K15,2,LEN(K15)-2)))</f>
        <v>0</v>
      </c>
      <c r="R15" s="29">
        <f t="shared" si="0"/>
        <v>25</v>
      </c>
      <c r="S15" s="29">
        <f t="shared" si="0"/>
        <v>0</v>
      </c>
      <c r="T15" s="29" t="e">
        <f t="shared" si="0"/>
        <v>#VALUE!</v>
      </c>
      <c r="U15" s="29">
        <f t="shared" si="1"/>
        <v>0</v>
      </c>
      <c r="V15" s="29">
        <f t="shared" si="1"/>
        <v>25</v>
      </c>
      <c r="W15" s="29">
        <f t="shared" si="1"/>
        <v>0</v>
      </c>
      <c r="X15" s="29">
        <f t="shared" si="1"/>
        <v>0</v>
      </c>
    </row>
    <row r="16" spans="2:24" ht="13.5" customHeight="1">
      <c r="B16" s="1">
        <f t="shared" si="2"/>
        <v>6</v>
      </c>
      <c r="C16" s="3"/>
      <c r="D16" s="7"/>
      <c r="E16" s="4"/>
      <c r="F16" s="4" t="s">
        <v>314</v>
      </c>
      <c r="G16" s="4"/>
      <c r="H16" s="4"/>
      <c r="I16" s="4"/>
      <c r="J16" s="4"/>
      <c r="K16" s="22" t="s">
        <v>193</v>
      </c>
      <c r="L16" s="22"/>
      <c r="M16" s="22" t="s">
        <v>224</v>
      </c>
      <c r="N16" s="23" t="s">
        <v>224</v>
      </c>
      <c r="S16" s="29" t="e">
        <f t="shared" si="0"/>
        <v>#VALUE!</v>
      </c>
      <c r="T16" s="29" t="e">
        <f t="shared" si="0"/>
        <v>#VALUE!</v>
      </c>
      <c r="U16" s="29">
        <f>IF(K16="＋",0,IF(K16="(＋)",0,ABS(K16)))</f>
        <v>0</v>
      </c>
      <c r="V16" s="29">
        <f>IF(L16="＋",0,IF(L16="(＋)",0,ABS(L16)))</f>
        <v>0</v>
      </c>
      <c r="W16" s="29">
        <f>IF(M16="＋",0,IF(M16="(＋)",0,ABS(M16)))</f>
        <v>0</v>
      </c>
      <c r="X16" s="29">
        <f>IF(N16="＋",0,IF(N16="(＋)",0,ABS(N16)))</f>
        <v>0</v>
      </c>
    </row>
    <row r="17" spans="2:24" ht="13.5" customHeight="1">
      <c r="B17" s="1">
        <f t="shared" si="2"/>
        <v>7</v>
      </c>
      <c r="C17" s="3"/>
      <c r="D17" s="7"/>
      <c r="E17" s="4"/>
      <c r="F17" s="4" t="s">
        <v>256</v>
      </c>
      <c r="G17" s="4"/>
      <c r="H17" s="4"/>
      <c r="I17" s="4"/>
      <c r="J17" s="4"/>
      <c r="K17" s="22" t="s">
        <v>308</v>
      </c>
      <c r="L17" s="22" t="s">
        <v>204</v>
      </c>
      <c r="M17" s="22" t="s">
        <v>204</v>
      </c>
      <c r="N17" s="23"/>
      <c r="P17" s="29" t="s">
        <v>15</v>
      </c>
      <c r="Q17" s="29">
        <f>IF(K17="",0,VALUE(MID(K17,2,LEN(K17)-2)))</f>
        <v>175</v>
      </c>
      <c r="R17" s="29">
        <f t="shared" si="0"/>
        <v>50</v>
      </c>
      <c r="S17" s="29">
        <f t="shared" si="0"/>
        <v>50</v>
      </c>
      <c r="T17" s="29">
        <f t="shared" si="0"/>
        <v>0</v>
      </c>
      <c r="U17" s="29">
        <f t="shared" si="1"/>
        <v>175</v>
      </c>
      <c r="V17" s="29">
        <f t="shared" si="1"/>
        <v>50</v>
      </c>
      <c r="W17" s="29">
        <f t="shared" si="1"/>
        <v>50</v>
      </c>
      <c r="X17" s="29">
        <f t="shared" si="1"/>
        <v>0</v>
      </c>
    </row>
    <row r="18" spans="2:24" ht="13.5" customHeight="1">
      <c r="B18" s="1">
        <f t="shared" si="2"/>
        <v>8</v>
      </c>
      <c r="C18" s="3"/>
      <c r="D18" s="7"/>
      <c r="E18" s="4"/>
      <c r="F18" s="4" t="s">
        <v>257</v>
      </c>
      <c r="G18" s="4"/>
      <c r="H18" s="4"/>
      <c r="I18" s="4"/>
      <c r="J18" s="4"/>
      <c r="K18" s="22" t="s">
        <v>223</v>
      </c>
      <c r="L18" s="22" t="s">
        <v>193</v>
      </c>
      <c r="M18" s="22" t="s">
        <v>252</v>
      </c>
      <c r="N18" s="23" t="s">
        <v>225</v>
      </c>
      <c r="P18" s="90" t="s">
        <v>16</v>
      </c>
      <c r="Q18" s="29" t="str">
        <f>K18</f>
        <v>(25)</v>
      </c>
      <c r="R18" s="29" t="str">
        <f>L18</f>
        <v>(＋)</v>
      </c>
      <c r="S18" s="29" t="str">
        <f>M18</f>
        <v>(75)</v>
      </c>
      <c r="T18" s="29" t="str">
        <f>N18</f>
        <v>(350)</v>
      </c>
      <c r="U18" s="29">
        <f t="shared" si="1"/>
        <v>25</v>
      </c>
      <c r="V18" s="29">
        <f t="shared" si="1"/>
        <v>0</v>
      </c>
      <c r="W18" s="29">
        <f t="shared" si="1"/>
        <v>75</v>
      </c>
      <c r="X18" s="29">
        <f t="shared" si="1"/>
        <v>350</v>
      </c>
    </row>
    <row r="19" spans="2:24" ht="13.5" customHeight="1">
      <c r="B19" s="1">
        <f t="shared" si="2"/>
        <v>9</v>
      </c>
      <c r="C19" s="3"/>
      <c r="D19" s="7"/>
      <c r="E19" s="4"/>
      <c r="F19" s="4" t="s">
        <v>17</v>
      </c>
      <c r="G19" s="4"/>
      <c r="H19" s="4"/>
      <c r="I19" s="4"/>
      <c r="J19" s="4"/>
      <c r="K19" s="22" t="s">
        <v>205</v>
      </c>
      <c r="L19" s="22" t="s">
        <v>471</v>
      </c>
      <c r="M19" s="22" t="s">
        <v>526</v>
      </c>
      <c r="N19" s="23" t="s">
        <v>344</v>
      </c>
      <c r="P19" s="29" t="s">
        <v>15</v>
      </c>
      <c r="Q19" s="29" t="e">
        <f aca="true" t="shared" si="3" ref="Q19:T21">IF(K19="",0,VALUE(MID(K19,2,LEN(K19)-2)))</f>
        <v>#VALUE!</v>
      </c>
      <c r="R19" s="29">
        <f t="shared" si="3"/>
        <v>62</v>
      </c>
      <c r="S19" s="29">
        <f t="shared" si="3"/>
        <v>50</v>
      </c>
      <c r="T19" s="29">
        <f t="shared" si="3"/>
        <v>5</v>
      </c>
      <c r="U19" s="29">
        <f>IF(K19="＋",0,IF(K19="(＋)",0,ABS(K19)))</f>
        <v>0</v>
      </c>
      <c r="V19" s="29">
        <f>IF(L19="＋",0,IF(L19="(＋)",0,ABS(L19)))</f>
        <v>7625</v>
      </c>
      <c r="W19" s="29">
        <f>IF(M19="＋",0,IF(M19="(＋)",0,ABS(M19)))</f>
        <v>3500</v>
      </c>
      <c r="X19" s="29">
        <f>IF(N19="＋",0,IF(N19="(＋)",0,ABS(N19)))</f>
        <v>1050</v>
      </c>
    </row>
    <row r="20" spans="2:24" ht="13.5" customHeight="1">
      <c r="B20" s="1">
        <f t="shared" si="2"/>
        <v>10</v>
      </c>
      <c r="C20" s="3"/>
      <c r="D20" s="7"/>
      <c r="E20" s="4"/>
      <c r="F20" s="4" t="s">
        <v>153</v>
      </c>
      <c r="G20" s="4"/>
      <c r="H20" s="4"/>
      <c r="I20" s="4"/>
      <c r="J20" s="4"/>
      <c r="K20" s="22" t="s">
        <v>205</v>
      </c>
      <c r="L20" s="22" t="s">
        <v>205</v>
      </c>
      <c r="M20" s="22" t="s">
        <v>205</v>
      </c>
      <c r="N20" s="23" t="s">
        <v>527</v>
      </c>
      <c r="P20" s="29" t="s">
        <v>15</v>
      </c>
      <c r="Q20" s="29" t="e">
        <f t="shared" si="3"/>
        <v>#VALUE!</v>
      </c>
      <c r="R20" s="29" t="e">
        <f t="shared" si="3"/>
        <v>#VALUE!</v>
      </c>
      <c r="S20" s="29" t="e">
        <f t="shared" si="3"/>
        <v>#VALUE!</v>
      </c>
      <c r="T20" s="29">
        <f t="shared" si="3"/>
        <v>5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550</v>
      </c>
    </row>
    <row r="21" spans="2:24" ht="13.5" customHeight="1">
      <c r="B21" s="1">
        <f t="shared" si="2"/>
        <v>11</v>
      </c>
      <c r="C21" s="3"/>
      <c r="D21" s="7"/>
      <c r="E21" s="4"/>
      <c r="F21" s="4" t="s">
        <v>291</v>
      </c>
      <c r="G21" s="4"/>
      <c r="H21" s="4"/>
      <c r="I21" s="4"/>
      <c r="J21" s="4"/>
      <c r="K21" s="22" t="s">
        <v>223</v>
      </c>
      <c r="L21" s="22" t="s">
        <v>528</v>
      </c>
      <c r="M21" s="22" t="s">
        <v>529</v>
      </c>
      <c r="N21" s="23" t="s">
        <v>530</v>
      </c>
      <c r="P21" s="29" t="s">
        <v>15</v>
      </c>
      <c r="Q21" s="29">
        <f t="shared" si="3"/>
        <v>25</v>
      </c>
      <c r="R21" s="29">
        <f t="shared" si="3"/>
        <v>3500</v>
      </c>
      <c r="S21" s="29">
        <f t="shared" si="3"/>
        <v>1350</v>
      </c>
      <c r="T21" s="29">
        <f t="shared" si="3"/>
        <v>6250</v>
      </c>
      <c r="U21" s="29">
        <f t="shared" si="1"/>
        <v>25</v>
      </c>
      <c r="V21" s="29">
        <f t="shared" si="1"/>
        <v>3500</v>
      </c>
      <c r="W21" s="29">
        <f t="shared" si="1"/>
        <v>1350</v>
      </c>
      <c r="X21" s="29">
        <f t="shared" si="1"/>
        <v>6250</v>
      </c>
    </row>
    <row r="22" spans="2:24" ht="13.5" customHeight="1">
      <c r="B22" s="1">
        <f t="shared" si="2"/>
        <v>12</v>
      </c>
      <c r="C22" s="3"/>
      <c r="D22" s="7"/>
      <c r="E22" s="4"/>
      <c r="F22" s="4" t="s">
        <v>195</v>
      </c>
      <c r="G22" s="4"/>
      <c r="H22" s="4"/>
      <c r="I22" s="4"/>
      <c r="J22" s="4"/>
      <c r="K22" s="22" t="s">
        <v>193</v>
      </c>
      <c r="L22" s="22" t="s">
        <v>223</v>
      </c>
      <c r="M22" s="22" t="s">
        <v>223</v>
      </c>
      <c r="N22" s="23" t="s">
        <v>210</v>
      </c>
      <c r="P22" s="90" t="s">
        <v>16</v>
      </c>
      <c r="Q22" s="29" t="str">
        <f>K22</f>
        <v>(＋)</v>
      </c>
      <c r="R22" s="29" t="str">
        <f>L22</f>
        <v>(25)</v>
      </c>
      <c r="S22" s="29" t="str">
        <f>M22</f>
        <v>(25)</v>
      </c>
      <c r="T22" s="29" t="str">
        <f>N22</f>
        <v>(200)</v>
      </c>
      <c r="U22" s="29">
        <f t="shared" si="1"/>
        <v>0</v>
      </c>
      <c r="V22" s="29">
        <f t="shared" si="1"/>
        <v>25</v>
      </c>
      <c r="W22" s="29">
        <f t="shared" si="1"/>
        <v>25</v>
      </c>
      <c r="X22" s="29">
        <f t="shared" si="1"/>
        <v>200</v>
      </c>
    </row>
    <row r="23" spans="2:24" ht="13.5" customHeight="1">
      <c r="B23" s="1">
        <f t="shared" si="2"/>
        <v>13</v>
      </c>
      <c r="C23" s="3"/>
      <c r="D23" s="7"/>
      <c r="E23" s="4"/>
      <c r="F23" s="4" t="s">
        <v>158</v>
      </c>
      <c r="G23" s="4"/>
      <c r="H23" s="4"/>
      <c r="I23" s="4"/>
      <c r="J23" s="4"/>
      <c r="K23" s="22" t="s">
        <v>193</v>
      </c>
      <c r="L23" s="22" t="s">
        <v>223</v>
      </c>
      <c r="M23" s="22"/>
      <c r="N23" s="23" t="s">
        <v>389</v>
      </c>
      <c r="P23" s="29" t="s">
        <v>15</v>
      </c>
      <c r="Q23" s="29" t="e">
        <f>IF(K23="",0,VALUE(MID(K23,2,LEN(K23)-2)))</f>
        <v>#VALUE!</v>
      </c>
      <c r="R23" s="29">
        <f>IF(L25="",0,VALUE(MID(L25,2,LEN(L25)-2)))</f>
        <v>175</v>
      </c>
      <c r="S23" s="29">
        <f>IF(M23="",0,VALUE(MID(M23,2,LEN(M23)-2)))</f>
        <v>0</v>
      </c>
      <c r="T23" s="29">
        <f>IF(N23="",0,VALUE(MID(N23,2,LEN(N23)-2)))</f>
        <v>750</v>
      </c>
      <c r="U23" s="29">
        <f t="shared" si="1"/>
        <v>0</v>
      </c>
      <c r="V23" s="29">
        <f t="shared" si="1"/>
        <v>25</v>
      </c>
      <c r="W23" s="29">
        <f t="shared" si="1"/>
        <v>0</v>
      </c>
      <c r="X23" s="29">
        <f t="shared" si="1"/>
        <v>750</v>
      </c>
    </row>
    <row r="24" spans="2:24" ht="13.5" customHeight="1">
      <c r="B24" s="1">
        <f t="shared" si="2"/>
        <v>14</v>
      </c>
      <c r="C24" s="3"/>
      <c r="D24" s="7"/>
      <c r="E24" s="4"/>
      <c r="F24" s="4" t="s">
        <v>162</v>
      </c>
      <c r="G24" s="4"/>
      <c r="H24" s="4"/>
      <c r="I24" s="4"/>
      <c r="J24" s="4"/>
      <c r="K24" s="22"/>
      <c r="L24" s="22" t="s">
        <v>204</v>
      </c>
      <c r="M24" s="22" t="s">
        <v>204</v>
      </c>
      <c r="N24" s="23" t="s">
        <v>208</v>
      </c>
      <c r="U24" s="29">
        <f t="shared" si="1"/>
        <v>0</v>
      </c>
      <c r="V24" s="29">
        <f t="shared" si="1"/>
        <v>50</v>
      </c>
      <c r="W24" s="29">
        <f t="shared" si="1"/>
        <v>50</v>
      </c>
      <c r="X24" s="29">
        <f t="shared" si="1"/>
        <v>100</v>
      </c>
    </row>
    <row r="25" spans="2:24" ht="13.5" customHeight="1">
      <c r="B25" s="1">
        <f t="shared" si="2"/>
        <v>15</v>
      </c>
      <c r="C25" s="3"/>
      <c r="D25" s="7"/>
      <c r="E25" s="4"/>
      <c r="F25" s="4" t="s">
        <v>157</v>
      </c>
      <c r="G25" s="4"/>
      <c r="H25" s="4"/>
      <c r="I25" s="4"/>
      <c r="J25" s="4"/>
      <c r="K25" s="22" t="s">
        <v>223</v>
      </c>
      <c r="L25" s="22" t="s">
        <v>308</v>
      </c>
      <c r="M25" s="22" t="s">
        <v>210</v>
      </c>
      <c r="N25" s="23" t="s">
        <v>531</v>
      </c>
      <c r="P25" s="29" t="s">
        <v>15</v>
      </c>
      <c r="Q25" s="29">
        <f>IF(K25="",0,VALUE(MID(K25,2,LEN(K25)-2)))</f>
        <v>25</v>
      </c>
      <c r="R25" s="29" t="e">
        <f>IF(#REF!="",0,VALUE(MID(#REF!,2,LEN(#REF!)-2)))</f>
        <v>#REF!</v>
      </c>
      <c r="S25" s="29">
        <f>IF(M25="",0,VALUE(MID(M25,2,LEN(M25)-2)))</f>
        <v>200</v>
      </c>
      <c r="T25" s="29">
        <f>IF(N25="",0,VALUE(MID(N25,2,LEN(N25)-2)))</f>
        <v>2875</v>
      </c>
      <c r="U25" s="29">
        <f t="shared" si="1"/>
        <v>25</v>
      </c>
      <c r="V25" s="29">
        <f t="shared" si="1"/>
        <v>175</v>
      </c>
      <c r="W25" s="29">
        <f t="shared" si="1"/>
        <v>200</v>
      </c>
      <c r="X25" s="29">
        <f t="shared" si="1"/>
        <v>2875</v>
      </c>
    </row>
    <row r="26" spans="2:24" ht="13.5" customHeight="1">
      <c r="B26" s="1">
        <f t="shared" si="2"/>
        <v>16</v>
      </c>
      <c r="C26" s="2" t="s">
        <v>26</v>
      </c>
      <c r="D26" s="2" t="s">
        <v>27</v>
      </c>
      <c r="E26" s="4"/>
      <c r="F26" s="4" t="s">
        <v>154</v>
      </c>
      <c r="G26" s="4"/>
      <c r="H26" s="4"/>
      <c r="I26" s="4"/>
      <c r="J26" s="4"/>
      <c r="K26" s="28">
        <v>5500</v>
      </c>
      <c r="L26" s="24">
        <v>750</v>
      </c>
      <c r="M26" s="24">
        <v>1050</v>
      </c>
      <c r="N26" s="25">
        <v>300</v>
      </c>
      <c r="P26" s="90"/>
      <c r="U26" s="29">
        <f>COUNTA(K11:K25)</f>
        <v>10</v>
      </c>
      <c r="V26" s="29">
        <f>COUNTA(L11:L25)</f>
        <v>12</v>
      </c>
      <c r="W26" s="29">
        <f>COUNTA(M11:M25)</f>
        <v>11</v>
      </c>
      <c r="X26" s="29">
        <f>COUNTA(N11:N25)</f>
        <v>14</v>
      </c>
    </row>
    <row r="27" spans="2:16" ht="13.5" customHeight="1">
      <c r="B27" s="1">
        <f t="shared" si="2"/>
        <v>17</v>
      </c>
      <c r="C27" s="2" t="s">
        <v>28</v>
      </c>
      <c r="D27" s="2" t="s">
        <v>29</v>
      </c>
      <c r="E27" s="4"/>
      <c r="F27" s="4" t="s">
        <v>129</v>
      </c>
      <c r="G27" s="4"/>
      <c r="H27" s="4"/>
      <c r="I27" s="4"/>
      <c r="J27" s="4"/>
      <c r="K27" s="24">
        <v>300</v>
      </c>
      <c r="L27" s="24">
        <v>250</v>
      </c>
      <c r="M27" s="24">
        <v>25</v>
      </c>
      <c r="N27" s="25" t="s">
        <v>205</v>
      </c>
      <c r="P27" s="90"/>
    </row>
    <row r="28" spans="2:14" ht="12.75" customHeight="1">
      <c r="B28" s="1">
        <f t="shared" si="2"/>
        <v>18</v>
      </c>
      <c r="C28" s="2" t="s">
        <v>110</v>
      </c>
      <c r="D28" s="2" t="s">
        <v>18</v>
      </c>
      <c r="E28" s="4"/>
      <c r="F28" s="4" t="s">
        <v>123</v>
      </c>
      <c r="G28" s="4"/>
      <c r="H28" s="4"/>
      <c r="I28" s="4"/>
      <c r="J28" s="4"/>
      <c r="K28" s="24">
        <v>25</v>
      </c>
      <c r="L28" s="24">
        <v>25</v>
      </c>
      <c r="M28" s="24">
        <v>25</v>
      </c>
      <c r="N28" s="25"/>
    </row>
    <row r="29" spans="2:14" ht="13.5" customHeight="1">
      <c r="B29" s="1">
        <f t="shared" si="2"/>
        <v>19</v>
      </c>
      <c r="C29" s="7"/>
      <c r="D29" s="2" t="s">
        <v>19</v>
      </c>
      <c r="E29" s="4"/>
      <c r="F29" s="4" t="s">
        <v>198</v>
      </c>
      <c r="G29" s="4"/>
      <c r="H29" s="4"/>
      <c r="I29" s="4"/>
      <c r="J29" s="4"/>
      <c r="K29" s="24" t="s">
        <v>205</v>
      </c>
      <c r="L29" s="24"/>
      <c r="M29" s="24"/>
      <c r="N29" s="25"/>
    </row>
    <row r="30" spans="2:14" ht="13.5" customHeight="1">
      <c r="B30" s="1">
        <f t="shared" si="2"/>
        <v>20</v>
      </c>
      <c r="C30" s="7"/>
      <c r="D30" s="7"/>
      <c r="E30" s="4"/>
      <c r="F30" s="4" t="s">
        <v>133</v>
      </c>
      <c r="G30" s="4"/>
      <c r="H30" s="4"/>
      <c r="I30" s="4"/>
      <c r="J30" s="4"/>
      <c r="K30" s="28">
        <v>800</v>
      </c>
      <c r="L30" s="24">
        <v>200</v>
      </c>
      <c r="M30" s="24">
        <v>575</v>
      </c>
      <c r="N30" s="25" t="s">
        <v>205</v>
      </c>
    </row>
    <row r="31" spans="2:14" ht="13.5" customHeight="1">
      <c r="B31" s="1">
        <f t="shared" si="2"/>
        <v>21</v>
      </c>
      <c r="C31" s="7"/>
      <c r="D31" s="7"/>
      <c r="E31" s="4"/>
      <c r="F31" s="4" t="s">
        <v>134</v>
      </c>
      <c r="G31" s="4"/>
      <c r="H31" s="4"/>
      <c r="I31" s="4"/>
      <c r="J31" s="4"/>
      <c r="K31" s="24">
        <v>2075</v>
      </c>
      <c r="L31" s="24">
        <v>1000</v>
      </c>
      <c r="M31" s="24">
        <v>1925</v>
      </c>
      <c r="N31" s="25" t="s">
        <v>205</v>
      </c>
    </row>
    <row r="32" spans="2:14" ht="13.5" customHeight="1">
      <c r="B32" s="1">
        <f t="shared" si="2"/>
        <v>22</v>
      </c>
      <c r="C32" s="7"/>
      <c r="D32" s="7"/>
      <c r="E32" s="4"/>
      <c r="F32" s="4" t="s">
        <v>197</v>
      </c>
      <c r="G32" s="4"/>
      <c r="H32" s="4"/>
      <c r="I32" s="4"/>
      <c r="J32" s="4"/>
      <c r="K32" s="24"/>
      <c r="L32" s="24"/>
      <c r="M32" s="24" t="s">
        <v>205</v>
      </c>
      <c r="N32" s="25"/>
    </row>
    <row r="33" spans="2:14" ht="13.5" customHeight="1">
      <c r="B33" s="1">
        <f t="shared" si="2"/>
        <v>23</v>
      </c>
      <c r="C33" s="7"/>
      <c r="D33" s="7"/>
      <c r="E33" s="4"/>
      <c r="F33" s="4" t="s">
        <v>80</v>
      </c>
      <c r="G33" s="4"/>
      <c r="H33" s="4"/>
      <c r="I33" s="4"/>
      <c r="J33" s="4"/>
      <c r="K33" s="24"/>
      <c r="L33" s="24"/>
      <c r="M33" s="24" t="s">
        <v>205</v>
      </c>
      <c r="N33" s="25" t="s">
        <v>205</v>
      </c>
    </row>
    <row r="34" spans="2:14" ht="13.5" customHeight="1">
      <c r="B34" s="1">
        <f t="shared" si="2"/>
        <v>24</v>
      </c>
      <c r="C34" s="7"/>
      <c r="D34" s="7"/>
      <c r="E34" s="4"/>
      <c r="F34" s="4" t="s">
        <v>534</v>
      </c>
      <c r="G34" s="4"/>
      <c r="H34" s="4"/>
      <c r="I34" s="4"/>
      <c r="J34" s="4"/>
      <c r="K34" s="24"/>
      <c r="L34" s="24" t="s">
        <v>205</v>
      </c>
      <c r="M34" s="24"/>
      <c r="N34" s="25" t="s">
        <v>205</v>
      </c>
    </row>
    <row r="35" spans="2:14" ht="13.5" customHeight="1">
      <c r="B35" s="1">
        <f t="shared" si="2"/>
        <v>25</v>
      </c>
      <c r="C35" s="7"/>
      <c r="D35" s="7"/>
      <c r="E35" s="4"/>
      <c r="F35" s="4" t="s">
        <v>216</v>
      </c>
      <c r="G35" s="4"/>
      <c r="H35" s="4"/>
      <c r="I35" s="4"/>
      <c r="J35" s="4"/>
      <c r="K35" s="24" t="s">
        <v>205</v>
      </c>
      <c r="L35" s="24"/>
      <c r="M35" s="24"/>
      <c r="N35" s="25">
        <v>25</v>
      </c>
    </row>
    <row r="36" spans="2:14" ht="13.5" customHeight="1">
      <c r="B36" s="1">
        <f t="shared" si="2"/>
        <v>26</v>
      </c>
      <c r="C36" s="7"/>
      <c r="D36" s="7"/>
      <c r="E36" s="4"/>
      <c r="F36" s="4" t="s">
        <v>20</v>
      </c>
      <c r="G36" s="4"/>
      <c r="H36" s="4"/>
      <c r="I36" s="4"/>
      <c r="J36" s="4"/>
      <c r="K36" s="28">
        <v>175</v>
      </c>
      <c r="L36" s="24">
        <v>1100</v>
      </c>
      <c r="M36" s="24">
        <v>650</v>
      </c>
      <c r="N36" s="25">
        <v>750</v>
      </c>
    </row>
    <row r="37" spans="2:14" ht="13.5" customHeight="1">
      <c r="B37" s="1">
        <f t="shared" si="2"/>
        <v>27</v>
      </c>
      <c r="C37" s="7"/>
      <c r="D37" s="7"/>
      <c r="E37" s="4"/>
      <c r="F37" s="4" t="s">
        <v>140</v>
      </c>
      <c r="G37" s="4"/>
      <c r="H37" s="4"/>
      <c r="I37" s="4"/>
      <c r="J37" s="4"/>
      <c r="K37" s="24">
        <v>600</v>
      </c>
      <c r="L37" s="24">
        <v>1025</v>
      </c>
      <c r="M37" s="24">
        <v>600</v>
      </c>
      <c r="N37" s="25"/>
    </row>
    <row r="38" spans="2:14" ht="13.5" customHeight="1">
      <c r="B38" s="1">
        <f t="shared" si="2"/>
        <v>28</v>
      </c>
      <c r="C38" s="7"/>
      <c r="D38" s="7"/>
      <c r="E38" s="4"/>
      <c r="F38" s="4" t="s">
        <v>144</v>
      </c>
      <c r="G38" s="4"/>
      <c r="H38" s="4"/>
      <c r="I38" s="4"/>
      <c r="J38" s="4"/>
      <c r="K38" s="24">
        <v>175</v>
      </c>
      <c r="L38" s="24">
        <v>475</v>
      </c>
      <c r="M38" s="24">
        <v>600</v>
      </c>
      <c r="N38" s="25">
        <v>125</v>
      </c>
    </row>
    <row r="39" spans="2:14" ht="13.5" customHeight="1">
      <c r="B39" s="1">
        <f t="shared" si="2"/>
        <v>29</v>
      </c>
      <c r="C39" s="7"/>
      <c r="D39" s="7"/>
      <c r="E39" s="4"/>
      <c r="F39" s="4" t="s">
        <v>138</v>
      </c>
      <c r="G39" s="4"/>
      <c r="H39" s="4"/>
      <c r="I39" s="4"/>
      <c r="J39" s="4"/>
      <c r="K39" s="24">
        <v>100</v>
      </c>
      <c r="L39" s="24"/>
      <c r="M39" s="24"/>
      <c r="N39" s="25"/>
    </row>
    <row r="40" spans="2:14" ht="13.5" customHeight="1">
      <c r="B40" s="1">
        <f t="shared" si="2"/>
        <v>30</v>
      </c>
      <c r="C40" s="7"/>
      <c r="D40" s="7"/>
      <c r="E40" s="4"/>
      <c r="F40" s="4" t="s">
        <v>535</v>
      </c>
      <c r="G40" s="4"/>
      <c r="H40" s="4"/>
      <c r="I40" s="4"/>
      <c r="J40" s="4"/>
      <c r="K40" s="24">
        <v>1</v>
      </c>
      <c r="L40" s="24">
        <v>2</v>
      </c>
      <c r="M40" s="24">
        <v>1</v>
      </c>
      <c r="N40" s="25">
        <v>1</v>
      </c>
    </row>
    <row r="41" spans="2:14" ht="13.5" customHeight="1">
      <c r="B41" s="1">
        <f t="shared" si="2"/>
        <v>31</v>
      </c>
      <c r="C41" s="7"/>
      <c r="D41" s="7"/>
      <c r="E41" s="4"/>
      <c r="F41" s="4" t="s">
        <v>200</v>
      </c>
      <c r="G41" s="4"/>
      <c r="H41" s="4"/>
      <c r="I41" s="4"/>
      <c r="J41" s="4"/>
      <c r="K41" s="24">
        <v>25</v>
      </c>
      <c r="L41" s="24">
        <v>200</v>
      </c>
      <c r="M41" s="24">
        <v>225</v>
      </c>
      <c r="N41" s="25" t="s">
        <v>205</v>
      </c>
    </row>
    <row r="42" spans="2:14" ht="13.5" customHeight="1">
      <c r="B42" s="1">
        <f t="shared" si="2"/>
        <v>32</v>
      </c>
      <c r="C42" s="7"/>
      <c r="D42" s="7"/>
      <c r="E42" s="4"/>
      <c r="F42" s="4" t="s">
        <v>536</v>
      </c>
      <c r="G42" s="4"/>
      <c r="H42" s="4"/>
      <c r="I42" s="4"/>
      <c r="J42" s="4"/>
      <c r="K42" s="24" t="s">
        <v>205</v>
      </c>
      <c r="L42" s="24" t="s">
        <v>205</v>
      </c>
      <c r="M42" s="24" t="s">
        <v>205</v>
      </c>
      <c r="N42" s="25"/>
    </row>
    <row r="43" spans="2:14" ht="13.5" customHeight="1">
      <c r="B43" s="1">
        <f t="shared" si="2"/>
        <v>33</v>
      </c>
      <c r="C43" s="7"/>
      <c r="D43" s="7"/>
      <c r="E43" s="4"/>
      <c r="F43" s="4" t="s">
        <v>537</v>
      </c>
      <c r="G43" s="4"/>
      <c r="H43" s="4"/>
      <c r="I43" s="4"/>
      <c r="J43" s="4"/>
      <c r="K43" s="28"/>
      <c r="L43" s="24"/>
      <c r="M43" s="24">
        <v>25</v>
      </c>
      <c r="N43" s="25"/>
    </row>
    <row r="44" spans="2:14" ht="13.5" customHeight="1">
      <c r="B44" s="1">
        <f t="shared" si="2"/>
        <v>34</v>
      </c>
      <c r="C44" s="7"/>
      <c r="D44" s="7"/>
      <c r="E44" s="4"/>
      <c r="F44" s="4" t="s">
        <v>22</v>
      </c>
      <c r="G44" s="4"/>
      <c r="H44" s="4"/>
      <c r="I44" s="4"/>
      <c r="J44" s="4"/>
      <c r="K44" s="28">
        <v>500</v>
      </c>
      <c r="L44" s="24">
        <v>500</v>
      </c>
      <c r="M44" s="24">
        <v>500</v>
      </c>
      <c r="N44" s="25"/>
    </row>
    <row r="45" spans="2:14" ht="13.5" customHeight="1">
      <c r="B45" s="1">
        <f t="shared" si="2"/>
        <v>35</v>
      </c>
      <c r="C45" s="7"/>
      <c r="D45" s="7"/>
      <c r="E45" s="4"/>
      <c r="F45" s="4" t="s">
        <v>23</v>
      </c>
      <c r="G45" s="4"/>
      <c r="H45" s="4"/>
      <c r="I45" s="4"/>
      <c r="J45" s="4"/>
      <c r="K45" s="24">
        <v>12500</v>
      </c>
      <c r="L45" s="24">
        <v>5500</v>
      </c>
      <c r="M45" s="60">
        <v>16000</v>
      </c>
      <c r="N45" s="66">
        <v>100</v>
      </c>
    </row>
    <row r="46" spans="2:14" ht="13.5" customHeight="1">
      <c r="B46" s="1">
        <f t="shared" si="2"/>
        <v>36</v>
      </c>
      <c r="C46" s="7"/>
      <c r="D46" s="7"/>
      <c r="E46" s="4"/>
      <c r="F46" s="4" t="s">
        <v>24</v>
      </c>
      <c r="G46" s="4"/>
      <c r="H46" s="4"/>
      <c r="I46" s="4"/>
      <c r="J46" s="4"/>
      <c r="K46" s="24">
        <v>100</v>
      </c>
      <c r="L46" s="24">
        <v>150</v>
      </c>
      <c r="M46" s="24">
        <v>225</v>
      </c>
      <c r="N46" s="25" t="s">
        <v>205</v>
      </c>
    </row>
    <row r="47" spans="2:14" ht="13.5" customHeight="1">
      <c r="B47" s="1">
        <f t="shared" si="2"/>
        <v>37</v>
      </c>
      <c r="C47" s="7"/>
      <c r="D47" s="7"/>
      <c r="E47" s="4"/>
      <c r="F47" s="4" t="s">
        <v>25</v>
      </c>
      <c r="G47" s="4"/>
      <c r="H47" s="4"/>
      <c r="I47" s="4"/>
      <c r="J47" s="4"/>
      <c r="K47" s="24"/>
      <c r="L47" s="24"/>
      <c r="M47" s="24"/>
      <c r="N47" s="25">
        <v>200</v>
      </c>
    </row>
    <row r="48" spans="2:14" ht="13.5" customHeight="1">
      <c r="B48" s="1">
        <f t="shared" si="2"/>
        <v>38</v>
      </c>
      <c r="C48" s="2" t="s">
        <v>95</v>
      </c>
      <c r="D48" s="2" t="s">
        <v>96</v>
      </c>
      <c r="E48" s="4"/>
      <c r="F48" s="4" t="s">
        <v>127</v>
      </c>
      <c r="G48" s="4"/>
      <c r="H48" s="4"/>
      <c r="I48" s="4"/>
      <c r="J48" s="4"/>
      <c r="K48" s="28">
        <v>25</v>
      </c>
      <c r="L48" s="28">
        <v>50</v>
      </c>
      <c r="M48" s="24">
        <v>25</v>
      </c>
      <c r="N48" s="25">
        <v>75</v>
      </c>
    </row>
    <row r="49" spans="2:14" ht="13.5" customHeight="1">
      <c r="B49" s="1">
        <f t="shared" si="2"/>
        <v>39</v>
      </c>
      <c r="C49" s="7"/>
      <c r="D49" s="7"/>
      <c r="E49" s="4"/>
      <c r="F49" s="4" t="s">
        <v>119</v>
      </c>
      <c r="G49" s="4"/>
      <c r="H49" s="4"/>
      <c r="I49" s="4"/>
      <c r="J49" s="4"/>
      <c r="K49" s="24" t="s">
        <v>205</v>
      </c>
      <c r="L49" s="24" t="s">
        <v>205</v>
      </c>
      <c r="M49" s="24">
        <v>50</v>
      </c>
      <c r="N49" s="25" t="s">
        <v>205</v>
      </c>
    </row>
    <row r="50" spans="2:24" ht="13.5" customHeight="1">
      <c r="B50" s="1">
        <f t="shared" si="2"/>
        <v>40</v>
      </c>
      <c r="C50" s="7"/>
      <c r="D50" s="7"/>
      <c r="E50" s="4"/>
      <c r="F50" s="4" t="s">
        <v>538</v>
      </c>
      <c r="G50" s="4"/>
      <c r="H50" s="4"/>
      <c r="I50" s="4"/>
      <c r="J50" s="4"/>
      <c r="K50" s="24"/>
      <c r="L50" s="24"/>
      <c r="M50" s="24"/>
      <c r="N50" s="25">
        <v>50</v>
      </c>
      <c r="U50" s="29">
        <f>COUNTA(K48:K50)</f>
        <v>2</v>
      </c>
      <c r="V50" s="29">
        <f>COUNTA(L48:L50)</f>
        <v>2</v>
      </c>
      <c r="W50" s="29">
        <f>COUNTA(M48:M50)</f>
        <v>2</v>
      </c>
      <c r="X50" s="29">
        <f>COUNTA(N48:N50)</f>
        <v>3</v>
      </c>
    </row>
    <row r="51" spans="2:25" ht="13.5" customHeight="1">
      <c r="B51" s="1">
        <f t="shared" si="2"/>
        <v>41</v>
      </c>
      <c r="C51" s="2" t="s">
        <v>111</v>
      </c>
      <c r="D51" s="2" t="s">
        <v>30</v>
      </c>
      <c r="E51" s="4"/>
      <c r="F51" s="4" t="s">
        <v>168</v>
      </c>
      <c r="G51" s="4"/>
      <c r="H51" s="4"/>
      <c r="I51" s="4"/>
      <c r="J51" s="4"/>
      <c r="K51" s="24" t="s">
        <v>205</v>
      </c>
      <c r="L51" s="28" t="s">
        <v>205</v>
      </c>
      <c r="M51" s="24" t="s">
        <v>205</v>
      </c>
      <c r="N51" s="25"/>
      <c r="Y51" s="62"/>
    </row>
    <row r="52" spans="2:25" ht="13.5" customHeight="1">
      <c r="B52" s="1">
        <f t="shared" si="2"/>
        <v>42</v>
      </c>
      <c r="C52" s="7"/>
      <c r="D52" s="7"/>
      <c r="E52" s="4"/>
      <c r="F52" s="4" t="s">
        <v>234</v>
      </c>
      <c r="G52" s="4"/>
      <c r="H52" s="4"/>
      <c r="I52" s="4"/>
      <c r="J52" s="4"/>
      <c r="K52" s="24" t="s">
        <v>205</v>
      </c>
      <c r="L52" s="24">
        <v>225</v>
      </c>
      <c r="M52" s="24">
        <v>375</v>
      </c>
      <c r="N52" s="134">
        <v>300</v>
      </c>
      <c r="Y52" s="62"/>
    </row>
    <row r="53" spans="2:25" ht="13.5" customHeight="1">
      <c r="B53" s="1">
        <f t="shared" si="2"/>
        <v>43</v>
      </c>
      <c r="C53" s="7"/>
      <c r="D53" s="7"/>
      <c r="E53" s="4"/>
      <c r="F53" s="4" t="s">
        <v>548</v>
      </c>
      <c r="G53" s="4"/>
      <c r="H53" s="4"/>
      <c r="I53" s="4"/>
      <c r="J53" s="4"/>
      <c r="K53" s="24">
        <v>25</v>
      </c>
      <c r="L53" s="24"/>
      <c r="M53" s="24"/>
      <c r="N53" s="25">
        <v>25</v>
      </c>
      <c r="Y53" s="62"/>
    </row>
    <row r="54" spans="2:25" ht="13.5" customHeight="1">
      <c r="B54" s="1">
        <f t="shared" si="2"/>
        <v>44</v>
      </c>
      <c r="C54" s="7"/>
      <c r="D54" s="7"/>
      <c r="E54" s="4"/>
      <c r="F54" s="4" t="s">
        <v>549</v>
      </c>
      <c r="G54" s="4"/>
      <c r="H54" s="4"/>
      <c r="I54" s="4"/>
      <c r="J54" s="4"/>
      <c r="K54" s="24"/>
      <c r="L54" s="24" t="s">
        <v>205</v>
      </c>
      <c r="M54" s="24">
        <v>25</v>
      </c>
      <c r="N54" s="25">
        <v>50</v>
      </c>
      <c r="Y54" s="63"/>
    </row>
    <row r="55" spans="2:25" ht="13.5" customHeight="1">
      <c r="B55" s="1">
        <f t="shared" si="2"/>
        <v>45</v>
      </c>
      <c r="C55" s="7"/>
      <c r="D55" s="7"/>
      <c r="E55" s="4"/>
      <c r="F55" s="4" t="s">
        <v>550</v>
      </c>
      <c r="G55" s="4"/>
      <c r="H55" s="4"/>
      <c r="I55" s="4"/>
      <c r="J55" s="4"/>
      <c r="K55" s="24"/>
      <c r="L55" s="24"/>
      <c r="M55" s="24" t="s">
        <v>205</v>
      </c>
      <c r="N55" s="25"/>
      <c r="Y55" s="63"/>
    </row>
    <row r="56" spans="2:25" ht="13.5" customHeight="1">
      <c r="B56" s="1">
        <f t="shared" si="2"/>
        <v>46</v>
      </c>
      <c r="C56" s="7"/>
      <c r="D56" s="7"/>
      <c r="E56" s="4"/>
      <c r="F56" s="4" t="s">
        <v>191</v>
      </c>
      <c r="G56" s="4"/>
      <c r="H56" s="4"/>
      <c r="I56" s="4"/>
      <c r="J56" s="4"/>
      <c r="K56" s="24" t="s">
        <v>205</v>
      </c>
      <c r="L56" s="24" t="s">
        <v>205</v>
      </c>
      <c r="M56" s="24"/>
      <c r="N56" s="25"/>
      <c r="Y56" s="64"/>
    </row>
    <row r="57" spans="2:25" ht="13.5" customHeight="1">
      <c r="B57" s="1">
        <f t="shared" si="2"/>
        <v>47</v>
      </c>
      <c r="C57" s="7"/>
      <c r="D57" s="7"/>
      <c r="E57" s="4"/>
      <c r="F57" s="4" t="s">
        <v>494</v>
      </c>
      <c r="G57" s="4"/>
      <c r="H57" s="4"/>
      <c r="I57" s="4"/>
      <c r="J57" s="4"/>
      <c r="K57" s="28"/>
      <c r="L57" s="28"/>
      <c r="M57" s="24"/>
      <c r="N57" s="25">
        <v>100</v>
      </c>
      <c r="Y57" s="63"/>
    </row>
    <row r="58" spans="2:25" ht="13.5" customHeight="1">
      <c r="B58" s="1">
        <f t="shared" si="2"/>
        <v>48</v>
      </c>
      <c r="C58" s="7"/>
      <c r="D58" s="7"/>
      <c r="E58" s="4"/>
      <c r="F58" s="4" t="s">
        <v>539</v>
      </c>
      <c r="G58" s="4"/>
      <c r="H58" s="4"/>
      <c r="I58" s="4"/>
      <c r="J58" s="4"/>
      <c r="K58" s="28"/>
      <c r="L58" s="28"/>
      <c r="M58" s="24"/>
      <c r="N58" s="25" t="s">
        <v>205</v>
      </c>
      <c r="Y58" s="63"/>
    </row>
    <row r="59" spans="2:25" ht="13.5" customHeight="1">
      <c r="B59" s="1">
        <f t="shared" si="2"/>
        <v>49</v>
      </c>
      <c r="C59" s="7"/>
      <c r="D59" s="7"/>
      <c r="E59" s="4"/>
      <c r="F59" s="4" t="s">
        <v>331</v>
      </c>
      <c r="G59" s="4"/>
      <c r="H59" s="4"/>
      <c r="I59" s="4"/>
      <c r="J59" s="4"/>
      <c r="K59" s="24"/>
      <c r="L59" s="24"/>
      <c r="M59" s="24"/>
      <c r="N59" s="25">
        <v>50</v>
      </c>
      <c r="Y59" s="62"/>
    </row>
    <row r="60" spans="2:25" ht="13.5" customHeight="1">
      <c r="B60" s="1">
        <f t="shared" si="2"/>
        <v>50</v>
      </c>
      <c r="C60" s="7"/>
      <c r="D60" s="7"/>
      <c r="E60" s="4"/>
      <c r="F60" s="4" t="s">
        <v>145</v>
      </c>
      <c r="G60" s="4"/>
      <c r="H60" s="4"/>
      <c r="I60" s="4"/>
      <c r="J60" s="4"/>
      <c r="K60" s="24" t="s">
        <v>205</v>
      </c>
      <c r="L60" s="24">
        <v>1200</v>
      </c>
      <c r="M60" s="24">
        <v>1000</v>
      </c>
      <c r="N60" s="25">
        <v>800</v>
      </c>
      <c r="Y60" s="63"/>
    </row>
    <row r="61" spans="2:25" ht="13.5" customHeight="1">
      <c r="B61" s="1">
        <f t="shared" si="2"/>
        <v>51</v>
      </c>
      <c r="C61" s="7"/>
      <c r="D61" s="7"/>
      <c r="E61" s="4"/>
      <c r="F61" s="4" t="s">
        <v>219</v>
      </c>
      <c r="G61" s="4"/>
      <c r="H61" s="4"/>
      <c r="I61" s="4"/>
      <c r="J61" s="4"/>
      <c r="K61" s="24">
        <v>50</v>
      </c>
      <c r="L61" s="24"/>
      <c r="M61" s="24"/>
      <c r="N61" s="25"/>
      <c r="Y61" s="65"/>
    </row>
    <row r="62" spans="2:25" ht="13.5" customHeight="1">
      <c r="B62" s="1">
        <f t="shared" si="2"/>
        <v>52</v>
      </c>
      <c r="C62" s="7"/>
      <c r="D62" s="7"/>
      <c r="E62" s="4"/>
      <c r="F62" s="4" t="s">
        <v>540</v>
      </c>
      <c r="G62" s="4"/>
      <c r="H62" s="4"/>
      <c r="I62" s="4"/>
      <c r="J62" s="4"/>
      <c r="K62" s="24">
        <v>16</v>
      </c>
      <c r="L62" s="24"/>
      <c r="M62" s="24"/>
      <c r="N62" s="25"/>
      <c r="Y62" s="62"/>
    </row>
    <row r="63" spans="2:25" ht="13.5" customHeight="1">
      <c r="B63" s="1">
        <f t="shared" si="2"/>
        <v>53</v>
      </c>
      <c r="C63" s="7"/>
      <c r="D63" s="7"/>
      <c r="E63" s="4"/>
      <c r="F63" s="4" t="s">
        <v>220</v>
      </c>
      <c r="G63" s="4"/>
      <c r="H63" s="4"/>
      <c r="I63" s="4"/>
      <c r="J63" s="4"/>
      <c r="K63" s="24">
        <v>125</v>
      </c>
      <c r="L63" s="90">
        <v>325</v>
      </c>
      <c r="M63" s="24">
        <v>400</v>
      </c>
      <c r="N63" s="25">
        <v>100</v>
      </c>
      <c r="Y63" s="62"/>
    </row>
    <row r="64" spans="2:25" ht="13.5" customHeight="1">
      <c r="B64" s="1">
        <f t="shared" si="2"/>
        <v>54</v>
      </c>
      <c r="C64" s="7"/>
      <c r="D64" s="7"/>
      <c r="E64" s="4"/>
      <c r="F64" s="4" t="s">
        <v>169</v>
      </c>
      <c r="G64" s="4"/>
      <c r="H64" s="4"/>
      <c r="I64" s="4"/>
      <c r="J64" s="4"/>
      <c r="K64" s="24">
        <v>16</v>
      </c>
      <c r="L64" s="24"/>
      <c r="M64" s="24" t="s">
        <v>205</v>
      </c>
      <c r="N64" s="25"/>
      <c r="Y64" s="62"/>
    </row>
    <row r="65" spans="2:25" ht="13.5" customHeight="1">
      <c r="B65" s="1">
        <f t="shared" si="2"/>
        <v>55</v>
      </c>
      <c r="C65" s="7"/>
      <c r="D65" s="7"/>
      <c r="E65" s="4"/>
      <c r="F65" s="4" t="s">
        <v>146</v>
      </c>
      <c r="G65" s="4"/>
      <c r="H65" s="4"/>
      <c r="I65" s="4"/>
      <c r="J65" s="4"/>
      <c r="K65" s="24">
        <v>900</v>
      </c>
      <c r="L65" s="24">
        <v>1550</v>
      </c>
      <c r="M65" s="24">
        <v>1750</v>
      </c>
      <c r="N65" s="25">
        <v>400</v>
      </c>
      <c r="Y65" s="65"/>
    </row>
    <row r="66" spans="2:25" ht="13.5" customHeight="1">
      <c r="B66" s="1">
        <f t="shared" si="2"/>
        <v>56</v>
      </c>
      <c r="C66" s="7"/>
      <c r="D66" s="7"/>
      <c r="E66" s="4"/>
      <c r="F66" s="4" t="s">
        <v>147</v>
      </c>
      <c r="G66" s="4"/>
      <c r="H66" s="4"/>
      <c r="I66" s="4"/>
      <c r="J66" s="4"/>
      <c r="K66" s="24">
        <v>100</v>
      </c>
      <c r="L66" s="24">
        <v>275</v>
      </c>
      <c r="M66" s="24">
        <v>350</v>
      </c>
      <c r="N66" s="25">
        <v>225</v>
      </c>
      <c r="Y66" s="62"/>
    </row>
    <row r="67" spans="2:25" ht="13.5" customHeight="1">
      <c r="B67" s="1">
        <f t="shared" si="2"/>
        <v>57</v>
      </c>
      <c r="C67" s="7"/>
      <c r="D67" s="7"/>
      <c r="E67" s="4"/>
      <c r="F67" s="4" t="s">
        <v>170</v>
      </c>
      <c r="G67" s="4"/>
      <c r="H67" s="4"/>
      <c r="I67" s="4"/>
      <c r="J67" s="4"/>
      <c r="K67" s="24">
        <v>25</v>
      </c>
      <c r="L67" s="24" t="s">
        <v>205</v>
      </c>
      <c r="M67" s="24"/>
      <c r="N67" s="25"/>
      <c r="Y67" s="62"/>
    </row>
    <row r="68" spans="2:25" ht="13.5" customHeight="1">
      <c r="B68" s="1">
        <f t="shared" si="2"/>
        <v>58</v>
      </c>
      <c r="C68" s="7"/>
      <c r="D68" s="7"/>
      <c r="E68" s="4"/>
      <c r="F68" s="4" t="s">
        <v>33</v>
      </c>
      <c r="G68" s="4"/>
      <c r="H68" s="4"/>
      <c r="I68" s="4"/>
      <c r="J68" s="4"/>
      <c r="K68" s="24">
        <v>16</v>
      </c>
      <c r="L68" s="24"/>
      <c r="M68" s="24" t="s">
        <v>205</v>
      </c>
      <c r="N68" s="25"/>
      <c r="Y68" s="62"/>
    </row>
    <row r="69" spans="2:25" ht="13.5" customHeight="1">
      <c r="B69" s="1">
        <f t="shared" si="2"/>
        <v>59</v>
      </c>
      <c r="C69" s="7"/>
      <c r="D69" s="7"/>
      <c r="E69" s="4"/>
      <c r="F69" s="4" t="s">
        <v>35</v>
      </c>
      <c r="G69" s="4"/>
      <c r="H69" s="4"/>
      <c r="I69" s="4"/>
      <c r="J69" s="4"/>
      <c r="K69" s="28">
        <v>48</v>
      </c>
      <c r="L69" s="24">
        <v>128</v>
      </c>
      <c r="M69" s="24">
        <v>128</v>
      </c>
      <c r="N69" s="25">
        <v>16</v>
      </c>
      <c r="Y69" s="62"/>
    </row>
    <row r="70" spans="2:25" ht="13.5" customHeight="1">
      <c r="B70" s="1">
        <f t="shared" si="2"/>
        <v>60</v>
      </c>
      <c r="C70" s="7"/>
      <c r="D70" s="7"/>
      <c r="E70" s="4"/>
      <c r="F70" s="4" t="s">
        <v>36</v>
      </c>
      <c r="G70" s="4"/>
      <c r="H70" s="4"/>
      <c r="I70" s="4"/>
      <c r="J70" s="4"/>
      <c r="K70" s="24">
        <v>48</v>
      </c>
      <c r="L70" s="24">
        <v>24</v>
      </c>
      <c r="M70" s="24">
        <v>40</v>
      </c>
      <c r="N70" s="25">
        <v>24</v>
      </c>
      <c r="Y70" s="62"/>
    </row>
    <row r="71" spans="2:25" ht="13.5" customHeight="1">
      <c r="B71" s="1">
        <f t="shared" si="2"/>
        <v>61</v>
      </c>
      <c r="C71" s="7"/>
      <c r="D71" s="7"/>
      <c r="E71" s="4"/>
      <c r="F71" s="4" t="s">
        <v>37</v>
      </c>
      <c r="G71" s="4"/>
      <c r="H71" s="4"/>
      <c r="I71" s="4"/>
      <c r="J71" s="4"/>
      <c r="K71" s="28"/>
      <c r="L71" s="28">
        <v>8</v>
      </c>
      <c r="M71" s="24"/>
      <c r="N71" s="25">
        <v>8</v>
      </c>
      <c r="Y71" s="62"/>
    </row>
    <row r="72" spans="2:25" ht="13.5" customHeight="1">
      <c r="B72" s="1">
        <f t="shared" si="2"/>
        <v>62</v>
      </c>
      <c r="C72" s="7"/>
      <c r="D72" s="7"/>
      <c r="E72" s="4"/>
      <c r="F72" s="4" t="s">
        <v>533</v>
      </c>
      <c r="G72" s="4"/>
      <c r="H72" s="4"/>
      <c r="I72" s="4"/>
      <c r="J72" s="4"/>
      <c r="K72" s="28"/>
      <c r="L72" s="24"/>
      <c r="M72" s="24"/>
      <c r="N72" s="25" t="s">
        <v>205</v>
      </c>
      <c r="Y72" s="62"/>
    </row>
    <row r="73" spans="2:25" ht="13.5" customHeight="1">
      <c r="B73" s="1">
        <f t="shared" si="2"/>
        <v>63</v>
      </c>
      <c r="C73" s="7"/>
      <c r="D73" s="7"/>
      <c r="E73" s="4"/>
      <c r="F73" s="4" t="s">
        <v>159</v>
      </c>
      <c r="G73" s="4"/>
      <c r="H73" s="4"/>
      <c r="I73" s="4"/>
      <c r="J73" s="4"/>
      <c r="K73" s="24">
        <v>25</v>
      </c>
      <c r="L73" s="24" t="s">
        <v>205</v>
      </c>
      <c r="M73" s="24"/>
      <c r="N73" s="25"/>
      <c r="Y73" s="62"/>
    </row>
    <row r="74" spans="2:25" ht="13.5" customHeight="1">
      <c r="B74" s="1">
        <f t="shared" si="2"/>
        <v>64</v>
      </c>
      <c r="C74" s="7"/>
      <c r="D74" s="7"/>
      <c r="E74" s="4"/>
      <c r="F74" s="4" t="s">
        <v>104</v>
      </c>
      <c r="G74" s="4"/>
      <c r="H74" s="4"/>
      <c r="I74" s="4"/>
      <c r="J74" s="4"/>
      <c r="K74" s="28" t="s">
        <v>205</v>
      </c>
      <c r="L74" s="24">
        <v>500</v>
      </c>
      <c r="M74" s="24">
        <v>500</v>
      </c>
      <c r="N74" s="25">
        <v>200</v>
      </c>
      <c r="Y74" s="62"/>
    </row>
    <row r="75" spans="2:25" ht="13.5" customHeight="1">
      <c r="B75" s="1">
        <f t="shared" si="2"/>
        <v>65</v>
      </c>
      <c r="C75" s="7"/>
      <c r="D75" s="7"/>
      <c r="E75" s="4"/>
      <c r="F75" s="4" t="s">
        <v>105</v>
      </c>
      <c r="G75" s="4"/>
      <c r="H75" s="4"/>
      <c r="I75" s="4"/>
      <c r="J75" s="4"/>
      <c r="K75" s="24" t="s">
        <v>205</v>
      </c>
      <c r="L75" s="24"/>
      <c r="M75" s="24">
        <v>300</v>
      </c>
      <c r="N75" s="25" t="s">
        <v>205</v>
      </c>
      <c r="Y75" s="62"/>
    </row>
    <row r="76" spans="2:25" ht="13.5" customHeight="1">
      <c r="B76" s="1">
        <f aca="true" t="shared" si="4" ref="B76:B95">B75+1</f>
        <v>66</v>
      </c>
      <c r="C76" s="7"/>
      <c r="D76" s="7"/>
      <c r="E76" s="4"/>
      <c r="F76" s="4" t="s">
        <v>132</v>
      </c>
      <c r="G76" s="4"/>
      <c r="H76" s="4"/>
      <c r="I76" s="4"/>
      <c r="J76" s="4"/>
      <c r="K76" s="24" t="s">
        <v>205</v>
      </c>
      <c r="L76" s="24"/>
      <c r="M76" s="24"/>
      <c r="N76" s="25"/>
      <c r="Y76" s="62"/>
    </row>
    <row r="77" spans="2:25" ht="13.5" customHeight="1">
      <c r="B77" s="1">
        <f t="shared" si="4"/>
        <v>67</v>
      </c>
      <c r="C77" s="7"/>
      <c r="D77" s="7"/>
      <c r="E77" s="4"/>
      <c r="F77" s="4" t="s">
        <v>148</v>
      </c>
      <c r="G77" s="4"/>
      <c r="H77" s="4"/>
      <c r="I77" s="4"/>
      <c r="J77" s="4"/>
      <c r="K77" s="24">
        <v>800</v>
      </c>
      <c r="L77" s="24">
        <v>2050</v>
      </c>
      <c r="M77" s="24">
        <v>2500</v>
      </c>
      <c r="N77" s="25">
        <v>750</v>
      </c>
      <c r="Y77" s="62"/>
    </row>
    <row r="78" spans="2:25" ht="13.5" customHeight="1">
      <c r="B78" s="1">
        <f t="shared" si="4"/>
        <v>68</v>
      </c>
      <c r="C78" s="7"/>
      <c r="D78" s="7"/>
      <c r="E78" s="4"/>
      <c r="F78" s="4" t="s">
        <v>183</v>
      </c>
      <c r="G78" s="4"/>
      <c r="H78" s="4"/>
      <c r="I78" s="4"/>
      <c r="J78" s="4"/>
      <c r="K78" s="28">
        <v>100</v>
      </c>
      <c r="L78" s="24">
        <v>225</v>
      </c>
      <c r="M78" s="24">
        <v>350</v>
      </c>
      <c r="N78" s="25">
        <v>150</v>
      </c>
      <c r="Y78" s="62"/>
    </row>
    <row r="79" spans="2:25" ht="13.5" customHeight="1">
      <c r="B79" s="1">
        <f t="shared" si="4"/>
        <v>69</v>
      </c>
      <c r="C79" s="7"/>
      <c r="D79" s="7"/>
      <c r="E79" s="4"/>
      <c r="F79" s="4" t="s">
        <v>155</v>
      </c>
      <c r="G79" s="4"/>
      <c r="H79" s="4"/>
      <c r="I79" s="4"/>
      <c r="J79" s="4"/>
      <c r="K79" s="24" t="s">
        <v>205</v>
      </c>
      <c r="L79" s="24" t="s">
        <v>205</v>
      </c>
      <c r="M79" s="24" t="s">
        <v>205</v>
      </c>
      <c r="N79" s="25" t="s">
        <v>205</v>
      </c>
      <c r="Y79" s="62"/>
    </row>
    <row r="80" spans="2:25" ht="13.5" customHeight="1">
      <c r="B80" s="1">
        <f t="shared" si="4"/>
        <v>70</v>
      </c>
      <c r="C80" s="7"/>
      <c r="D80" s="7"/>
      <c r="E80" s="4"/>
      <c r="F80" s="4" t="s">
        <v>156</v>
      </c>
      <c r="G80" s="4"/>
      <c r="H80" s="4"/>
      <c r="I80" s="4"/>
      <c r="J80" s="4"/>
      <c r="K80" s="24"/>
      <c r="L80" s="24" t="s">
        <v>205</v>
      </c>
      <c r="M80" s="24">
        <v>25</v>
      </c>
      <c r="N80" s="25">
        <v>100</v>
      </c>
      <c r="Y80" s="62"/>
    </row>
    <row r="81" spans="2:25" ht="13.5" customHeight="1">
      <c r="B81" s="1">
        <f t="shared" si="4"/>
        <v>71</v>
      </c>
      <c r="C81" s="7"/>
      <c r="D81" s="7"/>
      <c r="E81" s="4"/>
      <c r="F81" s="4" t="s">
        <v>541</v>
      </c>
      <c r="G81" s="4"/>
      <c r="H81" s="4"/>
      <c r="I81" s="4"/>
      <c r="J81" s="4"/>
      <c r="K81" s="24">
        <v>100</v>
      </c>
      <c r="L81" s="24"/>
      <c r="M81" s="24"/>
      <c r="N81" s="25">
        <v>100</v>
      </c>
      <c r="Y81" s="62"/>
    </row>
    <row r="82" spans="2:25" ht="13.5" customHeight="1">
      <c r="B82" s="1">
        <f t="shared" si="4"/>
        <v>72</v>
      </c>
      <c r="C82" s="7"/>
      <c r="D82" s="7"/>
      <c r="E82" s="4"/>
      <c r="F82" s="4" t="s">
        <v>542</v>
      </c>
      <c r="G82" s="4"/>
      <c r="H82" s="4"/>
      <c r="I82" s="4"/>
      <c r="J82" s="4"/>
      <c r="K82" s="28"/>
      <c r="L82" s="24">
        <v>25</v>
      </c>
      <c r="M82" s="24"/>
      <c r="N82" s="25"/>
      <c r="Y82" s="62"/>
    </row>
    <row r="83" spans="2:25" ht="13.5" customHeight="1">
      <c r="B83" s="1">
        <f t="shared" si="4"/>
        <v>73</v>
      </c>
      <c r="C83" s="7"/>
      <c r="D83" s="7"/>
      <c r="E83" s="4"/>
      <c r="F83" s="4" t="s">
        <v>39</v>
      </c>
      <c r="G83" s="4"/>
      <c r="H83" s="4"/>
      <c r="I83" s="4"/>
      <c r="J83" s="4"/>
      <c r="K83" s="24">
        <v>900</v>
      </c>
      <c r="L83" s="24">
        <v>1650</v>
      </c>
      <c r="M83" s="24">
        <v>1650</v>
      </c>
      <c r="N83" s="25">
        <v>775</v>
      </c>
      <c r="Y83" s="62"/>
    </row>
    <row r="84" spans="2:14" ht="13.5" customHeight="1">
      <c r="B84" s="1">
        <f t="shared" si="4"/>
        <v>74</v>
      </c>
      <c r="C84" s="2" t="s">
        <v>40</v>
      </c>
      <c r="D84" s="2" t="s">
        <v>41</v>
      </c>
      <c r="E84" s="4"/>
      <c r="F84" s="4" t="s">
        <v>543</v>
      </c>
      <c r="G84" s="4"/>
      <c r="H84" s="4"/>
      <c r="I84" s="4"/>
      <c r="J84" s="4"/>
      <c r="K84" s="24" t="s">
        <v>205</v>
      </c>
      <c r="L84" s="24"/>
      <c r="M84" s="24" t="s">
        <v>205</v>
      </c>
      <c r="N84" s="25"/>
    </row>
    <row r="85" spans="2:14" ht="13.5" customHeight="1">
      <c r="B85" s="1">
        <f t="shared" si="4"/>
        <v>75</v>
      </c>
      <c r="C85" s="7"/>
      <c r="D85" s="7"/>
      <c r="E85" s="4"/>
      <c r="F85" s="4" t="s">
        <v>544</v>
      </c>
      <c r="G85" s="4"/>
      <c r="H85" s="4"/>
      <c r="I85" s="4"/>
      <c r="J85" s="4"/>
      <c r="K85" s="24"/>
      <c r="L85" s="24" t="s">
        <v>205</v>
      </c>
      <c r="M85" s="24"/>
      <c r="N85" s="25"/>
    </row>
    <row r="86" spans="2:14" ht="13.5" customHeight="1">
      <c r="B86" s="1">
        <f t="shared" si="4"/>
        <v>76</v>
      </c>
      <c r="C86" s="7"/>
      <c r="D86" s="7"/>
      <c r="E86" s="4"/>
      <c r="F86" s="4" t="s">
        <v>545</v>
      </c>
      <c r="G86" s="4"/>
      <c r="H86" s="4"/>
      <c r="I86" s="4"/>
      <c r="J86" s="4"/>
      <c r="K86" s="24">
        <v>1</v>
      </c>
      <c r="L86" s="24"/>
      <c r="M86" s="24"/>
      <c r="N86" s="25"/>
    </row>
    <row r="87" spans="2:14" ht="13.5" customHeight="1">
      <c r="B87" s="1">
        <f t="shared" si="4"/>
        <v>77</v>
      </c>
      <c r="C87" s="7"/>
      <c r="D87" s="7"/>
      <c r="E87" s="4"/>
      <c r="F87" s="4" t="s">
        <v>185</v>
      </c>
      <c r="G87" s="4"/>
      <c r="H87" s="4"/>
      <c r="I87" s="4"/>
      <c r="J87" s="4"/>
      <c r="K87" s="24">
        <v>2</v>
      </c>
      <c r="L87" s="28">
        <v>1</v>
      </c>
      <c r="M87" s="24" t="s">
        <v>205</v>
      </c>
      <c r="N87" s="25">
        <v>1</v>
      </c>
    </row>
    <row r="88" spans="2:14" ht="13.5" customHeight="1">
      <c r="B88" s="1">
        <f t="shared" si="4"/>
        <v>78</v>
      </c>
      <c r="C88" s="7"/>
      <c r="D88" s="7"/>
      <c r="E88" s="4"/>
      <c r="F88" s="4" t="s">
        <v>186</v>
      </c>
      <c r="G88" s="4"/>
      <c r="H88" s="4"/>
      <c r="I88" s="4"/>
      <c r="J88" s="4"/>
      <c r="K88" s="24"/>
      <c r="L88" s="24">
        <v>1</v>
      </c>
      <c r="M88" s="24">
        <v>2</v>
      </c>
      <c r="N88" s="25" t="s">
        <v>205</v>
      </c>
    </row>
    <row r="89" spans="2:14" ht="13.5" customHeight="1">
      <c r="B89" s="1">
        <f t="shared" si="4"/>
        <v>79</v>
      </c>
      <c r="C89" s="7"/>
      <c r="D89" s="7"/>
      <c r="E89" s="4"/>
      <c r="F89" s="4" t="s">
        <v>88</v>
      </c>
      <c r="G89" s="4"/>
      <c r="H89" s="4"/>
      <c r="I89" s="4"/>
      <c r="J89" s="4"/>
      <c r="K89" s="24" t="s">
        <v>205</v>
      </c>
      <c r="L89" s="24">
        <v>2</v>
      </c>
      <c r="M89" s="24">
        <v>4</v>
      </c>
      <c r="N89" s="25"/>
    </row>
    <row r="90" spans="2:14" ht="13.5" customHeight="1">
      <c r="B90" s="1">
        <f t="shared" si="4"/>
        <v>80</v>
      </c>
      <c r="C90" s="7"/>
      <c r="D90" s="7"/>
      <c r="E90" s="4"/>
      <c r="F90" s="4" t="s">
        <v>42</v>
      </c>
      <c r="G90" s="4"/>
      <c r="H90" s="4"/>
      <c r="I90" s="4"/>
      <c r="J90" s="4"/>
      <c r="K90" s="24" t="s">
        <v>205</v>
      </c>
      <c r="L90" s="24">
        <v>1</v>
      </c>
      <c r="M90" s="24">
        <v>1</v>
      </c>
      <c r="N90" s="25">
        <v>2</v>
      </c>
    </row>
    <row r="91" spans="2:14" ht="13.5" customHeight="1">
      <c r="B91" s="1">
        <f t="shared" si="4"/>
        <v>81</v>
      </c>
      <c r="C91" s="2" t="s">
        <v>301</v>
      </c>
      <c r="D91" s="2" t="s">
        <v>89</v>
      </c>
      <c r="E91" s="4"/>
      <c r="F91" s="4" t="s">
        <v>546</v>
      </c>
      <c r="G91" s="4"/>
      <c r="H91" s="4"/>
      <c r="I91" s="4"/>
      <c r="J91" s="4"/>
      <c r="K91" s="24"/>
      <c r="L91" s="24"/>
      <c r="M91" s="24" t="s">
        <v>205</v>
      </c>
      <c r="N91" s="25" t="s">
        <v>205</v>
      </c>
    </row>
    <row r="92" spans="2:14" ht="13.5" customHeight="1">
      <c r="B92" s="1">
        <f t="shared" si="4"/>
        <v>82</v>
      </c>
      <c r="C92" s="7"/>
      <c r="D92" s="2" t="s">
        <v>90</v>
      </c>
      <c r="E92" s="4"/>
      <c r="F92" s="4" t="s">
        <v>128</v>
      </c>
      <c r="G92" s="4"/>
      <c r="H92" s="4"/>
      <c r="I92" s="4"/>
      <c r="J92" s="4"/>
      <c r="K92" s="24"/>
      <c r="L92" s="24" t="s">
        <v>205</v>
      </c>
      <c r="M92" s="24" t="s">
        <v>205</v>
      </c>
      <c r="N92" s="25" t="s">
        <v>205</v>
      </c>
    </row>
    <row r="93" spans="2:14" ht="13.5" customHeight="1">
      <c r="B93" s="1">
        <f t="shared" si="4"/>
        <v>83</v>
      </c>
      <c r="C93" s="7"/>
      <c r="D93" s="2" t="s">
        <v>44</v>
      </c>
      <c r="E93" s="4"/>
      <c r="F93" s="4" t="s">
        <v>167</v>
      </c>
      <c r="G93" s="4"/>
      <c r="H93" s="4"/>
      <c r="I93" s="4"/>
      <c r="J93" s="4"/>
      <c r="K93" s="24">
        <v>7</v>
      </c>
      <c r="L93" s="24">
        <v>7</v>
      </c>
      <c r="M93" s="24">
        <v>7</v>
      </c>
      <c r="N93" s="25">
        <v>12</v>
      </c>
    </row>
    <row r="94" spans="2:14" ht="13.5" customHeight="1">
      <c r="B94" s="1">
        <f t="shared" si="4"/>
        <v>84</v>
      </c>
      <c r="C94" s="7"/>
      <c r="D94" s="8"/>
      <c r="E94" s="4"/>
      <c r="F94" s="4" t="s">
        <v>45</v>
      </c>
      <c r="G94" s="4"/>
      <c r="H94" s="4"/>
      <c r="I94" s="4"/>
      <c r="J94" s="4"/>
      <c r="K94" s="24"/>
      <c r="L94" s="24" t="s">
        <v>205</v>
      </c>
      <c r="M94" s="24">
        <v>25</v>
      </c>
      <c r="N94" s="25" t="s">
        <v>205</v>
      </c>
    </row>
    <row r="95" spans="2:14" ht="13.5" customHeight="1" thickBot="1">
      <c r="B95" s="1">
        <f t="shared" si="4"/>
        <v>85</v>
      </c>
      <c r="C95" s="8"/>
      <c r="D95" s="9" t="s">
        <v>46</v>
      </c>
      <c r="E95" s="4"/>
      <c r="F95" s="4" t="s">
        <v>47</v>
      </c>
      <c r="G95" s="4"/>
      <c r="H95" s="4"/>
      <c r="I95" s="4"/>
      <c r="J95" s="4"/>
      <c r="K95" s="24">
        <v>100</v>
      </c>
      <c r="L95" s="24" t="s">
        <v>403</v>
      </c>
      <c r="M95" s="24">
        <v>125</v>
      </c>
      <c r="N95" s="25" t="s">
        <v>205</v>
      </c>
    </row>
    <row r="96" spans="2:24" ht="13.5" customHeight="1">
      <c r="B96" s="93"/>
      <c r="C96" s="94"/>
      <c r="D96" s="94"/>
      <c r="E96" s="27"/>
      <c r="F96" s="27"/>
      <c r="G96" s="27"/>
      <c r="H96" s="27"/>
      <c r="I96" s="27"/>
      <c r="J96" s="27"/>
      <c r="K96" s="27"/>
      <c r="L96" s="27"/>
      <c r="M96" s="27"/>
      <c r="N96" s="27"/>
      <c r="U96" s="29">
        <f>COUNTA(K11:K107)</f>
        <v>67</v>
      </c>
      <c r="V96" s="29">
        <f>COUNTA(L11:L107)</f>
        <v>63</v>
      </c>
      <c r="W96" s="29">
        <f>COUNTA(M11:M107)</f>
        <v>64</v>
      </c>
      <c r="X96" s="29">
        <f>COUNTA(N11:N107)</f>
        <v>66</v>
      </c>
    </row>
    <row r="97" ht="18" customHeight="1"/>
    <row r="98" ht="18" customHeight="1">
      <c r="B98" s="72"/>
    </row>
    <row r="99" ht="9" customHeight="1" thickBot="1"/>
    <row r="100" spans="2:24" ht="18" customHeight="1">
      <c r="B100" s="73"/>
      <c r="C100" s="74"/>
      <c r="D100" s="158" t="s">
        <v>2</v>
      </c>
      <c r="E100" s="158"/>
      <c r="F100" s="158"/>
      <c r="G100" s="158"/>
      <c r="H100" s="74"/>
      <c r="I100" s="74"/>
      <c r="J100" s="75"/>
      <c r="K100" s="31" t="s">
        <v>70</v>
      </c>
      <c r="L100" s="31" t="s">
        <v>71</v>
      </c>
      <c r="M100" s="31" t="s">
        <v>72</v>
      </c>
      <c r="N100" s="54" t="s">
        <v>73</v>
      </c>
      <c r="U100" s="29">
        <f>SUM(U11:U25,K26:K107)</f>
        <v>35330</v>
      </c>
      <c r="V100" s="29">
        <f>SUM(V11:V25,L26:L107)</f>
        <v>36024</v>
      </c>
      <c r="W100" s="29">
        <f>SUM(W11:W25,M26:M107)</f>
        <v>43358</v>
      </c>
      <c r="X100" s="29">
        <f>SUM(X11:X25,N26:N107)</f>
        <v>23514</v>
      </c>
    </row>
    <row r="101" spans="2:14" ht="18" customHeight="1" thickBot="1">
      <c r="B101" s="79"/>
      <c r="C101" s="26"/>
      <c r="D101" s="154" t="s">
        <v>3</v>
      </c>
      <c r="E101" s="154"/>
      <c r="F101" s="154"/>
      <c r="G101" s="154"/>
      <c r="H101" s="26"/>
      <c r="I101" s="26"/>
      <c r="J101" s="80"/>
      <c r="K101" s="36" t="str">
        <f>K5</f>
        <v>H 30.11.15</v>
      </c>
      <c r="L101" s="36" t="str">
        <f>L5</f>
        <v>H 30.11.15</v>
      </c>
      <c r="M101" s="36" t="str">
        <f>M5</f>
        <v>H 30.11.15</v>
      </c>
      <c r="N101" s="55" t="str">
        <f>N5</f>
        <v>H 30.11.15</v>
      </c>
    </row>
    <row r="102" spans="2:14" ht="18" customHeight="1" thickTop="1">
      <c r="B102" s="136" t="s">
        <v>10</v>
      </c>
      <c r="C102" s="137" t="s">
        <v>11</v>
      </c>
      <c r="D102" s="137" t="s">
        <v>12</v>
      </c>
      <c r="E102" s="138"/>
      <c r="F102" s="139"/>
      <c r="G102" s="155" t="s">
        <v>13</v>
      </c>
      <c r="H102" s="155"/>
      <c r="I102" s="139"/>
      <c r="J102" s="95"/>
      <c r="K102" s="37"/>
      <c r="L102" s="37"/>
      <c r="M102" s="37"/>
      <c r="N102" s="131"/>
    </row>
    <row r="103" spans="2:14" ht="13.5" customHeight="1">
      <c r="B103" s="1">
        <f>B95+1</f>
        <v>86</v>
      </c>
      <c r="C103" s="2" t="s">
        <v>0</v>
      </c>
      <c r="D103" s="2" t="s">
        <v>91</v>
      </c>
      <c r="E103" s="4"/>
      <c r="F103" s="4" t="s">
        <v>1</v>
      </c>
      <c r="G103" s="4"/>
      <c r="H103" s="4"/>
      <c r="I103" s="4"/>
      <c r="J103" s="4"/>
      <c r="K103" s="24" t="s">
        <v>205</v>
      </c>
      <c r="L103" s="24"/>
      <c r="M103" s="24"/>
      <c r="N103" s="25"/>
    </row>
    <row r="104" spans="2:24" ht="13.5" customHeight="1">
      <c r="B104" s="1">
        <f>B103+1</f>
        <v>87</v>
      </c>
      <c r="C104" s="7"/>
      <c r="D104" s="9" t="s">
        <v>48</v>
      </c>
      <c r="E104" s="4"/>
      <c r="F104" s="4" t="s">
        <v>49</v>
      </c>
      <c r="G104" s="4"/>
      <c r="H104" s="4"/>
      <c r="I104" s="4"/>
      <c r="J104" s="4"/>
      <c r="K104" s="24" t="s">
        <v>205</v>
      </c>
      <c r="L104" s="24"/>
      <c r="M104" s="24"/>
      <c r="N104" s="25"/>
      <c r="U104" s="29">
        <f>COUNTA(K84:K104)</f>
        <v>11</v>
      </c>
      <c r="V104" s="29">
        <f>COUNTA(L84:L104)</f>
        <v>11</v>
      </c>
      <c r="W104" s="29">
        <f>COUNTA(M84:M104)</f>
        <v>12</v>
      </c>
      <c r="X104" s="29">
        <f>COUNTA(N84:N104)</f>
        <v>10</v>
      </c>
    </row>
    <row r="105" spans="2:14" ht="13.5" customHeight="1">
      <c r="B105" s="1">
        <f>B104+1</f>
        <v>88</v>
      </c>
      <c r="C105" s="156" t="s">
        <v>50</v>
      </c>
      <c r="D105" s="157"/>
      <c r="E105" s="4"/>
      <c r="F105" s="4" t="s">
        <v>51</v>
      </c>
      <c r="G105" s="4"/>
      <c r="H105" s="4"/>
      <c r="I105" s="4"/>
      <c r="J105" s="4"/>
      <c r="K105" s="24">
        <v>6000</v>
      </c>
      <c r="L105" s="24">
        <v>2375</v>
      </c>
      <c r="M105" s="24">
        <v>2000</v>
      </c>
      <c r="N105" s="25">
        <v>2250</v>
      </c>
    </row>
    <row r="106" spans="2:14" ht="13.5" customHeight="1">
      <c r="B106" s="1">
        <f>B105+1</f>
        <v>89</v>
      </c>
      <c r="C106" s="3"/>
      <c r="D106" s="92"/>
      <c r="E106" s="4"/>
      <c r="F106" s="4" t="s">
        <v>52</v>
      </c>
      <c r="G106" s="4"/>
      <c r="H106" s="4"/>
      <c r="I106" s="4"/>
      <c r="J106" s="4"/>
      <c r="K106" s="24">
        <v>1250</v>
      </c>
      <c r="L106" s="24">
        <v>1625</v>
      </c>
      <c r="M106" s="24">
        <v>2250</v>
      </c>
      <c r="N106" s="25">
        <v>1000</v>
      </c>
    </row>
    <row r="107" spans="2:14" ht="13.5" customHeight="1" thickBot="1">
      <c r="B107" s="1">
        <f>B106+1</f>
        <v>90</v>
      </c>
      <c r="C107" s="3"/>
      <c r="D107" s="92"/>
      <c r="E107" s="4"/>
      <c r="F107" s="4" t="s">
        <v>92</v>
      </c>
      <c r="G107" s="4"/>
      <c r="H107" s="4"/>
      <c r="I107" s="4"/>
      <c r="J107" s="4"/>
      <c r="K107" s="24">
        <v>1500</v>
      </c>
      <c r="L107" s="24">
        <v>750</v>
      </c>
      <c r="M107" s="24">
        <v>1500</v>
      </c>
      <c r="N107" s="25">
        <v>1750</v>
      </c>
    </row>
    <row r="108" spans="2:14" ht="19.5" customHeight="1" thickTop="1">
      <c r="B108" s="159" t="s">
        <v>54</v>
      </c>
      <c r="C108" s="160"/>
      <c r="D108" s="160"/>
      <c r="E108" s="160"/>
      <c r="F108" s="160"/>
      <c r="G108" s="160"/>
      <c r="H108" s="160"/>
      <c r="I108" s="160"/>
      <c r="J108" s="95"/>
      <c r="K108" s="37">
        <f>SUM(K109:K117)</f>
        <v>35330</v>
      </c>
      <c r="L108" s="37">
        <f>SUM(L109:L117)</f>
        <v>36024</v>
      </c>
      <c r="M108" s="37">
        <f>SUM(M109:M117)</f>
        <v>43358</v>
      </c>
      <c r="N108" s="56">
        <f>SUM(N109:N117)</f>
        <v>23514</v>
      </c>
    </row>
    <row r="109" spans="2:14" ht="13.5" customHeight="1">
      <c r="B109" s="147" t="s">
        <v>55</v>
      </c>
      <c r="C109" s="148"/>
      <c r="D109" s="161"/>
      <c r="E109" s="13"/>
      <c r="F109" s="14"/>
      <c r="G109" s="146" t="s">
        <v>14</v>
      </c>
      <c r="H109" s="146"/>
      <c r="I109" s="14"/>
      <c r="J109" s="16"/>
      <c r="K109" s="5">
        <f>SUM(U$11:U$25)</f>
        <v>275</v>
      </c>
      <c r="L109" s="5">
        <f>SUM(V11:V25)</f>
        <v>11850</v>
      </c>
      <c r="M109" s="5">
        <f>SUM(W$11:W$25)</f>
        <v>5550</v>
      </c>
      <c r="N109" s="6">
        <f>SUM(X$11:X$25)</f>
        <v>12700</v>
      </c>
    </row>
    <row r="110" spans="2:14" ht="13.5" customHeight="1">
      <c r="B110" s="98"/>
      <c r="C110" s="99"/>
      <c r="D110" s="100"/>
      <c r="E110" s="17"/>
      <c r="F110" s="4"/>
      <c r="G110" s="146" t="s">
        <v>27</v>
      </c>
      <c r="H110" s="146"/>
      <c r="I110" s="15"/>
      <c r="J110" s="18"/>
      <c r="K110" s="5">
        <f>SUM(K$26)</f>
        <v>5500</v>
      </c>
      <c r="L110" s="5">
        <f>SUM(L$26)</f>
        <v>750</v>
      </c>
      <c r="M110" s="5">
        <f>SUM(M$26)</f>
        <v>1050</v>
      </c>
      <c r="N110" s="6">
        <f>SUM(N$26)</f>
        <v>300</v>
      </c>
    </row>
    <row r="111" spans="2:14" ht="13.5" customHeight="1">
      <c r="B111" s="98"/>
      <c r="C111" s="99"/>
      <c r="D111" s="100"/>
      <c r="E111" s="17"/>
      <c r="F111" s="4"/>
      <c r="G111" s="146" t="s">
        <v>29</v>
      </c>
      <c r="H111" s="146"/>
      <c r="I111" s="14"/>
      <c r="J111" s="16"/>
      <c r="K111" s="5">
        <f>SUM(K$27:K$27)</f>
        <v>300</v>
      </c>
      <c r="L111" s="5">
        <f>SUM(L$27:L$27)</f>
        <v>250</v>
      </c>
      <c r="M111" s="5">
        <f>SUM(M$27:M$27)</f>
        <v>25</v>
      </c>
      <c r="N111" s="6">
        <f>SUM(N$27:N$27)</f>
        <v>0</v>
      </c>
    </row>
    <row r="112" spans="2:14" ht="13.5" customHeight="1">
      <c r="B112" s="98"/>
      <c r="C112" s="99"/>
      <c r="D112" s="100"/>
      <c r="E112" s="17"/>
      <c r="F112" s="4"/>
      <c r="G112" s="146" t="s">
        <v>101</v>
      </c>
      <c r="H112" s="146"/>
      <c r="I112" s="14"/>
      <c r="J112" s="16"/>
      <c r="K112" s="5">
        <f>SUM(K$28:K$28)</f>
        <v>25</v>
      </c>
      <c r="L112" s="5">
        <f>SUM(L$28:L$28)</f>
        <v>25</v>
      </c>
      <c r="M112" s="5">
        <f>SUM(M$28:M$28)</f>
        <v>25</v>
      </c>
      <c r="N112" s="6">
        <f>SUM(N$28:N$28)</f>
        <v>0</v>
      </c>
    </row>
    <row r="113" spans="2:14" ht="13.5" customHeight="1">
      <c r="B113" s="98"/>
      <c r="C113" s="99"/>
      <c r="D113" s="100"/>
      <c r="E113" s="17"/>
      <c r="F113" s="4"/>
      <c r="G113" s="146" t="s">
        <v>102</v>
      </c>
      <c r="H113" s="146"/>
      <c r="I113" s="14"/>
      <c r="J113" s="16"/>
      <c r="K113" s="5">
        <f>SUM(K$29:K$47)</f>
        <v>17051</v>
      </c>
      <c r="L113" s="5">
        <f>SUM(L$29:L$47)</f>
        <v>10152</v>
      </c>
      <c r="M113" s="5">
        <f>SUM(M$29:M$47)</f>
        <v>21326</v>
      </c>
      <c r="N113" s="6">
        <f>SUM(N$29:N$47)</f>
        <v>1201</v>
      </c>
    </row>
    <row r="114" spans="2:14" ht="13.5" customHeight="1">
      <c r="B114" s="98"/>
      <c r="C114" s="99"/>
      <c r="D114" s="100"/>
      <c r="E114" s="17"/>
      <c r="F114" s="4"/>
      <c r="G114" s="146" t="s">
        <v>96</v>
      </c>
      <c r="H114" s="146"/>
      <c r="I114" s="14"/>
      <c r="J114" s="16"/>
      <c r="K114" s="5">
        <f>SUM(K$48:K$50)</f>
        <v>25</v>
      </c>
      <c r="L114" s="5">
        <f>SUM(L$48:L$50)</f>
        <v>50</v>
      </c>
      <c r="M114" s="5">
        <f>SUM(M$48:M$50)</f>
        <v>75</v>
      </c>
      <c r="N114" s="6">
        <f>SUM(N$48:N$50)</f>
        <v>125</v>
      </c>
    </row>
    <row r="115" spans="2:14" ht="13.5" customHeight="1">
      <c r="B115" s="98"/>
      <c r="C115" s="99"/>
      <c r="D115" s="100"/>
      <c r="E115" s="17"/>
      <c r="F115" s="4"/>
      <c r="G115" s="146" t="s">
        <v>30</v>
      </c>
      <c r="H115" s="146"/>
      <c r="I115" s="14"/>
      <c r="J115" s="16"/>
      <c r="K115" s="5">
        <f>SUM(K$51:K$83)</f>
        <v>3294</v>
      </c>
      <c r="L115" s="5">
        <f>SUM(L$51:L$83)</f>
        <v>8185</v>
      </c>
      <c r="M115" s="5">
        <f>SUM(M$51:M$83)</f>
        <v>9393</v>
      </c>
      <c r="N115" s="6">
        <f>SUM(N$51:N$83)</f>
        <v>4173</v>
      </c>
    </row>
    <row r="116" spans="2:14" ht="13.5" customHeight="1">
      <c r="B116" s="98"/>
      <c r="C116" s="99"/>
      <c r="D116" s="100"/>
      <c r="E116" s="17"/>
      <c r="F116" s="4"/>
      <c r="G116" s="146" t="s">
        <v>56</v>
      </c>
      <c r="H116" s="146"/>
      <c r="I116" s="14"/>
      <c r="J116" s="16"/>
      <c r="K116" s="5">
        <f>SUM(K$105:K$106)</f>
        <v>7250</v>
      </c>
      <c r="L116" s="5">
        <f>SUM(L$105:L$106)</f>
        <v>4000</v>
      </c>
      <c r="M116" s="5">
        <f>SUM(M$105:M$106)</f>
        <v>4250</v>
      </c>
      <c r="N116" s="6">
        <f>SUM(N$105:N$106)</f>
        <v>3250</v>
      </c>
    </row>
    <row r="117" spans="2:14" ht="13.5" customHeight="1" thickBot="1">
      <c r="B117" s="101"/>
      <c r="C117" s="102"/>
      <c r="D117" s="103"/>
      <c r="E117" s="19"/>
      <c r="F117" s="10"/>
      <c r="G117" s="149" t="s">
        <v>53</v>
      </c>
      <c r="H117" s="149"/>
      <c r="I117" s="20"/>
      <c r="J117" s="21"/>
      <c r="K117" s="11">
        <f>SUM(K$84:K$104,K$107)</f>
        <v>1610</v>
      </c>
      <c r="L117" s="11">
        <f>SUM(L$84:L$104,L$107)</f>
        <v>762</v>
      </c>
      <c r="M117" s="11">
        <f>SUM(M$84:M$104,M$107)</f>
        <v>1664</v>
      </c>
      <c r="N117" s="12">
        <f>SUM(N$84:N$104,N$107)</f>
        <v>1765</v>
      </c>
    </row>
    <row r="118" spans="2:14" ht="18" customHeight="1" thickTop="1">
      <c r="B118" s="150" t="s">
        <v>57</v>
      </c>
      <c r="C118" s="151"/>
      <c r="D118" s="152"/>
      <c r="E118" s="106"/>
      <c r="F118" s="104"/>
      <c r="G118" s="153" t="s">
        <v>58</v>
      </c>
      <c r="H118" s="153"/>
      <c r="I118" s="104"/>
      <c r="J118" s="105"/>
      <c r="K118" s="38" t="s">
        <v>59</v>
      </c>
      <c r="L118" s="44"/>
      <c r="M118" s="44"/>
      <c r="N118" s="57"/>
    </row>
    <row r="119" spans="2:14" ht="18" customHeight="1">
      <c r="B119" s="107"/>
      <c r="C119" s="108"/>
      <c r="D119" s="108"/>
      <c r="E119" s="109"/>
      <c r="F119" s="110"/>
      <c r="G119" s="111"/>
      <c r="H119" s="111"/>
      <c r="I119" s="110"/>
      <c r="J119" s="112"/>
      <c r="K119" s="39" t="s">
        <v>60</v>
      </c>
      <c r="L119" s="45"/>
      <c r="M119" s="45"/>
      <c r="N119" s="48"/>
    </row>
    <row r="120" spans="2:14" ht="18" customHeight="1">
      <c r="B120" s="98"/>
      <c r="C120" s="99"/>
      <c r="D120" s="99"/>
      <c r="E120" s="113"/>
      <c r="F120" s="26"/>
      <c r="G120" s="154" t="s">
        <v>61</v>
      </c>
      <c r="H120" s="154"/>
      <c r="I120" s="96"/>
      <c r="J120" s="97"/>
      <c r="K120" s="40" t="s">
        <v>62</v>
      </c>
      <c r="L120" s="46"/>
      <c r="M120" s="49"/>
      <c r="N120" s="46"/>
    </row>
    <row r="121" spans="2:14" ht="18" customHeight="1">
      <c r="B121" s="98"/>
      <c r="C121" s="99"/>
      <c r="D121" s="99"/>
      <c r="E121" s="114"/>
      <c r="F121" s="99"/>
      <c r="G121" s="115"/>
      <c r="H121" s="115"/>
      <c r="I121" s="108"/>
      <c r="J121" s="116"/>
      <c r="K121" s="41" t="s">
        <v>114</v>
      </c>
      <c r="L121" s="47"/>
      <c r="M121" s="50"/>
      <c r="N121" s="47"/>
    </row>
    <row r="122" spans="2:14" ht="18" customHeight="1">
      <c r="B122" s="98"/>
      <c r="C122" s="99"/>
      <c r="D122" s="99"/>
      <c r="E122" s="114"/>
      <c r="F122" s="99"/>
      <c r="G122" s="115"/>
      <c r="H122" s="115"/>
      <c r="I122" s="108"/>
      <c r="J122" s="116"/>
      <c r="K122" s="41" t="s">
        <v>106</v>
      </c>
      <c r="L122" s="45"/>
      <c r="M122" s="50"/>
      <c r="N122" s="47"/>
    </row>
    <row r="123" spans="2:14" ht="18" customHeight="1">
      <c r="B123" s="98"/>
      <c r="C123" s="99"/>
      <c r="D123" s="99"/>
      <c r="E123" s="113"/>
      <c r="F123" s="26"/>
      <c r="G123" s="154" t="s">
        <v>63</v>
      </c>
      <c r="H123" s="154"/>
      <c r="I123" s="96"/>
      <c r="J123" s="97"/>
      <c r="K123" s="40" t="s">
        <v>122</v>
      </c>
      <c r="L123" s="46"/>
      <c r="M123" s="49"/>
      <c r="N123" s="46"/>
    </row>
    <row r="124" spans="2:14" ht="18" customHeight="1">
      <c r="B124" s="98"/>
      <c r="C124" s="99"/>
      <c r="D124" s="99"/>
      <c r="E124" s="114"/>
      <c r="F124" s="99"/>
      <c r="G124" s="115"/>
      <c r="H124" s="115"/>
      <c r="I124" s="108"/>
      <c r="J124" s="116"/>
      <c r="K124" s="41" t="s">
        <v>115</v>
      </c>
      <c r="L124" s="47"/>
      <c r="M124" s="50"/>
      <c r="N124" s="47"/>
    </row>
    <row r="125" spans="2:14" ht="18" customHeight="1">
      <c r="B125" s="98"/>
      <c r="C125" s="99"/>
      <c r="D125" s="99"/>
      <c r="E125" s="114"/>
      <c r="F125" s="99"/>
      <c r="G125" s="115"/>
      <c r="H125" s="115"/>
      <c r="I125" s="108"/>
      <c r="J125" s="116"/>
      <c r="K125" s="41" t="s">
        <v>120</v>
      </c>
      <c r="L125" s="47"/>
      <c r="M125" s="47"/>
      <c r="N125" s="47"/>
    </row>
    <row r="126" spans="2:14" ht="18" customHeight="1">
      <c r="B126" s="98"/>
      <c r="C126" s="99"/>
      <c r="D126" s="99"/>
      <c r="E126" s="87"/>
      <c r="F126" s="88"/>
      <c r="G126" s="111"/>
      <c r="H126" s="111"/>
      <c r="I126" s="110"/>
      <c r="J126" s="112"/>
      <c r="K126" s="41" t="s">
        <v>121</v>
      </c>
      <c r="L126" s="48"/>
      <c r="M126" s="45"/>
      <c r="N126" s="48"/>
    </row>
    <row r="127" spans="2:14" ht="18" customHeight="1">
      <c r="B127" s="147" t="s">
        <v>64</v>
      </c>
      <c r="C127" s="148"/>
      <c r="D127" s="148"/>
      <c r="E127" s="26"/>
      <c r="F127" s="26"/>
      <c r="G127" s="26"/>
      <c r="H127" s="26"/>
      <c r="I127" s="26"/>
      <c r="J127" s="26"/>
      <c r="K127" s="26"/>
      <c r="L127" s="26"/>
      <c r="M127" s="26"/>
      <c r="N127" s="58"/>
    </row>
    <row r="128" spans="2:14" ht="13.5" customHeight="1">
      <c r="B128" s="117"/>
      <c r="C128" s="42" t="s">
        <v>65</v>
      </c>
      <c r="D128" s="118"/>
      <c r="E128" s="42"/>
      <c r="F128" s="42"/>
      <c r="G128" s="42"/>
      <c r="H128" s="42"/>
      <c r="I128" s="42"/>
      <c r="J128" s="42"/>
      <c r="K128" s="42"/>
      <c r="L128" s="42"/>
      <c r="M128" s="42"/>
      <c r="N128" s="59"/>
    </row>
    <row r="129" spans="2:14" ht="13.5" customHeight="1">
      <c r="B129" s="117"/>
      <c r="C129" s="42" t="s">
        <v>66</v>
      </c>
      <c r="D129" s="118"/>
      <c r="E129" s="42"/>
      <c r="F129" s="42"/>
      <c r="G129" s="42"/>
      <c r="H129" s="42"/>
      <c r="I129" s="42"/>
      <c r="J129" s="42"/>
      <c r="K129" s="42"/>
      <c r="L129" s="42"/>
      <c r="M129" s="42"/>
      <c r="N129" s="59"/>
    </row>
    <row r="130" spans="2:14" ht="13.5" customHeight="1">
      <c r="B130" s="117"/>
      <c r="C130" s="42" t="s">
        <v>67</v>
      </c>
      <c r="D130" s="118"/>
      <c r="E130" s="42"/>
      <c r="F130" s="42"/>
      <c r="G130" s="42"/>
      <c r="H130" s="42"/>
      <c r="I130" s="42"/>
      <c r="J130" s="42"/>
      <c r="K130" s="42"/>
      <c r="L130" s="42"/>
      <c r="M130" s="42"/>
      <c r="N130" s="59"/>
    </row>
    <row r="131" spans="2:14" ht="13.5" customHeight="1">
      <c r="B131" s="117"/>
      <c r="C131" s="42" t="s">
        <v>240</v>
      </c>
      <c r="D131" s="118"/>
      <c r="E131" s="42"/>
      <c r="F131" s="42"/>
      <c r="G131" s="42"/>
      <c r="H131" s="42"/>
      <c r="I131" s="42"/>
      <c r="J131" s="42"/>
      <c r="K131" s="42"/>
      <c r="L131" s="42"/>
      <c r="M131" s="42"/>
      <c r="N131" s="59"/>
    </row>
    <row r="132" spans="2:14" ht="13.5" customHeight="1">
      <c r="B132" s="119"/>
      <c r="C132" s="42" t="s">
        <v>241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59"/>
    </row>
    <row r="133" spans="2:14" ht="13.5" customHeight="1">
      <c r="B133" s="119"/>
      <c r="C133" s="42" t="s">
        <v>201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59"/>
    </row>
    <row r="134" spans="2:14" ht="13.5" customHeight="1">
      <c r="B134" s="119"/>
      <c r="C134" s="42" t="s">
        <v>112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59"/>
    </row>
    <row r="135" spans="2:14" ht="13.5" customHeight="1">
      <c r="B135" s="119"/>
      <c r="C135" s="42" t="s">
        <v>113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59"/>
    </row>
    <row r="136" spans="2:14" ht="13.5" customHeight="1">
      <c r="B136" s="119"/>
      <c r="C136" s="42" t="s">
        <v>97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59"/>
    </row>
    <row r="137" spans="2:14" ht="13.5" customHeight="1">
      <c r="B137" s="119"/>
      <c r="C137" s="42" t="s">
        <v>246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59"/>
    </row>
    <row r="138" spans="2:14" ht="13.5" customHeight="1">
      <c r="B138" s="119"/>
      <c r="C138" s="42" t="s">
        <v>242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59"/>
    </row>
    <row r="139" spans="2:14" ht="13.5" customHeight="1">
      <c r="B139" s="119"/>
      <c r="C139" s="42" t="s">
        <v>243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59"/>
    </row>
    <row r="140" spans="2:14" ht="13.5" customHeight="1">
      <c r="B140" s="119"/>
      <c r="C140" s="42" t="s">
        <v>244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59"/>
    </row>
    <row r="141" spans="2:14" ht="13.5" customHeight="1">
      <c r="B141" s="119"/>
      <c r="C141" s="42" t="s">
        <v>194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59"/>
    </row>
    <row r="142" spans="2:14" ht="13.5" customHeight="1">
      <c r="B142" s="119"/>
      <c r="C142" s="42" t="s">
        <v>245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59"/>
    </row>
    <row r="143" spans="2:14" ht="13.5" customHeight="1">
      <c r="B143" s="119"/>
      <c r="C143" s="42" t="s">
        <v>532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59"/>
    </row>
    <row r="144" spans="2:14" ht="13.5" customHeight="1">
      <c r="B144" s="119"/>
      <c r="C144" s="42" t="s">
        <v>203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59"/>
    </row>
    <row r="145" spans="2:14" ht="13.5" customHeight="1">
      <c r="B145" s="119"/>
      <c r="C145" s="42" t="s">
        <v>149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59"/>
    </row>
    <row r="146" spans="2:14" ht="18" customHeight="1">
      <c r="B146" s="119"/>
      <c r="C146" s="42" t="s">
        <v>68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59"/>
    </row>
    <row r="147" spans="2:14" ht="13.5">
      <c r="B147" s="120"/>
      <c r="C147" s="42" t="s">
        <v>248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1"/>
    </row>
    <row r="148" spans="2:14" ht="13.5">
      <c r="B148" s="120"/>
      <c r="C148" s="42" t="s">
        <v>202</v>
      </c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1"/>
    </row>
    <row r="149" spans="2:14" ht="13.5">
      <c r="B149" s="120"/>
      <c r="C149" s="42" t="s">
        <v>249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</row>
    <row r="150" spans="2:14" ht="14.25" thickBot="1">
      <c r="B150" s="121"/>
      <c r="C150" s="43" t="s">
        <v>250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</row>
  </sheetData>
  <sheetProtection/>
  <mergeCells count="27">
    <mergeCell ref="D4:G4"/>
    <mergeCell ref="D5:G5"/>
    <mergeCell ref="D6:G6"/>
    <mergeCell ref="D7:F7"/>
    <mergeCell ref="D8:F8"/>
    <mergeCell ref="D9:F9"/>
    <mergeCell ref="G10:H10"/>
    <mergeCell ref="C105:D105"/>
    <mergeCell ref="D100:G100"/>
    <mergeCell ref="D101:G101"/>
    <mergeCell ref="B108:I108"/>
    <mergeCell ref="B109:D109"/>
    <mergeCell ref="G109:H109"/>
    <mergeCell ref="G102:H102"/>
    <mergeCell ref="G110:H110"/>
    <mergeCell ref="G111:H111"/>
    <mergeCell ref="G112:H112"/>
    <mergeCell ref="G113:H113"/>
    <mergeCell ref="G114:H114"/>
    <mergeCell ref="G115:H115"/>
    <mergeCell ref="B127:D127"/>
    <mergeCell ref="G116:H116"/>
    <mergeCell ref="G117:H117"/>
    <mergeCell ref="B118:D118"/>
    <mergeCell ref="G118:H118"/>
    <mergeCell ref="G120:H120"/>
    <mergeCell ref="G123:H12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8" scale="85" r:id="rId1"/>
  <rowBreaks count="1" manualBreakCount="1">
    <brk id="96" max="255" man="1"/>
  </rowBreaks>
  <ignoredErrors>
    <ignoredError sqref="L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千葉県環境財団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印旛沼プランクトン同定計数結果Ｈ１７</dc:title>
  <dc:subject/>
  <dc:creator>早川雅久</dc:creator>
  <cp:keywords/>
  <dc:description/>
  <cp:lastModifiedBy>千葉県</cp:lastModifiedBy>
  <cp:lastPrinted>2019-03-22T08:29:08Z</cp:lastPrinted>
  <dcterms:created xsi:type="dcterms:W3CDTF">1998-04-10T06:22:15Z</dcterms:created>
  <dcterms:modified xsi:type="dcterms:W3CDTF">2020-04-02T05:22:09Z</dcterms:modified>
  <cp:category/>
  <cp:version/>
  <cp:contentType/>
  <cp:contentStatus/>
</cp:coreProperties>
</file>