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DD0A62CF-4A1A-40A8-B877-F78162910F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-4（月単位未達成）" sheetId="5" r:id="rId1"/>
    <sheet name="様式-4(想定月単位未達成)" sheetId="1" r:id="rId2"/>
    <sheet name="様式-4 (想定4週8休)" sheetId="2" r:id="rId3"/>
    <sheet name="★添付ﾁｪｯｸﾘｽﾄ例" sheetId="3" r:id="rId4"/>
    <sheet name="祝日" sheetId="4" r:id="rId5"/>
  </sheets>
  <definedNames>
    <definedName name="_xlnm.Print_Area" localSheetId="3">★添付ﾁｪｯｸﾘｽﾄ例!$A$1:$J$45</definedName>
    <definedName name="_xlnm.Print_Area" localSheetId="2">'様式-4 (想定4週8休)'!$A$1:$X$47</definedName>
    <definedName name="_xlnm.Print_Area" localSheetId="0">'様式-4（月単位未達成）'!$A$1:$X$47</definedName>
    <definedName name="_xlnm.Print_Area" localSheetId="1">'様式-4(想定月単位未達成)'!$A$1:$X$47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4" l="1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E41" i="3" l="1"/>
  <c r="D41" i="3"/>
  <c r="B10" i="3"/>
  <c r="B11" i="3" s="1"/>
  <c r="L6" i="3"/>
  <c r="E42" i="3" s="1"/>
  <c r="C11" i="3" l="1"/>
  <c r="B12" i="3"/>
  <c r="G11" i="3"/>
  <c r="E43" i="3"/>
  <c r="C10" i="3"/>
  <c r="G10" i="3"/>
  <c r="D42" i="3"/>
  <c r="D43" i="3" s="1"/>
  <c r="G12" i="3" l="1"/>
  <c r="C12" i="3"/>
  <c r="B13" i="3"/>
  <c r="B14" i="3" l="1"/>
  <c r="G13" i="3"/>
  <c r="C13" i="3"/>
  <c r="B15" i="3" l="1"/>
  <c r="G14" i="3"/>
  <c r="C14" i="3"/>
  <c r="C15" i="3" l="1"/>
  <c r="B16" i="3"/>
  <c r="G15" i="3"/>
  <c r="G16" i="3" l="1"/>
  <c r="C16" i="3"/>
  <c r="B17" i="3"/>
  <c r="B18" i="3" l="1"/>
  <c r="G17" i="3"/>
  <c r="C17" i="3"/>
  <c r="B19" i="3" l="1"/>
  <c r="G18" i="3"/>
  <c r="C18" i="3"/>
  <c r="C19" i="3" l="1"/>
  <c r="B20" i="3"/>
  <c r="G19" i="3"/>
  <c r="G20" i="3" l="1"/>
  <c r="C20" i="3"/>
  <c r="B21" i="3"/>
  <c r="B22" i="3" l="1"/>
  <c r="G21" i="3"/>
  <c r="C21" i="3"/>
  <c r="B23" i="3" l="1"/>
  <c r="G22" i="3"/>
  <c r="C22" i="3"/>
  <c r="C23" i="3" l="1"/>
  <c r="B24" i="3"/>
  <c r="G23" i="3"/>
  <c r="G24" i="3" l="1"/>
  <c r="C24" i="3"/>
  <c r="B25" i="3"/>
  <c r="B26" i="3" l="1"/>
  <c r="G25" i="3"/>
  <c r="C25" i="3"/>
  <c r="B27" i="3" l="1"/>
  <c r="G26" i="3"/>
  <c r="C26" i="3"/>
  <c r="C27" i="3" l="1"/>
  <c r="B28" i="3"/>
  <c r="G27" i="3"/>
  <c r="G28" i="3" l="1"/>
  <c r="C28" i="3"/>
  <c r="B29" i="3"/>
  <c r="B30" i="3" l="1"/>
  <c r="G29" i="3"/>
  <c r="C29" i="3"/>
  <c r="B31" i="3" l="1"/>
  <c r="G30" i="3"/>
  <c r="C30" i="3"/>
  <c r="C31" i="3" l="1"/>
  <c r="B32" i="3"/>
  <c r="G31" i="3"/>
  <c r="G32" i="3" l="1"/>
  <c r="C32" i="3"/>
  <c r="B33" i="3"/>
  <c r="B34" i="3" l="1"/>
  <c r="G33" i="3"/>
  <c r="C33" i="3"/>
  <c r="B35" i="3" l="1"/>
  <c r="G34" i="3"/>
  <c r="C34" i="3"/>
  <c r="C35" i="3" l="1"/>
  <c r="B36" i="3"/>
  <c r="G35" i="3"/>
  <c r="G36" i="3" l="1"/>
  <c r="C36" i="3"/>
  <c r="B37" i="3"/>
  <c r="B38" i="3" l="1"/>
  <c r="G37" i="3"/>
  <c r="C37" i="3"/>
  <c r="B39" i="3" l="1"/>
  <c r="G38" i="3"/>
  <c r="C38" i="3"/>
  <c r="C39" i="3" l="1"/>
  <c r="B40" i="3"/>
  <c r="G39" i="3"/>
  <c r="G40" i="3" l="1"/>
  <c r="C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9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現場着手時に計画していた閉所日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実績確認日に受注者と打合せを行い、今後の想定閉所日を確認する。</t>
        </r>
      </text>
    </comment>
    <comment ref="E41" authorId="0" shapeId="0" xr:uid="{00000000-0006-0000-0300-000003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<sst xmlns="http://schemas.openxmlformats.org/spreadsheetml/2006/main" count="312" uniqueCount="113">
  <si>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</si>
  <si>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</si>
  <si>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</si>
  <si>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</si>
  <si>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</si>
  <si>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</si>
  <si>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</si>
  <si>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</si>
  <si>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</si>
  <si>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</si>
  <si>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</si>
  <si>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</si>
  <si>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</si>
  <si>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</si>
  <si>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</si>
  <si>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</si>
  <si>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</si>
  <si>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</si>
  <si>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</si>
  <si>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</si>
  <si>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</si>
  <si>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</si>
  <si>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</si>
  <si>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</si>
  <si>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</si>
  <si>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</si>
  <si>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</si>
  <si>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</si>
  <si>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</si>
  <si>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</si>
  <si>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</si>
  <si>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○○工務店</t>
    <rPh sb="2" eb="5">
      <t>コウムテン</t>
    </rPh>
    <phoneticPr fontId="3"/>
  </si>
  <si>
    <t>■発注者</t>
    <rPh sb="1" eb="4">
      <t>ハッチュウシャ</t>
    </rPh>
    <phoneticPr fontId="5"/>
  </si>
  <si>
    <t>□受注者</t>
    <rPh sb="1" eb="4">
      <t>ジュチュウシャ</t>
    </rPh>
    <phoneticPr fontId="5"/>
  </si>
  <si>
    <t>労務費</t>
    <rPh sb="0" eb="3">
      <t>ロウムヒ</t>
    </rPh>
    <phoneticPr fontId="3"/>
  </si>
  <si>
    <t>機械経費</t>
    <rPh sb="0" eb="2">
      <t>キカイ</t>
    </rPh>
    <rPh sb="2" eb="4">
      <t>ケイヒ</t>
    </rPh>
    <phoneticPr fontId="3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</si>
  <si>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3"/>
  </si>
  <si>
    <t>現場管理費率</t>
    <rPh sb="0" eb="2">
      <t>ゲンバ</t>
    </rPh>
    <rPh sb="2" eb="5">
      <t>カンリヒ</t>
    </rPh>
    <rPh sb="5" eb="6">
      <t>リツ</t>
    </rPh>
    <phoneticPr fontId="3"/>
  </si>
  <si>
    <t>閉所状況
（閉所率）</t>
    <rPh sb="0" eb="2">
      <t>ヘイショ</t>
    </rPh>
    <rPh sb="2" eb="4">
      <t>ジョウキョウ</t>
    </rPh>
    <rPh sb="6" eb="8">
      <t>ヘイショ</t>
    </rPh>
    <rPh sb="8" eb="9">
      <t>リツ</t>
    </rPh>
    <phoneticPr fontId="3"/>
  </si>
  <si>
    <t>　　　　</t>
    <phoneticPr fontId="3"/>
  </si>
  <si>
    <t>　□指示　　　□協議　　　■通知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</si>
  <si>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（契約金額ベース）</t>
    <rPh sb="1" eb="3">
      <t>ケイヤク</t>
    </rPh>
    <rPh sb="3" eb="5">
      <t>キンガク</t>
    </rPh>
    <phoneticPr fontId="3"/>
  </si>
  <si>
    <t>現場閉所による週休２日工事の実施状況について</t>
    <rPh sb="0" eb="2">
      <t>ゲンバ</t>
    </rPh>
    <rPh sb="2" eb="4">
      <t>ヘイショ</t>
    </rPh>
    <rPh sb="7" eb="9">
      <t>シュウキュウ</t>
    </rPh>
    <rPh sb="10" eb="11">
      <t>ニチ</t>
    </rPh>
    <rPh sb="11" eb="13">
      <t>コウジ</t>
    </rPh>
    <rPh sb="14" eb="16">
      <t>ジッシ</t>
    </rPh>
    <rPh sb="16" eb="18">
      <t>ジョウキョウ</t>
    </rPh>
    <phoneticPr fontId="3"/>
  </si>
  <si>
    <t>【概算】約○○万円減</t>
    <rPh sb="1" eb="3">
      <t>ガイサン</t>
    </rPh>
    <rPh sb="4" eb="5">
      <t>ヤク</t>
    </rPh>
    <rPh sb="7" eb="9">
      <t>マンエン</t>
    </rPh>
    <rPh sb="9" eb="10">
      <t>ゲン</t>
    </rPh>
    <phoneticPr fontId="3"/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</si>
  <si>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</si>
  <si>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</si>
  <si>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</si>
  <si>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</si>
  <si>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</si>
  <si>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</si>
  <si>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</si>
  <si>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</si>
  <si>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</si>
  <si>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</si>
  <si>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</si>
  <si>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</si>
  <si>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</si>
  <si>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</si>
  <si>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</si>
  <si>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</si>
  <si>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</si>
  <si>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</si>
  <si>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</si>
  <si>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</si>
  <si>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</si>
  <si>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</si>
  <si>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</si>
  <si>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</si>
  <si>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</si>
  <si>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</si>
  <si>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閉所率</t>
  </si>
  <si>
    <t>昭和の日</t>
  </si>
  <si>
    <t>山の日</t>
  </si>
  <si>
    <t>振替休日</t>
    <rPh sb="0" eb="2">
      <t>フリカ</t>
    </rPh>
    <phoneticPr fontId="20"/>
  </si>
  <si>
    <t>秋分の日</t>
    <phoneticPr fontId="20"/>
  </si>
  <si>
    <t>文化の日</t>
    <phoneticPr fontId="20"/>
  </si>
  <si>
    <t>元日</t>
    <rPh sb="0" eb="2">
      <t>ガンジツ</t>
    </rPh>
    <phoneticPr fontId="20"/>
  </si>
  <si>
    <t>建国記念の日</t>
    <rPh sb="0" eb="2">
      <t>ケンコク</t>
    </rPh>
    <rPh sb="2" eb="4">
      <t>キネン</t>
    </rPh>
    <phoneticPr fontId="20"/>
  </si>
  <si>
    <t>憲法記念日</t>
  </si>
  <si>
    <t>みどりの日</t>
  </si>
  <si>
    <t>こどもの日</t>
  </si>
  <si>
    <t>現場完了予定日</t>
    <rPh sb="0" eb="2">
      <t>ゲンバ</t>
    </rPh>
    <rPh sb="2" eb="4">
      <t>カンリョウ</t>
    </rPh>
    <rPh sb="4" eb="6">
      <t>ヨテイ</t>
    </rPh>
    <rPh sb="6" eb="7">
      <t>ヒ</t>
    </rPh>
    <phoneticPr fontId="3"/>
  </si>
  <si>
    <t>地元からの要請</t>
    <rPh sb="0" eb="2">
      <t>ジモト</t>
    </rPh>
    <rPh sb="5" eb="7">
      <t>ヨウセイ</t>
    </rPh>
    <phoneticPr fontId="3"/>
  </si>
  <si>
    <t>　現場閉所日の実績及び予定を確認し、今後の現場閉所日を別添チェックリストのとおり</t>
    <rPh sb="1" eb="3">
      <t>ゲンバ</t>
    </rPh>
    <rPh sb="3" eb="5">
      <t>ヘイショ</t>
    </rPh>
    <rPh sb="5" eb="6">
      <t>ヒ</t>
    </rPh>
    <rPh sb="7" eb="9">
      <t>ジッセキ</t>
    </rPh>
    <rPh sb="9" eb="10">
      <t>オヨ</t>
    </rPh>
    <rPh sb="11" eb="13">
      <t>ヨテイ</t>
    </rPh>
    <rPh sb="14" eb="16">
      <t>カクニン</t>
    </rPh>
    <rPh sb="18" eb="20">
      <t>コンゴ</t>
    </rPh>
    <rPh sb="21" eb="23">
      <t>ゲンバ</t>
    </rPh>
    <rPh sb="23" eb="25">
      <t>ヘイショ</t>
    </rPh>
    <rPh sb="25" eb="26">
      <t>ビ</t>
    </rPh>
    <rPh sb="27" eb="29">
      <t>ベッテン</t>
    </rPh>
    <phoneticPr fontId="3"/>
  </si>
  <si>
    <t>取り扱うこととしました。</t>
    <rPh sb="0" eb="1">
      <t>ト</t>
    </rPh>
    <rPh sb="2" eb="3">
      <t>アツカ</t>
    </rPh>
    <phoneticPr fontId="3"/>
  </si>
  <si>
    <t>取り扱うこととします。</t>
    <rPh sb="0" eb="1">
      <t>ト</t>
    </rPh>
    <rPh sb="2" eb="3">
      <t>アツカ</t>
    </rPh>
    <phoneticPr fontId="3"/>
  </si>
  <si>
    <t>※実績確認日～現場完了予定日までのチェックリストを添付</t>
    <rPh sb="1" eb="3">
      <t>ジッセキ</t>
    </rPh>
    <rPh sb="3" eb="5">
      <t>カクニン</t>
    </rPh>
    <rPh sb="5" eb="6">
      <t>ヒ</t>
    </rPh>
    <rPh sb="7" eb="9">
      <t>ゲンバ</t>
    </rPh>
    <rPh sb="9" eb="11">
      <t>カンリョウ</t>
    </rPh>
    <rPh sb="11" eb="13">
      <t>ヨテイ</t>
    </rPh>
    <rPh sb="13" eb="14">
      <t>ビ</t>
    </rPh>
    <rPh sb="25" eb="27">
      <t>テンプ</t>
    </rPh>
    <phoneticPr fontId="3"/>
  </si>
  <si>
    <t>　（実績確認日～現場完了日が複数月跨ぐ場合はその分添付）</t>
    <rPh sb="2" eb="4">
      <t>ジッセキ</t>
    </rPh>
    <rPh sb="4" eb="6">
      <t>カクニン</t>
    </rPh>
    <rPh sb="6" eb="7">
      <t>ヒ</t>
    </rPh>
    <rPh sb="8" eb="10">
      <t>ゲンバ</t>
    </rPh>
    <rPh sb="10" eb="12">
      <t>カンリョウ</t>
    </rPh>
    <rPh sb="12" eb="13">
      <t>ヒ</t>
    </rPh>
    <rPh sb="14" eb="16">
      <t>フクスウ</t>
    </rPh>
    <rPh sb="16" eb="17">
      <t>ツキ</t>
    </rPh>
    <rPh sb="17" eb="18">
      <t>マタ</t>
    </rPh>
    <rPh sb="19" eb="21">
      <t>バアイ</t>
    </rPh>
    <rPh sb="24" eb="25">
      <t>ブン</t>
    </rPh>
    <rPh sb="25" eb="27">
      <t>テンプ</t>
    </rPh>
    <phoneticPr fontId="3"/>
  </si>
  <si>
    <t>建設工事請負契約書第20条に基づき通知します。</t>
    <rPh sb="9" eb="10">
      <t>ダイ</t>
    </rPh>
    <rPh sb="12" eb="13">
      <t>ジョウ</t>
    </rPh>
    <rPh sb="14" eb="15">
      <t>モト</t>
    </rPh>
    <rPh sb="17" eb="19">
      <t>ツウチ</t>
    </rPh>
    <phoneticPr fontId="3"/>
  </si>
  <si>
    <r>
      <t xml:space="preserve">月単位の
</t>
    </r>
    <r>
      <rPr>
        <sz val="8"/>
        <rFont val="ＭＳ Ｐ明朝"/>
        <family val="1"/>
        <charset val="128"/>
      </rPr>
      <t>（75%以上87.5%未満）</t>
    </r>
    <rPh sb="0" eb="3">
      <t>ツキタンイ</t>
    </rPh>
    <rPh sb="9" eb="11">
      <t>イジョウ</t>
    </rPh>
    <rPh sb="16" eb="18">
      <t>ミマン</t>
    </rPh>
    <phoneticPr fontId="3"/>
  </si>
  <si>
    <t>週休２日</t>
    <rPh sb="0" eb="2">
      <t>シュウキュウ</t>
    </rPh>
    <rPh sb="3" eb="4">
      <t>ニチ</t>
    </rPh>
    <phoneticPr fontId="3"/>
  </si>
  <si>
    <t>通期の</t>
    <rPh sb="0" eb="2">
      <t>ツウキ</t>
    </rPh>
    <phoneticPr fontId="3"/>
  </si>
  <si>
    <r>
      <t>　これにより、</t>
    </r>
    <r>
      <rPr>
        <sz val="12"/>
        <color rgb="FFFF0000"/>
        <rFont val="ＭＳ Ｐ明朝"/>
        <family val="1"/>
        <charset val="128"/>
      </rPr>
      <t>通期の週休２日（４週８休以上）を用いて</t>
    </r>
    <r>
      <rPr>
        <sz val="12"/>
        <rFont val="ＭＳ Ｐ明朝"/>
        <family val="1"/>
        <charset val="128"/>
      </rPr>
      <t>設計変更することとしましたので、</t>
    </r>
    <rPh sb="7" eb="9">
      <t>ツウキ</t>
    </rPh>
    <rPh sb="10" eb="12">
      <t>シュウキュウ</t>
    </rPh>
    <rPh sb="13" eb="14">
      <t>ニチ</t>
    </rPh>
    <rPh sb="16" eb="17">
      <t>シュウ</t>
    </rPh>
    <rPh sb="18" eb="19">
      <t>キュウ</t>
    </rPh>
    <rPh sb="19" eb="21">
      <t>イジョウ</t>
    </rPh>
    <rPh sb="23" eb="24">
      <t>モチ</t>
    </rPh>
    <rPh sb="26" eb="28">
      <t>セッケイ</t>
    </rPh>
    <rPh sb="28" eb="30">
      <t>ヘンコウ</t>
    </rPh>
    <phoneticPr fontId="3"/>
  </si>
  <si>
    <t>成人の日</t>
  </si>
  <si>
    <t>天皇誕生日</t>
  </si>
  <si>
    <t>春分の日</t>
  </si>
  <si>
    <t>海の日</t>
  </si>
  <si>
    <t>敬老の日</t>
  </si>
  <si>
    <t>秋分の日</t>
  </si>
  <si>
    <t>スポーツの日</t>
  </si>
  <si>
    <t>文化の日</t>
  </si>
  <si>
    <t>勤労感謝の日</t>
  </si>
  <si>
    <t>国民の休日</t>
    <rPh sb="0" eb="2">
      <t>コクミン</t>
    </rPh>
    <rPh sb="3" eb="5">
      <t>キュウジツ</t>
    </rPh>
    <phoneticPr fontId="20"/>
  </si>
  <si>
    <t>202４年祝日等一覧</t>
    <phoneticPr fontId="20"/>
  </si>
  <si>
    <t>202５年祝日等一覧</t>
    <phoneticPr fontId="20"/>
  </si>
  <si>
    <t>202６年祝日等一覧</t>
    <phoneticPr fontId="20"/>
  </si>
  <si>
    <t>202７年祝日等一覧</t>
    <phoneticPr fontId="20"/>
  </si>
  <si>
    <t>実績確認日</t>
    <rPh sb="0" eb="5">
      <t>ジッセキカクニンビ</t>
    </rPh>
    <phoneticPr fontId="3"/>
  </si>
  <si>
    <t>12月15日の振替</t>
    <rPh sb="2" eb="3">
      <t>ガツ</t>
    </rPh>
    <rPh sb="5" eb="6">
      <t>ニチ</t>
    </rPh>
    <rPh sb="7" eb="9">
      <t>フリカエ</t>
    </rPh>
    <phoneticPr fontId="3"/>
  </si>
  <si>
    <t>　提出された履行報告書及びチェックリストを確認した結果、月単位の週休２日（４週８休</t>
    <rPh sb="1" eb="3">
      <t>テイシュツ</t>
    </rPh>
    <rPh sb="6" eb="8">
      <t>リコウ</t>
    </rPh>
    <rPh sb="8" eb="11">
      <t>ホウコクショ</t>
    </rPh>
    <rPh sb="11" eb="12">
      <t>オヨ</t>
    </rPh>
    <rPh sb="21" eb="23">
      <t>カクニン</t>
    </rPh>
    <rPh sb="25" eb="27">
      <t>ケッカ</t>
    </rPh>
    <rPh sb="28" eb="31">
      <t>ツキタンイ</t>
    </rPh>
    <rPh sb="32" eb="34">
      <t>シュウキュウ</t>
    </rPh>
    <rPh sb="35" eb="36">
      <t>ニチ</t>
    </rPh>
    <phoneticPr fontId="3"/>
  </si>
  <si>
    <r>
      <t>以上）が達成されていなかったため、</t>
    </r>
    <r>
      <rPr>
        <sz val="12"/>
        <color rgb="FFFF0000"/>
        <rFont val="ＭＳ Ｐ明朝"/>
        <family val="1"/>
        <charset val="128"/>
      </rPr>
      <t>通期の週休２日（４週８休以上）の補正係数を用いて</t>
    </r>
    <rPh sb="4" eb="6">
      <t>タッセイ</t>
    </rPh>
    <rPh sb="17" eb="19">
      <t>ツウキ</t>
    </rPh>
    <rPh sb="20" eb="22">
      <t>シュウキュウ</t>
    </rPh>
    <rPh sb="23" eb="24">
      <t>ニチ</t>
    </rPh>
    <rPh sb="26" eb="27">
      <t>シュウ</t>
    </rPh>
    <rPh sb="28" eb="29">
      <t>ヤス</t>
    </rPh>
    <rPh sb="29" eb="31">
      <t>イジョウ</t>
    </rPh>
    <rPh sb="33" eb="35">
      <t>ホセイ</t>
    </rPh>
    <rPh sb="35" eb="37">
      <t>ケイスウ</t>
    </rPh>
    <rPh sb="38" eb="39">
      <t>モチ</t>
    </rPh>
    <phoneticPr fontId="3"/>
  </si>
  <si>
    <t>設計変更することとしましたので、建設工事請負契約書第20条に基づき通知します。</t>
    <rPh sb="25" eb="26">
      <t>ダイ</t>
    </rPh>
    <rPh sb="28" eb="29">
      <t>ジョウ</t>
    </rPh>
    <rPh sb="30" eb="31">
      <t>モト</t>
    </rPh>
    <rPh sb="33" eb="35">
      <t>ツウチ</t>
    </rPh>
    <phoneticPr fontId="3"/>
  </si>
  <si>
    <t>様式－４</t>
    <rPh sb="0" eb="2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</si>
</sst>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$-411]ggge&quot;年&quot;m&quot;月&quot;d&quot;日&quot;;@"/>
    <numFmt numFmtId="177" formatCode="0.0"/>
    <numFmt numFmtId="178" formatCode="m&quot;月&quot;d&quot;日&quot;;@"/>
    <numFmt numFmtId="179" formatCode="aaa"/>
    <numFmt numFmtId="180" formatCode="0_);[Red]\(0\)"/>
    <numFmt numFmtId="181" formatCode="#&quot;日&quot;"/>
    <numFmt numFmtId="182" formatCode="0.0%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6" fillId="0" borderId="26" xfId="1" applyFont="1" applyBorder="1" applyAlignment="1">
      <alignment vertical="top"/>
    </xf>
    <xf numFmtId="0" fontId="6" fillId="0" borderId="0" xfId="1" applyFont="1">
      <alignment vertical="center"/>
    </xf>
    <xf numFmtId="0" fontId="2" fillId="2" borderId="23" xfId="1" applyFont="1" applyFill="1" applyBorder="1">
      <alignment vertical="center"/>
    </xf>
    <xf numFmtId="0" fontId="1" fillId="0" borderId="0" xfId="1">
      <alignment vertical="center"/>
    </xf>
    <xf numFmtId="0" fontId="16" fillId="2" borderId="0" xfId="1" applyFont="1" applyFill="1">
      <alignment vertical="center"/>
    </xf>
    <xf numFmtId="0" fontId="1" fillId="2" borderId="0" xfId="1" applyFill="1">
      <alignment vertical="center"/>
    </xf>
    <xf numFmtId="0" fontId="17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8" fillId="0" borderId="0" xfId="1" applyFont="1" applyAlignment="1">
      <alignment horizontal="center" vertical="center" shrinkToFit="1"/>
    </xf>
    <xf numFmtId="14" fontId="19" fillId="0" borderId="0" xfId="1" applyNumberFormat="1" applyFont="1">
      <alignment vertical="center"/>
    </xf>
    <xf numFmtId="0" fontId="1" fillId="0" borderId="47" xfId="1" applyBorder="1" applyAlignment="1">
      <alignment horizontal="center" vertical="center"/>
    </xf>
    <xf numFmtId="0" fontId="1" fillId="2" borderId="48" xfId="1" applyFill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1" fillId="0" borderId="51" xfId="1" applyBorder="1" applyAlignment="1">
      <alignment vertical="center" wrapText="1"/>
    </xf>
    <xf numFmtId="0" fontId="1" fillId="3" borderId="52" xfId="1" applyFill="1" applyBorder="1" applyAlignment="1">
      <alignment horizontal="center" vertical="center"/>
    </xf>
    <xf numFmtId="0" fontId="16" fillId="0" borderId="0" xfId="1" applyFont="1" applyAlignment="1">
      <alignment vertical="top"/>
    </xf>
    <xf numFmtId="178" fontId="1" fillId="0" borderId="52" xfId="1" applyNumberFormat="1" applyBorder="1" applyAlignment="1">
      <alignment horizontal="center" vertical="center"/>
    </xf>
    <xf numFmtId="179" fontId="1" fillId="0" borderId="53" xfId="1" applyNumberFormat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horizontal="center" vertical="center" shrinkToFit="1"/>
    </xf>
    <xf numFmtId="0" fontId="1" fillId="3" borderId="52" xfId="1" applyFill="1" applyBorder="1">
      <alignment vertical="center"/>
    </xf>
    <xf numFmtId="56" fontId="1" fillId="0" borderId="0" xfId="1" applyNumberFormat="1">
      <alignment vertical="center"/>
    </xf>
    <xf numFmtId="178" fontId="1" fillId="0" borderId="55" xfId="1" applyNumberFormat="1" applyBorder="1" applyAlignment="1">
      <alignment horizontal="center" vertical="center"/>
    </xf>
    <xf numFmtId="179" fontId="1" fillId="0" borderId="56" xfId="1" applyNumberFormat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" fillId="0" borderId="57" xfId="1" applyBorder="1" applyAlignment="1">
      <alignment horizontal="center" vertical="center" shrinkToFit="1"/>
    </xf>
    <xf numFmtId="0" fontId="1" fillId="0" borderId="30" xfId="1" applyBorder="1" applyAlignment="1">
      <alignment shrinkToFit="1"/>
    </xf>
    <xf numFmtId="0" fontId="1" fillId="0" borderId="0" xfId="1" applyAlignment="1">
      <alignment shrinkToFit="1"/>
    </xf>
    <xf numFmtId="180" fontId="1" fillId="0" borderId="0" xfId="1" applyNumberFormat="1" applyAlignment="1">
      <alignment shrinkToFit="1"/>
    </xf>
    <xf numFmtId="181" fontId="21" fillId="0" borderId="30" xfId="1" applyNumberFormat="1" applyFont="1" applyBorder="1" applyAlignment="1">
      <alignment horizontal="left"/>
    </xf>
    <xf numFmtId="182" fontId="0" fillId="0" borderId="0" xfId="12" applyNumberFormat="1" applyFont="1" applyFill="1">
      <alignment vertical="center"/>
    </xf>
    <xf numFmtId="177" fontId="14" fillId="0" borderId="0" xfId="11" applyNumberFormat="1" applyFont="1" applyFill="1" applyBorder="1" applyAlignment="1">
      <alignment vertical="center"/>
    </xf>
    <xf numFmtId="9" fontId="15" fillId="0" borderId="0" xfId="11" applyFont="1" applyFill="1" applyBorder="1" applyAlignment="1">
      <alignment vertical="center"/>
    </xf>
    <xf numFmtId="178" fontId="0" fillId="0" borderId="58" xfId="0" applyNumberFormat="1" applyBorder="1">
      <alignment vertical="center"/>
    </xf>
    <xf numFmtId="178" fontId="1" fillId="0" borderId="58" xfId="0" applyNumberFormat="1" applyFont="1" applyBorder="1">
      <alignment vertical="center"/>
    </xf>
    <xf numFmtId="0" fontId="0" fillId="0" borderId="59" xfId="0" applyBorder="1">
      <alignment vertical="center"/>
    </xf>
    <xf numFmtId="178" fontId="0" fillId="0" borderId="53" xfId="0" applyNumberFormat="1" applyBorder="1">
      <alignment vertical="center"/>
    </xf>
    <xf numFmtId="0" fontId="0" fillId="0" borderId="60" xfId="0" applyBorder="1">
      <alignment vertical="center"/>
    </xf>
    <xf numFmtId="0" fontId="1" fillId="0" borderId="60" xfId="0" applyFont="1" applyBorder="1">
      <alignment vertical="center"/>
    </xf>
    <xf numFmtId="0" fontId="1" fillId="0" borderId="64" xfId="0" applyFont="1" applyBorder="1">
      <alignment vertical="center"/>
    </xf>
    <xf numFmtId="178" fontId="0" fillId="0" borderId="63" xfId="0" applyNumberFormat="1" applyBorder="1">
      <alignment vertical="center"/>
    </xf>
    <xf numFmtId="178" fontId="0" fillId="0" borderId="61" xfId="0" applyNumberFormat="1" applyBorder="1">
      <alignment vertical="center"/>
    </xf>
    <xf numFmtId="0" fontId="1" fillId="0" borderId="62" xfId="0" applyFont="1" applyBorder="1">
      <alignment vertical="center"/>
    </xf>
    <xf numFmtId="178" fontId="1" fillId="0" borderId="53" xfId="0" applyNumberFormat="1" applyFont="1" applyBorder="1">
      <alignment vertical="center"/>
    </xf>
    <xf numFmtId="0" fontId="1" fillId="0" borderId="36" xfId="1" applyBorder="1">
      <alignment vertical="center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0" borderId="4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0" fontId="6" fillId="0" borderId="10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6" fillId="0" borderId="13" xfId="1" applyFont="1" applyBorder="1" applyAlignment="1">
      <alignment horizontal="left" vertical="top"/>
    </xf>
    <xf numFmtId="0" fontId="2" fillId="0" borderId="28" xfId="1" applyFont="1" applyBorder="1" applyAlignment="1">
      <alignment horizontal="center" vertical="center" textRotation="255"/>
    </xf>
    <xf numFmtId="0" fontId="2" fillId="0" borderId="23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36" xfId="1" applyFont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 applyAlignment="1">
      <alignment horizontal="center" vertical="center" wrapText="1"/>
    </xf>
    <xf numFmtId="176" fontId="2" fillId="0" borderId="23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4" fillId="0" borderId="65" xfId="1" applyFont="1" applyBorder="1" applyAlignment="1">
      <alignment horizontal="center" vertical="center" textRotation="255"/>
    </xf>
    <xf numFmtId="0" fontId="24" fillId="0" borderId="66" xfId="1" applyFont="1" applyBorder="1" applyAlignment="1">
      <alignment horizontal="center" vertical="center" textRotation="255"/>
    </xf>
    <xf numFmtId="0" fontId="24" fillId="0" borderId="67" xfId="1" applyFont="1" applyBorder="1" applyAlignment="1">
      <alignment horizontal="center" vertical="center" textRotation="255"/>
    </xf>
    <xf numFmtId="0" fontId="24" fillId="0" borderId="68" xfId="1" applyFont="1" applyBorder="1" applyAlignment="1">
      <alignment horizontal="center" vertical="center" textRotation="255"/>
    </xf>
    <xf numFmtId="0" fontId="24" fillId="0" borderId="69" xfId="1" applyFont="1" applyBorder="1" applyAlignment="1">
      <alignment horizontal="center" vertical="center" textRotation="255"/>
    </xf>
    <xf numFmtId="0" fontId="24" fillId="0" borderId="70" xfId="1" applyFont="1" applyBorder="1" applyAlignment="1">
      <alignment horizontal="center" vertical="center" textRotation="255"/>
    </xf>
    <xf numFmtId="0" fontId="24" fillId="0" borderId="71" xfId="1" applyFont="1" applyBorder="1" applyAlignment="1">
      <alignment horizontal="center" vertical="center" textRotation="255"/>
    </xf>
  </cellXfs>
  <cellStyles count="13">
    <cellStyle name="パーセント" xfId="11" builtinId="5"/>
    <cellStyle name="パーセント 2" xfId="12" xr:uid="{00000000-0005-0000-0000-000001000000}"/>
    <cellStyle name="桁区切り 2" xfId="2" xr:uid="{00000000-0005-0000-0000-000002000000}"/>
    <cellStyle name="桁区切り 3" xfId="3" xr:uid="{00000000-0005-0000-0000-000003000000}"/>
    <cellStyle name="桁区切り 4" xfId="4" xr:uid="{00000000-0005-0000-0000-000004000000}"/>
    <cellStyle name="通貨 2" xfId="5" xr:uid="{00000000-0005-0000-0000-000005000000}"/>
    <cellStyle name="通貨 3" xfId="6" xr:uid="{00000000-0005-0000-0000-000006000000}"/>
    <cellStyle name="標準" xfId="0" builtinId="0"/>
    <cellStyle name="標準 2" xfId="7" xr:uid="{00000000-0005-0000-0000-000008000000}"/>
    <cellStyle name="標準 2 2" xfId="1" xr:uid="{00000000-0005-0000-0000-000009000000}"/>
    <cellStyle name="標準 3" xfId="8" xr:uid="{00000000-0005-0000-0000-00000A000000}"/>
    <cellStyle name="標準 4" xfId="9" xr:uid="{00000000-0005-0000-0000-00000B000000}"/>
    <cellStyle name="標準 5" xfId="10" xr:uid="{00000000-0005-0000-0000-00000C000000}"/>
  </cellStyles>
  <dxfs count="2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200025</xdr:colOff>
      <xdr:row>13</xdr:row>
      <xdr:rowOff>28575</xdr:rowOff>
    </xdr:from>
    <xdr:to>
      <xdr:col>36</xdr:col>
      <xdr:colOff>142875</xdr:colOff>
      <xdr:row>18</xdr:row>
      <xdr:rowOff>47624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05650" y="3209925"/>
          <a:ext cx="2981325" cy="971549"/>
        </a:xfrm>
        <a:prstGeom prst="wedgeRectCallout">
          <a:avLst>
            <a:gd name="adj1" fmla="val -58986"/>
            <a:gd name="adj2" fmla="val -5468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171450</xdr:colOff>
      <xdr:row>8</xdr:row>
      <xdr:rowOff>142875</xdr:rowOff>
    </xdr:from>
    <xdr:to>
      <xdr:col>36</xdr:col>
      <xdr:colOff>114300</xdr:colOff>
      <xdr:row>11</xdr:row>
      <xdr:rowOff>133349</xdr:rowOff>
    </xdr:to>
    <xdr:sp macro="" textlink="">
      <xdr:nvSpPr>
        <xdr:cNvPr id="7" name="四角形吹き出し 5">
          <a:extLst>
            <a:ext uri="{FF2B5EF4-FFF2-40B4-BE49-F238E27FC236}">
              <a16:creationId xmlns:a16="http://schemas.microsoft.com/office/drawing/2014/main" id="{CC32E630-99CC-46CA-A6EA-47CE8AA27AC8}"/>
            </a:ext>
          </a:extLst>
        </xdr:cNvPr>
        <xdr:cNvSpPr/>
      </xdr:nvSpPr>
      <xdr:spPr>
        <a:xfrm>
          <a:off x="7077075" y="2371725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238125</xdr:colOff>
      <xdr:row>4</xdr:row>
      <xdr:rowOff>304800</xdr:rowOff>
    </xdr:from>
    <xdr:to>
      <xdr:col>37</xdr:col>
      <xdr:colOff>114301</xdr:colOff>
      <xdr:row>7</xdr:row>
      <xdr:rowOff>28575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9A2A2240-605A-4B96-8EDD-41C6D2EB33DD}"/>
            </a:ext>
          </a:extLst>
        </xdr:cNvPr>
        <xdr:cNvSpPr/>
      </xdr:nvSpPr>
      <xdr:spPr>
        <a:xfrm>
          <a:off x="6867525" y="1504950"/>
          <a:ext cx="3467101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月単位の週休２日（４週８休以上）が未達成だった場合の打合せ簿作成例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209550</xdr:colOff>
      <xdr:row>14</xdr:row>
      <xdr:rowOff>161926</xdr:rowOff>
    </xdr:from>
    <xdr:to>
      <xdr:col>35</xdr:col>
      <xdr:colOff>85725</xdr:colOff>
      <xdr:row>19</xdr:row>
      <xdr:rowOff>180975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115175" y="3533776"/>
          <a:ext cx="2638425" cy="971549"/>
        </a:xfrm>
        <a:prstGeom prst="wedgeRectCallout">
          <a:avLst>
            <a:gd name="adj1" fmla="val -64162"/>
            <a:gd name="adj2" fmla="val -7984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171450</xdr:colOff>
      <xdr:row>0</xdr:row>
      <xdr:rowOff>114301</xdr:rowOff>
    </xdr:from>
    <xdr:to>
      <xdr:col>23</xdr:col>
      <xdr:colOff>104775</xdr:colOff>
      <xdr:row>1</xdr:row>
      <xdr:rowOff>285751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695950" y="114301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25</xdr:col>
      <xdr:colOff>238125</xdr:colOff>
      <xdr:row>8</xdr:row>
      <xdr:rowOff>180975</xdr:rowOff>
    </xdr:from>
    <xdr:to>
      <xdr:col>36</xdr:col>
      <xdr:colOff>180975</xdr:colOff>
      <xdr:row>11</xdr:row>
      <xdr:rowOff>171449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19C78D0E-B017-4EF0-85CB-1BB709F246BD}"/>
            </a:ext>
          </a:extLst>
        </xdr:cNvPr>
        <xdr:cNvSpPr/>
      </xdr:nvSpPr>
      <xdr:spPr>
        <a:xfrm>
          <a:off x="7143750" y="2409825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95250</xdr:colOff>
      <xdr:row>5</xdr:row>
      <xdr:rowOff>133350</xdr:rowOff>
    </xdr:from>
    <xdr:to>
      <xdr:col>36</xdr:col>
      <xdr:colOff>152400</xdr:colOff>
      <xdr:row>7</xdr:row>
      <xdr:rowOff>180975</xdr:rowOff>
    </xdr:to>
    <xdr:sp macro="" textlink="">
      <xdr:nvSpPr>
        <xdr:cNvPr id="10" name="角丸四角形 7">
          <a:extLst>
            <a:ext uri="{FF2B5EF4-FFF2-40B4-BE49-F238E27FC236}">
              <a16:creationId xmlns:a16="http://schemas.microsoft.com/office/drawing/2014/main" id="{306C3E0F-901C-40EE-B30D-8CAF382989FE}"/>
            </a:ext>
          </a:extLst>
        </xdr:cNvPr>
        <xdr:cNvSpPr/>
      </xdr:nvSpPr>
      <xdr:spPr>
        <a:xfrm>
          <a:off x="7000875" y="1657350"/>
          <a:ext cx="3095625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月単位の週休２日（４週８休以上）が未達成だと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想定される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場合の打合せ簿作成例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133349</xdr:colOff>
      <xdr:row>8</xdr:row>
      <xdr:rowOff>1</xdr:rowOff>
    </xdr:from>
    <xdr:to>
      <xdr:col>44</xdr:col>
      <xdr:colOff>133349</xdr:colOff>
      <xdr:row>16</xdr:row>
      <xdr:rowOff>123825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038974" y="2228851"/>
          <a:ext cx="5248275" cy="16478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通常、４週８休達成時は設計変更を行わないことから、　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現場閉所率を通知する打合せ簿の作成は不要だと思われますが、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現場完了日が工期期限に近く、その他の設計変更を行うのに週休２日の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不要である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根拠が欲しい場合や、本課案件で設計変更のタイミング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が工期と大きく乖離がある場合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本打合せ簿例を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活用いただければと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思います。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190500</xdr:colOff>
      <xdr:row>0</xdr:row>
      <xdr:rowOff>66675</xdr:rowOff>
    </xdr:from>
    <xdr:to>
      <xdr:col>23</xdr:col>
      <xdr:colOff>123825</xdr:colOff>
      <xdr:row>1</xdr:row>
      <xdr:rowOff>238125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715000" y="66675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view="pageBreakPreview" zoomScaleNormal="100" zoomScaleSheetLayoutView="100" workbookViewId="0">
      <selection activeCell="AB25" sqref="AB25"/>
    </sheetView>
  </sheetViews>
  <sheetFormatPr defaultRowHeight="13.5"/>
  <cols>
    <col min="1" max="163" width="3.625" style="1" customWidth="1"/>
    <col min="164" max="16384" width="9" style="1"/>
  </cols>
  <sheetData>
    <row r="1" spans="1:28">
      <c r="A1" s="18" t="s">
        <v>112</v>
      </c>
    </row>
    <row r="2" spans="1:28" ht="30" customHeight="1" thickBot="1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8" ht="26.1" customHeight="1">
      <c r="A3" s="72" t="s">
        <v>29</v>
      </c>
      <c r="B3" s="73"/>
      <c r="C3" s="73"/>
      <c r="D3" s="74"/>
      <c r="E3" s="75" t="s">
        <v>32</v>
      </c>
      <c r="F3" s="76"/>
      <c r="G3" s="76"/>
      <c r="H3" s="73" t="s">
        <v>33</v>
      </c>
      <c r="I3" s="76"/>
      <c r="J3" s="77"/>
      <c r="K3" s="78" t="s">
        <v>28</v>
      </c>
      <c r="L3" s="73"/>
      <c r="M3" s="79"/>
      <c r="N3" s="80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1:28" ht="26.1" customHeight="1">
      <c r="A4" s="83" t="s">
        <v>27</v>
      </c>
      <c r="B4" s="84"/>
      <c r="C4" s="84"/>
      <c r="D4" s="85"/>
      <c r="E4" s="86" t="s">
        <v>40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</row>
    <row r="5" spans="1:28" ht="26.1" customHeight="1">
      <c r="A5" s="83"/>
      <c r="B5" s="84"/>
      <c r="C5" s="84"/>
      <c r="D5" s="85"/>
      <c r="E5" s="89" t="s">
        <v>17</v>
      </c>
      <c r="F5" s="89"/>
      <c r="G5" s="89"/>
      <c r="H5" s="17" t="s">
        <v>26</v>
      </c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5" t="s">
        <v>25</v>
      </c>
    </row>
    <row r="6" spans="1:28" ht="26.1" customHeight="1" thickBot="1">
      <c r="A6" s="91" t="s">
        <v>24</v>
      </c>
      <c r="B6" s="92"/>
      <c r="C6" s="92"/>
      <c r="D6" s="93"/>
      <c r="E6" s="94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 t="s">
        <v>31</v>
      </c>
      <c r="S6" s="96"/>
      <c r="T6" s="96"/>
      <c r="U6" s="96"/>
      <c r="V6" s="96"/>
      <c r="W6" s="96"/>
      <c r="X6" s="97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98" t="s">
        <v>42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5"/>
    </row>
    <row r="9" spans="1:28" ht="15" customHeight="1">
      <c r="A9" s="13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5"/>
    </row>
    <row r="10" spans="1:28" ht="15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109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110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111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23"/>
      <c r="E16" s="99" t="s">
        <v>38</v>
      </c>
      <c r="F16" s="100"/>
      <c r="G16" s="100"/>
      <c r="H16" s="100"/>
      <c r="I16" s="100"/>
      <c r="J16" s="101"/>
      <c r="K16" s="105" t="s">
        <v>89</v>
      </c>
      <c r="L16" s="106"/>
      <c r="M16" s="106"/>
      <c r="N16" s="107"/>
      <c r="O16" s="105" t="s">
        <v>91</v>
      </c>
      <c r="P16" s="106"/>
      <c r="Q16" s="106"/>
      <c r="R16" s="107"/>
      <c r="T16" s="57"/>
      <c r="U16" s="5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E17" s="102"/>
      <c r="F17" s="103"/>
      <c r="G17" s="103"/>
      <c r="H17" s="103"/>
      <c r="I17" s="103"/>
      <c r="J17" s="104"/>
      <c r="K17" s="108" t="s">
        <v>90</v>
      </c>
      <c r="L17" s="109"/>
      <c r="M17" s="109"/>
      <c r="N17" s="110"/>
      <c r="O17" s="108" t="s">
        <v>90</v>
      </c>
      <c r="P17" s="109"/>
      <c r="Q17" s="109"/>
      <c r="R17" s="110"/>
      <c r="T17" s="20"/>
      <c r="U17" s="20"/>
      <c r="V17" s="20"/>
      <c r="W17" s="20"/>
      <c r="X17" s="5"/>
    </row>
    <row r="18" spans="1:30" ht="15" customHeight="1">
      <c r="A18" s="13"/>
      <c r="B18" s="23"/>
      <c r="C18" s="23"/>
      <c r="E18" s="111" t="s">
        <v>34</v>
      </c>
      <c r="F18" s="112"/>
      <c r="G18" s="112"/>
      <c r="H18" s="112"/>
      <c r="I18" s="112"/>
      <c r="J18" s="113"/>
      <c r="K18" s="114">
        <v>1.04</v>
      </c>
      <c r="L18" s="115"/>
      <c r="M18" s="115"/>
      <c r="N18" s="116"/>
      <c r="O18" s="114">
        <v>1.02</v>
      </c>
      <c r="P18" s="115"/>
      <c r="Q18" s="115"/>
      <c r="R18" s="116"/>
      <c r="T18" s="19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23"/>
      <c r="E19" s="111" t="s">
        <v>35</v>
      </c>
      <c r="F19" s="112"/>
      <c r="G19" s="112"/>
      <c r="H19" s="112"/>
      <c r="I19" s="112"/>
      <c r="J19" s="113"/>
      <c r="K19" s="114">
        <v>1.02</v>
      </c>
      <c r="L19" s="115"/>
      <c r="M19" s="115"/>
      <c r="N19" s="116"/>
      <c r="O19" s="114">
        <v>1.02</v>
      </c>
      <c r="P19" s="115"/>
      <c r="Q19" s="115"/>
      <c r="R19" s="116"/>
      <c r="T19" s="2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E20" s="117" t="s">
        <v>36</v>
      </c>
      <c r="F20" s="117"/>
      <c r="G20" s="117"/>
      <c r="H20" s="117"/>
      <c r="I20" s="117"/>
      <c r="J20" s="117"/>
      <c r="K20" s="114">
        <v>1.03</v>
      </c>
      <c r="L20" s="115"/>
      <c r="M20" s="115"/>
      <c r="N20" s="116"/>
      <c r="O20" s="114">
        <v>1.02</v>
      </c>
      <c r="P20" s="115"/>
      <c r="Q20" s="115"/>
      <c r="R20" s="116"/>
      <c r="T20" s="57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E21" s="117" t="s">
        <v>37</v>
      </c>
      <c r="F21" s="117"/>
      <c r="G21" s="117"/>
      <c r="H21" s="117"/>
      <c r="I21" s="117"/>
      <c r="J21" s="117"/>
      <c r="K21" s="114">
        <v>1.05</v>
      </c>
      <c r="L21" s="115"/>
      <c r="M21" s="115"/>
      <c r="N21" s="116"/>
      <c r="O21" s="114">
        <v>1.03</v>
      </c>
      <c r="P21" s="115"/>
      <c r="Q21" s="115"/>
      <c r="R21" s="116"/>
      <c r="T21" s="57"/>
      <c r="U21" s="58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57"/>
      <c r="U23" s="58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119" t="s">
        <v>22</v>
      </c>
      <c r="C25" s="119"/>
      <c r="D25" s="119"/>
      <c r="E25" s="119"/>
      <c r="F25" s="119"/>
      <c r="G25" s="119" t="s">
        <v>21</v>
      </c>
      <c r="H25" s="119"/>
      <c r="I25" s="119"/>
      <c r="J25" s="119"/>
      <c r="K25" s="119"/>
      <c r="L25" s="3" t="s">
        <v>39</v>
      </c>
      <c r="M25" s="3"/>
      <c r="N25" s="24" t="s">
        <v>43</v>
      </c>
      <c r="O25" s="24"/>
      <c r="P25" s="24"/>
      <c r="Q25" s="24"/>
      <c r="R25" s="24"/>
      <c r="S25" s="3" t="s">
        <v>41</v>
      </c>
      <c r="T25" s="3"/>
      <c r="U25" s="3"/>
      <c r="V25" s="3"/>
      <c r="W25" s="3"/>
      <c r="X25" s="2"/>
    </row>
    <row r="26" spans="1:30" ht="15.95" customHeight="1">
      <c r="A26" s="11"/>
      <c r="B26" s="120" t="s">
        <v>20</v>
      </c>
      <c r="C26" s="89" t="s">
        <v>14</v>
      </c>
      <c r="D26" s="89"/>
      <c r="E26" s="89"/>
      <c r="F26" s="89"/>
      <c r="G26" s="123" t="s">
        <v>19</v>
      </c>
      <c r="H26" s="123"/>
      <c r="I26" s="89"/>
      <c r="J26" s="125" t="s">
        <v>13</v>
      </c>
      <c r="K26" s="125"/>
      <c r="L26" s="89"/>
      <c r="M26" s="125" t="s">
        <v>12</v>
      </c>
      <c r="N26" s="125"/>
      <c r="O26" s="89"/>
      <c r="P26" s="125" t="s">
        <v>11</v>
      </c>
      <c r="Q26" s="125"/>
      <c r="R26" s="89"/>
      <c r="S26" s="125" t="s">
        <v>9</v>
      </c>
      <c r="T26" s="125"/>
      <c r="U26" s="89" t="s">
        <v>8</v>
      </c>
      <c r="V26" s="89"/>
      <c r="W26" s="89"/>
      <c r="X26" s="5"/>
    </row>
    <row r="27" spans="1:30" ht="15.95" customHeight="1">
      <c r="A27" s="118" t="s">
        <v>18</v>
      </c>
      <c r="B27" s="121"/>
      <c r="C27" s="89"/>
      <c r="D27" s="89"/>
      <c r="E27" s="89"/>
      <c r="F27" s="89"/>
      <c r="G27" s="124"/>
      <c r="H27" s="124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5"/>
    </row>
    <row r="28" spans="1:30" ht="15.95" customHeight="1">
      <c r="A28" s="118"/>
      <c r="B28" s="121"/>
      <c r="G28" s="90" t="s">
        <v>17</v>
      </c>
      <c r="H28" s="90"/>
      <c r="I28" s="90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X28" s="5"/>
    </row>
    <row r="29" spans="1:30" ht="15.95" customHeight="1">
      <c r="A29" s="118"/>
      <c r="B29" s="121"/>
      <c r="G29" s="90"/>
      <c r="H29" s="90"/>
      <c r="I29" s="90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X29" s="5"/>
    </row>
    <row r="30" spans="1:30" ht="15.95" customHeight="1">
      <c r="A30" s="118"/>
      <c r="B30" s="121"/>
      <c r="G30" s="90"/>
      <c r="H30" s="90"/>
      <c r="I30" s="90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X30" s="5"/>
    </row>
    <row r="31" spans="1:30" ht="15.95" customHeight="1">
      <c r="A31" s="10" t="s">
        <v>16</v>
      </c>
      <c r="B31" s="122"/>
      <c r="C31" s="9"/>
      <c r="D31" s="9"/>
      <c r="E31" s="9"/>
      <c r="F31" s="9"/>
      <c r="G31" s="9"/>
      <c r="H31" s="9"/>
      <c r="I31" s="9"/>
      <c r="J31" s="9"/>
      <c r="K31" s="9"/>
      <c r="L31" s="9"/>
      <c r="M31" s="127"/>
      <c r="N31" s="127"/>
      <c r="O31" s="127" t="s">
        <v>5</v>
      </c>
      <c r="P31" s="127"/>
      <c r="Q31" s="128"/>
      <c r="R31" s="128"/>
      <c r="S31" s="128"/>
      <c r="T31" s="128"/>
      <c r="U31" s="128"/>
      <c r="V31" s="128"/>
      <c r="W31" s="128"/>
      <c r="X31" s="8"/>
    </row>
    <row r="32" spans="1:30" ht="15.95" customHeight="1">
      <c r="A32" s="7"/>
      <c r="B32" s="129" t="s">
        <v>15</v>
      </c>
      <c r="C32" s="92" t="s">
        <v>14</v>
      </c>
      <c r="D32" s="92"/>
      <c r="E32" s="92"/>
      <c r="F32" s="92"/>
      <c r="G32" s="131" t="s">
        <v>13</v>
      </c>
      <c r="H32" s="87"/>
      <c r="I32" s="92"/>
      <c r="J32" s="92" t="s">
        <v>12</v>
      </c>
      <c r="K32" s="92"/>
      <c r="L32" s="92"/>
      <c r="M32" s="92" t="s">
        <v>11</v>
      </c>
      <c r="N32" s="92"/>
      <c r="O32" s="92"/>
      <c r="P32" s="92" t="s">
        <v>10</v>
      </c>
      <c r="Q32" s="92"/>
      <c r="R32" s="92"/>
      <c r="S32" s="132" t="s">
        <v>9</v>
      </c>
      <c r="T32" s="92"/>
      <c r="U32" s="92" t="s">
        <v>8</v>
      </c>
      <c r="V32" s="92"/>
      <c r="W32" s="92"/>
      <c r="X32" s="6"/>
    </row>
    <row r="33" spans="1:24" ht="15.95" customHeight="1">
      <c r="A33" s="118" t="s">
        <v>7</v>
      </c>
      <c r="B33" s="121"/>
      <c r="C33" s="89"/>
      <c r="D33" s="89"/>
      <c r="E33" s="89"/>
      <c r="F33" s="89"/>
      <c r="G33" s="90"/>
      <c r="H33" s="90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5"/>
    </row>
    <row r="34" spans="1:24" ht="15.95" customHeight="1">
      <c r="A34" s="118"/>
      <c r="B34" s="121"/>
      <c r="G34" s="90" t="s">
        <v>6</v>
      </c>
      <c r="H34" s="90"/>
      <c r="I34" s="90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X34" s="5"/>
    </row>
    <row r="35" spans="1:24" ht="15.95" customHeight="1">
      <c r="A35" s="118"/>
      <c r="B35" s="121"/>
      <c r="G35" s="90"/>
      <c r="H35" s="90"/>
      <c r="I35" s="90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X35" s="5"/>
    </row>
    <row r="36" spans="1:24" ht="15.95" customHeight="1">
      <c r="A36" s="118"/>
      <c r="B36" s="121"/>
      <c r="G36" s="90"/>
      <c r="H36" s="90"/>
      <c r="I36" s="90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X36" s="5"/>
    </row>
    <row r="37" spans="1:24" ht="15.95" customHeight="1" thickBot="1">
      <c r="A37" s="4"/>
      <c r="B37" s="130"/>
      <c r="C37" s="3"/>
      <c r="D37" s="3"/>
      <c r="E37" s="3"/>
      <c r="F37" s="3"/>
      <c r="G37" s="3"/>
      <c r="H37" s="3"/>
      <c r="I37" s="3"/>
      <c r="J37" s="3"/>
      <c r="K37" s="3"/>
      <c r="L37" s="3"/>
      <c r="M37" s="119"/>
      <c r="N37" s="119"/>
      <c r="O37" s="119" t="s">
        <v>5</v>
      </c>
      <c r="P37" s="119"/>
      <c r="Q37" s="133"/>
      <c r="R37" s="133"/>
      <c r="S37" s="133"/>
      <c r="T37" s="133"/>
      <c r="U37" s="133"/>
      <c r="V37" s="133"/>
      <c r="W37" s="133"/>
      <c r="X37" s="2"/>
    </row>
    <row r="38" spans="1:24" ht="14.25" thickBot="1"/>
    <row r="39" spans="1:24">
      <c r="E39" s="138" t="s">
        <v>4</v>
      </c>
      <c r="F39" s="139"/>
      <c r="G39" s="139"/>
      <c r="H39" s="142" t="s">
        <v>3</v>
      </c>
      <c r="I39" s="139"/>
      <c r="J39" s="139"/>
      <c r="K39" s="143" t="s">
        <v>2</v>
      </c>
      <c r="L39" s="73"/>
      <c r="M39" s="74"/>
      <c r="N39" s="144"/>
      <c r="O39" s="145"/>
      <c r="P39" s="145"/>
      <c r="R39" s="146" t="s">
        <v>1</v>
      </c>
      <c r="S39" s="73"/>
      <c r="T39" s="79"/>
      <c r="U39" s="143" t="s">
        <v>0</v>
      </c>
      <c r="V39" s="73"/>
      <c r="W39" s="74"/>
    </row>
    <row r="40" spans="1:24">
      <c r="E40" s="140"/>
      <c r="F40" s="141"/>
      <c r="G40" s="141"/>
      <c r="H40" s="141"/>
      <c r="I40" s="141"/>
      <c r="J40" s="141"/>
      <c r="K40" s="134"/>
      <c r="L40" s="84"/>
      <c r="M40" s="85"/>
      <c r="N40" s="145"/>
      <c r="O40" s="145"/>
      <c r="P40" s="145"/>
      <c r="R40" s="83"/>
      <c r="S40" s="84"/>
      <c r="T40" s="147"/>
      <c r="U40" s="134"/>
      <c r="V40" s="84"/>
      <c r="W40" s="85"/>
    </row>
    <row r="41" spans="1:24">
      <c r="E41" s="140"/>
      <c r="F41" s="141"/>
      <c r="G41" s="141"/>
      <c r="H41" s="141"/>
      <c r="I41" s="141"/>
      <c r="J41" s="141"/>
      <c r="K41" s="134"/>
      <c r="L41" s="84"/>
      <c r="M41" s="85"/>
      <c r="N41" s="145"/>
      <c r="O41" s="145"/>
      <c r="P41" s="145"/>
      <c r="R41" s="83"/>
      <c r="S41" s="84"/>
      <c r="T41" s="147"/>
      <c r="U41" s="134"/>
      <c r="V41" s="84"/>
      <c r="W41" s="85"/>
    </row>
    <row r="42" spans="1:24">
      <c r="E42" s="140"/>
      <c r="F42" s="141"/>
      <c r="G42" s="141"/>
      <c r="H42" s="141"/>
      <c r="I42" s="141"/>
      <c r="J42" s="141"/>
      <c r="K42" s="134"/>
      <c r="L42" s="84"/>
      <c r="M42" s="85"/>
      <c r="N42" s="145"/>
      <c r="O42" s="145"/>
      <c r="P42" s="145"/>
      <c r="R42" s="83"/>
      <c r="S42" s="84"/>
      <c r="T42" s="147"/>
      <c r="U42" s="134"/>
      <c r="V42" s="84"/>
      <c r="W42" s="85"/>
    </row>
    <row r="43" spans="1:24">
      <c r="E43" s="140"/>
      <c r="F43" s="141"/>
      <c r="G43" s="141"/>
      <c r="H43" s="141"/>
      <c r="I43" s="141"/>
      <c r="J43" s="141"/>
      <c r="K43" s="134"/>
      <c r="L43" s="84"/>
      <c r="M43" s="85"/>
      <c r="N43" s="89"/>
      <c r="O43" s="89"/>
      <c r="P43" s="89"/>
      <c r="R43" s="83"/>
      <c r="S43" s="84"/>
      <c r="T43" s="147"/>
      <c r="U43" s="134"/>
      <c r="V43" s="84"/>
      <c r="W43" s="85"/>
    </row>
    <row r="44" spans="1:24">
      <c r="E44" s="140"/>
      <c r="F44" s="141"/>
      <c r="G44" s="141"/>
      <c r="H44" s="141"/>
      <c r="I44" s="141"/>
      <c r="J44" s="141"/>
      <c r="K44" s="134"/>
      <c r="L44" s="84"/>
      <c r="M44" s="85"/>
      <c r="N44" s="89"/>
      <c r="O44" s="89"/>
      <c r="P44" s="89"/>
      <c r="R44" s="83"/>
      <c r="S44" s="84"/>
      <c r="T44" s="147"/>
      <c r="U44" s="134"/>
      <c r="V44" s="84"/>
      <c r="W44" s="85"/>
    </row>
    <row r="45" spans="1:24">
      <c r="E45" s="140"/>
      <c r="F45" s="141"/>
      <c r="G45" s="141"/>
      <c r="H45" s="141"/>
      <c r="I45" s="141"/>
      <c r="J45" s="141"/>
      <c r="K45" s="134"/>
      <c r="L45" s="84"/>
      <c r="M45" s="85"/>
      <c r="N45" s="89"/>
      <c r="O45" s="89"/>
      <c r="P45" s="89"/>
      <c r="R45" s="83"/>
      <c r="S45" s="84"/>
      <c r="T45" s="147"/>
      <c r="U45" s="134"/>
      <c r="V45" s="84"/>
      <c r="W45" s="85"/>
    </row>
    <row r="46" spans="1:24" ht="14.25" thickBot="1">
      <c r="E46" s="148"/>
      <c r="F46" s="149"/>
      <c r="G46" s="149"/>
      <c r="H46" s="149"/>
      <c r="I46" s="149"/>
      <c r="J46" s="149"/>
      <c r="K46" s="135"/>
      <c r="L46" s="136"/>
      <c r="M46" s="137"/>
      <c r="N46" s="89"/>
      <c r="O46" s="89"/>
      <c r="P46" s="89"/>
      <c r="R46" s="150"/>
      <c r="S46" s="136"/>
      <c r="T46" s="151"/>
      <c r="U46" s="135"/>
      <c r="V46" s="136"/>
      <c r="W46" s="137"/>
    </row>
  </sheetData>
  <mergeCells count="82"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  <mergeCell ref="P32:Q33"/>
    <mergeCell ref="R32:R33"/>
    <mergeCell ref="S32:T33"/>
    <mergeCell ref="G34:I36"/>
    <mergeCell ref="J34:V36"/>
    <mergeCell ref="B32:B37"/>
    <mergeCell ref="C32:F33"/>
    <mergeCell ref="G32:H33"/>
    <mergeCell ref="I32:I33"/>
    <mergeCell ref="M32:N33"/>
    <mergeCell ref="M37:N37"/>
    <mergeCell ref="L32:L33"/>
    <mergeCell ref="Q31:W31"/>
    <mergeCell ref="L26:L27"/>
    <mergeCell ref="M26:N27"/>
    <mergeCell ref="O26:O27"/>
    <mergeCell ref="P26:Q27"/>
    <mergeCell ref="R26:R27"/>
    <mergeCell ref="S26:T27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A27:A30"/>
    <mergeCell ref="G28:I30"/>
    <mergeCell ref="J28:V30"/>
    <mergeCell ref="M31:N31"/>
    <mergeCell ref="O31:P31"/>
    <mergeCell ref="E20:J20"/>
    <mergeCell ref="K20:N20"/>
    <mergeCell ref="O20:R20"/>
    <mergeCell ref="E21:J21"/>
    <mergeCell ref="K21:N21"/>
    <mergeCell ref="O21:R21"/>
    <mergeCell ref="E18:J18"/>
    <mergeCell ref="K18:N18"/>
    <mergeCell ref="O18:R18"/>
    <mergeCell ref="E19:J19"/>
    <mergeCell ref="K19:N19"/>
    <mergeCell ref="O19:R19"/>
    <mergeCell ref="B8:W9"/>
    <mergeCell ref="E16:J17"/>
    <mergeCell ref="K16:N16"/>
    <mergeCell ref="O16:R16"/>
    <mergeCell ref="K17:N17"/>
    <mergeCell ref="O17:R17"/>
    <mergeCell ref="A4:D5"/>
    <mergeCell ref="E4:X4"/>
    <mergeCell ref="E5:G5"/>
    <mergeCell ref="I5:W5"/>
    <mergeCell ref="A6:D6"/>
    <mergeCell ref="E6:Q6"/>
    <mergeCell ref="R6:X6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view="pageBreakPreview" zoomScaleNormal="100" zoomScaleSheetLayoutView="100" workbookViewId="0">
      <selection activeCell="AB25" sqref="AB25"/>
    </sheetView>
  </sheetViews>
  <sheetFormatPr defaultRowHeight="13.5"/>
  <cols>
    <col min="1" max="163" width="3.625" style="1" customWidth="1"/>
    <col min="164" max="16384" width="9" style="1"/>
  </cols>
  <sheetData>
    <row r="1" spans="1:28">
      <c r="A1" s="18" t="s">
        <v>112</v>
      </c>
    </row>
    <row r="2" spans="1:28" ht="30" customHeight="1" thickBot="1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8" ht="26.1" customHeight="1">
      <c r="A3" s="72" t="s">
        <v>29</v>
      </c>
      <c r="B3" s="73"/>
      <c r="C3" s="73"/>
      <c r="D3" s="74"/>
      <c r="E3" s="75" t="s">
        <v>32</v>
      </c>
      <c r="F3" s="76"/>
      <c r="G3" s="76"/>
      <c r="H3" s="73" t="s">
        <v>33</v>
      </c>
      <c r="I3" s="76"/>
      <c r="J3" s="77"/>
      <c r="K3" s="78" t="s">
        <v>28</v>
      </c>
      <c r="L3" s="73"/>
      <c r="M3" s="79"/>
      <c r="N3" s="80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1:28" ht="26.1" customHeight="1">
      <c r="A4" s="83" t="s">
        <v>27</v>
      </c>
      <c r="B4" s="84"/>
      <c r="C4" s="84"/>
      <c r="D4" s="85"/>
      <c r="E4" s="86" t="s">
        <v>40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</row>
    <row r="5" spans="1:28" ht="26.1" customHeight="1">
      <c r="A5" s="83"/>
      <c r="B5" s="84"/>
      <c r="C5" s="84"/>
      <c r="D5" s="85"/>
      <c r="E5" s="89" t="s">
        <v>17</v>
      </c>
      <c r="F5" s="89"/>
      <c r="G5" s="89"/>
      <c r="H5" s="17" t="s">
        <v>26</v>
      </c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5" t="s">
        <v>25</v>
      </c>
    </row>
    <row r="6" spans="1:28" ht="26.1" customHeight="1" thickBot="1">
      <c r="A6" s="91" t="s">
        <v>24</v>
      </c>
      <c r="B6" s="92"/>
      <c r="C6" s="92"/>
      <c r="D6" s="93"/>
      <c r="E6" s="94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 t="s">
        <v>31</v>
      </c>
      <c r="S6" s="96"/>
      <c r="T6" s="96"/>
      <c r="U6" s="96"/>
      <c r="V6" s="96"/>
      <c r="W6" s="96"/>
      <c r="X6" s="97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98" t="s">
        <v>42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5"/>
    </row>
    <row r="9" spans="1:28" ht="15" customHeight="1">
      <c r="A9" s="13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83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84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92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 t="s">
        <v>88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23"/>
      <c r="E16" s="99" t="s">
        <v>38</v>
      </c>
      <c r="F16" s="100"/>
      <c r="G16" s="100"/>
      <c r="H16" s="100"/>
      <c r="I16" s="100"/>
      <c r="J16" s="101"/>
      <c r="K16" s="105" t="s">
        <v>89</v>
      </c>
      <c r="L16" s="106"/>
      <c r="M16" s="106"/>
      <c r="N16" s="107"/>
      <c r="O16" s="105" t="s">
        <v>91</v>
      </c>
      <c r="P16" s="106"/>
      <c r="Q16" s="106"/>
      <c r="R16" s="107"/>
      <c r="T16" s="57"/>
      <c r="U16" s="5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E17" s="102"/>
      <c r="F17" s="103"/>
      <c r="G17" s="103"/>
      <c r="H17" s="103"/>
      <c r="I17" s="103"/>
      <c r="J17" s="104"/>
      <c r="K17" s="108" t="s">
        <v>90</v>
      </c>
      <c r="L17" s="109"/>
      <c r="M17" s="109"/>
      <c r="N17" s="110"/>
      <c r="O17" s="108" t="s">
        <v>90</v>
      </c>
      <c r="P17" s="109"/>
      <c r="Q17" s="109"/>
      <c r="R17" s="110"/>
      <c r="T17" s="20"/>
      <c r="U17" s="20"/>
      <c r="V17" s="20"/>
      <c r="W17" s="20"/>
      <c r="X17" s="5"/>
    </row>
    <row r="18" spans="1:30" ht="15" customHeight="1">
      <c r="A18" s="13"/>
      <c r="B18" s="23"/>
      <c r="C18" s="23"/>
      <c r="E18" s="111" t="s">
        <v>34</v>
      </c>
      <c r="F18" s="112"/>
      <c r="G18" s="112"/>
      <c r="H18" s="112"/>
      <c r="I18" s="112"/>
      <c r="J18" s="113"/>
      <c r="K18" s="114">
        <v>1.04</v>
      </c>
      <c r="L18" s="115"/>
      <c r="M18" s="115"/>
      <c r="N18" s="116"/>
      <c r="O18" s="114">
        <v>1.02</v>
      </c>
      <c r="P18" s="115"/>
      <c r="Q18" s="115"/>
      <c r="R18" s="116"/>
      <c r="T18" s="19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23"/>
      <c r="E19" s="111" t="s">
        <v>35</v>
      </c>
      <c r="F19" s="112"/>
      <c r="G19" s="112"/>
      <c r="H19" s="112"/>
      <c r="I19" s="112"/>
      <c r="J19" s="113"/>
      <c r="K19" s="114">
        <v>1.02</v>
      </c>
      <c r="L19" s="115"/>
      <c r="M19" s="115"/>
      <c r="N19" s="116"/>
      <c r="O19" s="114">
        <v>1.02</v>
      </c>
      <c r="P19" s="115"/>
      <c r="Q19" s="115"/>
      <c r="R19" s="116"/>
      <c r="T19" s="2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E20" s="117" t="s">
        <v>36</v>
      </c>
      <c r="F20" s="117"/>
      <c r="G20" s="117"/>
      <c r="H20" s="117"/>
      <c r="I20" s="117"/>
      <c r="J20" s="117"/>
      <c r="K20" s="114">
        <v>1.03</v>
      </c>
      <c r="L20" s="115"/>
      <c r="M20" s="115"/>
      <c r="N20" s="116"/>
      <c r="O20" s="114">
        <v>1.02</v>
      </c>
      <c r="P20" s="115"/>
      <c r="Q20" s="115"/>
      <c r="R20" s="116"/>
      <c r="T20" s="57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E21" s="117" t="s">
        <v>37</v>
      </c>
      <c r="F21" s="117"/>
      <c r="G21" s="117"/>
      <c r="H21" s="117"/>
      <c r="I21" s="117"/>
      <c r="J21" s="117"/>
      <c r="K21" s="114">
        <v>1.05</v>
      </c>
      <c r="L21" s="115"/>
      <c r="M21" s="115"/>
      <c r="N21" s="116"/>
      <c r="O21" s="114">
        <v>1.03</v>
      </c>
      <c r="P21" s="115"/>
      <c r="Q21" s="115"/>
      <c r="R21" s="116"/>
      <c r="T21" s="57"/>
      <c r="U21" s="58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119" t="s">
        <v>22</v>
      </c>
      <c r="C25" s="119"/>
      <c r="D25" s="119"/>
      <c r="E25" s="119"/>
      <c r="F25" s="119"/>
      <c r="G25" s="119" t="s">
        <v>21</v>
      </c>
      <c r="H25" s="119"/>
      <c r="I25" s="119"/>
      <c r="J25" s="119"/>
      <c r="K25" s="119"/>
      <c r="L25" s="3" t="s">
        <v>39</v>
      </c>
      <c r="M25" s="3"/>
      <c r="N25" s="24" t="s">
        <v>43</v>
      </c>
      <c r="O25" s="24"/>
      <c r="P25" s="24"/>
      <c r="Q25" s="24"/>
      <c r="R25" s="24"/>
      <c r="S25" s="3" t="s">
        <v>41</v>
      </c>
      <c r="T25" s="3"/>
      <c r="U25" s="3"/>
      <c r="V25" s="3"/>
      <c r="W25" s="3"/>
      <c r="X25" s="2"/>
    </row>
    <row r="26" spans="1:30" ht="15.95" customHeight="1">
      <c r="A26" s="11"/>
      <c r="B26" s="120" t="s">
        <v>20</v>
      </c>
      <c r="C26" s="89" t="s">
        <v>14</v>
      </c>
      <c r="D26" s="89"/>
      <c r="E26" s="89"/>
      <c r="F26" s="89"/>
      <c r="G26" s="123" t="s">
        <v>19</v>
      </c>
      <c r="H26" s="123"/>
      <c r="I26" s="89"/>
      <c r="J26" s="125" t="s">
        <v>13</v>
      </c>
      <c r="K26" s="125"/>
      <c r="L26" s="89"/>
      <c r="M26" s="125" t="s">
        <v>12</v>
      </c>
      <c r="N26" s="125"/>
      <c r="O26" s="89"/>
      <c r="P26" s="125" t="s">
        <v>11</v>
      </c>
      <c r="Q26" s="125"/>
      <c r="R26" s="89"/>
      <c r="S26" s="125" t="s">
        <v>9</v>
      </c>
      <c r="T26" s="125"/>
      <c r="U26" s="89" t="s">
        <v>8</v>
      </c>
      <c r="V26" s="89"/>
      <c r="W26" s="89"/>
      <c r="X26" s="5"/>
    </row>
    <row r="27" spans="1:30" ht="15.95" customHeight="1">
      <c r="A27" s="118" t="s">
        <v>18</v>
      </c>
      <c r="B27" s="121"/>
      <c r="C27" s="89"/>
      <c r="D27" s="89"/>
      <c r="E27" s="89"/>
      <c r="F27" s="89"/>
      <c r="G27" s="124"/>
      <c r="H27" s="124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5"/>
    </row>
    <row r="28" spans="1:30" ht="15.95" customHeight="1">
      <c r="A28" s="118"/>
      <c r="B28" s="121"/>
      <c r="G28" s="90" t="s">
        <v>17</v>
      </c>
      <c r="H28" s="90"/>
      <c r="I28" s="90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X28" s="5"/>
    </row>
    <row r="29" spans="1:30" ht="15.95" customHeight="1">
      <c r="A29" s="118"/>
      <c r="B29" s="121"/>
      <c r="G29" s="90"/>
      <c r="H29" s="90"/>
      <c r="I29" s="90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X29" s="5"/>
    </row>
    <row r="30" spans="1:30" ht="15.95" customHeight="1">
      <c r="A30" s="118"/>
      <c r="B30" s="121"/>
      <c r="G30" s="90"/>
      <c r="H30" s="90"/>
      <c r="I30" s="90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X30" s="5"/>
    </row>
    <row r="31" spans="1:30" ht="15.95" customHeight="1">
      <c r="A31" s="10" t="s">
        <v>16</v>
      </c>
      <c r="B31" s="122"/>
      <c r="C31" s="9"/>
      <c r="D31" s="9"/>
      <c r="E31" s="9"/>
      <c r="F31" s="9"/>
      <c r="G31" s="9"/>
      <c r="H31" s="9"/>
      <c r="I31" s="9"/>
      <c r="J31" s="9"/>
      <c r="K31" s="9"/>
      <c r="L31" s="9"/>
      <c r="M31" s="127"/>
      <c r="N31" s="127"/>
      <c r="O31" s="127" t="s">
        <v>5</v>
      </c>
      <c r="P31" s="127"/>
      <c r="Q31" s="128"/>
      <c r="R31" s="128"/>
      <c r="S31" s="128"/>
      <c r="T31" s="128"/>
      <c r="U31" s="128"/>
      <c r="V31" s="128"/>
      <c r="W31" s="128"/>
      <c r="X31" s="8"/>
    </row>
    <row r="32" spans="1:30" ht="15.95" customHeight="1">
      <c r="A32" s="7"/>
      <c r="B32" s="129" t="s">
        <v>15</v>
      </c>
      <c r="C32" s="92" t="s">
        <v>14</v>
      </c>
      <c r="D32" s="92"/>
      <c r="E32" s="92"/>
      <c r="F32" s="92"/>
      <c r="G32" s="131" t="s">
        <v>13</v>
      </c>
      <c r="H32" s="87"/>
      <c r="I32" s="92"/>
      <c r="J32" s="92" t="s">
        <v>12</v>
      </c>
      <c r="K32" s="92"/>
      <c r="L32" s="92"/>
      <c r="M32" s="92" t="s">
        <v>11</v>
      </c>
      <c r="N32" s="92"/>
      <c r="O32" s="92"/>
      <c r="P32" s="92" t="s">
        <v>10</v>
      </c>
      <c r="Q32" s="92"/>
      <c r="R32" s="92"/>
      <c r="S32" s="132" t="s">
        <v>9</v>
      </c>
      <c r="T32" s="92"/>
      <c r="U32" s="92" t="s">
        <v>8</v>
      </c>
      <c r="V32" s="92"/>
      <c r="W32" s="92"/>
      <c r="X32" s="6"/>
    </row>
    <row r="33" spans="1:24" ht="15.95" customHeight="1">
      <c r="A33" s="118" t="s">
        <v>7</v>
      </c>
      <c r="B33" s="121"/>
      <c r="C33" s="89"/>
      <c r="D33" s="89"/>
      <c r="E33" s="89"/>
      <c r="F33" s="89"/>
      <c r="G33" s="90"/>
      <c r="H33" s="90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5"/>
    </row>
    <row r="34" spans="1:24" ht="15.95" customHeight="1">
      <c r="A34" s="118"/>
      <c r="B34" s="121"/>
      <c r="G34" s="90" t="s">
        <v>6</v>
      </c>
      <c r="H34" s="90"/>
      <c r="I34" s="90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X34" s="5"/>
    </row>
    <row r="35" spans="1:24" ht="15.95" customHeight="1">
      <c r="A35" s="118"/>
      <c r="B35" s="121"/>
      <c r="G35" s="90"/>
      <c r="H35" s="90"/>
      <c r="I35" s="90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X35" s="5"/>
    </row>
    <row r="36" spans="1:24" ht="15.95" customHeight="1">
      <c r="A36" s="118"/>
      <c r="B36" s="121"/>
      <c r="G36" s="90"/>
      <c r="H36" s="90"/>
      <c r="I36" s="90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X36" s="5"/>
    </row>
    <row r="37" spans="1:24" ht="15.95" customHeight="1" thickBot="1">
      <c r="A37" s="4"/>
      <c r="B37" s="130"/>
      <c r="C37" s="3"/>
      <c r="D37" s="3"/>
      <c r="E37" s="3"/>
      <c r="F37" s="3"/>
      <c r="G37" s="3"/>
      <c r="H37" s="3"/>
      <c r="I37" s="3"/>
      <c r="J37" s="3"/>
      <c r="K37" s="3"/>
      <c r="L37" s="3"/>
      <c r="M37" s="119"/>
      <c r="N37" s="119"/>
      <c r="O37" s="119" t="s">
        <v>5</v>
      </c>
      <c r="P37" s="119"/>
      <c r="Q37" s="133"/>
      <c r="R37" s="133"/>
      <c r="S37" s="133"/>
      <c r="T37" s="133"/>
      <c r="U37" s="133"/>
      <c r="V37" s="133"/>
      <c r="W37" s="133"/>
      <c r="X37" s="2"/>
    </row>
    <row r="38" spans="1:24" ht="14.25" thickBot="1"/>
    <row r="39" spans="1:24">
      <c r="E39" s="138" t="s">
        <v>4</v>
      </c>
      <c r="F39" s="139"/>
      <c r="G39" s="139"/>
      <c r="H39" s="142" t="s">
        <v>3</v>
      </c>
      <c r="I39" s="139"/>
      <c r="J39" s="139"/>
      <c r="K39" s="143" t="s">
        <v>2</v>
      </c>
      <c r="L39" s="73"/>
      <c r="M39" s="74"/>
      <c r="N39" s="144"/>
      <c r="O39" s="145"/>
      <c r="P39" s="145"/>
      <c r="R39" s="146" t="s">
        <v>1</v>
      </c>
      <c r="S39" s="73"/>
      <c r="T39" s="79"/>
      <c r="U39" s="143" t="s">
        <v>0</v>
      </c>
      <c r="V39" s="73"/>
      <c r="W39" s="74"/>
    </row>
    <row r="40" spans="1:24">
      <c r="E40" s="140"/>
      <c r="F40" s="141"/>
      <c r="G40" s="141"/>
      <c r="H40" s="141"/>
      <c r="I40" s="141"/>
      <c r="J40" s="141"/>
      <c r="K40" s="134"/>
      <c r="L40" s="84"/>
      <c r="M40" s="85"/>
      <c r="N40" s="145"/>
      <c r="O40" s="145"/>
      <c r="P40" s="145"/>
      <c r="R40" s="83"/>
      <c r="S40" s="84"/>
      <c r="T40" s="147"/>
      <c r="U40" s="134"/>
      <c r="V40" s="84"/>
      <c r="W40" s="85"/>
    </row>
    <row r="41" spans="1:24">
      <c r="E41" s="140"/>
      <c r="F41" s="141"/>
      <c r="G41" s="141"/>
      <c r="H41" s="141"/>
      <c r="I41" s="141"/>
      <c r="J41" s="141"/>
      <c r="K41" s="134"/>
      <c r="L41" s="84"/>
      <c r="M41" s="85"/>
      <c r="N41" s="145"/>
      <c r="O41" s="145"/>
      <c r="P41" s="145"/>
      <c r="R41" s="83"/>
      <c r="S41" s="84"/>
      <c r="T41" s="147"/>
      <c r="U41" s="134"/>
      <c r="V41" s="84"/>
      <c r="W41" s="85"/>
    </row>
    <row r="42" spans="1:24">
      <c r="E42" s="140"/>
      <c r="F42" s="141"/>
      <c r="G42" s="141"/>
      <c r="H42" s="141"/>
      <c r="I42" s="141"/>
      <c r="J42" s="141"/>
      <c r="K42" s="134"/>
      <c r="L42" s="84"/>
      <c r="M42" s="85"/>
      <c r="N42" s="145"/>
      <c r="O42" s="145"/>
      <c r="P42" s="145"/>
      <c r="R42" s="83"/>
      <c r="S42" s="84"/>
      <c r="T42" s="147"/>
      <c r="U42" s="134"/>
      <c r="V42" s="84"/>
      <c r="W42" s="85"/>
    </row>
    <row r="43" spans="1:24">
      <c r="E43" s="140"/>
      <c r="F43" s="141"/>
      <c r="G43" s="141"/>
      <c r="H43" s="141"/>
      <c r="I43" s="141"/>
      <c r="J43" s="141"/>
      <c r="K43" s="134"/>
      <c r="L43" s="84"/>
      <c r="M43" s="85"/>
      <c r="N43" s="89"/>
      <c r="O43" s="89"/>
      <c r="P43" s="89"/>
      <c r="R43" s="83"/>
      <c r="S43" s="84"/>
      <c r="T43" s="147"/>
      <c r="U43" s="134"/>
      <c r="V43" s="84"/>
      <c r="W43" s="85"/>
    </row>
    <row r="44" spans="1:24">
      <c r="E44" s="140"/>
      <c r="F44" s="141"/>
      <c r="G44" s="141"/>
      <c r="H44" s="141"/>
      <c r="I44" s="141"/>
      <c r="J44" s="141"/>
      <c r="K44" s="134"/>
      <c r="L44" s="84"/>
      <c r="M44" s="85"/>
      <c r="N44" s="89"/>
      <c r="O44" s="89"/>
      <c r="P44" s="89"/>
      <c r="R44" s="83"/>
      <c r="S44" s="84"/>
      <c r="T44" s="147"/>
      <c r="U44" s="134"/>
      <c r="V44" s="84"/>
      <c r="W44" s="85"/>
    </row>
    <row r="45" spans="1:24">
      <c r="E45" s="140"/>
      <c r="F45" s="141"/>
      <c r="G45" s="141"/>
      <c r="H45" s="141"/>
      <c r="I45" s="141"/>
      <c r="J45" s="141"/>
      <c r="K45" s="134"/>
      <c r="L45" s="84"/>
      <c r="M45" s="85"/>
      <c r="N45" s="89"/>
      <c r="O45" s="89"/>
      <c r="P45" s="89"/>
      <c r="R45" s="83"/>
      <c r="S45" s="84"/>
      <c r="T45" s="147"/>
      <c r="U45" s="134"/>
      <c r="V45" s="84"/>
      <c r="W45" s="85"/>
    </row>
    <row r="46" spans="1:24" ht="14.25" thickBot="1">
      <c r="E46" s="148"/>
      <c r="F46" s="149"/>
      <c r="G46" s="149"/>
      <c r="H46" s="149"/>
      <c r="I46" s="149"/>
      <c r="J46" s="149"/>
      <c r="K46" s="135"/>
      <c r="L46" s="136"/>
      <c r="M46" s="137"/>
      <c r="N46" s="89"/>
      <c r="O46" s="89"/>
      <c r="P46" s="89"/>
      <c r="R46" s="150"/>
      <c r="S46" s="136"/>
      <c r="T46" s="151"/>
      <c r="U46" s="135"/>
      <c r="V46" s="136"/>
      <c r="W46" s="137"/>
    </row>
  </sheetData>
  <mergeCells count="82"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P26:Q27"/>
    <mergeCell ref="U26:W27"/>
    <mergeCell ref="R26:R27"/>
    <mergeCell ref="S26:T27"/>
    <mergeCell ref="J32:K33"/>
    <mergeCell ref="L32:L33"/>
    <mergeCell ref="J28:V30"/>
    <mergeCell ref="M31:N31"/>
    <mergeCell ref="O31:P31"/>
    <mergeCell ref="Q31:W31"/>
    <mergeCell ref="J26:K27"/>
    <mergeCell ref="L26:L27"/>
    <mergeCell ref="M26:N27"/>
    <mergeCell ref="O26:O27"/>
    <mergeCell ref="A33:A36"/>
    <mergeCell ref="G34:I36"/>
    <mergeCell ref="J34:V36"/>
    <mergeCell ref="M37:N37"/>
    <mergeCell ref="O37:P37"/>
    <mergeCell ref="Q37:W37"/>
    <mergeCell ref="M32:N33"/>
    <mergeCell ref="R32:R33"/>
    <mergeCell ref="S32:T33"/>
    <mergeCell ref="U32:W33"/>
    <mergeCell ref="B32:B37"/>
    <mergeCell ref="C32:F33"/>
    <mergeCell ref="G32:H33"/>
    <mergeCell ref="I32:I33"/>
    <mergeCell ref="O32:O33"/>
    <mergeCell ref="P32:Q33"/>
    <mergeCell ref="B26:B31"/>
    <mergeCell ref="A4:D5"/>
    <mergeCell ref="E4:X4"/>
    <mergeCell ref="E5:G5"/>
    <mergeCell ref="I5:W5"/>
    <mergeCell ref="A6:D6"/>
    <mergeCell ref="B8:W9"/>
    <mergeCell ref="B25:D25"/>
    <mergeCell ref="E25:F25"/>
    <mergeCell ref="G25:K25"/>
    <mergeCell ref="A27:A30"/>
    <mergeCell ref="G28:I30"/>
    <mergeCell ref="C26:F27"/>
    <mergeCell ref="G26:H27"/>
    <mergeCell ref="E6:Q6"/>
    <mergeCell ref="I26:I27"/>
    <mergeCell ref="R6:X6"/>
    <mergeCell ref="A2:X2"/>
    <mergeCell ref="A3:D3"/>
    <mergeCell ref="E3:G3"/>
    <mergeCell ref="H3:J3"/>
    <mergeCell ref="K3:M3"/>
    <mergeCell ref="N3:X3"/>
    <mergeCell ref="E18:J18"/>
    <mergeCell ref="K18:N18"/>
    <mergeCell ref="O18:R18"/>
    <mergeCell ref="E21:J21"/>
    <mergeCell ref="K21:N21"/>
    <mergeCell ref="O21:R21"/>
    <mergeCell ref="E19:J19"/>
    <mergeCell ref="K19:N19"/>
    <mergeCell ref="O19:R19"/>
    <mergeCell ref="E20:J20"/>
    <mergeCell ref="K20:N20"/>
    <mergeCell ref="O20:R20"/>
    <mergeCell ref="E16:J17"/>
    <mergeCell ref="K16:N16"/>
    <mergeCell ref="O16:R16"/>
    <mergeCell ref="K17:N17"/>
    <mergeCell ref="O17:R17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6"/>
  <sheetViews>
    <sheetView view="pageBreakPreview" zoomScaleNormal="100" zoomScaleSheetLayoutView="100" workbookViewId="0">
      <selection activeCell="AB25" sqref="AB25"/>
    </sheetView>
  </sheetViews>
  <sheetFormatPr defaultRowHeight="13.5"/>
  <cols>
    <col min="1" max="163" width="3.625" style="1" customWidth="1"/>
    <col min="164" max="16384" width="9" style="1"/>
  </cols>
  <sheetData>
    <row r="1" spans="1:28">
      <c r="A1" s="18" t="s">
        <v>112</v>
      </c>
    </row>
    <row r="2" spans="1:28" ht="30" customHeight="1" thickBot="1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8" ht="26.1" customHeight="1">
      <c r="A3" s="72" t="s">
        <v>29</v>
      </c>
      <c r="B3" s="73"/>
      <c r="C3" s="73"/>
      <c r="D3" s="74"/>
      <c r="E3" s="75" t="s">
        <v>32</v>
      </c>
      <c r="F3" s="76"/>
      <c r="G3" s="76"/>
      <c r="H3" s="73" t="s">
        <v>33</v>
      </c>
      <c r="I3" s="76"/>
      <c r="J3" s="77"/>
      <c r="K3" s="78" t="s">
        <v>28</v>
      </c>
      <c r="L3" s="73"/>
      <c r="M3" s="79"/>
      <c r="N3" s="80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1:28" ht="26.1" customHeight="1">
      <c r="A4" s="83" t="s">
        <v>27</v>
      </c>
      <c r="B4" s="84"/>
      <c r="C4" s="84"/>
      <c r="D4" s="85"/>
      <c r="E4" s="86" t="s">
        <v>40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</row>
    <row r="5" spans="1:28" ht="26.1" customHeight="1">
      <c r="A5" s="83"/>
      <c r="B5" s="84"/>
      <c r="C5" s="84"/>
      <c r="D5" s="85"/>
      <c r="E5" s="89" t="s">
        <v>17</v>
      </c>
      <c r="F5" s="89"/>
      <c r="G5" s="89"/>
      <c r="H5" s="17" t="s">
        <v>26</v>
      </c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5" t="s">
        <v>25</v>
      </c>
    </row>
    <row r="6" spans="1:28" ht="26.1" customHeight="1" thickBot="1">
      <c r="A6" s="91" t="s">
        <v>24</v>
      </c>
      <c r="B6" s="92"/>
      <c r="C6" s="92"/>
      <c r="D6" s="93"/>
      <c r="E6" s="94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 t="s">
        <v>31</v>
      </c>
      <c r="S6" s="96"/>
      <c r="T6" s="96"/>
      <c r="U6" s="96"/>
      <c r="V6" s="96"/>
      <c r="W6" s="96"/>
      <c r="X6" s="97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98" t="s">
        <v>42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5"/>
    </row>
    <row r="9" spans="1:28" ht="15" customHeight="1">
      <c r="A9" s="13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83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85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23"/>
      <c r="E16" s="99" t="s">
        <v>38</v>
      </c>
      <c r="F16" s="100"/>
      <c r="G16" s="100"/>
      <c r="H16" s="100"/>
      <c r="I16" s="100"/>
      <c r="J16" s="101"/>
      <c r="K16" s="105" t="s">
        <v>89</v>
      </c>
      <c r="L16" s="106"/>
      <c r="M16" s="106"/>
      <c r="N16" s="107"/>
      <c r="O16" s="105" t="s">
        <v>91</v>
      </c>
      <c r="P16" s="106"/>
      <c r="Q16" s="106"/>
      <c r="R16" s="107"/>
      <c r="T16" s="57"/>
      <c r="U16" s="5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E17" s="102"/>
      <c r="F17" s="103"/>
      <c r="G17" s="103"/>
      <c r="H17" s="103"/>
      <c r="I17" s="103"/>
      <c r="J17" s="104"/>
      <c r="K17" s="108" t="s">
        <v>90</v>
      </c>
      <c r="L17" s="109"/>
      <c r="M17" s="109"/>
      <c r="N17" s="110"/>
      <c r="O17" s="108" t="s">
        <v>90</v>
      </c>
      <c r="P17" s="109"/>
      <c r="Q17" s="109"/>
      <c r="R17" s="110"/>
      <c r="T17" s="20"/>
      <c r="U17" s="20"/>
      <c r="V17" s="20"/>
      <c r="W17" s="20"/>
      <c r="X17" s="5"/>
    </row>
    <row r="18" spans="1:30" ht="15" customHeight="1">
      <c r="A18" s="13"/>
      <c r="B18" s="23"/>
      <c r="C18" s="23"/>
      <c r="E18" s="111" t="s">
        <v>34</v>
      </c>
      <c r="F18" s="112"/>
      <c r="G18" s="112"/>
      <c r="H18" s="112"/>
      <c r="I18" s="112"/>
      <c r="J18" s="113"/>
      <c r="K18" s="114">
        <v>1.04</v>
      </c>
      <c r="L18" s="115"/>
      <c r="M18" s="115"/>
      <c r="N18" s="116"/>
      <c r="O18" s="114">
        <v>1.02</v>
      </c>
      <c r="P18" s="115"/>
      <c r="Q18" s="115"/>
      <c r="R18" s="116"/>
      <c r="T18" s="19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23"/>
      <c r="E19" s="111" t="s">
        <v>35</v>
      </c>
      <c r="F19" s="112"/>
      <c r="G19" s="112"/>
      <c r="H19" s="112"/>
      <c r="I19" s="112"/>
      <c r="J19" s="113"/>
      <c r="K19" s="114">
        <v>1.02</v>
      </c>
      <c r="L19" s="115"/>
      <c r="M19" s="115"/>
      <c r="N19" s="116"/>
      <c r="O19" s="114">
        <v>1.02</v>
      </c>
      <c r="P19" s="115"/>
      <c r="Q19" s="115"/>
      <c r="R19" s="116"/>
      <c r="T19" s="2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E20" s="117" t="s">
        <v>36</v>
      </c>
      <c r="F20" s="117"/>
      <c r="G20" s="117"/>
      <c r="H20" s="117"/>
      <c r="I20" s="117"/>
      <c r="J20" s="117"/>
      <c r="K20" s="114">
        <v>1.03</v>
      </c>
      <c r="L20" s="115"/>
      <c r="M20" s="115"/>
      <c r="N20" s="116"/>
      <c r="O20" s="114">
        <v>1.02</v>
      </c>
      <c r="P20" s="115"/>
      <c r="Q20" s="115"/>
      <c r="R20" s="116"/>
      <c r="T20" s="57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E21" s="117" t="s">
        <v>37</v>
      </c>
      <c r="F21" s="117"/>
      <c r="G21" s="117"/>
      <c r="H21" s="117"/>
      <c r="I21" s="117"/>
      <c r="J21" s="117"/>
      <c r="K21" s="114">
        <v>1.05</v>
      </c>
      <c r="L21" s="115"/>
      <c r="M21" s="115"/>
      <c r="N21" s="116"/>
      <c r="O21" s="114">
        <v>1.03</v>
      </c>
      <c r="P21" s="115"/>
      <c r="Q21" s="115"/>
      <c r="R21" s="116"/>
      <c r="T21" s="57"/>
      <c r="U21" s="58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119" t="s">
        <v>22</v>
      </c>
      <c r="C25" s="119"/>
      <c r="D25" s="119"/>
      <c r="E25" s="119"/>
      <c r="F25" s="119"/>
      <c r="G25" s="119" t="s">
        <v>21</v>
      </c>
      <c r="H25" s="119"/>
      <c r="I25" s="119"/>
      <c r="J25" s="119"/>
      <c r="K25" s="119"/>
      <c r="L25" s="3" t="s">
        <v>39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"/>
    </row>
    <row r="26" spans="1:30" ht="15.95" customHeight="1">
      <c r="A26" s="11"/>
      <c r="B26" s="120" t="s">
        <v>20</v>
      </c>
      <c r="C26" s="89" t="s">
        <v>14</v>
      </c>
      <c r="D26" s="89"/>
      <c r="E26" s="89"/>
      <c r="F26" s="89"/>
      <c r="G26" s="123" t="s">
        <v>19</v>
      </c>
      <c r="H26" s="123"/>
      <c r="I26" s="89"/>
      <c r="J26" s="125" t="s">
        <v>13</v>
      </c>
      <c r="K26" s="125"/>
      <c r="L26" s="89"/>
      <c r="M26" s="125" t="s">
        <v>12</v>
      </c>
      <c r="N26" s="125"/>
      <c r="O26" s="89"/>
      <c r="P26" s="125" t="s">
        <v>11</v>
      </c>
      <c r="Q26" s="125"/>
      <c r="R26" s="89"/>
      <c r="S26" s="125" t="s">
        <v>9</v>
      </c>
      <c r="T26" s="125"/>
      <c r="U26" s="89" t="s">
        <v>8</v>
      </c>
      <c r="V26" s="89"/>
      <c r="W26" s="89"/>
      <c r="X26" s="5"/>
    </row>
    <row r="27" spans="1:30" ht="15.95" customHeight="1">
      <c r="A27" s="118" t="s">
        <v>18</v>
      </c>
      <c r="B27" s="121"/>
      <c r="C27" s="89"/>
      <c r="D27" s="89"/>
      <c r="E27" s="89"/>
      <c r="F27" s="89"/>
      <c r="G27" s="124"/>
      <c r="H27" s="124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5"/>
    </row>
    <row r="28" spans="1:30" ht="15.95" customHeight="1">
      <c r="A28" s="118"/>
      <c r="B28" s="121"/>
      <c r="G28" s="90" t="s">
        <v>17</v>
      </c>
      <c r="H28" s="90"/>
      <c r="I28" s="90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X28" s="5"/>
    </row>
    <row r="29" spans="1:30" ht="15.95" customHeight="1">
      <c r="A29" s="118"/>
      <c r="B29" s="121"/>
      <c r="G29" s="90"/>
      <c r="H29" s="90"/>
      <c r="I29" s="90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X29" s="5"/>
    </row>
    <row r="30" spans="1:30" ht="15.95" customHeight="1">
      <c r="A30" s="118"/>
      <c r="B30" s="121"/>
      <c r="G30" s="90"/>
      <c r="H30" s="90"/>
      <c r="I30" s="90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X30" s="5"/>
    </row>
    <row r="31" spans="1:30" ht="15.95" customHeight="1">
      <c r="A31" s="10" t="s">
        <v>16</v>
      </c>
      <c r="B31" s="122"/>
      <c r="C31" s="9"/>
      <c r="D31" s="9"/>
      <c r="E31" s="9"/>
      <c r="F31" s="9"/>
      <c r="G31" s="9"/>
      <c r="H31" s="9"/>
      <c r="I31" s="9"/>
      <c r="J31" s="9"/>
      <c r="K31" s="9"/>
      <c r="L31" s="9"/>
      <c r="M31" s="127"/>
      <c r="N31" s="127"/>
      <c r="O31" s="127" t="s">
        <v>5</v>
      </c>
      <c r="P31" s="127"/>
      <c r="Q31" s="128"/>
      <c r="R31" s="128"/>
      <c r="S31" s="128"/>
      <c r="T31" s="128"/>
      <c r="U31" s="128"/>
      <c r="V31" s="128"/>
      <c r="W31" s="128"/>
      <c r="X31" s="8"/>
    </row>
    <row r="32" spans="1:30" ht="15.95" customHeight="1">
      <c r="A32" s="7"/>
      <c r="B32" s="129" t="s">
        <v>15</v>
      </c>
      <c r="C32" s="92" t="s">
        <v>14</v>
      </c>
      <c r="D32" s="92"/>
      <c r="E32" s="92"/>
      <c r="F32" s="92"/>
      <c r="G32" s="131" t="s">
        <v>13</v>
      </c>
      <c r="H32" s="87"/>
      <c r="I32" s="92"/>
      <c r="J32" s="92" t="s">
        <v>12</v>
      </c>
      <c r="K32" s="92"/>
      <c r="L32" s="92"/>
      <c r="M32" s="92" t="s">
        <v>11</v>
      </c>
      <c r="N32" s="92"/>
      <c r="O32" s="92"/>
      <c r="P32" s="92" t="s">
        <v>10</v>
      </c>
      <c r="Q32" s="92"/>
      <c r="R32" s="92"/>
      <c r="S32" s="132" t="s">
        <v>9</v>
      </c>
      <c r="T32" s="92"/>
      <c r="U32" s="92" t="s">
        <v>8</v>
      </c>
      <c r="V32" s="92"/>
      <c r="W32" s="92"/>
      <c r="X32" s="6"/>
    </row>
    <row r="33" spans="1:24" ht="15.95" customHeight="1">
      <c r="A33" s="118" t="s">
        <v>7</v>
      </c>
      <c r="B33" s="121"/>
      <c r="C33" s="89"/>
      <c r="D33" s="89"/>
      <c r="E33" s="89"/>
      <c r="F33" s="89"/>
      <c r="G33" s="90"/>
      <c r="H33" s="90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5"/>
    </row>
    <row r="34" spans="1:24" ht="15.95" customHeight="1">
      <c r="A34" s="118"/>
      <c r="B34" s="121"/>
      <c r="G34" s="90" t="s">
        <v>6</v>
      </c>
      <c r="H34" s="90"/>
      <c r="I34" s="90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X34" s="5"/>
    </row>
    <row r="35" spans="1:24" ht="15.95" customHeight="1">
      <c r="A35" s="118"/>
      <c r="B35" s="121"/>
      <c r="G35" s="90"/>
      <c r="H35" s="90"/>
      <c r="I35" s="90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X35" s="5"/>
    </row>
    <row r="36" spans="1:24" ht="15.95" customHeight="1">
      <c r="A36" s="118"/>
      <c r="B36" s="121"/>
      <c r="G36" s="90"/>
      <c r="H36" s="90"/>
      <c r="I36" s="90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X36" s="5"/>
    </row>
    <row r="37" spans="1:24" ht="15.95" customHeight="1" thickBot="1">
      <c r="A37" s="4"/>
      <c r="B37" s="130"/>
      <c r="C37" s="3"/>
      <c r="D37" s="3"/>
      <c r="E37" s="3"/>
      <c r="F37" s="3"/>
      <c r="G37" s="3"/>
      <c r="H37" s="3"/>
      <c r="I37" s="3"/>
      <c r="J37" s="3"/>
      <c r="K37" s="3"/>
      <c r="L37" s="3"/>
      <c r="M37" s="119"/>
      <c r="N37" s="119"/>
      <c r="O37" s="119" t="s">
        <v>5</v>
      </c>
      <c r="P37" s="119"/>
      <c r="Q37" s="133"/>
      <c r="R37" s="133"/>
      <c r="S37" s="133"/>
      <c r="T37" s="133"/>
      <c r="U37" s="133"/>
      <c r="V37" s="133"/>
      <c r="W37" s="133"/>
      <c r="X37" s="2"/>
    </row>
    <row r="38" spans="1:24" ht="14.25" thickBot="1"/>
    <row r="39" spans="1:24">
      <c r="E39" s="138" t="s">
        <v>4</v>
      </c>
      <c r="F39" s="139"/>
      <c r="G39" s="139"/>
      <c r="H39" s="142" t="s">
        <v>3</v>
      </c>
      <c r="I39" s="139"/>
      <c r="J39" s="139"/>
      <c r="K39" s="143" t="s">
        <v>2</v>
      </c>
      <c r="L39" s="73"/>
      <c r="M39" s="74"/>
      <c r="N39" s="144"/>
      <c r="O39" s="145"/>
      <c r="P39" s="145"/>
      <c r="R39" s="146" t="s">
        <v>1</v>
      </c>
      <c r="S39" s="73"/>
      <c r="T39" s="79"/>
      <c r="U39" s="143" t="s">
        <v>0</v>
      </c>
      <c r="V39" s="73"/>
      <c r="W39" s="74"/>
    </row>
    <row r="40" spans="1:24">
      <c r="E40" s="140"/>
      <c r="F40" s="141"/>
      <c r="G40" s="141"/>
      <c r="H40" s="141"/>
      <c r="I40" s="141"/>
      <c r="J40" s="141"/>
      <c r="K40" s="134"/>
      <c r="L40" s="84"/>
      <c r="M40" s="85"/>
      <c r="N40" s="145"/>
      <c r="O40" s="145"/>
      <c r="P40" s="145"/>
      <c r="R40" s="83"/>
      <c r="S40" s="84"/>
      <c r="T40" s="147"/>
      <c r="U40" s="134"/>
      <c r="V40" s="84"/>
      <c r="W40" s="85"/>
    </row>
    <row r="41" spans="1:24">
      <c r="E41" s="140"/>
      <c r="F41" s="141"/>
      <c r="G41" s="141"/>
      <c r="H41" s="141"/>
      <c r="I41" s="141"/>
      <c r="J41" s="141"/>
      <c r="K41" s="134"/>
      <c r="L41" s="84"/>
      <c r="M41" s="85"/>
      <c r="N41" s="145"/>
      <c r="O41" s="145"/>
      <c r="P41" s="145"/>
      <c r="R41" s="83"/>
      <c r="S41" s="84"/>
      <c r="T41" s="147"/>
      <c r="U41" s="134"/>
      <c r="V41" s="84"/>
      <c r="W41" s="85"/>
    </row>
    <row r="42" spans="1:24">
      <c r="E42" s="140"/>
      <c r="F42" s="141"/>
      <c r="G42" s="141"/>
      <c r="H42" s="141"/>
      <c r="I42" s="141"/>
      <c r="J42" s="141"/>
      <c r="K42" s="134"/>
      <c r="L42" s="84"/>
      <c r="M42" s="85"/>
      <c r="N42" s="145"/>
      <c r="O42" s="145"/>
      <c r="P42" s="145"/>
      <c r="R42" s="83"/>
      <c r="S42" s="84"/>
      <c r="T42" s="147"/>
      <c r="U42" s="134"/>
      <c r="V42" s="84"/>
      <c r="W42" s="85"/>
    </row>
    <row r="43" spans="1:24">
      <c r="E43" s="140"/>
      <c r="F43" s="141"/>
      <c r="G43" s="141"/>
      <c r="H43" s="141"/>
      <c r="I43" s="141"/>
      <c r="J43" s="141"/>
      <c r="K43" s="134"/>
      <c r="L43" s="84"/>
      <c r="M43" s="85"/>
      <c r="N43" s="89"/>
      <c r="O43" s="89"/>
      <c r="P43" s="89"/>
      <c r="R43" s="83"/>
      <c r="S43" s="84"/>
      <c r="T43" s="147"/>
      <c r="U43" s="134"/>
      <c r="V43" s="84"/>
      <c r="W43" s="85"/>
    </row>
    <row r="44" spans="1:24">
      <c r="E44" s="140"/>
      <c r="F44" s="141"/>
      <c r="G44" s="141"/>
      <c r="H44" s="141"/>
      <c r="I44" s="141"/>
      <c r="J44" s="141"/>
      <c r="K44" s="134"/>
      <c r="L44" s="84"/>
      <c r="M44" s="85"/>
      <c r="N44" s="89"/>
      <c r="O44" s="89"/>
      <c r="P44" s="89"/>
      <c r="R44" s="83"/>
      <c r="S44" s="84"/>
      <c r="T44" s="147"/>
      <c r="U44" s="134"/>
      <c r="V44" s="84"/>
      <c r="W44" s="85"/>
    </row>
    <row r="45" spans="1:24">
      <c r="E45" s="140"/>
      <c r="F45" s="141"/>
      <c r="G45" s="141"/>
      <c r="H45" s="141"/>
      <c r="I45" s="141"/>
      <c r="J45" s="141"/>
      <c r="K45" s="134"/>
      <c r="L45" s="84"/>
      <c r="M45" s="85"/>
      <c r="N45" s="89"/>
      <c r="O45" s="89"/>
      <c r="P45" s="89"/>
      <c r="R45" s="83"/>
      <c r="S45" s="84"/>
      <c r="T45" s="147"/>
      <c r="U45" s="134"/>
      <c r="V45" s="84"/>
      <c r="W45" s="85"/>
    </row>
    <row r="46" spans="1:24" ht="14.25" thickBot="1">
      <c r="E46" s="148"/>
      <c r="F46" s="149"/>
      <c r="G46" s="149"/>
      <c r="H46" s="149"/>
      <c r="I46" s="149"/>
      <c r="J46" s="149"/>
      <c r="K46" s="135"/>
      <c r="L46" s="136"/>
      <c r="M46" s="137"/>
      <c r="N46" s="89"/>
      <c r="O46" s="89"/>
      <c r="P46" s="89"/>
      <c r="R46" s="150"/>
      <c r="S46" s="136"/>
      <c r="T46" s="151"/>
      <c r="U46" s="135"/>
      <c r="V46" s="136"/>
      <c r="W46" s="137"/>
    </row>
  </sheetData>
  <mergeCells count="82"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E19:J19"/>
    <mergeCell ref="K19:N19"/>
    <mergeCell ref="O19:R19"/>
    <mergeCell ref="B8:W9"/>
    <mergeCell ref="K16:N16"/>
    <mergeCell ref="O16:R16"/>
    <mergeCell ref="K17:N17"/>
    <mergeCell ref="O17:R17"/>
    <mergeCell ref="E18:J18"/>
    <mergeCell ref="K18:N18"/>
    <mergeCell ref="O18:R18"/>
    <mergeCell ref="E16:J17"/>
    <mergeCell ref="E20:J20"/>
    <mergeCell ref="K20:N20"/>
    <mergeCell ref="O20:R20"/>
    <mergeCell ref="E21:J21"/>
    <mergeCell ref="K21:N21"/>
    <mergeCell ref="O21:R21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A27:A30"/>
    <mergeCell ref="G28:I30"/>
    <mergeCell ref="J28:V30"/>
    <mergeCell ref="M31:N31"/>
    <mergeCell ref="O31:P31"/>
    <mergeCell ref="Q31:W31"/>
    <mergeCell ref="L26:L27"/>
    <mergeCell ref="M26:N27"/>
    <mergeCell ref="O26:O27"/>
    <mergeCell ref="P26:Q27"/>
    <mergeCell ref="R26:R27"/>
    <mergeCell ref="S26:T27"/>
    <mergeCell ref="B32:B37"/>
    <mergeCell ref="C32:F33"/>
    <mergeCell ref="G32:H33"/>
    <mergeCell ref="I32:I33"/>
    <mergeCell ref="M32:N33"/>
    <mergeCell ref="M37:N37"/>
    <mergeCell ref="L32:L33"/>
    <mergeCell ref="P32:Q33"/>
    <mergeCell ref="R32:R33"/>
    <mergeCell ref="S32:T33"/>
    <mergeCell ref="G34:I36"/>
    <mergeCell ref="J34:V36"/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L43"/>
  <sheetViews>
    <sheetView showGridLines="0" view="pageBreakPreview" zoomScaleNormal="85" zoomScaleSheetLayoutView="100" workbookViewId="0">
      <selection activeCell="AB25" sqref="AB25"/>
    </sheetView>
  </sheetViews>
  <sheetFormatPr defaultColWidth="9" defaultRowHeight="13.5"/>
  <cols>
    <col min="1" max="1" width="5.625" style="25" customWidth="1"/>
    <col min="2" max="2" width="14.375" style="25" customWidth="1"/>
    <col min="3" max="3" width="6.875" style="25" customWidth="1"/>
    <col min="4" max="4" width="15.5" style="25" customWidth="1"/>
    <col min="5" max="5" width="15.625" style="25" customWidth="1"/>
    <col min="6" max="6" width="30.625" style="25" customWidth="1"/>
    <col min="7" max="7" width="11" style="25" customWidth="1"/>
    <col min="8" max="8" width="6.5" style="25" customWidth="1"/>
    <col min="9" max="9" width="9.375" style="25" customWidth="1"/>
    <col min="10" max="10" width="10.25" style="25" customWidth="1"/>
    <col min="11" max="11" width="9" style="25" customWidth="1"/>
    <col min="12" max="12" width="10.75" style="25" customWidth="1"/>
    <col min="13" max="14" width="9" style="25"/>
    <col min="15" max="15" width="9.375" style="25" customWidth="1"/>
    <col min="16" max="16384" width="9" style="25"/>
  </cols>
  <sheetData>
    <row r="1" spans="2:12">
      <c r="C1" s="26" t="s">
        <v>86</v>
      </c>
      <c r="D1" s="26"/>
      <c r="E1" s="27"/>
      <c r="F1" s="27"/>
    </row>
    <row r="2" spans="2:12">
      <c r="C2" s="26" t="s">
        <v>87</v>
      </c>
      <c r="D2" s="26"/>
      <c r="E2" s="27"/>
      <c r="F2" s="27"/>
    </row>
    <row r="4" spans="2:12" ht="14.25">
      <c r="B4" s="28" t="s">
        <v>44</v>
      </c>
      <c r="I4" s="25" t="s">
        <v>45</v>
      </c>
      <c r="K4" s="29" t="s">
        <v>46</v>
      </c>
    </row>
    <row r="5" spans="2:12" ht="11.25" customHeight="1" thickBot="1"/>
    <row r="6" spans="2:12" ht="14.25" thickTop="1">
      <c r="B6" s="25" t="s">
        <v>47</v>
      </c>
      <c r="C6" s="25" t="s">
        <v>48</v>
      </c>
      <c r="I6" s="30" t="s">
        <v>49</v>
      </c>
      <c r="J6" s="31">
        <v>2024</v>
      </c>
      <c r="K6" s="32" t="s">
        <v>50</v>
      </c>
      <c r="L6" s="33">
        <f>DATE(J6,J7,1)</f>
        <v>45627</v>
      </c>
    </row>
    <row r="7" spans="2:12" ht="14.25" thickBot="1">
      <c r="B7" s="25" t="s">
        <v>51</v>
      </c>
      <c r="C7" s="25" t="s">
        <v>52</v>
      </c>
      <c r="I7" s="34" t="s">
        <v>53</v>
      </c>
      <c r="J7" s="35">
        <v>12</v>
      </c>
      <c r="K7" s="32" t="s">
        <v>54</v>
      </c>
    </row>
    <row r="8" spans="2:12" ht="19.5" customHeight="1" thickTop="1">
      <c r="B8" s="25" t="s">
        <v>55</v>
      </c>
      <c r="C8" s="25" t="s">
        <v>56</v>
      </c>
      <c r="K8" s="32" t="s">
        <v>57</v>
      </c>
    </row>
    <row r="9" spans="2:12" ht="27">
      <c r="B9" s="36" t="s">
        <v>58</v>
      </c>
      <c r="C9" s="37" t="s">
        <v>59</v>
      </c>
      <c r="D9" s="38" t="s">
        <v>60</v>
      </c>
      <c r="E9" s="38" t="s">
        <v>61</v>
      </c>
      <c r="F9" s="39" t="s">
        <v>62</v>
      </c>
      <c r="G9" s="40" t="s">
        <v>63</v>
      </c>
      <c r="H9" s="29"/>
      <c r="J9" s="41"/>
      <c r="K9" s="32" t="s">
        <v>64</v>
      </c>
    </row>
    <row r="10" spans="2:12" ht="18" customHeight="1">
      <c r="B10" s="42">
        <f>DATE(J6,J7,1)</f>
        <v>45627</v>
      </c>
      <c r="C10" s="43" t="str">
        <f>TEXT(B10,"aaa")</f>
        <v>日</v>
      </c>
      <c r="D10" s="44" t="s">
        <v>54</v>
      </c>
      <c r="E10" s="44" t="s">
        <v>54</v>
      </c>
      <c r="F10" s="45"/>
      <c r="G10" s="46" t="str">
        <f>IF(ISERROR(VLOOKUP(B10,祝日!$B$2:$D$75,3,0)),"",VLOOKUP(B10,祝日!$B$2:$D$75,3,0))</f>
        <v/>
      </c>
      <c r="K10" s="32" t="s">
        <v>65</v>
      </c>
    </row>
    <row r="11" spans="2:12" ht="18.75" customHeight="1">
      <c r="B11" s="42">
        <f>B10+1</f>
        <v>45628</v>
      </c>
      <c r="C11" s="43" t="str">
        <f t="shared" ref="C11:C40" si="0">TEXT(B11,"aaa")</f>
        <v>月</v>
      </c>
      <c r="D11" s="44"/>
      <c r="E11" s="44"/>
      <c r="F11" s="45"/>
      <c r="G11" s="46" t="str">
        <f>IF(ISERROR(VLOOKUP(B11,祝日!$B$2:$D$75,3,0)),"",VLOOKUP(B11,祝日!$B$2:$D$75,3,0))</f>
        <v/>
      </c>
      <c r="I11" s="29"/>
      <c r="K11" s="32" t="s">
        <v>66</v>
      </c>
    </row>
    <row r="12" spans="2:12" ht="18.75" customHeight="1">
      <c r="B12" s="42">
        <f t="shared" ref="B12:B37" si="1">B11+1</f>
        <v>45629</v>
      </c>
      <c r="C12" s="43" t="str">
        <f t="shared" si="0"/>
        <v>火</v>
      </c>
      <c r="D12" s="44"/>
      <c r="E12" s="44"/>
      <c r="F12" s="45"/>
      <c r="G12" s="46" t="str">
        <f>IF(ISERROR(VLOOKUP(B12,祝日!$B$2:$D$75,3,0)),"",VLOOKUP(B12,祝日!$B$2:$D$75,3,0))</f>
        <v/>
      </c>
      <c r="K12" s="32" t="s">
        <v>67</v>
      </c>
    </row>
    <row r="13" spans="2:12" ht="18.75" customHeight="1">
      <c r="B13" s="42">
        <f t="shared" si="1"/>
        <v>45630</v>
      </c>
      <c r="C13" s="43" t="str">
        <f t="shared" si="0"/>
        <v>水</v>
      </c>
      <c r="D13" s="44"/>
      <c r="E13" s="44"/>
      <c r="F13" s="45"/>
      <c r="G13" s="46" t="str">
        <f>IF(ISERROR(VLOOKUP(B13,祝日!$B$2:$D$75,3,0)),"",VLOOKUP(B13,祝日!$B$2:$D$75,3,0))</f>
        <v/>
      </c>
    </row>
    <row r="14" spans="2:12" ht="18.75" customHeight="1">
      <c r="B14" s="42">
        <f t="shared" si="1"/>
        <v>45631</v>
      </c>
      <c r="C14" s="43" t="str">
        <f t="shared" si="0"/>
        <v>木</v>
      </c>
      <c r="D14" s="44"/>
      <c r="E14" s="44"/>
      <c r="F14" s="45"/>
      <c r="G14" s="46" t="str">
        <f>IF(ISERROR(VLOOKUP(B14,祝日!$B$2:$D$75,3,0)),"",VLOOKUP(B14,祝日!$B$2:$D$75,3,0))</f>
        <v/>
      </c>
    </row>
    <row r="15" spans="2:12" ht="18.75" customHeight="1">
      <c r="B15" s="42">
        <f t="shared" si="1"/>
        <v>45632</v>
      </c>
      <c r="C15" s="43" t="str">
        <f t="shared" si="0"/>
        <v>金</v>
      </c>
      <c r="D15" s="44"/>
      <c r="E15" s="44"/>
      <c r="F15" s="45"/>
      <c r="G15" s="46" t="str">
        <f>IF(ISERROR(VLOOKUP(B15,祝日!$B$2:$D$75,3,0)),"",VLOOKUP(B15,祝日!$B$2:$D$75,3,0))</f>
        <v/>
      </c>
    </row>
    <row r="16" spans="2:12" ht="18.75" customHeight="1">
      <c r="B16" s="42">
        <f t="shared" si="1"/>
        <v>45633</v>
      </c>
      <c r="C16" s="43" t="str">
        <f t="shared" si="0"/>
        <v>土</v>
      </c>
      <c r="D16" s="44" t="s">
        <v>54</v>
      </c>
      <c r="E16" s="44" t="s">
        <v>54</v>
      </c>
      <c r="F16" s="45"/>
      <c r="G16" s="46" t="str">
        <f>IF(ISERROR(VLOOKUP(B16,祝日!$B$2:$D$75,3,0)),"",VLOOKUP(B16,祝日!$B$2:$D$75,3,0))</f>
        <v/>
      </c>
    </row>
    <row r="17" spans="2:9" ht="18.75" customHeight="1">
      <c r="B17" s="42">
        <f t="shared" si="1"/>
        <v>45634</v>
      </c>
      <c r="C17" s="43" t="str">
        <f t="shared" si="0"/>
        <v>日</v>
      </c>
      <c r="D17" s="44" t="s">
        <v>54</v>
      </c>
      <c r="E17" s="44" t="s">
        <v>54</v>
      </c>
      <c r="F17" s="45"/>
      <c r="G17" s="46" t="str">
        <f>IF(ISERROR(VLOOKUP(B17,祝日!$B$2:$D$75,3,0)),"",VLOOKUP(B17,祝日!$B$2:$D$75,3,0))</f>
        <v/>
      </c>
    </row>
    <row r="18" spans="2:9" ht="18.75" customHeight="1">
      <c r="B18" s="42">
        <f t="shared" si="1"/>
        <v>45635</v>
      </c>
      <c r="C18" s="43" t="str">
        <f t="shared" si="0"/>
        <v>月</v>
      </c>
      <c r="D18" s="44"/>
      <c r="E18" s="44"/>
      <c r="F18" s="45" t="s">
        <v>107</v>
      </c>
      <c r="G18" s="46" t="str">
        <f>IF(ISERROR(VLOOKUP(B18,祝日!$B$2:$D$75,3,0)),"",VLOOKUP(B18,祝日!$B$2:$D$75,3,0))</f>
        <v/>
      </c>
    </row>
    <row r="19" spans="2:9" ht="18.75" customHeight="1">
      <c r="B19" s="42">
        <f t="shared" si="1"/>
        <v>45636</v>
      </c>
      <c r="C19" s="43" t="str">
        <f t="shared" si="0"/>
        <v>火</v>
      </c>
      <c r="D19" s="44"/>
      <c r="E19" s="44"/>
      <c r="F19" s="45"/>
      <c r="G19" s="46" t="str">
        <f>IF(ISERROR(VLOOKUP(B19,祝日!$B$2:$D$75,3,0)),"",VLOOKUP(B19,祝日!$B$2:$D$75,3,0))</f>
        <v/>
      </c>
    </row>
    <row r="20" spans="2:9" ht="18.75" customHeight="1">
      <c r="B20" s="42">
        <f t="shared" si="1"/>
        <v>45637</v>
      </c>
      <c r="C20" s="43" t="str">
        <f t="shared" si="0"/>
        <v>水</v>
      </c>
      <c r="D20" s="44"/>
      <c r="E20" s="44"/>
      <c r="F20" s="45"/>
      <c r="G20" s="46" t="str">
        <f>IF(ISERROR(VLOOKUP(B20,祝日!$B$2:$D$75,3,0)),"",VLOOKUP(B20,祝日!$B$2:$D$75,3,0))</f>
        <v/>
      </c>
    </row>
    <row r="21" spans="2:9" ht="18.75" customHeight="1">
      <c r="B21" s="42">
        <f t="shared" si="1"/>
        <v>45638</v>
      </c>
      <c r="C21" s="43" t="str">
        <f t="shared" si="0"/>
        <v>木</v>
      </c>
      <c r="D21" s="44"/>
      <c r="E21" s="44"/>
      <c r="F21" s="45"/>
      <c r="G21" s="46" t="str">
        <f>IF(ISERROR(VLOOKUP(B21,祝日!$B$2:$D$75,3,0)),"",VLOOKUP(B21,祝日!$B$2:$D$75,3,0))</f>
        <v/>
      </c>
    </row>
    <row r="22" spans="2:9" ht="18.75" customHeight="1">
      <c r="B22" s="42">
        <f t="shared" si="1"/>
        <v>45639</v>
      </c>
      <c r="C22" s="43" t="str">
        <f t="shared" si="0"/>
        <v>金</v>
      </c>
      <c r="D22" s="44"/>
      <c r="E22" s="44"/>
      <c r="F22" s="45"/>
      <c r="G22" s="46" t="str">
        <f>IF(ISERROR(VLOOKUP(B22,祝日!$B$2:$D$75,3,0)),"",VLOOKUP(B22,祝日!$B$2:$D$75,3,0))</f>
        <v/>
      </c>
    </row>
    <row r="23" spans="2:9" ht="18.75" customHeight="1">
      <c r="B23" s="42">
        <f t="shared" si="1"/>
        <v>45640</v>
      </c>
      <c r="C23" s="43" t="str">
        <f t="shared" si="0"/>
        <v>土</v>
      </c>
      <c r="D23" s="44" t="s">
        <v>54</v>
      </c>
      <c r="E23" s="44" t="s">
        <v>54</v>
      </c>
      <c r="F23" s="45"/>
      <c r="G23" s="46" t="str">
        <f>IF(ISERROR(VLOOKUP(B23,祝日!$B$2:$D$75,3,0)),"",VLOOKUP(B23,祝日!$B$2:$D$75,3,0))</f>
        <v/>
      </c>
    </row>
    <row r="24" spans="2:9" ht="18.75" customHeight="1">
      <c r="B24" s="42">
        <f t="shared" si="1"/>
        <v>45641</v>
      </c>
      <c r="C24" s="43" t="str">
        <f t="shared" si="0"/>
        <v>日</v>
      </c>
      <c r="D24" s="44" t="s">
        <v>54</v>
      </c>
      <c r="E24" s="44"/>
      <c r="F24" s="45" t="s">
        <v>82</v>
      </c>
      <c r="G24" s="46" t="str">
        <f>IF(ISERROR(VLOOKUP(B24,祝日!$B$2:$D$75,3,0)),"",VLOOKUP(B24,祝日!$B$2:$D$75,3,0))</f>
        <v/>
      </c>
    </row>
    <row r="25" spans="2:9" ht="18.75" customHeight="1">
      <c r="B25" s="42">
        <f t="shared" si="1"/>
        <v>45642</v>
      </c>
      <c r="C25" s="43" t="str">
        <f t="shared" si="0"/>
        <v>月</v>
      </c>
      <c r="D25" s="44"/>
      <c r="E25" s="44"/>
      <c r="F25" s="45"/>
      <c r="G25" s="46" t="str">
        <f>IF(ISERROR(VLOOKUP(B25,祝日!$B$2:$D$75,3,0)),"",VLOOKUP(B25,祝日!$B$2:$D$75,3,0))</f>
        <v/>
      </c>
      <c r="I25" s="47"/>
    </row>
    <row r="26" spans="2:9" ht="18.75" customHeight="1">
      <c r="B26" s="42">
        <f t="shared" si="1"/>
        <v>45643</v>
      </c>
      <c r="C26" s="43" t="str">
        <f t="shared" si="0"/>
        <v>火</v>
      </c>
      <c r="D26" s="44"/>
      <c r="E26" s="44"/>
      <c r="F26" s="45"/>
      <c r="G26" s="46" t="str">
        <f>IF(ISERROR(VLOOKUP(B26,祝日!$B$2:$D$75,3,0)),"",VLOOKUP(B26,祝日!$B$2:$D$75,3,0))</f>
        <v/>
      </c>
    </row>
    <row r="27" spans="2:9" ht="18.75" customHeight="1">
      <c r="B27" s="42">
        <f t="shared" si="1"/>
        <v>45644</v>
      </c>
      <c r="C27" s="43" t="str">
        <f t="shared" si="0"/>
        <v>水</v>
      </c>
      <c r="D27" s="44"/>
      <c r="E27" s="44" t="s">
        <v>54</v>
      </c>
      <c r="F27" s="45" t="s">
        <v>108</v>
      </c>
      <c r="G27" s="46" t="str">
        <f>IF(ISERROR(VLOOKUP(B27,祝日!$B$2:$D$75,3,0)),"",VLOOKUP(B27,祝日!$B$2:$D$75,3,0))</f>
        <v/>
      </c>
    </row>
    <row r="28" spans="2:9" ht="18.75" customHeight="1">
      <c r="B28" s="42">
        <f t="shared" si="1"/>
        <v>45645</v>
      </c>
      <c r="C28" s="43" t="str">
        <f t="shared" si="0"/>
        <v>木</v>
      </c>
      <c r="D28" s="44"/>
      <c r="E28" s="44"/>
      <c r="F28" s="45"/>
      <c r="G28" s="46" t="str">
        <f>IF(ISERROR(VLOOKUP(B28,祝日!$B$2:$D$75,3,0)),"",VLOOKUP(B28,祝日!$B$2:$D$75,3,0))</f>
        <v/>
      </c>
    </row>
    <row r="29" spans="2:9" ht="18.75" customHeight="1">
      <c r="B29" s="42">
        <f t="shared" si="1"/>
        <v>45646</v>
      </c>
      <c r="C29" s="43" t="str">
        <f t="shared" si="0"/>
        <v>金</v>
      </c>
      <c r="D29" s="44"/>
      <c r="E29" s="44"/>
      <c r="F29" s="45"/>
      <c r="G29" s="46" t="str">
        <f>IF(ISERROR(VLOOKUP(B29,祝日!$B$2:$D$75,3,0)),"",VLOOKUP(B29,祝日!$B$2:$D$75,3,0))</f>
        <v/>
      </c>
    </row>
    <row r="30" spans="2:9" ht="18.75" customHeight="1">
      <c r="B30" s="42">
        <f t="shared" si="1"/>
        <v>45647</v>
      </c>
      <c r="C30" s="43" t="str">
        <f t="shared" si="0"/>
        <v>土</v>
      </c>
      <c r="D30" s="44" t="s">
        <v>54</v>
      </c>
      <c r="E30" s="44" t="s">
        <v>54</v>
      </c>
      <c r="F30" s="45"/>
      <c r="G30" s="46" t="str">
        <f>IF(ISERROR(VLOOKUP(B30,祝日!$B$2:$D$75,3,0)),"",VLOOKUP(B30,祝日!$B$2:$D$75,3,0))</f>
        <v/>
      </c>
    </row>
    <row r="31" spans="2:9" ht="18.75" customHeight="1">
      <c r="B31" s="42">
        <f t="shared" si="1"/>
        <v>45648</v>
      </c>
      <c r="C31" s="43" t="str">
        <f t="shared" si="0"/>
        <v>日</v>
      </c>
      <c r="D31" s="44" t="s">
        <v>54</v>
      </c>
      <c r="E31" s="44" t="s">
        <v>54</v>
      </c>
      <c r="F31" s="45"/>
      <c r="G31" s="46" t="str">
        <f>IF(ISERROR(VLOOKUP(B31,祝日!$B$2:$D$75,3,0)),"",VLOOKUP(B31,祝日!$B$2:$D$75,3,0))</f>
        <v/>
      </c>
    </row>
    <row r="32" spans="2:9" ht="18.75" customHeight="1">
      <c r="B32" s="42">
        <f t="shared" si="1"/>
        <v>45649</v>
      </c>
      <c r="C32" s="43" t="str">
        <f t="shared" si="0"/>
        <v>月</v>
      </c>
      <c r="D32" s="44"/>
      <c r="E32" s="44"/>
      <c r="F32" s="45"/>
      <c r="G32" s="46" t="str">
        <f>IF(ISERROR(VLOOKUP(B32,祝日!$B$2:$D$75,3,0)),"",VLOOKUP(B32,祝日!$B$2:$D$75,3,0))</f>
        <v/>
      </c>
    </row>
    <row r="33" spans="2:7" ht="18.75" customHeight="1">
      <c r="B33" s="42">
        <f t="shared" si="1"/>
        <v>45650</v>
      </c>
      <c r="C33" s="43" t="str">
        <f t="shared" si="0"/>
        <v>火</v>
      </c>
      <c r="D33" s="44"/>
      <c r="E33" s="44"/>
      <c r="F33" s="45"/>
      <c r="G33" s="46" t="str">
        <f>IF(ISERROR(VLOOKUP(B33,祝日!$B$2:$D$75,3,0)),"",VLOOKUP(B33,祝日!$B$2:$D$75,3,0))</f>
        <v/>
      </c>
    </row>
    <row r="34" spans="2:7" ht="18.75" customHeight="1">
      <c r="B34" s="42">
        <f t="shared" si="1"/>
        <v>45651</v>
      </c>
      <c r="C34" s="43" t="str">
        <f t="shared" si="0"/>
        <v>水</v>
      </c>
      <c r="D34" s="44"/>
      <c r="E34" s="44"/>
      <c r="F34" s="45"/>
      <c r="G34" s="46" t="str">
        <f>IF(ISERROR(VLOOKUP(B34,祝日!$B$2:$D$75,3,0)),"",VLOOKUP(B34,祝日!$B$2:$D$75,3,0))</f>
        <v/>
      </c>
    </row>
    <row r="35" spans="2:7" ht="18.75" customHeight="1">
      <c r="B35" s="42">
        <f t="shared" si="1"/>
        <v>45652</v>
      </c>
      <c r="C35" s="43" t="str">
        <f t="shared" si="0"/>
        <v>木</v>
      </c>
      <c r="D35" s="44"/>
      <c r="E35" s="44"/>
      <c r="F35" s="45" t="s">
        <v>81</v>
      </c>
      <c r="G35" s="46" t="str">
        <f>IF(ISERROR(VLOOKUP(B35,祝日!$B$2:$D$75,3,0)),"",VLOOKUP(B35,祝日!$B$2:$D$75,3,0))</f>
        <v/>
      </c>
    </row>
    <row r="36" spans="2:7" ht="18.75" customHeight="1">
      <c r="B36" s="42">
        <f t="shared" si="1"/>
        <v>45653</v>
      </c>
      <c r="C36" s="43" t="str">
        <f t="shared" si="0"/>
        <v>金</v>
      </c>
      <c r="D36" s="44"/>
      <c r="E36" s="44" t="s">
        <v>50</v>
      </c>
      <c r="F36" s="45"/>
      <c r="G36" s="46" t="str">
        <f>IF(ISERROR(VLOOKUP(B36,祝日!$B$2:$D$75,3,0)),"",VLOOKUP(B36,祝日!$B$2:$D$75,3,0))</f>
        <v/>
      </c>
    </row>
    <row r="37" spans="2:7" ht="18.75" customHeight="1">
      <c r="B37" s="42">
        <f t="shared" si="1"/>
        <v>45654</v>
      </c>
      <c r="C37" s="43" t="str">
        <f t="shared" si="0"/>
        <v>土</v>
      </c>
      <c r="D37" s="44" t="s">
        <v>54</v>
      </c>
      <c r="E37" s="44" t="s">
        <v>50</v>
      </c>
      <c r="F37" s="45"/>
      <c r="G37" s="46" t="str">
        <f>IF(ISERROR(VLOOKUP(B37,祝日!$B$2:$D$75,3,0)),"",VLOOKUP(B37,祝日!$B$2:$D$75,3,0))</f>
        <v/>
      </c>
    </row>
    <row r="38" spans="2:7" ht="18.75" customHeight="1">
      <c r="B38" s="42">
        <f>IF(B37=EOMONTH($B$10,0),"",B37+1)</f>
        <v>45655</v>
      </c>
      <c r="C38" s="43" t="str">
        <f t="shared" si="0"/>
        <v>日</v>
      </c>
      <c r="D38" s="44" t="s">
        <v>64</v>
      </c>
      <c r="E38" s="44" t="s">
        <v>50</v>
      </c>
      <c r="F38" s="45"/>
      <c r="G38" s="46" t="str">
        <f>IF(ISERROR(VLOOKUP(B38,祝日!$B$2:$D$75,3,0)),"",VLOOKUP(B38,祝日!$B$2:$D$75,3,0))</f>
        <v/>
      </c>
    </row>
    <row r="39" spans="2:7" ht="18.75" customHeight="1">
      <c r="B39" s="42">
        <f>IF(OR(B38="",B38=EOMONTH($B$10,0)),"",B38+1)</f>
        <v>45656</v>
      </c>
      <c r="C39" s="43" t="str">
        <f t="shared" si="0"/>
        <v>月</v>
      </c>
      <c r="D39" s="44" t="s">
        <v>64</v>
      </c>
      <c r="E39" s="44" t="s">
        <v>50</v>
      </c>
      <c r="F39" s="45"/>
      <c r="G39" s="46" t="str">
        <f>IF(ISERROR(VLOOKUP(B39,祝日!$B$2:$D$75,3,0)),"",VLOOKUP(B39,祝日!$B$2:$D$75,3,0))</f>
        <v/>
      </c>
    </row>
    <row r="40" spans="2:7" ht="18.75" customHeight="1">
      <c r="B40" s="48">
        <f>IF(OR(B39="",B39=EOMONTH($B$10,0)),"",B39+1)</f>
        <v>45657</v>
      </c>
      <c r="C40" s="49" t="str">
        <f t="shared" si="0"/>
        <v>火</v>
      </c>
      <c r="D40" s="50" t="s">
        <v>64</v>
      </c>
      <c r="E40" s="50" t="s">
        <v>50</v>
      </c>
      <c r="F40" s="51"/>
      <c r="G40" s="46" t="str">
        <f>IF(ISERROR(VLOOKUP(B40,祝日!$B$2:$D$75,3,0)),"",VLOOKUP(B40,祝日!$B$2:$D$75,3,0))</f>
        <v/>
      </c>
    </row>
    <row r="41" spans="2:7" ht="18" customHeight="1">
      <c r="B41" s="52" t="s">
        <v>68</v>
      </c>
      <c r="C41" s="53"/>
      <c r="D41" s="54">
        <f>COUNTIF(D10:D40,"休")</f>
        <v>8</v>
      </c>
      <c r="E41" s="54">
        <f>COUNTIF(E10:E40,"休")+COUNTIF(E10:E40,"雨休")</f>
        <v>7</v>
      </c>
      <c r="F41" s="55"/>
    </row>
    <row r="42" spans="2:7">
      <c r="B42" s="53" t="s">
        <v>69</v>
      </c>
      <c r="C42" s="53"/>
      <c r="D42" s="54">
        <f>DAY(EOMONTH(L6,0))-COUNTIF(D10:D40,"ー")-COUNTIF(D10:D40,"夏休")-COUNTIF(D10:D40,"年末年始休")-COUNTIF(D10:D40,"工場製作")-COUNTIF(D10:D40,"その他休")</f>
        <v>28</v>
      </c>
      <c r="E42" s="54">
        <f>DAY(EOMONTH(L6,0))-COUNTIF(E10:E40,"ー")-COUNTIF(E10:E40,"夏休")-COUNTIF(E10:E40,"年末年始休")-COUNTIF(E10:E40,"工場製作")-COUNTIF(E10:E40,"その他休")</f>
        <v>26</v>
      </c>
    </row>
    <row r="43" spans="2:7">
      <c r="B43" s="25" t="s">
        <v>70</v>
      </c>
      <c r="D43" s="56">
        <f>D41/D42</f>
        <v>0.2857142857142857</v>
      </c>
      <c r="E43" s="56">
        <f>E41/E42</f>
        <v>0.26923076923076922</v>
      </c>
    </row>
  </sheetData>
  <phoneticPr fontId="3"/>
  <conditionalFormatting sqref="B10:F40"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3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6"/>
  <sheetViews>
    <sheetView topLeftCell="A3" workbookViewId="0">
      <selection activeCell="AB25" sqref="AB25"/>
    </sheetView>
  </sheetViews>
  <sheetFormatPr defaultColWidth="9" defaultRowHeight="13.5"/>
  <cols>
    <col min="1" max="1" width="4.375" style="25" customWidth="1"/>
    <col min="2" max="2" width="9.25" style="25" customWidth="1"/>
    <col min="3" max="3" width="3.375" style="25" customWidth="1"/>
    <col min="4" max="4" width="13" style="25" customWidth="1"/>
    <col min="5" max="16384" width="9" style="25"/>
  </cols>
  <sheetData>
    <row r="1" spans="1:4" ht="14.25" thickBot="1"/>
    <row r="2" spans="1:4" ht="18.75" customHeight="1">
      <c r="A2" s="152" t="s">
        <v>103</v>
      </c>
      <c r="B2" s="59">
        <v>45292</v>
      </c>
      <c r="C2" s="60" t="str">
        <f>TEXT(B2,"aaa")</f>
        <v>月</v>
      </c>
      <c r="D2" s="61" t="s">
        <v>76</v>
      </c>
    </row>
    <row r="3" spans="1:4">
      <c r="A3" s="153"/>
      <c r="B3" s="62">
        <v>45304</v>
      </c>
      <c r="C3" s="62" t="str">
        <f>TEXT(B3,"aaa")</f>
        <v>土</v>
      </c>
      <c r="D3" s="63" t="s">
        <v>93</v>
      </c>
    </row>
    <row r="4" spans="1:4">
      <c r="A4" s="153"/>
      <c r="B4" s="62">
        <v>45333</v>
      </c>
      <c r="C4" s="62" t="str">
        <f t="shared" ref="C4:C21" si="0">TEXT(B4,"aaa")</f>
        <v>日</v>
      </c>
      <c r="D4" s="63" t="s">
        <v>77</v>
      </c>
    </row>
    <row r="5" spans="1:4">
      <c r="A5" s="153"/>
      <c r="B5" s="62">
        <v>45334</v>
      </c>
      <c r="C5" s="62" t="str">
        <f t="shared" si="0"/>
        <v>月</v>
      </c>
      <c r="D5" s="64" t="s">
        <v>73</v>
      </c>
    </row>
    <row r="6" spans="1:4">
      <c r="A6" s="153"/>
      <c r="B6" s="62">
        <v>45345</v>
      </c>
      <c r="C6" s="62" t="str">
        <f t="shared" si="0"/>
        <v>金</v>
      </c>
      <c r="D6" s="63" t="s">
        <v>94</v>
      </c>
    </row>
    <row r="7" spans="1:4">
      <c r="A7" s="153"/>
      <c r="B7" s="62">
        <v>45371</v>
      </c>
      <c r="C7" s="62" t="str">
        <f t="shared" si="0"/>
        <v>水</v>
      </c>
      <c r="D7" s="64" t="s">
        <v>95</v>
      </c>
    </row>
    <row r="8" spans="1:4">
      <c r="A8" s="153"/>
      <c r="B8" s="62">
        <v>45411</v>
      </c>
      <c r="C8" s="62" t="str">
        <f t="shared" si="0"/>
        <v>月</v>
      </c>
      <c r="D8" s="64" t="s">
        <v>71</v>
      </c>
    </row>
    <row r="9" spans="1:4">
      <c r="A9" s="153"/>
      <c r="B9" s="62">
        <v>45415</v>
      </c>
      <c r="C9" s="62" t="str">
        <f t="shared" si="0"/>
        <v>金</v>
      </c>
      <c r="D9" s="64" t="s">
        <v>78</v>
      </c>
    </row>
    <row r="10" spans="1:4">
      <c r="A10" s="153"/>
      <c r="B10" s="62">
        <v>45416</v>
      </c>
      <c r="C10" s="62" t="str">
        <f t="shared" si="0"/>
        <v>土</v>
      </c>
      <c r="D10" s="64" t="s">
        <v>79</v>
      </c>
    </row>
    <row r="11" spans="1:4">
      <c r="A11" s="153"/>
      <c r="B11" s="62">
        <v>45417</v>
      </c>
      <c r="C11" s="62" t="str">
        <f t="shared" si="0"/>
        <v>日</v>
      </c>
      <c r="D11" s="64" t="s">
        <v>80</v>
      </c>
    </row>
    <row r="12" spans="1:4">
      <c r="A12" s="153"/>
      <c r="B12" s="62">
        <v>45418</v>
      </c>
      <c r="C12" s="62" t="str">
        <f t="shared" si="0"/>
        <v>月</v>
      </c>
      <c r="D12" s="64" t="s">
        <v>73</v>
      </c>
    </row>
    <row r="13" spans="1:4">
      <c r="A13" s="153"/>
      <c r="B13" s="62">
        <v>45488</v>
      </c>
      <c r="C13" s="62" t="str">
        <f t="shared" si="0"/>
        <v>月</v>
      </c>
      <c r="D13" s="64" t="s">
        <v>96</v>
      </c>
    </row>
    <row r="14" spans="1:4">
      <c r="A14" s="153"/>
      <c r="B14" s="62">
        <v>45515</v>
      </c>
      <c r="C14" s="62" t="str">
        <f t="shared" si="0"/>
        <v>日</v>
      </c>
      <c r="D14" s="64" t="s">
        <v>72</v>
      </c>
    </row>
    <row r="15" spans="1:4">
      <c r="A15" s="153"/>
      <c r="B15" s="62">
        <v>45516</v>
      </c>
      <c r="C15" s="62" t="str">
        <f t="shared" si="0"/>
        <v>月</v>
      </c>
      <c r="D15" s="64" t="s">
        <v>73</v>
      </c>
    </row>
    <row r="16" spans="1:4">
      <c r="A16" s="153"/>
      <c r="B16" s="62">
        <v>45551</v>
      </c>
      <c r="C16" s="62" t="str">
        <f t="shared" si="0"/>
        <v>月</v>
      </c>
      <c r="D16" s="65" t="s">
        <v>97</v>
      </c>
    </row>
    <row r="17" spans="1:4">
      <c r="A17" s="153"/>
      <c r="B17" s="62">
        <v>45557</v>
      </c>
      <c r="C17" s="62" t="str">
        <f t="shared" si="0"/>
        <v>日</v>
      </c>
      <c r="D17" s="65" t="s">
        <v>98</v>
      </c>
    </row>
    <row r="18" spans="1:4">
      <c r="A18" s="153"/>
      <c r="B18" s="66">
        <v>45558</v>
      </c>
      <c r="C18" s="62" t="str">
        <f t="shared" si="0"/>
        <v>月</v>
      </c>
      <c r="D18" s="65" t="s">
        <v>73</v>
      </c>
    </row>
    <row r="19" spans="1:4">
      <c r="A19" s="153"/>
      <c r="B19" s="66">
        <v>45579</v>
      </c>
      <c r="C19" s="62" t="str">
        <f t="shared" si="0"/>
        <v>月</v>
      </c>
      <c r="D19" s="65" t="s">
        <v>99</v>
      </c>
    </row>
    <row r="20" spans="1:4">
      <c r="A20" s="153"/>
      <c r="B20" s="66">
        <v>45599</v>
      </c>
      <c r="C20" s="62" t="str">
        <f t="shared" si="0"/>
        <v>日</v>
      </c>
      <c r="D20" s="65" t="s">
        <v>100</v>
      </c>
    </row>
    <row r="21" spans="1:4" ht="13.5" customHeight="1">
      <c r="A21" s="153"/>
      <c r="B21" s="66">
        <v>45600</v>
      </c>
      <c r="C21" s="62" t="str">
        <f t="shared" si="0"/>
        <v>月</v>
      </c>
      <c r="D21" s="65" t="s">
        <v>73</v>
      </c>
    </row>
    <row r="22" spans="1:4" ht="14.25" thickBot="1">
      <c r="A22" s="154"/>
      <c r="B22" s="67">
        <v>45619</v>
      </c>
      <c r="C22" s="67" t="str">
        <f>TEXT(B22,"aaa")</f>
        <v>土</v>
      </c>
      <c r="D22" s="68" t="s">
        <v>101</v>
      </c>
    </row>
    <row r="23" spans="1:4">
      <c r="A23" s="155" t="s">
        <v>104</v>
      </c>
      <c r="B23" s="60">
        <v>45658</v>
      </c>
      <c r="C23" s="60" t="str">
        <f>TEXT(B23,"aaa")</f>
        <v>水</v>
      </c>
      <c r="D23" s="61" t="s">
        <v>76</v>
      </c>
    </row>
    <row r="24" spans="1:4">
      <c r="A24" s="156"/>
      <c r="B24" s="62">
        <v>45670</v>
      </c>
      <c r="C24" s="62" t="str">
        <f>TEXT(B24,"aaa")</f>
        <v>月</v>
      </c>
      <c r="D24" s="64" t="s">
        <v>93</v>
      </c>
    </row>
    <row r="25" spans="1:4">
      <c r="A25" s="156"/>
      <c r="B25" s="62">
        <v>45699</v>
      </c>
      <c r="C25" s="62" t="str">
        <f t="shared" ref="C25:C40" si="1">TEXT(B25,"aaa")</f>
        <v>火</v>
      </c>
      <c r="D25" s="64" t="s">
        <v>77</v>
      </c>
    </row>
    <row r="26" spans="1:4">
      <c r="A26" s="156"/>
      <c r="B26" s="62">
        <v>45711</v>
      </c>
      <c r="C26" s="62" t="str">
        <f t="shared" si="1"/>
        <v>日</v>
      </c>
      <c r="D26" s="64" t="s">
        <v>94</v>
      </c>
    </row>
    <row r="27" spans="1:4">
      <c r="A27" s="156"/>
      <c r="B27" s="62">
        <v>45712</v>
      </c>
      <c r="C27" s="62" t="str">
        <f t="shared" si="1"/>
        <v>月</v>
      </c>
      <c r="D27" s="64" t="s">
        <v>73</v>
      </c>
    </row>
    <row r="28" spans="1:4">
      <c r="A28" s="156"/>
      <c r="B28" s="62">
        <v>45736</v>
      </c>
      <c r="C28" s="62" t="str">
        <f t="shared" si="1"/>
        <v>木</v>
      </c>
      <c r="D28" s="64" t="s">
        <v>95</v>
      </c>
    </row>
    <row r="29" spans="1:4">
      <c r="A29" s="156"/>
      <c r="B29" s="62">
        <v>45776</v>
      </c>
      <c r="C29" s="62" t="str">
        <f t="shared" si="1"/>
        <v>火</v>
      </c>
      <c r="D29" s="64" t="s">
        <v>71</v>
      </c>
    </row>
    <row r="30" spans="1:4">
      <c r="A30" s="156"/>
      <c r="B30" s="62">
        <v>45780</v>
      </c>
      <c r="C30" s="62" t="str">
        <f t="shared" si="1"/>
        <v>土</v>
      </c>
      <c r="D30" s="64" t="s">
        <v>78</v>
      </c>
    </row>
    <row r="31" spans="1:4">
      <c r="A31" s="156"/>
      <c r="B31" s="62">
        <v>45781</v>
      </c>
      <c r="C31" s="62" t="str">
        <f t="shared" si="1"/>
        <v>日</v>
      </c>
      <c r="D31" s="64" t="s">
        <v>79</v>
      </c>
    </row>
    <row r="32" spans="1:4">
      <c r="A32" s="156"/>
      <c r="B32" s="69">
        <v>45782</v>
      </c>
      <c r="C32" s="62" t="str">
        <f t="shared" si="1"/>
        <v>月</v>
      </c>
      <c r="D32" s="64" t="s">
        <v>80</v>
      </c>
    </row>
    <row r="33" spans="1:4">
      <c r="A33" s="156"/>
      <c r="B33" s="62">
        <v>45783</v>
      </c>
      <c r="C33" s="62" t="str">
        <f t="shared" si="1"/>
        <v>火</v>
      </c>
      <c r="D33" s="64" t="s">
        <v>73</v>
      </c>
    </row>
    <row r="34" spans="1:4">
      <c r="A34" s="156"/>
      <c r="B34" s="62">
        <v>45859</v>
      </c>
      <c r="C34" s="62" t="str">
        <f t="shared" si="1"/>
        <v>月</v>
      </c>
      <c r="D34" s="64" t="s">
        <v>96</v>
      </c>
    </row>
    <row r="35" spans="1:4">
      <c r="A35" s="156"/>
      <c r="B35" s="69">
        <v>45880</v>
      </c>
      <c r="C35" s="62" t="str">
        <f t="shared" si="1"/>
        <v>月</v>
      </c>
      <c r="D35" s="64" t="s">
        <v>72</v>
      </c>
    </row>
    <row r="36" spans="1:4">
      <c r="A36" s="156"/>
      <c r="B36" s="62">
        <v>45915</v>
      </c>
      <c r="C36" s="62" t="str">
        <f t="shared" si="1"/>
        <v>月</v>
      </c>
      <c r="D36" s="64" t="s">
        <v>97</v>
      </c>
    </row>
    <row r="37" spans="1:4">
      <c r="A37" s="156"/>
      <c r="B37" s="62">
        <v>45923</v>
      </c>
      <c r="C37" s="62" t="str">
        <f t="shared" si="1"/>
        <v>火</v>
      </c>
      <c r="D37" s="64" t="s">
        <v>98</v>
      </c>
    </row>
    <row r="38" spans="1:4">
      <c r="A38" s="156"/>
      <c r="B38" s="62">
        <v>45943</v>
      </c>
      <c r="C38" s="62" t="str">
        <f t="shared" si="1"/>
        <v>月</v>
      </c>
      <c r="D38" s="63" t="s">
        <v>99</v>
      </c>
    </row>
    <row r="39" spans="1:4">
      <c r="A39" s="156"/>
      <c r="B39" s="62">
        <v>45964</v>
      </c>
      <c r="C39" s="62" t="str">
        <f t="shared" si="1"/>
        <v>月</v>
      </c>
      <c r="D39" s="64" t="s">
        <v>75</v>
      </c>
    </row>
    <row r="40" spans="1:4">
      <c r="A40" s="156"/>
      <c r="B40" s="62">
        <v>45984</v>
      </c>
      <c r="C40" s="62" t="str">
        <f t="shared" si="1"/>
        <v>日</v>
      </c>
      <c r="D40" s="63" t="s">
        <v>101</v>
      </c>
    </row>
    <row r="41" spans="1:4" ht="14.25" thickBot="1">
      <c r="A41" s="157"/>
      <c r="B41" s="62">
        <v>45985</v>
      </c>
      <c r="C41" s="67" t="str">
        <f>TEXT(B41,"aaa")</f>
        <v>月</v>
      </c>
      <c r="D41" s="64" t="s">
        <v>73</v>
      </c>
    </row>
    <row r="42" spans="1:4">
      <c r="A42" s="152" t="s">
        <v>105</v>
      </c>
      <c r="B42" s="59">
        <v>46023</v>
      </c>
      <c r="C42" s="60" t="str">
        <f>TEXT(B42,"aaa")</f>
        <v>木</v>
      </c>
      <c r="D42" s="61" t="s">
        <v>76</v>
      </c>
    </row>
    <row r="43" spans="1:4">
      <c r="A43" s="153"/>
      <c r="B43" s="62">
        <v>46034</v>
      </c>
      <c r="C43" s="62" t="str">
        <f>TEXT(B43,"aaa")</f>
        <v>月</v>
      </c>
      <c r="D43" s="63" t="s">
        <v>93</v>
      </c>
    </row>
    <row r="44" spans="1:4">
      <c r="A44" s="153"/>
      <c r="B44" s="62">
        <v>46064</v>
      </c>
      <c r="C44" s="62" t="str">
        <f t="shared" ref="C44:C58" si="2">TEXT(B44,"aaa")</f>
        <v>水</v>
      </c>
      <c r="D44" s="63" t="s">
        <v>77</v>
      </c>
    </row>
    <row r="45" spans="1:4" ht="13.5" customHeight="1">
      <c r="A45" s="153"/>
      <c r="B45" s="69">
        <v>46076</v>
      </c>
      <c r="C45" s="62" t="str">
        <f t="shared" si="2"/>
        <v>月</v>
      </c>
      <c r="D45" s="64" t="s">
        <v>94</v>
      </c>
    </row>
    <row r="46" spans="1:4">
      <c r="A46" s="153"/>
      <c r="B46" s="69">
        <v>46101</v>
      </c>
      <c r="C46" s="62" t="str">
        <f t="shared" si="2"/>
        <v>金</v>
      </c>
      <c r="D46" s="64" t="s">
        <v>95</v>
      </c>
    </row>
    <row r="47" spans="1:4">
      <c r="A47" s="153"/>
      <c r="B47" s="62">
        <v>46141</v>
      </c>
      <c r="C47" s="62" t="str">
        <f t="shared" si="2"/>
        <v>水</v>
      </c>
      <c r="D47" s="64" t="s">
        <v>71</v>
      </c>
    </row>
    <row r="48" spans="1:4">
      <c r="A48" s="153"/>
      <c r="B48" s="62">
        <v>46145</v>
      </c>
      <c r="C48" s="62" t="str">
        <f t="shared" si="2"/>
        <v>日</v>
      </c>
      <c r="D48" s="64" t="s">
        <v>78</v>
      </c>
    </row>
    <row r="49" spans="1:4">
      <c r="A49" s="153"/>
      <c r="B49" s="62">
        <v>46146</v>
      </c>
      <c r="C49" s="62" t="str">
        <f t="shared" si="2"/>
        <v>月</v>
      </c>
      <c r="D49" s="64" t="s">
        <v>79</v>
      </c>
    </row>
    <row r="50" spans="1:4">
      <c r="A50" s="153"/>
      <c r="B50" s="62">
        <v>46147</v>
      </c>
      <c r="C50" s="62" t="str">
        <f t="shared" si="2"/>
        <v>火</v>
      </c>
      <c r="D50" s="64" t="s">
        <v>80</v>
      </c>
    </row>
    <row r="51" spans="1:4">
      <c r="A51" s="153"/>
      <c r="B51" s="62">
        <v>46148</v>
      </c>
      <c r="C51" s="62" t="str">
        <f t="shared" si="2"/>
        <v>水</v>
      </c>
      <c r="D51" s="64" t="s">
        <v>73</v>
      </c>
    </row>
    <row r="52" spans="1:4">
      <c r="A52" s="153"/>
      <c r="B52" s="62">
        <v>46223</v>
      </c>
      <c r="C52" s="62" t="str">
        <f t="shared" si="2"/>
        <v>月</v>
      </c>
      <c r="D52" s="64" t="s">
        <v>96</v>
      </c>
    </row>
    <row r="53" spans="1:4">
      <c r="A53" s="153"/>
      <c r="B53" s="62">
        <v>46245</v>
      </c>
      <c r="C53" s="62" t="str">
        <f t="shared" si="2"/>
        <v>火</v>
      </c>
      <c r="D53" s="64" t="s">
        <v>72</v>
      </c>
    </row>
    <row r="54" spans="1:4">
      <c r="A54" s="153"/>
      <c r="B54" s="62">
        <v>46286</v>
      </c>
      <c r="C54" s="62" t="str">
        <f t="shared" si="2"/>
        <v>月</v>
      </c>
      <c r="D54" s="64" t="s">
        <v>97</v>
      </c>
    </row>
    <row r="55" spans="1:4">
      <c r="A55" s="153"/>
      <c r="B55" s="62">
        <v>46287</v>
      </c>
      <c r="C55" s="62" t="str">
        <f t="shared" si="2"/>
        <v>火</v>
      </c>
      <c r="D55" s="64" t="s">
        <v>102</v>
      </c>
    </row>
    <row r="56" spans="1:4">
      <c r="A56" s="153"/>
      <c r="B56" s="62">
        <v>46288</v>
      </c>
      <c r="C56" s="62" t="str">
        <f t="shared" si="2"/>
        <v>水</v>
      </c>
      <c r="D56" s="64" t="s">
        <v>74</v>
      </c>
    </row>
    <row r="57" spans="1:4">
      <c r="A57" s="153"/>
      <c r="B57" s="62">
        <v>46307</v>
      </c>
      <c r="C57" s="62" t="str">
        <f t="shared" si="2"/>
        <v>月</v>
      </c>
      <c r="D57" s="64" t="s">
        <v>99</v>
      </c>
    </row>
    <row r="58" spans="1:4">
      <c r="A58" s="153"/>
      <c r="B58" s="62">
        <v>46329</v>
      </c>
      <c r="C58" s="62" t="str">
        <f t="shared" si="2"/>
        <v>火</v>
      </c>
      <c r="D58" s="65" t="s">
        <v>75</v>
      </c>
    </row>
    <row r="59" spans="1:4" ht="14.25" thickBot="1">
      <c r="A59" s="158"/>
      <c r="B59" s="62">
        <v>46349</v>
      </c>
      <c r="C59" s="67" t="str">
        <f>TEXT(B59,"aaa")</f>
        <v>月</v>
      </c>
      <c r="D59" s="65" t="s">
        <v>101</v>
      </c>
    </row>
    <row r="60" spans="1:4" ht="13.5" customHeight="1">
      <c r="A60" s="152" t="s">
        <v>106</v>
      </c>
      <c r="B60" s="59">
        <v>46388</v>
      </c>
      <c r="C60" s="60" t="str">
        <f>TEXT(B60,"aaa")</f>
        <v>金</v>
      </c>
      <c r="D60" s="61" t="s">
        <v>76</v>
      </c>
    </row>
    <row r="61" spans="1:4">
      <c r="A61" s="153"/>
      <c r="B61" s="62">
        <v>46398</v>
      </c>
      <c r="C61" s="62" t="str">
        <f>TEXT(B61,"aaa")</f>
        <v>月</v>
      </c>
      <c r="D61" s="63" t="s">
        <v>93</v>
      </c>
    </row>
    <row r="62" spans="1:4">
      <c r="A62" s="153"/>
      <c r="B62" s="62">
        <v>46429</v>
      </c>
      <c r="C62" s="62" t="str">
        <f t="shared" ref="C62:C74" si="3">TEXT(B62,"aaa")</f>
        <v>木</v>
      </c>
      <c r="D62" s="63" t="s">
        <v>77</v>
      </c>
    </row>
    <row r="63" spans="1:4" ht="13.5" customHeight="1">
      <c r="A63" s="153"/>
      <c r="B63" s="62">
        <v>46441</v>
      </c>
      <c r="C63" s="62" t="str">
        <f t="shared" si="3"/>
        <v>火</v>
      </c>
      <c r="D63" s="63" t="s">
        <v>94</v>
      </c>
    </row>
    <row r="64" spans="1:4">
      <c r="A64" s="153"/>
      <c r="B64" s="62">
        <v>46468</v>
      </c>
      <c r="C64" s="62" t="str">
        <f t="shared" si="3"/>
        <v>月</v>
      </c>
      <c r="D64" s="64" t="s">
        <v>95</v>
      </c>
    </row>
    <row r="65" spans="1:4">
      <c r="A65" s="153"/>
      <c r="B65" s="62">
        <v>46506</v>
      </c>
      <c r="C65" s="62" t="str">
        <f t="shared" si="3"/>
        <v>木</v>
      </c>
      <c r="D65" s="64" t="s">
        <v>71</v>
      </c>
    </row>
    <row r="66" spans="1:4">
      <c r="A66" s="153"/>
      <c r="B66" s="62">
        <v>46510</v>
      </c>
      <c r="C66" s="62" t="str">
        <f t="shared" si="3"/>
        <v>月</v>
      </c>
      <c r="D66" s="64" t="s">
        <v>78</v>
      </c>
    </row>
    <row r="67" spans="1:4">
      <c r="A67" s="153"/>
      <c r="B67" s="62">
        <v>46511</v>
      </c>
      <c r="C67" s="62" t="str">
        <f t="shared" si="3"/>
        <v>火</v>
      </c>
      <c r="D67" s="64" t="s">
        <v>79</v>
      </c>
    </row>
    <row r="68" spans="1:4">
      <c r="A68" s="153"/>
      <c r="B68" s="62">
        <v>46512</v>
      </c>
      <c r="C68" s="62" t="str">
        <f t="shared" si="3"/>
        <v>水</v>
      </c>
      <c r="D68" s="64" t="s">
        <v>80</v>
      </c>
    </row>
    <row r="69" spans="1:4">
      <c r="A69" s="153"/>
      <c r="B69" s="62">
        <v>46587</v>
      </c>
      <c r="C69" s="62" t="str">
        <f t="shared" si="3"/>
        <v>月</v>
      </c>
      <c r="D69" s="64" t="s">
        <v>96</v>
      </c>
    </row>
    <row r="70" spans="1:4">
      <c r="A70" s="153"/>
      <c r="B70" s="62">
        <v>46610</v>
      </c>
      <c r="C70" s="62" t="str">
        <f t="shared" si="3"/>
        <v>水</v>
      </c>
      <c r="D70" s="64" t="s">
        <v>72</v>
      </c>
    </row>
    <row r="71" spans="1:4">
      <c r="A71" s="153"/>
      <c r="B71" s="62">
        <v>46650</v>
      </c>
      <c r="C71" s="62" t="str">
        <f t="shared" si="3"/>
        <v>月</v>
      </c>
      <c r="D71" s="65" t="s">
        <v>97</v>
      </c>
    </row>
    <row r="72" spans="1:4">
      <c r="A72" s="153"/>
      <c r="B72" s="62">
        <v>46653</v>
      </c>
      <c r="C72" s="62" t="str">
        <f t="shared" si="3"/>
        <v>木</v>
      </c>
      <c r="D72" s="65" t="s">
        <v>98</v>
      </c>
    </row>
    <row r="73" spans="1:4">
      <c r="A73" s="153"/>
      <c r="B73" s="66">
        <v>46671</v>
      </c>
      <c r="C73" s="62" t="str">
        <f t="shared" si="3"/>
        <v>月</v>
      </c>
      <c r="D73" s="65" t="s">
        <v>99</v>
      </c>
    </row>
    <row r="74" spans="1:4">
      <c r="A74" s="153"/>
      <c r="B74" s="62">
        <v>46694</v>
      </c>
      <c r="C74" s="62" t="str">
        <f t="shared" si="3"/>
        <v>水</v>
      </c>
      <c r="D74" s="65" t="s">
        <v>100</v>
      </c>
    </row>
    <row r="75" spans="1:4" ht="14.25" thickBot="1">
      <c r="A75" s="153"/>
      <c r="B75" s="67">
        <v>46714</v>
      </c>
      <c r="C75" s="67" t="str">
        <f>TEXT(B75,"aaa")</f>
        <v>火</v>
      </c>
      <c r="D75" s="68" t="s">
        <v>101</v>
      </c>
    </row>
    <row r="76" spans="1:4">
      <c r="A76" s="70"/>
    </row>
  </sheetData>
  <mergeCells count="4">
    <mergeCell ref="A2:A22"/>
    <mergeCell ref="A23:A41"/>
    <mergeCell ref="A42:A59"/>
    <mergeCell ref="A60:A7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様式-4（月単位未達成）</vt:lpstr>
      <vt:lpstr>様式-4(想定月単位未達成)</vt:lpstr>
      <vt:lpstr>様式-4 (想定4週8休)</vt:lpstr>
      <vt:lpstr>★添付ﾁｪｯｸﾘｽﾄ例</vt:lpstr>
      <vt:lpstr>祝日</vt:lpstr>
      <vt:lpstr>★添付ﾁｪｯｸﾘｽﾄ例!Print_Area</vt:lpstr>
      <vt:lpstr>'様式-4 (想定4週8休)'!Print_Area</vt:lpstr>
      <vt:lpstr>'様式-4（月単位未達成）'!Print_Area</vt:lpstr>
      <vt:lpstr>'様式-4(想定月単位未達成)'!Print_Area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2024-09-23T23:33:16Z</dcterms:created>
  <dcterms:modified xsi:type="dcterms:W3CDTF">2025-03-26T10:00:01Z</dcterms:modified>
</cp:coreProperties>
</file>