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 defaultThemeVersion="124226"/>
  <xr:revisionPtr revIDLastSave="0" documentId="13_ncr:1_{3986AD7F-F1B0-47A5-BBBB-BF9D90318021}" xr6:coauthVersionLast="47" xr6:coauthVersionMax="47" xr10:uidLastSave="{00000000-0000-0000-0000-000000000000}"/>
  <bookViews>
    <workbookView xWindow="22932" yWindow="-1104" windowWidth="23256" windowHeight="12456" tabRatio="764" xr2:uid="{00000000-000D-0000-FFFF-FFFF00000000}"/>
  </bookViews>
  <sheets>
    <sheet name="平均工賃（月額）" sheetId="66" r:id="rId1"/>
    <sheet name="平均工賃（時間額）" sheetId="76" r:id="rId2"/>
    <sheet name="施設数" sheetId="60" r:id="rId3"/>
    <sheet name="就労Ａ型（雇用型）" sheetId="73" r:id="rId4"/>
    <sheet name="就労Ａ型（非雇用型）" sheetId="85" r:id="rId5"/>
    <sheet name="就労B型" sheetId="84" r:id="rId6"/>
  </sheets>
  <definedNames>
    <definedName name="_20030502_daicho_saishin" localSheetId="3">#REF!</definedName>
    <definedName name="_20030502_daicho_saishin" localSheetId="4">#REF!</definedName>
    <definedName name="_20030502_daicho_saishin" localSheetId="5">#REF!</definedName>
    <definedName name="_xlnm._FilterDatabase" localSheetId="3" hidden="1">'就労Ａ型（雇用型）'!$A$4:$T$4</definedName>
    <definedName name="_xlnm._FilterDatabase" localSheetId="4" hidden="1">'就労Ａ型（非雇用型）'!$A$4:$U$4</definedName>
    <definedName name="_xlnm._FilterDatabase" localSheetId="5" hidden="1">就労B型!$A$4:$V$4</definedName>
    <definedName name="_xlnm.Print_Area" localSheetId="3">'就労Ａ型（雇用型）'!$B$1:$U$136</definedName>
    <definedName name="_xlnm.Print_Area" localSheetId="4">'就労Ａ型（非雇用型）'!$B$1:$U$31</definedName>
    <definedName name="_xlnm.Print_Area" localSheetId="5">就労B型!$A$1:$U$492</definedName>
    <definedName name="_xlnm.Print_Titles" localSheetId="3">'就労Ａ型（雇用型）'!$B:$G,'就労Ａ型（雇用型）'!$1:$4</definedName>
    <definedName name="_xlnm.Print_Titles" localSheetId="4">'就労Ａ型（非雇用型）'!$B:$G,'就労Ａ型（非雇用型）'!$1:$4</definedName>
    <definedName name="_xlnm.Print_Titles" localSheetId="5">就労B型!$B:$G,就労B型!$1:$4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9" i="84" l="1"/>
  <c r="D27" i="85"/>
  <c r="M485" i="84"/>
  <c r="N485" i="84" s="1"/>
  <c r="K485" i="84"/>
  <c r="M484" i="84"/>
  <c r="N484" i="84" s="1"/>
  <c r="K484" i="84"/>
  <c r="M483" i="84"/>
  <c r="N483" i="84" s="1"/>
  <c r="K483" i="84"/>
  <c r="M482" i="84"/>
  <c r="N482" i="84" s="1"/>
  <c r="K482" i="84"/>
  <c r="M481" i="84"/>
  <c r="N481" i="84" s="1"/>
  <c r="K481" i="84"/>
  <c r="M480" i="84"/>
  <c r="N480" i="84" s="1"/>
  <c r="K480" i="84"/>
  <c r="M479" i="84"/>
  <c r="N479" i="84" s="1"/>
  <c r="K479" i="84"/>
  <c r="M478" i="84"/>
  <c r="N478" i="84" s="1"/>
  <c r="K478" i="84"/>
  <c r="M477" i="84"/>
  <c r="N477" i="84" s="1"/>
  <c r="K477" i="84"/>
  <c r="M476" i="84"/>
  <c r="N476" i="84" s="1"/>
  <c r="K476" i="84"/>
  <c r="M475" i="84"/>
  <c r="N475" i="84" s="1"/>
  <c r="K475" i="84"/>
  <c r="M474" i="84"/>
  <c r="N474" i="84" s="1"/>
  <c r="K474" i="84"/>
  <c r="M473" i="84"/>
  <c r="N473" i="84" s="1"/>
  <c r="K473" i="84"/>
  <c r="N472" i="84"/>
  <c r="M472" i="84"/>
  <c r="K472" i="84"/>
  <c r="M471" i="84"/>
  <c r="N471" i="84" s="1"/>
  <c r="K471" i="84"/>
  <c r="M470" i="84"/>
  <c r="N470" i="84" s="1"/>
  <c r="K470" i="84"/>
  <c r="M469" i="84"/>
  <c r="N469" i="84" s="1"/>
  <c r="K469" i="84"/>
  <c r="M468" i="84"/>
  <c r="N468" i="84" s="1"/>
  <c r="K468" i="84"/>
  <c r="M467" i="84"/>
  <c r="N467" i="84" s="1"/>
  <c r="K467" i="84"/>
  <c r="M466" i="84"/>
  <c r="N466" i="84" s="1"/>
  <c r="K466" i="84"/>
  <c r="M465" i="84"/>
  <c r="N465" i="84" s="1"/>
  <c r="K465" i="84"/>
  <c r="M464" i="84"/>
  <c r="N464" i="84" s="1"/>
  <c r="K464" i="84"/>
  <c r="M463" i="84"/>
  <c r="N463" i="84" s="1"/>
  <c r="K463" i="84"/>
  <c r="M462" i="84"/>
  <c r="N462" i="84" s="1"/>
  <c r="K462" i="84"/>
  <c r="N461" i="84"/>
  <c r="M461" i="84"/>
  <c r="K461" i="84"/>
  <c r="M460" i="84"/>
  <c r="N460" i="84" s="1"/>
  <c r="K460" i="84"/>
  <c r="M459" i="84"/>
  <c r="N459" i="84" s="1"/>
  <c r="K459" i="84"/>
  <c r="M454" i="84"/>
  <c r="N454" i="84" s="1"/>
  <c r="K454" i="84"/>
  <c r="M453" i="84"/>
  <c r="N453" i="84" s="1"/>
  <c r="K453" i="84"/>
  <c r="M452" i="84"/>
  <c r="N452" i="84" s="1"/>
  <c r="K452" i="84"/>
  <c r="M451" i="84"/>
  <c r="N451" i="84" s="1"/>
  <c r="K451" i="84"/>
  <c r="M450" i="84"/>
  <c r="N450" i="84" s="1"/>
  <c r="K450" i="84"/>
  <c r="M449" i="84"/>
  <c r="N449" i="84" s="1"/>
  <c r="K449" i="84"/>
  <c r="L448" i="84"/>
  <c r="J448" i="84"/>
  <c r="M448" i="84" s="1"/>
  <c r="N447" i="84"/>
  <c r="M447" i="84"/>
  <c r="K447" i="84"/>
  <c r="M446" i="84"/>
  <c r="N446" i="84" s="1"/>
  <c r="K446" i="84"/>
  <c r="M445" i="84"/>
  <c r="N445" i="84" s="1"/>
  <c r="K445" i="84"/>
  <c r="M444" i="84"/>
  <c r="N444" i="84" s="1"/>
  <c r="K444" i="84"/>
  <c r="M443" i="84"/>
  <c r="N443" i="84" s="1"/>
  <c r="K443" i="84"/>
  <c r="M442" i="84"/>
  <c r="N442" i="84" s="1"/>
  <c r="K442" i="84"/>
  <c r="M441" i="84"/>
  <c r="N441" i="84" s="1"/>
  <c r="K441" i="84"/>
  <c r="M440" i="84"/>
  <c r="N440" i="84" s="1"/>
  <c r="K440" i="84"/>
  <c r="M439" i="84"/>
  <c r="N439" i="84" s="1"/>
  <c r="K439" i="84"/>
  <c r="M438" i="84"/>
  <c r="N438" i="84" s="1"/>
  <c r="K438" i="84"/>
  <c r="M437" i="84"/>
  <c r="N437" i="84" s="1"/>
  <c r="K437" i="84"/>
  <c r="M436" i="84"/>
  <c r="N436" i="84" s="1"/>
  <c r="K436" i="84"/>
  <c r="M435" i="84"/>
  <c r="N435" i="84" s="1"/>
  <c r="K435" i="84"/>
  <c r="M434" i="84"/>
  <c r="N434" i="84" s="1"/>
  <c r="K434" i="84"/>
  <c r="M433" i="84"/>
  <c r="N433" i="84" s="1"/>
  <c r="K433" i="84"/>
  <c r="M432" i="84"/>
  <c r="N432" i="84" s="1"/>
  <c r="K432" i="84"/>
  <c r="M431" i="84"/>
  <c r="N431" i="84" s="1"/>
  <c r="K431" i="84"/>
  <c r="M430" i="84"/>
  <c r="N430" i="84" s="1"/>
  <c r="K430" i="84"/>
  <c r="M429" i="84"/>
  <c r="N429" i="84" s="1"/>
  <c r="K429" i="84"/>
  <c r="M428" i="84"/>
  <c r="N428" i="84" s="1"/>
  <c r="K428" i="84"/>
  <c r="M427" i="84"/>
  <c r="N427" i="84" s="1"/>
  <c r="K427" i="84"/>
  <c r="M426" i="84"/>
  <c r="N426" i="84" s="1"/>
  <c r="K426" i="84"/>
  <c r="M425" i="84"/>
  <c r="N425" i="84" s="1"/>
  <c r="K425" i="84"/>
  <c r="M424" i="84"/>
  <c r="N424" i="84" s="1"/>
  <c r="K424" i="84"/>
  <c r="N423" i="84"/>
  <c r="M423" i="84"/>
  <c r="K423" i="84"/>
  <c r="M422" i="84"/>
  <c r="N422" i="84" s="1"/>
  <c r="K422" i="84"/>
  <c r="M421" i="84"/>
  <c r="N421" i="84" s="1"/>
  <c r="K421" i="84"/>
  <c r="M420" i="84"/>
  <c r="N420" i="84" s="1"/>
  <c r="K420" i="84"/>
  <c r="M419" i="84"/>
  <c r="N419" i="84" s="1"/>
  <c r="K419" i="84"/>
  <c r="M418" i="84"/>
  <c r="N418" i="84" s="1"/>
  <c r="K418" i="84"/>
  <c r="M417" i="84"/>
  <c r="N417" i="84" s="1"/>
  <c r="K417" i="84"/>
  <c r="M416" i="84"/>
  <c r="N416" i="84" s="1"/>
  <c r="K416" i="84"/>
  <c r="M415" i="84"/>
  <c r="N415" i="84" s="1"/>
  <c r="K415" i="84"/>
  <c r="M414" i="84"/>
  <c r="N414" i="84" s="1"/>
  <c r="K414" i="84"/>
  <c r="M413" i="84"/>
  <c r="N413" i="84" s="1"/>
  <c r="K413" i="84"/>
  <c r="M412" i="84"/>
  <c r="N412" i="84" s="1"/>
  <c r="K412" i="84"/>
  <c r="N411" i="84"/>
  <c r="M411" i="84"/>
  <c r="K411" i="84"/>
  <c r="M410" i="84"/>
  <c r="N410" i="84" s="1"/>
  <c r="K410" i="84"/>
  <c r="M409" i="84"/>
  <c r="N409" i="84" s="1"/>
  <c r="K409" i="84"/>
  <c r="M408" i="84"/>
  <c r="N408" i="84" s="1"/>
  <c r="K408" i="84"/>
  <c r="M407" i="84"/>
  <c r="N407" i="84" s="1"/>
  <c r="K407" i="84"/>
  <c r="M406" i="84"/>
  <c r="N406" i="84" s="1"/>
  <c r="K406" i="84"/>
  <c r="M405" i="84"/>
  <c r="N405" i="84" s="1"/>
  <c r="K405" i="84"/>
  <c r="M404" i="84"/>
  <c r="N404" i="84" s="1"/>
  <c r="K404" i="84"/>
  <c r="M403" i="84"/>
  <c r="N403" i="84" s="1"/>
  <c r="K403" i="84"/>
  <c r="M402" i="84"/>
  <c r="N402" i="84" s="1"/>
  <c r="K402" i="84"/>
  <c r="M401" i="84"/>
  <c r="N401" i="84" s="1"/>
  <c r="K401" i="84"/>
  <c r="M400" i="84"/>
  <c r="N400" i="84" s="1"/>
  <c r="K400" i="84"/>
  <c r="M399" i="84"/>
  <c r="N399" i="84" s="1"/>
  <c r="K399" i="84"/>
  <c r="M398" i="84"/>
  <c r="N398" i="84" s="1"/>
  <c r="K398" i="84"/>
  <c r="M397" i="84"/>
  <c r="N397" i="84" s="1"/>
  <c r="K397" i="84"/>
  <c r="M396" i="84"/>
  <c r="N396" i="84" s="1"/>
  <c r="K396" i="84"/>
  <c r="M395" i="84"/>
  <c r="N395" i="84" s="1"/>
  <c r="K395" i="84"/>
  <c r="N394" i="84"/>
  <c r="M394" i="84"/>
  <c r="K394" i="84"/>
  <c r="M393" i="84"/>
  <c r="N393" i="84" s="1"/>
  <c r="K393" i="84"/>
  <c r="M392" i="84"/>
  <c r="N392" i="84" s="1"/>
  <c r="K392" i="84"/>
  <c r="M391" i="84"/>
  <c r="N391" i="84" s="1"/>
  <c r="K391" i="84"/>
  <c r="M390" i="84"/>
  <c r="N390" i="84" s="1"/>
  <c r="K390" i="84"/>
  <c r="M389" i="84"/>
  <c r="N389" i="84" s="1"/>
  <c r="K389" i="84"/>
  <c r="M388" i="84"/>
  <c r="N388" i="84" s="1"/>
  <c r="K388" i="84"/>
  <c r="M387" i="84"/>
  <c r="N387" i="84" s="1"/>
  <c r="K387" i="84"/>
  <c r="N386" i="84"/>
  <c r="M386" i="84"/>
  <c r="K386" i="84"/>
  <c r="M385" i="84"/>
  <c r="N385" i="84" s="1"/>
  <c r="K385" i="84"/>
  <c r="M384" i="84"/>
  <c r="N384" i="84" s="1"/>
  <c r="K384" i="84"/>
  <c r="M383" i="84"/>
  <c r="N383" i="84" s="1"/>
  <c r="K383" i="84"/>
  <c r="M382" i="84"/>
  <c r="N382" i="84" s="1"/>
  <c r="K382" i="84"/>
  <c r="M381" i="84"/>
  <c r="N381" i="84" s="1"/>
  <c r="K381" i="84"/>
  <c r="M380" i="84"/>
  <c r="N380" i="84" s="1"/>
  <c r="K380" i="84"/>
  <c r="M379" i="84"/>
  <c r="N379" i="84" s="1"/>
  <c r="K379" i="84"/>
  <c r="M378" i="84"/>
  <c r="N378" i="84" s="1"/>
  <c r="K378" i="84"/>
  <c r="N377" i="84"/>
  <c r="N376" i="84"/>
  <c r="N375" i="84"/>
  <c r="N374" i="84"/>
  <c r="N373" i="84"/>
  <c r="N372" i="84"/>
  <c r="N371" i="84"/>
  <c r="N370" i="84"/>
  <c r="N369" i="84"/>
  <c r="N368" i="84"/>
  <c r="N367" i="84"/>
  <c r="M335" i="84"/>
  <c r="N335" i="84" s="1"/>
  <c r="K335" i="84"/>
  <c r="N329" i="84"/>
  <c r="M328" i="84"/>
  <c r="N328" i="84" s="1"/>
  <c r="K328" i="84"/>
  <c r="M327" i="84"/>
  <c r="N327" i="84" s="1"/>
  <c r="K327" i="84"/>
  <c r="N326" i="84"/>
  <c r="M316" i="84"/>
  <c r="N316" i="84" s="1"/>
  <c r="K316" i="84"/>
  <c r="M315" i="84"/>
  <c r="N315" i="84" s="1"/>
  <c r="K315" i="84"/>
  <c r="M314" i="84"/>
  <c r="N314" i="84" s="1"/>
  <c r="K314" i="84"/>
  <c r="M313" i="84"/>
  <c r="N313" i="84" s="1"/>
  <c r="K313" i="84"/>
  <c r="M311" i="84"/>
  <c r="N311" i="84" s="1"/>
  <c r="K311" i="84"/>
  <c r="M310" i="84"/>
  <c r="N310" i="84" s="1"/>
  <c r="K310" i="84"/>
  <c r="M308" i="84"/>
  <c r="N308" i="84" s="1"/>
  <c r="K308" i="84"/>
  <c r="M306" i="84"/>
  <c r="N306" i="84" s="1"/>
  <c r="K306" i="84"/>
  <c r="M305" i="84"/>
  <c r="N305" i="84" s="1"/>
  <c r="K305" i="84"/>
  <c r="M304" i="84"/>
  <c r="N304" i="84" s="1"/>
  <c r="K304" i="84"/>
  <c r="M303" i="84"/>
  <c r="N303" i="84" s="1"/>
  <c r="K303" i="84"/>
  <c r="M302" i="84"/>
  <c r="N302" i="84" s="1"/>
  <c r="K302" i="84"/>
  <c r="M301" i="84"/>
  <c r="N301" i="84" s="1"/>
  <c r="K301" i="84"/>
  <c r="M300" i="84"/>
  <c r="N300" i="84" s="1"/>
  <c r="K300" i="84"/>
  <c r="M299" i="84"/>
  <c r="N299" i="84" s="1"/>
  <c r="K299" i="84"/>
  <c r="M298" i="84"/>
  <c r="N298" i="84" s="1"/>
  <c r="K298" i="84"/>
  <c r="M297" i="84"/>
  <c r="N297" i="84" s="1"/>
  <c r="K297" i="84"/>
  <c r="M296" i="84"/>
  <c r="N296" i="84" s="1"/>
  <c r="K296" i="84"/>
  <c r="M295" i="84"/>
  <c r="N295" i="84" s="1"/>
  <c r="K295" i="84"/>
  <c r="M294" i="84"/>
  <c r="N294" i="84" s="1"/>
  <c r="K294" i="84"/>
  <c r="M293" i="84"/>
  <c r="N293" i="84" s="1"/>
  <c r="K293" i="84"/>
  <c r="M292" i="84"/>
  <c r="N292" i="84" s="1"/>
  <c r="K292" i="84"/>
  <c r="M291" i="84"/>
  <c r="N291" i="84" s="1"/>
  <c r="K291" i="84"/>
  <c r="M290" i="84"/>
  <c r="N290" i="84" s="1"/>
  <c r="K290" i="84"/>
  <c r="M289" i="84"/>
  <c r="N289" i="84" s="1"/>
  <c r="K289" i="84"/>
  <c r="M288" i="84"/>
  <c r="N288" i="84" s="1"/>
  <c r="K288" i="84"/>
  <c r="M287" i="84"/>
  <c r="N287" i="84" s="1"/>
  <c r="K287" i="84"/>
  <c r="M286" i="84"/>
  <c r="N286" i="84" s="1"/>
  <c r="K286" i="84"/>
  <c r="N285" i="84"/>
  <c r="M285" i="84"/>
  <c r="K285" i="84"/>
  <c r="M284" i="84"/>
  <c r="N284" i="84" s="1"/>
  <c r="K284" i="84"/>
  <c r="M283" i="84"/>
  <c r="N283" i="84" s="1"/>
  <c r="K283" i="84"/>
  <c r="M282" i="84"/>
  <c r="N282" i="84" s="1"/>
  <c r="K282" i="84"/>
  <c r="M281" i="84"/>
  <c r="N281" i="84" s="1"/>
  <c r="K281" i="84"/>
  <c r="M280" i="84"/>
  <c r="N280" i="84" s="1"/>
  <c r="K280" i="84"/>
  <c r="M279" i="84"/>
  <c r="N279" i="84" s="1"/>
  <c r="K279" i="84"/>
  <c r="M278" i="84"/>
  <c r="N278" i="84" s="1"/>
  <c r="K278" i="84"/>
  <c r="M277" i="84"/>
  <c r="N277" i="84" s="1"/>
  <c r="K277" i="84"/>
  <c r="M276" i="84"/>
  <c r="N276" i="84" s="1"/>
  <c r="K276" i="84"/>
  <c r="M275" i="84"/>
  <c r="N275" i="84" s="1"/>
  <c r="K275" i="84"/>
  <c r="M274" i="84"/>
  <c r="N274" i="84" s="1"/>
  <c r="K274" i="84"/>
  <c r="M273" i="84"/>
  <c r="N273" i="84" s="1"/>
  <c r="K273" i="84"/>
  <c r="M272" i="84"/>
  <c r="N272" i="84" s="1"/>
  <c r="K272" i="84"/>
  <c r="M271" i="84"/>
  <c r="N271" i="84" s="1"/>
  <c r="K271" i="84"/>
  <c r="M270" i="84"/>
  <c r="N270" i="84" s="1"/>
  <c r="K270" i="84"/>
  <c r="M269" i="84"/>
  <c r="N269" i="84" s="1"/>
  <c r="K269" i="84"/>
  <c r="M268" i="84"/>
  <c r="N268" i="84" s="1"/>
  <c r="K268" i="84"/>
  <c r="M267" i="84"/>
  <c r="N267" i="84" s="1"/>
  <c r="K267" i="84"/>
  <c r="M266" i="84"/>
  <c r="N266" i="84" s="1"/>
  <c r="K266" i="84"/>
  <c r="N265" i="84"/>
  <c r="M265" i="84"/>
  <c r="K265" i="84"/>
  <c r="M264" i="84"/>
  <c r="N264" i="84" s="1"/>
  <c r="K264" i="84"/>
  <c r="M263" i="84"/>
  <c r="N263" i="84" s="1"/>
  <c r="K263" i="84"/>
  <c r="M262" i="84"/>
  <c r="N262" i="84" s="1"/>
  <c r="K262" i="84"/>
  <c r="M261" i="84"/>
  <c r="N261" i="84" s="1"/>
  <c r="K261" i="84"/>
  <c r="N260" i="84"/>
  <c r="M260" i="84"/>
  <c r="K260" i="84"/>
  <c r="M259" i="84"/>
  <c r="N259" i="84" s="1"/>
  <c r="K259" i="84"/>
  <c r="M258" i="84"/>
  <c r="N258" i="84" s="1"/>
  <c r="K258" i="84"/>
  <c r="M257" i="84"/>
  <c r="N257" i="84" s="1"/>
  <c r="K257" i="84"/>
  <c r="M256" i="84"/>
  <c r="N256" i="84" s="1"/>
  <c r="K256" i="84"/>
  <c r="M255" i="84"/>
  <c r="N255" i="84" s="1"/>
  <c r="K255" i="84"/>
  <c r="M254" i="84"/>
  <c r="N254" i="84" s="1"/>
  <c r="K254" i="84"/>
  <c r="M253" i="84"/>
  <c r="N253" i="84" s="1"/>
  <c r="K253" i="84"/>
  <c r="M252" i="84"/>
  <c r="N252" i="84" s="1"/>
  <c r="K252" i="84"/>
  <c r="M251" i="84"/>
  <c r="N251" i="84" s="1"/>
  <c r="K251" i="84"/>
  <c r="M250" i="84"/>
  <c r="N250" i="84" s="1"/>
  <c r="K250" i="84"/>
  <c r="M249" i="84"/>
  <c r="N249" i="84" s="1"/>
  <c r="K249" i="84"/>
  <c r="M248" i="84"/>
  <c r="N248" i="84" s="1"/>
  <c r="K248" i="84"/>
  <c r="M247" i="84"/>
  <c r="N247" i="84" s="1"/>
  <c r="K247" i="84"/>
  <c r="M246" i="84"/>
  <c r="N246" i="84" s="1"/>
  <c r="K246" i="84"/>
  <c r="M245" i="84"/>
  <c r="N245" i="84" s="1"/>
  <c r="K245" i="84"/>
  <c r="M244" i="84"/>
  <c r="N244" i="84" s="1"/>
  <c r="K244" i="84"/>
  <c r="M243" i="84"/>
  <c r="N243" i="84" s="1"/>
  <c r="K243" i="84"/>
  <c r="M242" i="84"/>
  <c r="N242" i="84" s="1"/>
  <c r="K242" i="84"/>
  <c r="N241" i="84"/>
  <c r="M241" i="84"/>
  <c r="K241" i="84"/>
  <c r="M240" i="84"/>
  <c r="N240" i="84" s="1"/>
  <c r="K240" i="84"/>
  <c r="M239" i="84"/>
  <c r="N239" i="84" s="1"/>
  <c r="K239" i="84"/>
  <c r="M238" i="84"/>
  <c r="N238" i="84" s="1"/>
  <c r="K238" i="84"/>
  <c r="M237" i="84"/>
  <c r="N237" i="84" s="1"/>
  <c r="K237" i="84"/>
  <c r="M236" i="84"/>
  <c r="N236" i="84" s="1"/>
  <c r="K236" i="84"/>
  <c r="M235" i="84"/>
  <c r="N235" i="84" s="1"/>
  <c r="K235" i="84"/>
  <c r="M234" i="84"/>
  <c r="N234" i="84" s="1"/>
  <c r="K234" i="84"/>
  <c r="M233" i="84"/>
  <c r="N233" i="84" s="1"/>
  <c r="K233" i="84"/>
  <c r="M232" i="84"/>
  <c r="N232" i="84" s="1"/>
  <c r="K232" i="84"/>
  <c r="M231" i="84"/>
  <c r="N231" i="84" s="1"/>
  <c r="K231" i="84"/>
  <c r="M230" i="84"/>
  <c r="N230" i="84" s="1"/>
  <c r="K230" i="84"/>
  <c r="M229" i="84"/>
  <c r="N229" i="84" s="1"/>
  <c r="K229" i="84"/>
  <c r="M228" i="84"/>
  <c r="N228" i="84" s="1"/>
  <c r="K228" i="84"/>
  <c r="M227" i="84"/>
  <c r="N227" i="84" s="1"/>
  <c r="K227" i="84"/>
  <c r="M226" i="84"/>
  <c r="N226" i="84" s="1"/>
  <c r="K226" i="84"/>
  <c r="M225" i="84"/>
  <c r="N225" i="84" s="1"/>
  <c r="K225" i="84"/>
  <c r="M224" i="84"/>
  <c r="N224" i="84" s="1"/>
  <c r="K224" i="84"/>
  <c r="M223" i="84"/>
  <c r="N223" i="84" s="1"/>
  <c r="K223" i="84"/>
  <c r="M222" i="84"/>
  <c r="N222" i="84" s="1"/>
  <c r="K222" i="84"/>
  <c r="M221" i="84"/>
  <c r="N221" i="84" s="1"/>
  <c r="K221" i="84"/>
  <c r="M220" i="84"/>
  <c r="N220" i="84" s="1"/>
  <c r="K220" i="84"/>
  <c r="M219" i="84"/>
  <c r="N219" i="84" s="1"/>
  <c r="K219" i="84"/>
  <c r="M218" i="84"/>
  <c r="N218" i="84" s="1"/>
  <c r="K218" i="84"/>
  <c r="M217" i="84"/>
  <c r="N217" i="84" s="1"/>
  <c r="K217" i="84"/>
  <c r="M216" i="84"/>
  <c r="N216" i="84" s="1"/>
  <c r="K216" i="84"/>
  <c r="M215" i="84"/>
  <c r="L215" i="84"/>
  <c r="K215" i="84"/>
  <c r="M214" i="84"/>
  <c r="N214" i="84" s="1"/>
  <c r="K214" i="84"/>
  <c r="M213" i="84"/>
  <c r="N213" i="84" s="1"/>
  <c r="K213" i="84"/>
  <c r="M212" i="84"/>
  <c r="N212" i="84" s="1"/>
  <c r="K212" i="84"/>
  <c r="M211" i="84"/>
  <c r="N211" i="84" s="1"/>
  <c r="K211" i="84"/>
  <c r="M210" i="84"/>
  <c r="N210" i="84" s="1"/>
  <c r="K210" i="84"/>
  <c r="M209" i="84"/>
  <c r="N209" i="84" s="1"/>
  <c r="K209" i="84"/>
  <c r="M208" i="84"/>
  <c r="N208" i="84" s="1"/>
  <c r="K208" i="84"/>
  <c r="M207" i="84"/>
  <c r="N207" i="84" s="1"/>
  <c r="K207" i="84"/>
  <c r="M206" i="84"/>
  <c r="N206" i="84" s="1"/>
  <c r="K206" i="84"/>
  <c r="M205" i="84"/>
  <c r="N205" i="84" s="1"/>
  <c r="K205" i="84"/>
  <c r="M204" i="84"/>
  <c r="N204" i="84" s="1"/>
  <c r="K204" i="84"/>
  <c r="M203" i="84"/>
  <c r="N203" i="84" s="1"/>
  <c r="K203" i="84"/>
  <c r="M202" i="84"/>
  <c r="N202" i="84" s="1"/>
  <c r="K202" i="84"/>
  <c r="M201" i="84"/>
  <c r="N201" i="84" s="1"/>
  <c r="K201" i="84"/>
  <c r="M200" i="84"/>
  <c r="N200" i="84" s="1"/>
  <c r="K200" i="84"/>
  <c r="M199" i="84"/>
  <c r="N199" i="84" s="1"/>
  <c r="K199" i="84"/>
  <c r="M198" i="84"/>
  <c r="N198" i="84" s="1"/>
  <c r="K198" i="84"/>
  <c r="M197" i="84"/>
  <c r="N197" i="84" s="1"/>
  <c r="K197" i="84"/>
  <c r="M196" i="84"/>
  <c r="N196" i="84" s="1"/>
  <c r="K196" i="84"/>
  <c r="M195" i="84"/>
  <c r="N195" i="84" s="1"/>
  <c r="K195" i="84"/>
  <c r="M194" i="84"/>
  <c r="N194" i="84" s="1"/>
  <c r="K194" i="84"/>
  <c r="M193" i="84"/>
  <c r="N193" i="84" s="1"/>
  <c r="K193" i="84"/>
  <c r="M192" i="84"/>
  <c r="N192" i="84" s="1"/>
  <c r="K192" i="84"/>
  <c r="N191" i="84"/>
  <c r="M191" i="84"/>
  <c r="K191" i="84"/>
  <c r="M190" i="84"/>
  <c r="N190" i="84" s="1"/>
  <c r="K190" i="84"/>
  <c r="M189" i="84"/>
  <c r="N189" i="84" s="1"/>
  <c r="K189" i="84"/>
  <c r="M188" i="84"/>
  <c r="N188" i="84" s="1"/>
  <c r="K188" i="84"/>
  <c r="M187" i="84"/>
  <c r="N187" i="84" s="1"/>
  <c r="K187" i="84"/>
  <c r="M186" i="84"/>
  <c r="N186" i="84" s="1"/>
  <c r="K186" i="84"/>
  <c r="M185" i="84"/>
  <c r="N185" i="84" s="1"/>
  <c r="K185" i="84"/>
  <c r="M184" i="84"/>
  <c r="N184" i="84" s="1"/>
  <c r="K184" i="84"/>
  <c r="M183" i="84"/>
  <c r="N183" i="84" s="1"/>
  <c r="K183" i="84"/>
  <c r="M182" i="84"/>
  <c r="N182" i="84" s="1"/>
  <c r="K182" i="84"/>
  <c r="M181" i="84"/>
  <c r="N181" i="84" s="1"/>
  <c r="K181" i="84"/>
  <c r="M180" i="84"/>
  <c r="N180" i="84" s="1"/>
  <c r="K180" i="84"/>
  <c r="M179" i="84"/>
  <c r="N179" i="84" s="1"/>
  <c r="K179" i="84"/>
  <c r="M178" i="84"/>
  <c r="N178" i="84" s="1"/>
  <c r="K178" i="84"/>
  <c r="M177" i="84"/>
  <c r="N177" i="84" s="1"/>
  <c r="K177" i="84"/>
  <c r="M176" i="84"/>
  <c r="N176" i="84" s="1"/>
  <c r="K176" i="84"/>
  <c r="M175" i="84"/>
  <c r="N175" i="84" s="1"/>
  <c r="K175" i="84"/>
  <c r="M174" i="84"/>
  <c r="N174" i="84" s="1"/>
  <c r="K174" i="84"/>
  <c r="M173" i="84"/>
  <c r="N173" i="84" s="1"/>
  <c r="K173" i="84"/>
  <c r="M172" i="84"/>
  <c r="N172" i="84" s="1"/>
  <c r="K172" i="84"/>
  <c r="M171" i="84"/>
  <c r="N171" i="84" s="1"/>
  <c r="K171" i="84"/>
  <c r="M170" i="84"/>
  <c r="N170" i="84" s="1"/>
  <c r="K170" i="84"/>
  <c r="M169" i="84"/>
  <c r="N169" i="84" s="1"/>
  <c r="K169" i="84"/>
  <c r="M168" i="84"/>
  <c r="N168" i="84" s="1"/>
  <c r="K168" i="84"/>
  <c r="M167" i="84"/>
  <c r="N167" i="84" s="1"/>
  <c r="K167" i="84"/>
  <c r="M166" i="84"/>
  <c r="N166" i="84" s="1"/>
  <c r="K166" i="84"/>
  <c r="M165" i="84"/>
  <c r="N165" i="84" s="1"/>
  <c r="K165" i="84"/>
  <c r="N164" i="84"/>
  <c r="M164" i="84"/>
  <c r="K164" i="84"/>
  <c r="M163" i="84"/>
  <c r="N163" i="84" s="1"/>
  <c r="K163" i="84"/>
  <c r="M162" i="84"/>
  <c r="N162" i="84" s="1"/>
  <c r="K162" i="84"/>
  <c r="M161" i="84"/>
  <c r="N161" i="84" s="1"/>
  <c r="K161" i="84"/>
  <c r="M160" i="84"/>
  <c r="N160" i="84" s="1"/>
  <c r="K160" i="84"/>
  <c r="N159" i="84"/>
  <c r="M159" i="84"/>
  <c r="K159" i="84"/>
  <c r="M158" i="84"/>
  <c r="N158" i="84" s="1"/>
  <c r="K158" i="84"/>
  <c r="M157" i="84"/>
  <c r="N157" i="84" s="1"/>
  <c r="K157" i="84"/>
  <c r="M156" i="84"/>
  <c r="N156" i="84" s="1"/>
  <c r="K156" i="84"/>
  <c r="M155" i="84"/>
  <c r="N155" i="84" s="1"/>
  <c r="K155" i="84"/>
  <c r="M154" i="84"/>
  <c r="N154" i="84" s="1"/>
  <c r="K154" i="84"/>
  <c r="M153" i="84"/>
  <c r="N153" i="84" s="1"/>
  <c r="K153" i="84"/>
  <c r="M152" i="84"/>
  <c r="N152" i="84" s="1"/>
  <c r="K152" i="84"/>
  <c r="M151" i="84"/>
  <c r="N151" i="84" s="1"/>
  <c r="K151" i="84"/>
  <c r="M150" i="84"/>
  <c r="N150" i="84" s="1"/>
  <c r="K150" i="84"/>
  <c r="M149" i="84"/>
  <c r="N149" i="84" s="1"/>
  <c r="K149" i="84"/>
  <c r="M148" i="84"/>
  <c r="N148" i="84" s="1"/>
  <c r="K148" i="84"/>
  <c r="M147" i="84"/>
  <c r="N147" i="84" s="1"/>
  <c r="K147" i="84"/>
  <c r="M146" i="84"/>
  <c r="K146" i="84"/>
  <c r="M145" i="84"/>
  <c r="N145" i="84" s="1"/>
  <c r="K145" i="84"/>
  <c r="M144" i="84"/>
  <c r="N144" i="84" s="1"/>
  <c r="K144" i="84"/>
  <c r="M143" i="84"/>
  <c r="N143" i="84" s="1"/>
  <c r="K143" i="84"/>
  <c r="M142" i="84"/>
  <c r="N142" i="84" s="1"/>
  <c r="K142" i="84"/>
  <c r="M140" i="84"/>
  <c r="N140" i="84" s="1"/>
  <c r="K140" i="84"/>
  <c r="M139" i="84"/>
  <c r="N139" i="84" s="1"/>
  <c r="K139" i="84"/>
  <c r="M138" i="84"/>
  <c r="N138" i="84" s="1"/>
  <c r="K138" i="84"/>
  <c r="M137" i="84"/>
  <c r="N137" i="84" s="1"/>
  <c r="K137" i="84"/>
  <c r="N136" i="84"/>
  <c r="M136" i="84"/>
  <c r="K136" i="84"/>
  <c r="M135" i="84"/>
  <c r="N135" i="84" s="1"/>
  <c r="K135" i="84"/>
  <c r="M134" i="84"/>
  <c r="N134" i="84" s="1"/>
  <c r="K134" i="84"/>
  <c r="M133" i="84"/>
  <c r="N133" i="84" s="1"/>
  <c r="K133" i="84"/>
  <c r="M132" i="84"/>
  <c r="N132" i="84" s="1"/>
  <c r="K132" i="84"/>
  <c r="M131" i="84"/>
  <c r="N131" i="84" s="1"/>
  <c r="K131" i="84"/>
  <c r="M130" i="84"/>
  <c r="N130" i="84" s="1"/>
  <c r="K130" i="84"/>
  <c r="M129" i="84"/>
  <c r="N129" i="84" s="1"/>
  <c r="K129" i="84"/>
  <c r="M128" i="84"/>
  <c r="N128" i="84" s="1"/>
  <c r="K128" i="84"/>
  <c r="M127" i="84"/>
  <c r="N127" i="84" s="1"/>
  <c r="K127" i="84"/>
  <c r="M126" i="84"/>
  <c r="N126" i="84" s="1"/>
  <c r="K126" i="84"/>
  <c r="M125" i="84"/>
  <c r="N125" i="84" s="1"/>
  <c r="K125" i="84"/>
  <c r="N124" i="84"/>
  <c r="M124" i="84"/>
  <c r="K124" i="84"/>
  <c r="M123" i="84"/>
  <c r="N123" i="84" s="1"/>
  <c r="K123" i="84"/>
  <c r="M122" i="84"/>
  <c r="N122" i="84" s="1"/>
  <c r="K122" i="84"/>
  <c r="M121" i="84"/>
  <c r="N121" i="84" s="1"/>
  <c r="K121" i="84"/>
  <c r="M120" i="84"/>
  <c r="N120" i="84" s="1"/>
  <c r="K120" i="84"/>
  <c r="M119" i="84"/>
  <c r="N119" i="84" s="1"/>
  <c r="K119" i="84"/>
  <c r="M118" i="84"/>
  <c r="N118" i="84" s="1"/>
  <c r="K118" i="84"/>
  <c r="M117" i="84"/>
  <c r="N117" i="84" s="1"/>
  <c r="K117" i="84"/>
  <c r="M116" i="84"/>
  <c r="N116" i="84" s="1"/>
  <c r="K116" i="84"/>
  <c r="M115" i="84"/>
  <c r="N115" i="84" s="1"/>
  <c r="K115" i="84"/>
  <c r="M114" i="84"/>
  <c r="N114" i="84" s="1"/>
  <c r="K114" i="84"/>
  <c r="M113" i="84"/>
  <c r="N113" i="84" s="1"/>
  <c r="K113" i="84"/>
  <c r="M112" i="84"/>
  <c r="N112" i="84" s="1"/>
  <c r="K112" i="84"/>
  <c r="M111" i="84"/>
  <c r="N111" i="84" s="1"/>
  <c r="K111" i="84"/>
  <c r="M110" i="84"/>
  <c r="N110" i="84" s="1"/>
  <c r="K110" i="84"/>
  <c r="M109" i="84"/>
  <c r="N109" i="84" s="1"/>
  <c r="K109" i="84"/>
  <c r="M108" i="84"/>
  <c r="N108" i="84" s="1"/>
  <c r="K108" i="84"/>
  <c r="M107" i="84"/>
  <c r="N107" i="84" s="1"/>
  <c r="K107" i="84"/>
  <c r="M106" i="84"/>
  <c r="N106" i="84" s="1"/>
  <c r="K106" i="84"/>
  <c r="M105" i="84"/>
  <c r="N105" i="84" s="1"/>
  <c r="K105" i="84"/>
  <c r="M104" i="84"/>
  <c r="N104" i="84" s="1"/>
  <c r="K104" i="84"/>
  <c r="M103" i="84"/>
  <c r="N103" i="84" s="1"/>
  <c r="K103" i="84"/>
  <c r="M102" i="84"/>
  <c r="N102" i="84" s="1"/>
  <c r="K102" i="84"/>
  <c r="M101" i="84"/>
  <c r="N101" i="84" s="1"/>
  <c r="K101" i="84"/>
  <c r="M100" i="84"/>
  <c r="N100" i="84" s="1"/>
  <c r="K100" i="84"/>
  <c r="M99" i="84"/>
  <c r="N99" i="84" s="1"/>
  <c r="K99" i="84"/>
  <c r="M98" i="84"/>
  <c r="N98" i="84" s="1"/>
  <c r="K98" i="84"/>
  <c r="M97" i="84"/>
  <c r="N97" i="84" s="1"/>
  <c r="K97" i="84"/>
  <c r="M96" i="84"/>
  <c r="N96" i="84" s="1"/>
  <c r="K96" i="84"/>
  <c r="M95" i="84"/>
  <c r="N95" i="84" s="1"/>
  <c r="K95" i="84"/>
  <c r="M94" i="84"/>
  <c r="N94" i="84" s="1"/>
  <c r="K94" i="84"/>
  <c r="M93" i="84"/>
  <c r="N93" i="84" s="1"/>
  <c r="K93" i="84"/>
  <c r="N92" i="84"/>
  <c r="M92" i="84"/>
  <c r="K92" i="84"/>
  <c r="M91" i="84"/>
  <c r="N91" i="84" s="1"/>
  <c r="K91" i="84"/>
  <c r="M90" i="84"/>
  <c r="N90" i="84" s="1"/>
  <c r="K90" i="84"/>
  <c r="M89" i="84"/>
  <c r="N89" i="84" s="1"/>
  <c r="K89" i="84"/>
  <c r="M88" i="84"/>
  <c r="N88" i="84" s="1"/>
  <c r="K88" i="84"/>
  <c r="M87" i="84"/>
  <c r="N87" i="84" s="1"/>
  <c r="K87" i="84"/>
  <c r="M86" i="84"/>
  <c r="N86" i="84" s="1"/>
  <c r="K86" i="84"/>
  <c r="M85" i="84"/>
  <c r="N85" i="84" s="1"/>
  <c r="K85" i="84"/>
  <c r="M84" i="84"/>
  <c r="N84" i="84" s="1"/>
  <c r="K84" i="84"/>
  <c r="M83" i="84"/>
  <c r="N83" i="84" s="1"/>
  <c r="K83" i="84"/>
  <c r="M82" i="84"/>
  <c r="N82" i="84" s="1"/>
  <c r="K82" i="84"/>
  <c r="M81" i="84"/>
  <c r="N81" i="84" s="1"/>
  <c r="K81" i="84"/>
  <c r="M80" i="84"/>
  <c r="N80" i="84" s="1"/>
  <c r="K80" i="84"/>
  <c r="M79" i="84"/>
  <c r="N79" i="84" s="1"/>
  <c r="K79" i="84"/>
  <c r="M78" i="84"/>
  <c r="N78" i="84" s="1"/>
  <c r="K78" i="84"/>
  <c r="M77" i="84"/>
  <c r="N77" i="84" s="1"/>
  <c r="K77" i="84"/>
  <c r="M76" i="84"/>
  <c r="N76" i="84" s="1"/>
  <c r="K76" i="84"/>
  <c r="M75" i="84"/>
  <c r="N75" i="84" s="1"/>
  <c r="K75" i="84"/>
  <c r="M74" i="84"/>
  <c r="N74" i="84" s="1"/>
  <c r="K74" i="84"/>
  <c r="M73" i="84"/>
  <c r="N73" i="84" s="1"/>
  <c r="K73" i="84"/>
  <c r="M72" i="84"/>
  <c r="N72" i="84" s="1"/>
  <c r="K72" i="84"/>
  <c r="M71" i="84"/>
  <c r="N71" i="84" s="1"/>
  <c r="K71" i="84"/>
  <c r="M70" i="84"/>
  <c r="N70" i="84" s="1"/>
  <c r="K70" i="84"/>
  <c r="M69" i="84"/>
  <c r="N69" i="84" s="1"/>
  <c r="K69" i="84"/>
  <c r="M68" i="84"/>
  <c r="N68" i="84" s="1"/>
  <c r="K68" i="84"/>
  <c r="M67" i="84"/>
  <c r="N67" i="84" s="1"/>
  <c r="K67" i="84"/>
  <c r="M66" i="84"/>
  <c r="N66" i="84" s="1"/>
  <c r="K66" i="84"/>
  <c r="M65" i="84"/>
  <c r="N65" i="84" s="1"/>
  <c r="K65" i="84"/>
  <c r="M64" i="84"/>
  <c r="N64" i="84" s="1"/>
  <c r="K64" i="84"/>
  <c r="M63" i="84"/>
  <c r="N63" i="84" s="1"/>
  <c r="K63" i="84"/>
  <c r="M62" i="84"/>
  <c r="N62" i="84" s="1"/>
  <c r="K62" i="84"/>
  <c r="M61" i="84"/>
  <c r="N61" i="84" s="1"/>
  <c r="K61" i="84"/>
  <c r="M60" i="84"/>
  <c r="N60" i="84" s="1"/>
  <c r="K60" i="84"/>
  <c r="M59" i="84"/>
  <c r="N59" i="84" s="1"/>
  <c r="K59" i="84"/>
  <c r="M58" i="84"/>
  <c r="N58" i="84" s="1"/>
  <c r="K58" i="84"/>
  <c r="M57" i="84"/>
  <c r="N57" i="84" s="1"/>
  <c r="K57" i="84"/>
  <c r="M56" i="84"/>
  <c r="N56" i="84" s="1"/>
  <c r="K56" i="84"/>
  <c r="M55" i="84"/>
  <c r="N55" i="84" s="1"/>
  <c r="K55" i="84"/>
  <c r="M54" i="84"/>
  <c r="N54" i="84" s="1"/>
  <c r="K54" i="84"/>
  <c r="M53" i="84"/>
  <c r="N53" i="84" s="1"/>
  <c r="K53" i="84"/>
  <c r="M52" i="84"/>
  <c r="N52" i="84" s="1"/>
  <c r="K52" i="84"/>
  <c r="M51" i="84"/>
  <c r="N51" i="84" s="1"/>
  <c r="K51" i="84"/>
  <c r="M50" i="84"/>
  <c r="N50" i="84" s="1"/>
  <c r="K50" i="84"/>
  <c r="M49" i="84"/>
  <c r="N49" i="84" s="1"/>
  <c r="K49" i="84"/>
  <c r="M48" i="84"/>
  <c r="N48" i="84" s="1"/>
  <c r="K48" i="84"/>
  <c r="M47" i="84"/>
  <c r="N47" i="84" s="1"/>
  <c r="K47" i="84"/>
  <c r="M46" i="84"/>
  <c r="N46" i="84" s="1"/>
  <c r="K46" i="84"/>
  <c r="M45" i="84"/>
  <c r="N45" i="84" s="1"/>
  <c r="K45" i="84"/>
  <c r="M44" i="84"/>
  <c r="N44" i="84" s="1"/>
  <c r="K44" i="84"/>
  <c r="M43" i="84"/>
  <c r="N43" i="84" s="1"/>
  <c r="K43" i="84"/>
  <c r="M42" i="84"/>
  <c r="N42" i="84" s="1"/>
  <c r="K42" i="84"/>
  <c r="M41" i="84"/>
  <c r="N41" i="84" s="1"/>
  <c r="K41" i="84"/>
  <c r="M40" i="84"/>
  <c r="N40" i="84" s="1"/>
  <c r="K40" i="84"/>
  <c r="M39" i="84"/>
  <c r="N39" i="84" s="1"/>
  <c r="K39" i="84"/>
  <c r="M38" i="84"/>
  <c r="N38" i="84" s="1"/>
  <c r="K38" i="84"/>
  <c r="M37" i="84"/>
  <c r="N37" i="84" s="1"/>
  <c r="K37" i="84"/>
  <c r="M36" i="84"/>
  <c r="N36" i="84" s="1"/>
  <c r="K36" i="84"/>
  <c r="M35" i="84"/>
  <c r="N35" i="84" s="1"/>
  <c r="K35" i="84"/>
  <c r="M34" i="84"/>
  <c r="N34" i="84" s="1"/>
  <c r="K34" i="84"/>
  <c r="M33" i="84"/>
  <c r="N33" i="84" s="1"/>
  <c r="K33" i="84"/>
  <c r="M32" i="84"/>
  <c r="N32" i="84" s="1"/>
  <c r="K32" i="84"/>
  <c r="M31" i="84"/>
  <c r="N31" i="84" s="1"/>
  <c r="K31" i="84"/>
  <c r="M30" i="84"/>
  <c r="N30" i="84" s="1"/>
  <c r="K30" i="84"/>
  <c r="M29" i="84"/>
  <c r="N29" i="84" s="1"/>
  <c r="K29" i="84"/>
  <c r="M28" i="84"/>
  <c r="N28" i="84" s="1"/>
  <c r="K28" i="84"/>
  <c r="M27" i="84"/>
  <c r="N27" i="84" s="1"/>
  <c r="K27" i="84"/>
  <c r="M26" i="84"/>
  <c r="N26" i="84" s="1"/>
  <c r="K26" i="84"/>
  <c r="M25" i="84"/>
  <c r="N25" i="84" s="1"/>
  <c r="K25" i="84"/>
  <c r="M24" i="84"/>
  <c r="N24" i="84" s="1"/>
  <c r="K24" i="84"/>
  <c r="M23" i="84"/>
  <c r="N23" i="84" s="1"/>
  <c r="K23" i="84"/>
  <c r="M22" i="84"/>
  <c r="N22" i="84" s="1"/>
  <c r="K22" i="84"/>
  <c r="M21" i="84"/>
  <c r="N21" i="84" s="1"/>
  <c r="K21" i="84"/>
  <c r="M20" i="84"/>
  <c r="N20" i="84" s="1"/>
  <c r="K20" i="84"/>
  <c r="M19" i="84"/>
  <c r="N19" i="84" s="1"/>
  <c r="K19" i="84"/>
  <c r="M18" i="84"/>
  <c r="N18" i="84" s="1"/>
  <c r="K18" i="84"/>
  <c r="M17" i="84"/>
  <c r="N17" i="84" s="1"/>
  <c r="K17" i="84"/>
  <c r="N16" i="84"/>
  <c r="M16" i="84"/>
  <c r="K16" i="84"/>
  <c r="M15" i="84"/>
  <c r="N15" i="84" s="1"/>
  <c r="K15" i="84"/>
  <c r="M14" i="84"/>
  <c r="N14" i="84" s="1"/>
  <c r="K14" i="84"/>
  <c r="M13" i="84"/>
  <c r="N13" i="84" s="1"/>
  <c r="K13" i="84"/>
  <c r="M12" i="84"/>
  <c r="N12" i="84" s="1"/>
  <c r="K12" i="84"/>
  <c r="N11" i="84"/>
  <c r="M11" i="84"/>
  <c r="K11" i="84"/>
  <c r="M10" i="84"/>
  <c r="N10" i="84" s="1"/>
  <c r="K10" i="84"/>
  <c r="M9" i="84"/>
  <c r="N9" i="84" s="1"/>
  <c r="K9" i="84"/>
  <c r="M8" i="84"/>
  <c r="N8" i="84" s="1"/>
  <c r="K8" i="84"/>
  <c r="M7" i="84"/>
  <c r="N7" i="84" s="1"/>
  <c r="K7" i="84"/>
  <c r="M6" i="84"/>
  <c r="N6" i="84" s="1"/>
  <c r="K6" i="84"/>
  <c r="M5" i="84"/>
  <c r="N5" i="84" s="1"/>
  <c r="K5" i="84"/>
  <c r="M8" i="85"/>
  <c r="N8" i="85" s="1"/>
  <c r="K8" i="85"/>
  <c r="M7" i="85"/>
  <c r="N7" i="85" s="1"/>
  <c r="K7" i="85"/>
  <c r="N6" i="85"/>
  <c r="K6" i="85"/>
  <c r="M5" i="85"/>
  <c r="N5" i="85" s="1"/>
  <c r="K5" i="85"/>
  <c r="N129" i="73"/>
  <c r="M129" i="73"/>
  <c r="K129" i="73"/>
  <c r="N128" i="73"/>
  <c r="M128" i="73"/>
  <c r="K128" i="73"/>
  <c r="M127" i="73"/>
  <c r="N127" i="73" s="1"/>
  <c r="K127" i="73"/>
  <c r="M126" i="73"/>
  <c r="N126" i="73" s="1"/>
  <c r="K126" i="73"/>
  <c r="M125" i="73"/>
  <c r="N125" i="73" s="1"/>
  <c r="K125" i="73"/>
  <c r="M124" i="73"/>
  <c r="N124" i="73" s="1"/>
  <c r="K124" i="73"/>
  <c r="M123" i="73"/>
  <c r="N123" i="73" s="1"/>
  <c r="K123" i="73"/>
  <c r="N122" i="73"/>
  <c r="M122" i="73"/>
  <c r="K122" i="73"/>
  <c r="N121" i="73"/>
  <c r="M121" i="73"/>
  <c r="K121" i="73"/>
  <c r="N120" i="73"/>
  <c r="M120" i="73"/>
  <c r="K120" i="73"/>
  <c r="M119" i="73"/>
  <c r="N119" i="73" s="1"/>
  <c r="K119" i="73"/>
  <c r="M118" i="73"/>
  <c r="N118" i="73" s="1"/>
  <c r="K118" i="73"/>
  <c r="M117" i="73"/>
  <c r="N117" i="73" s="1"/>
  <c r="K117" i="73"/>
  <c r="M116" i="73"/>
  <c r="N116" i="73" s="1"/>
  <c r="K116" i="73"/>
  <c r="M115" i="73"/>
  <c r="N115" i="73" s="1"/>
  <c r="K115" i="73"/>
  <c r="N114" i="73"/>
  <c r="M114" i="73"/>
  <c r="K114" i="73"/>
  <c r="N113" i="73"/>
  <c r="M113" i="73"/>
  <c r="K113" i="73"/>
  <c r="N112" i="73"/>
  <c r="M112" i="73"/>
  <c r="K112" i="73"/>
  <c r="M111" i="73"/>
  <c r="N111" i="73" s="1"/>
  <c r="K111" i="73"/>
  <c r="M110" i="73"/>
  <c r="N110" i="73" s="1"/>
  <c r="K110" i="73"/>
  <c r="M109" i="73"/>
  <c r="N109" i="73" s="1"/>
  <c r="K109" i="73"/>
  <c r="M108" i="73"/>
  <c r="N108" i="73" s="1"/>
  <c r="K108" i="73"/>
  <c r="M107" i="73"/>
  <c r="N107" i="73" s="1"/>
  <c r="K107" i="73"/>
  <c r="N106" i="73"/>
  <c r="M106" i="73"/>
  <c r="K106" i="73"/>
  <c r="N105" i="73"/>
  <c r="M105" i="73"/>
  <c r="K105" i="73"/>
  <c r="N104" i="73"/>
  <c r="M104" i="73"/>
  <c r="K104" i="73"/>
  <c r="M103" i="73"/>
  <c r="N103" i="73" s="1"/>
  <c r="K103" i="73"/>
  <c r="N102" i="73"/>
  <c r="M102" i="73"/>
  <c r="K102" i="73"/>
  <c r="M101" i="73"/>
  <c r="N101" i="73" s="1"/>
  <c r="K101" i="73"/>
  <c r="M100" i="73"/>
  <c r="N100" i="73" s="1"/>
  <c r="K100" i="73"/>
  <c r="M99" i="73"/>
  <c r="N99" i="73" s="1"/>
  <c r="K99" i="73"/>
  <c r="N98" i="73"/>
  <c r="M98" i="73"/>
  <c r="K98" i="73"/>
  <c r="N97" i="73"/>
  <c r="M97" i="73"/>
  <c r="K97" i="73"/>
  <c r="N96" i="73"/>
  <c r="M96" i="73"/>
  <c r="K96" i="73"/>
  <c r="M95" i="73"/>
  <c r="N95" i="73" s="1"/>
  <c r="K95" i="73"/>
  <c r="N94" i="73"/>
  <c r="M94" i="73"/>
  <c r="K94" i="73"/>
  <c r="M93" i="73"/>
  <c r="N93" i="73" s="1"/>
  <c r="K93" i="73"/>
  <c r="M92" i="73"/>
  <c r="N92" i="73" s="1"/>
  <c r="K92" i="73"/>
  <c r="M91" i="73"/>
  <c r="N91" i="73" s="1"/>
  <c r="K91" i="73"/>
  <c r="N90" i="73"/>
  <c r="M90" i="73"/>
  <c r="K90" i="73"/>
  <c r="N89" i="73"/>
  <c r="M89" i="73"/>
  <c r="K89" i="73"/>
  <c r="N88" i="73"/>
  <c r="M88" i="73"/>
  <c r="K88" i="73"/>
  <c r="M87" i="73"/>
  <c r="N87" i="73" s="1"/>
  <c r="K87" i="73"/>
  <c r="N86" i="73"/>
  <c r="M86" i="73"/>
  <c r="K86" i="73"/>
  <c r="M85" i="73"/>
  <c r="N85" i="73" s="1"/>
  <c r="K85" i="73"/>
  <c r="N84" i="73"/>
  <c r="K84" i="73"/>
  <c r="N83" i="73"/>
  <c r="K83" i="73"/>
  <c r="N82" i="73"/>
  <c r="K82" i="73"/>
  <c r="N81" i="73"/>
  <c r="K81" i="73"/>
  <c r="N80" i="73"/>
  <c r="K80" i="73"/>
  <c r="N79" i="73"/>
  <c r="K79" i="73"/>
  <c r="N78" i="73"/>
  <c r="K78" i="73"/>
  <c r="N77" i="73"/>
  <c r="K77" i="73"/>
  <c r="N76" i="73"/>
  <c r="K76" i="73"/>
  <c r="N75" i="73"/>
  <c r="K75" i="73"/>
  <c r="N74" i="73"/>
  <c r="K74" i="73"/>
  <c r="N73" i="73"/>
  <c r="K73" i="73"/>
  <c r="N72" i="73"/>
  <c r="K72" i="73"/>
  <c r="N71" i="73"/>
  <c r="M71" i="73"/>
  <c r="K71" i="73"/>
  <c r="M70" i="73"/>
  <c r="N70" i="73" s="1"/>
  <c r="K70" i="73"/>
  <c r="M69" i="73"/>
  <c r="N69" i="73" s="1"/>
  <c r="K69" i="73"/>
  <c r="M68" i="73"/>
  <c r="N68" i="73" s="1"/>
  <c r="K68" i="73"/>
  <c r="N67" i="73"/>
  <c r="M67" i="73"/>
  <c r="K67" i="73"/>
  <c r="N66" i="73"/>
  <c r="M66" i="73"/>
  <c r="K66" i="73"/>
  <c r="N65" i="73"/>
  <c r="M65" i="73"/>
  <c r="K65" i="73"/>
  <c r="M64" i="73"/>
  <c r="N64" i="73" s="1"/>
  <c r="K64" i="73"/>
  <c r="N63" i="73"/>
  <c r="M63" i="73"/>
  <c r="K63" i="73"/>
  <c r="M62" i="73"/>
  <c r="N62" i="73" s="1"/>
  <c r="K62" i="73"/>
  <c r="M61" i="73"/>
  <c r="N61" i="73" s="1"/>
  <c r="K61" i="73"/>
  <c r="M60" i="73"/>
  <c r="N60" i="73" s="1"/>
  <c r="K60" i="73"/>
  <c r="N59" i="73"/>
  <c r="M59" i="73"/>
  <c r="K59" i="73"/>
  <c r="N58" i="73"/>
  <c r="M58" i="73"/>
  <c r="K58" i="73"/>
  <c r="N57" i="73"/>
  <c r="M57" i="73"/>
  <c r="K57" i="73"/>
  <c r="M56" i="73"/>
  <c r="N56" i="73" s="1"/>
  <c r="K56" i="73"/>
  <c r="N55" i="73"/>
  <c r="M55" i="73"/>
  <c r="K55" i="73"/>
  <c r="M54" i="73"/>
  <c r="N54" i="73" s="1"/>
  <c r="K54" i="73"/>
  <c r="M53" i="73"/>
  <c r="N53" i="73" s="1"/>
  <c r="K53" i="73"/>
  <c r="M52" i="73"/>
  <c r="N52" i="73" s="1"/>
  <c r="K52" i="73"/>
  <c r="N51" i="73"/>
  <c r="M51" i="73"/>
  <c r="K51" i="73"/>
  <c r="N50" i="73"/>
  <c r="M50" i="73"/>
  <c r="K50" i="73"/>
  <c r="N49" i="73"/>
  <c r="M49" i="73"/>
  <c r="K49" i="73"/>
  <c r="M48" i="73"/>
  <c r="N48" i="73" s="1"/>
  <c r="K48" i="73"/>
  <c r="N47" i="73"/>
  <c r="M47" i="73"/>
  <c r="K47" i="73"/>
  <c r="M46" i="73"/>
  <c r="N46" i="73" s="1"/>
  <c r="K46" i="73"/>
  <c r="M45" i="73"/>
  <c r="N45" i="73" s="1"/>
  <c r="K45" i="73"/>
  <c r="M44" i="73"/>
  <c r="N44" i="73" s="1"/>
  <c r="K44" i="73"/>
  <c r="N43" i="73"/>
  <c r="M43" i="73"/>
  <c r="K43" i="73"/>
  <c r="N42" i="73"/>
  <c r="M42" i="73"/>
  <c r="K42" i="73"/>
  <c r="N41" i="73"/>
  <c r="M41" i="73"/>
  <c r="K41" i="73"/>
  <c r="M40" i="73"/>
  <c r="N40" i="73" s="1"/>
  <c r="K40" i="73"/>
  <c r="N39" i="73"/>
  <c r="M39" i="73"/>
  <c r="K39" i="73"/>
  <c r="M38" i="73"/>
  <c r="N38" i="73" s="1"/>
  <c r="K38" i="73"/>
  <c r="M37" i="73"/>
  <c r="N37" i="73" s="1"/>
  <c r="K37" i="73"/>
  <c r="M36" i="73"/>
  <c r="N36" i="73" s="1"/>
  <c r="K36" i="73"/>
  <c r="N35" i="73"/>
  <c r="M35" i="73"/>
  <c r="K35" i="73"/>
  <c r="N34" i="73"/>
  <c r="M34" i="73"/>
  <c r="K34" i="73"/>
  <c r="N33" i="73"/>
  <c r="M33" i="73"/>
  <c r="K33" i="73"/>
  <c r="M32" i="73"/>
  <c r="N32" i="73" s="1"/>
  <c r="K32" i="73"/>
  <c r="N31" i="73"/>
  <c r="M31" i="73"/>
  <c r="K31" i="73"/>
  <c r="M30" i="73"/>
  <c r="N30" i="73" s="1"/>
  <c r="K30" i="73"/>
  <c r="M29" i="73"/>
  <c r="N29" i="73" s="1"/>
  <c r="K29" i="73"/>
  <c r="M28" i="73"/>
  <c r="N28" i="73" s="1"/>
  <c r="K28" i="73"/>
  <c r="N27" i="73"/>
  <c r="M27" i="73"/>
  <c r="K27" i="73"/>
  <c r="N26" i="73"/>
  <c r="M26" i="73"/>
  <c r="K26" i="73"/>
  <c r="N25" i="73"/>
  <c r="M25" i="73"/>
  <c r="K25" i="73"/>
  <c r="M24" i="73"/>
  <c r="N24" i="73" s="1"/>
  <c r="K24" i="73"/>
  <c r="N23" i="73"/>
  <c r="M23" i="73"/>
  <c r="K23" i="73"/>
  <c r="M22" i="73"/>
  <c r="N22" i="73" s="1"/>
  <c r="K22" i="73"/>
  <c r="M21" i="73"/>
  <c r="N21" i="73" s="1"/>
  <c r="K21" i="73"/>
  <c r="M20" i="73"/>
  <c r="N20" i="73" s="1"/>
  <c r="K20" i="73"/>
  <c r="N19" i="73"/>
  <c r="M19" i="73"/>
  <c r="K19" i="73"/>
  <c r="N18" i="73"/>
  <c r="M18" i="73"/>
  <c r="K18" i="73"/>
  <c r="N17" i="73"/>
  <c r="M17" i="73"/>
  <c r="K17" i="73"/>
  <c r="M16" i="73"/>
  <c r="N16" i="73" s="1"/>
  <c r="K16" i="73"/>
  <c r="N15" i="73"/>
  <c r="M15" i="73"/>
  <c r="K15" i="73"/>
  <c r="M14" i="73"/>
  <c r="L14" i="73"/>
  <c r="N14" i="73" s="1"/>
  <c r="K14" i="73"/>
  <c r="N13" i="73"/>
  <c r="M13" i="73"/>
  <c r="K13" i="73"/>
  <c r="N12" i="73"/>
  <c r="M12" i="73"/>
  <c r="K12" i="73"/>
  <c r="M11" i="73"/>
  <c r="N11" i="73" s="1"/>
  <c r="K11" i="73"/>
  <c r="N10" i="73"/>
  <c r="M10" i="73"/>
  <c r="K10" i="73"/>
  <c r="M9" i="73"/>
  <c r="N9" i="73" s="1"/>
  <c r="K9" i="73"/>
  <c r="M8" i="73"/>
  <c r="N8" i="73" s="1"/>
  <c r="K8" i="73"/>
  <c r="M7" i="73"/>
  <c r="N7" i="73" s="1"/>
  <c r="K7" i="73"/>
  <c r="N6" i="73"/>
  <c r="M6" i="73"/>
  <c r="K6" i="73"/>
  <c r="N5" i="73"/>
  <c r="M5" i="73"/>
  <c r="K5" i="73"/>
  <c r="N448" i="84" l="1"/>
  <c r="N215" i="84"/>
  <c r="K448" i="84"/>
  <c r="D131" i="73" l="1"/>
  <c r="G131" i="73"/>
  <c r="D132" i="73"/>
  <c r="D133" i="73"/>
  <c r="D134" i="73"/>
  <c r="D135" i="73"/>
  <c r="D136" i="73"/>
  <c r="A5" i="76" l="1"/>
  <c r="A5" i="66"/>
  <c r="D487" i="84" l="1"/>
  <c r="D26" i="85"/>
  <c r="D488" i="84"/>
  <c r="G487" i="84"/>
  <c r="G26" i="85"/>
  <c r="D492" i="84" l="1"/>
  <c r="D491" i="84"/>
  <c r="D490" i="84"/>
  <c r="D489" i="84"/>
  <c r="D31" i="85"/>
  <c r="D30" i="85"/>
  <c r="D29" i="85"/>
  <c r="D28" i="85"/>
  <c r="F6" i="60" l="1"/>
  <c r="N10" i="85" l="1"/>
  <c r="N11" i="85"/>
  <c r="N12" i="85"/>
  <c r="N13" i="85"/>
  <c r="N14" i="85"/>
  <c r="N15" i="85"/>
  <c r="N16" i="85"/>
  <c r="N17" i="85"/>
  <c r="N18" i="85"/>
  <c r="N19" i="85"/>
  <c r="N20" i="85"/>
  <c r="N21" i="85"/>
  <c r="N22" i="85"/>
  <c r="N23" i="85"/>
  <c r="N24" i="85"/>
  <c r="K10" i="85"/>
  <c r="K11" i="85"/>
  <c r="K12" i="85"/>
  <c r="K13" i="85"/>
  <c r="K14" i="85"/>
  <c r="K15" i="85"/>
  <c r="K16" i="85"/>
  <c r="K17" i="85"/>
  <c r="K18" i="85"/>
  <c r="K19" i="85"/>
  <c r="K20" i="85"/>
  <c r="K21" i="85"/>
  <c r="K22" i="85"/>
  <c r="K23" i="85"/>
  <c r="K24" i="85"/>
  <c r="N9" i="85"/>
  <c r="K9" i="85"/>
  <c r="N25" i="85" l="1"/>
  <c r="K25" i="85"/>
  <c r="N486" i="84" l="1"/>
  <c r="K486" i="84"/>
  <c r="N130" i="73"/>
  <c r="K130" i="73"/>
  <c r="H28" i="85"/>
  <c r="L26" i="85"/>
  <c r="J26" i="85"/>
  <c r="I26" i="85"/>
  <c r="H26" i="85"/>
  <c r="G6" i="60"/>
  <c r="L487" i="84"/>
  <c r="J487" i="84"/>
  <c r="I487" i="84"/>
  <c r="H487" i="84"/>
  <c r="J131" i="73"/>
  <c r="I131" i="73"/>
  <c r="L131" i="73"/>
  <c r="M487" i="84"/>
  <c r="H131" i="73"/>
  <c r="H133" i="73"/>
  <c r="M26" i="85"/>
  <c r="M131" i="73"/>
  <c r="H6" i="60" l="1"/>
  <c r="N131" i="73"/>
  <c r="B5" i="76" s="1"/>
  <c r="E5" i="76"/>
  <c r="K487" i="84"/>
  <c r="D5" i="66" s="1"/>
  <c r="K131" i="73"/>
  <c r="B5" i="66" s="1"/>
  <c r="N26" i="85"/>
  <c r="C5" i="76" s="1"/>
  <c r="K26" i="85"/>
  <c r="C5" i="66" s="1"/>
  <c r="N487" i="84"/>
  <c r="D5" i="76" s="1"/>
  <c r="E5" i="66"/>
</calcChain>
</file>

<file path=xl/sharedStrings.xml><?xml version="1.0" encoding="utf-8"?>
<sst xmlns="http://schemas.openxmlformats.org/spreadsheetml/2006/main" count="2363" uniqueCount="1193">
  <si>
    <t>回収率</t>
    <rPh sb="0" eb="2">
      <t>カイシュウ</t>
    </rPh>
    <rPh sb="2" eb="3">
      <t>リツ</t>
    </rPh>
    <phoneticPr fontId="2"/>
  </si>
  <si>
    <t>時間額</t>
    <rPh sb="0" eb="3">
      <t>ジカンガク</t>
    </rPh>
    <phoneticPr fontId="2"/>
  </si>
  <si>
    <t>月額</t>
    <rPh sb="0" eb="2">
      <t>ゲツガク</t>
    </rPh>
    <phoneticPr fontId="2"/>
  </si>
  <si>
    <t>事業所数</t>
    <rPh sb="0" eb="3">
      <t>ジギョウショ</t>
    </rPh>
    <rPh sb="3" eb="4">
      <t>スウ</t>
    </rPh>
    <phoneticPr fontId="2"/>
  </si>
  <si>
    <t>サービスの提供状況</t>
    <rPh sb="5" eb="7">
      <t>テイキョウ</t>
    </rPh>
    <rPh sb="7" eb="9">
      <t>ジョウキョウ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</si>
  <si>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</si>
  <si>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</si>
  <si>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共同受注窓口</t>
    <rPh sb="0" eb="2">
      <t>キョウドウ</t>
    </rPh>
    <rPh sb="2" eb="4">
      <t>ジュチュウ</t>
    </rPh>
    <rPh sb="4" eb="6">
      <t>マドグチ</t>
    </rPh>
    <phoneticPr fontId="2"/>
  </si>
  <si>
    <t>社会福祉協議会</t>
    <phoneticPr fontId="2"/>
  </si>
  <si>
    <t>社会福祉法人（社会福祉協議会以外）</t>
  </si>
  <si>
    <t>医療法人</t>
  </si>
  <si>
    <t>その他（社団・財団・農協・生協等</t>
    <phoneticPr fontId="2"/>
  </si>
  <si>
    <r>
      <t>特定非営利活動法人（</t>
    </r>
    <r>
      <rPr>
        <sz val="12"/>
        <color rgb="FFFF0000"/>
        <rFont val="Calibri"/>
        <family val="2"/>
      </rPr>
      <t>NPO</t>
    </r>
    <r>
      <rPr>
        <sz val="12"/>
        <color rgb="FFFF0000"/>
        <rFont val="ＭＳ Ｐゴシック"/>
        <family val="3"/>
        <charset val="128"/>
      </rPr>
      <t>）</t>
    </r>
  </si>
  <si>
    <t>①都道府県名</t>
    <rPh sb="1" eb="5">
      <t>トドウフケン</t>
    </rPh>
    <rPh sb="5" eb="6">
      <t>メイ</t>
    </rPh>
    <phoneticPr fontId="2"/>
  </si>
  <si>
    <t>②No.</t>
    <phoneticPr fontId="2"/>
  </si>
  <si>
    <t>③法人種別</t>
    <rPh sb="1" eb="3">
      <t>ホウジン</t>
    </rPh>
    <rPh sb="3" eb="5">
      <t>シュベツ</t>
    </rPh>
    <phoneticPr fontId="2"/>
  </si>
  <si>
    <t>④法人番号</t>
    <rPh sb="1" eb="3">
      <t>ホウジン</t>
    </rPh>
    <rPh sb="3" eb="5">
      <t>バンゴウ</t>
    </rPh>
    <phoneticPr fontId="2"/>
  </si>
  <si>
    <t>⑤法人名</t>
    <rPh sb="1" eb="3">
      <t>ホウジン</t>
    </rPh>
    <rPh sb="3" eb="4">
      <t>メイ</t>
    </rPh>
    <phoneticPr fontId="2"/>
  </si>
  <si>
    <t>⑥事業所名</t>
    <rPh sb="1" eb="4">
      <t>ジギョウショ</t>
    </rPh>
    <rPh sb="4" eb="5">
      <t>メイ</t>
    </rPh>
    <phoneticPr fontId="2"/>
  </si>
  <si>
    <t>⑦定員</t>
    <rPh sb="1" eb="3">
      <t>テイイン</t>
    </rPh>
    <phoneticPr fontId="2"/>
  </si>
  <si>
    <t>⑧対象者延人数</t>
    <rPh sb="1" eb="4">
      <t>タイショウシャ</t>
    </rPh>
    <rPh sb="4" eb="5">
      <t>ノ</t>
    </rPh>
    <rPh sb="5" eb="7">
      <t>ニンズウ</t>
    </rPh>
    <phoneticPr fontId="2"/>
  </si>
  <si>
    <t>⑪対象者延人数</t>
    <rPh sb="1" eb="4">
      <t>タイショウシャ</t>
    </rPh>
    <rPh sb="4" eb="5">
      <t>ノ</t>
    </rPh>
    <rPh sb="5" eb="7">
      <t>ニンズウ</t>
    </rPh>
    <phoneticPr fontId="2"/>
  </si>
  <si>
    <t>⑭新設</t>
    <rPh sb="1" eb="3">
      <t>シンセツ</t>
    </rPh>
    <phoneticPr fontId="2"/>
  </si>
  <si>
    <t>株式・合名・合資・合同会社</t>
    <phoneticPr fontId="2"/>
  </si>
  <si>
    <t>就労継続支援Ｂ型サービス費（Ⅰ）又は就労継続支援Ｂ型サービス費（Ⅱ）</t>
    <phoneticPr fontId="2"/>
  </si>
  <si>
    <t>就労継続支援Ｂ型サービス費（Ⅲ）又は就労継続支援Ｂ型サービス費（Ⅳ）</t>
    <phoneticPr fontId="2"/>
  </si>
  <si>
    <t>「就労継続支援A型（雇用型）」シート</t>
    <phoneticPr fontId="2"/>
  </si>
  <si>
    <t>「就労継続支援A型（非雇用型）」シート</t>
    <phoneticPr fontId="2"/>
  </si>
  <si>
    <t>「就労継続支援B型」シート</t>
    <phoneticPr fontId="2"/>
  </si>
  <si>
    <t>「事業所数」シート</t>
    <rPh sb="1" eb="4">
      <t>ジギョウショ</t>
    </rPh>
    <rPh sb="4" eb="5">
      <t>スウ</t>
    </rPh>
    <phoneticPr fontId="2"/>
  </si>
  <si>
    <t>⑨賃金支払総額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</si>
  <si>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⑩賃金平均額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</si>
  <si>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⑫賃金支払総額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</si>
  <si>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⑬賃金平均額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</si>
  <si>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都道府県
A</t>
    <rPh sb="0" eb="4">
      <t>トドウフケン</t>
    </rPh>
    <phoneticPr fontId="2"/>
  </si>
  <si>
    <t>就労継続
支援Ａ型
（雇用型）
B</t>
    <rPh sb="0" eb="2">
      <t>シュウロウ</t>
    </rPh>
    <rPh sb="2" eb="4">
      <t>ケイゾク</t>
    </rPh>
    <rPh sb="5" eb="7">
      <t>シエン</t>
    </rPh>
    <rPh sb="8" eb="9">
      <t>ガタ</t>
    </rPh>
    <rPh sb="11" eb="13">
      <t>コヨウ</t>
    </rPh>
    <rPh sb="13" eb="14">
      <t>ガタ</t>
    </rPh>
    <phoneticPr fontId="2"/>
  </si>
  <si>
    <t>就労継続
支援Ａ型
（非雇用型）
C</t>
    <rPh sb="0" eb="2">
      <t>シュウロウ</t>
    </rPh>
    <rPh sb="2" eb="4">
      <t>ケイゾク</t>
    </rPh>
    <rPh sb="5" eb="7">
      <t>シエン</t>
    </rPh>
    <rPh sb="8" eb="9">
      <t>ガタ</t>
    </rPh>
    <rPh sb="11" eb="12">
      <t>ヒ</t>
    </rPh>
    <rPh sb="12" eb="14">
      <t>コヨウ</t>
    </rPh>
    <rPh sb="14" eb="15">
      <t>ガタ</t>
    </rPh>
    <phoneticPr fontId="2"/>
  </si>
  <si>
    <t>就労継続
支援Ｂ型
D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</si>
  <si>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全事業所
E</t>
    <rPh sb="0" eb="1">
      <t>ゼン</t>
    </rPh>
    <rPh sb="1" eb="4">
      <t>ジギョウショ</t>
    </rPh>
    <phoneticPr fontId="2"/>
  </si>
  <si>
    <r>
      <t>全事業所</t>
    </r>
    <r>
      <rPr>
        <strike/>
        <sz val="10"/>
        <color theme="1"/>
        <rFont val="ＭＳ Ｐゴシック"/>
        <family val="3"/>
        <charset val="128"/>
      </rPr>
      <t xml:space="preserve">
E</t>
    </r>
    <rPh sb="0" eb="1">
      <t>ゼン</t>
    </rPh>
    <rPh sb="1" eb="4">
      <t>ジギョウショ</t>
    </rPh>
    <phoneticPr fontId="2"/>
  </si>
  <si>
    <t>都道府県名
A</t>
    <rPh sb="0" eb="4">
      <t>トドウフケン</t>
    </rPh>
    <rPh sb="4" eb="5">
      <t>メイ</t>
    </rPh>
    <phoneticPr fontId="2"/>
  </si>
  <si>
    <t>就労継続
支援Ａ型
B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</si>
  <si>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就労継続
支援Ｂ型
C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</si>
  <si>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回収状況
D</t>
    <rPh sb="0" eb="2">
      <t>カイシュウ</t>
    </rPh>
    <rPh sb="2" eb="4">
      <t>ジョウキョウ</t>
    </rPh>
    <phoneticPr fontId="2"/>
  </si>
  <si>
    <t>各都道府県における
共同受注窓口数
E</t>
    <rPh sb="0" eb="1">
      <t>カク</t>
    </rPh>
    <rPh sb="1" eb="5">
      <t>トドウフケン</t>
    </rPh>
    <rPh sb="10" eb="12">
      <t>キョウドウ</t>
    </rPh>
    <rPh sb="12" eb="14">
      <t>ジュチュウ</t>
    </rPh>
    <rPh sb="14" eb="16">
      <t>マドグチ</t>
    </rPh>
    <rPh sb="16" eb="17">
      <t>スウ</t>
    </rPh>
    <phoneticPr fontId="2"/>
  </si>
  <si>
    <t>報告
事業所数</t>
    <rPh sb="0" eb="2">
      <t>ホウコク</t>
    </rPh>
    <rPh sb="3" eb="6">
      <t>ジギョウショ</t>
    </rPh>
    <rPh sb="6" eb="7">
      <t>スウ</t>
    </rPh>
    <phoneticPr fontId="2"/>
  </si>
  <si>
    <t>報告対象事業所数</t>
    <rPh sb="0" eb="2">
      <t>ホウコク</t>
    </rPh>
    <rPh sb="2" eb="4">
      <t>タイショウ</t>
    </rPh>
    <rPh sb="4" eb="7">
      <t>ジギョウショ</t>
    </rPh>
    <rPh sb="7" eb="8">
      <t>スウ</t>
    </rPh>
    <phoneticPr fontId="2"/>
  </si>
  <si>
    <t>報告対象
事業所数</t>
    <rPh sb="0" eb="2">
      <t>ホウコク</t>
    </rPh>
    <rPh sb="2" eb="4">
      <t>タイショウ</t>
    </rPh>
    <rPh sb="5" eb="8">
      <t>ジギョウショ</t>
    </rPh>
    <rPh sb="8" eb="9">
      <t>スウ</t>
    </rPh>
    <phoneticPr fontId="2"/>
  </si>
  <si>
    <t>報告対象
事業所数</t>
    <rPh sb="0" eb="2">
      <t>ホウコク</t>
    </rPh>
    <rPh sb="2" eb="3">
      <t>タイ</t>
    </rPh>
    <rPh sb="3" eb="4">
      <t>ゾウ</t>
    </rPh>
    <rPh sb="5" eb="8">
      <t>ジギョウショ</t>
    </rPh>
    <rPh sb="8" eb="9">
      <t>スウ</t>
    </rPh>
    <phoneticPr fontId="2"/>
  </si>
  <si>
    <t>⑮備考</t>
    <rPh sb="1" eb="3">
      <t>ビコウ</t>
    </rPh>
    <phoneticPr fontId="2"/>
  </si>
  <si>
    <t>⑯実施状況</t>
    <rPh sb="1" eb="3">
      <t>ジッシ</t>
    </rPh>
    <rPh sb="3" eb="5">
      <t>ジョウキョウ</t>
    </rPh>
    <phoneticPr fontId="2"/>
  </si>
  <si>
    <t>⑨工賃支払総額</t>
    <rPh sb="1" eb="3">
      <t>コウチン</t>
    </rPh>
    <rPh sb="3" eb="5">
      <t>シハライ</t>
    </rPh>
    <rPh sb="5" eb="7">
      <t>ソウガク</t>
    </rPh>
    <phoneticPr fontId="2"/>
  </si>
  <si>
    <t>⑩工賃平均額</t>
    <rPh sb="1" eb="3">
      <t>コウチン</t>
    </rPh>
    <rPh sb="3" eb="5">
      <t>ヘイキン</t>
    </rPh>
    <rPh sb="5" eb="6">
      <t>ガク</t>
    </rPh>
    <phoneticPr fontId="2"/>
  </si>
  <si>
    <t>⑫工賃支払総額</t>
    <rPh sb="1" eb="3">
      <t>コウチン</t>
    </rPh>
    <rPh sb="3" eb="5">
      <t>シハライ</t>
    </rPh>
    <rPh sb="5" eb="7">
      <t>ソウガク</t>
    </rPh>
    <phoneticPr fontId="2"/>
  </si>
  <si>
    <t>⑬工賃平均額</t>
    <rPh sb="1" eb="3">
      <t>コウチン</t>
    </rPh>
    <rPh sb="3" eb="5">
      <t>ヘイキン</t>
    </rPh>
    <rPh sb="5" eb="6">
      <t>ガク</t>
    </rPh>
    <phoneticPr fontId="2"/>
  </si>
  <si>
    <t>⑱収入の割合（％）</t>
    <rPh sb="1" eb="3">
      <t>シュウニュウ</t>
    </rPh>
    <rPh sb="4" eb="6">
      <t>ワリアイ</t>
    </rPh>
    <phoneticPr fontId="2"/>
  </si>
  <si>
    <t>⑳利用者の割合（％）</t>
    <rPh sb="1" eb="4">
      <t>リヨウシャ</t>
    </rPh>
    <rPh sb="5" eb="7">
      <t>ワリアイ</t>
    </rPh>
    <phoneticPr fontId="2"/>
  </si>
  <si>
    <t>⑲実施状況</t>
    <rPh sb="1" eb="3">
      <t>ジッシ</t>
    </rPh>
    <rPh sb="3" eb="5">
      <t>ジョウキョウ</t>
    </rPh>
    <phoneticPr fontId="2"/>
  </si>
  <si>
    <t>⑰新規実施</t>
    <rPh sb="1" eb="3">
      <t>シンキ</t>
    </rPh>
    <rPh sb="3" eb="5">
      <t>ジッシ</t>
    </rPh>
    <phoneticPr fontId="2"/>
  </si>
  <si>
    <t>⑰新規実施</t>
    <phoneticPr fontId="2"/>
  </si>
  <si>
    <t>令和４年度各事業所種別平均工賃（賃金）一覧（月額）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8">
      <t>チンギン</t>
    </rPh>
    <rPh sb="19" eb="21">
      <t>イチラン</t>
    </rPh>
    <rPh sb="22" eb="24">
      <t>ゲツガク</t>
    </rPh>
    <phoneticPr fontId="2"/>
  </si>
  <si>
    <t>令和４年度各事業所種別平均工賃（賃金）一覧（時間額）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7">
      <t>チン</t>
    </rPh>
    <rPh sb="17" eb="18">
      <t>キン</t>
    </rPh>
    <rPh sb="19" eb="21">
      <t>イチラン</t>
    </rPh>
    <rPh sb="22" eb="25">
      <t>ジカンガク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</si>
  <si>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</si>
  <si>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千葉</t>
    <rPh sb="0" eb="2">
      <t>チバ</t>
    </rPh>
    <phoneticPr fontId="2"/>
  </si>
  <si>
    <t>Life SS　株式会社</t>
  </si>
  <si>
    <t>ライフ</t>
  </si>
  <si>
    <t>リライフ</t>
  </si>
  <si>
    <t>ＭＡＧパートナーズ株式会社</t>
  </si>
  <si>
    <t>エナベル松戸</t>
  </si>
  <si>
    <t>ＮＰＯ法人Village</t>
  </si>
  <si>
    <t>Blue international</t>
  </si>
  <si>
    <t>アイコニック合同会社</t>
  </si>
  <si>
    <t>さくら事業所</t>
  </si>
  <si>
    <t>サンファースト福祉グループ株式会社</t>
  </si>
  <si>
    <t>aigamo松戸オフィス</t>
  </si>
  <si>
    <t>ジョブクリエイション株式会社</t>
  </si>
  <si>
    <t>マインドセット南行徳</t>
  </si>
  <si>
    <t>一般社団法人oneness</t>
  </si>
  <si>
    <t>ワンネス市川</t>
  </si>
  <si>
    <t>株式会社　あらた</t>
  </si>
  <si>
    <t>あらた京成佐倉事業所</t>
  </si>
  <si>
    <t>株式会社　一新</t>
  </si>
  <si>
    <t>harbor</t>
  </si>
  <si>
    <t>株式会社ＡＣＳ</t>
  </si>
  <si>
    <t>みらいず　馬橋</t>
  </si>
  <si>
    <t>株式会社CBS</t>
  </si>
  <si>
    <t>株式会社ＣＬＡＮＮ</t>
  </si>
  <si>
    <t>ＬＩＧ五香</t>
  </si>
  <si>
    <t>ＬＩＧ南流山</t>
  </si>
  <si>
    <t>0400-01-110576</t>
  </si>
  <si>
    <t>株式会社Ｈｉｇｈ－Ａ</t>
  </si>
  <si>
    <t>ＡＲＣＯ常盤平</t>
  </si>
  <si>
    <t>株式会社LTSホールディングス</t>
  </si>
  <si>
    <t>みらいず　北小金</t>
  </si>
  <si>
    <t>株式会社NO LIMIT</t>
  </si>
  <si>
    <t>ノーリミット</t>
  </si>
  <si>
    <t>株式会社アースプロテクト</t>
  </si>
  <si>
    <t>株式会社アースプロテクト　潤井戸支社</t>
  </si>
  <si>
    <t>株式会社あらた</t>
  </si>
  <si>
    <t>あらた</t>
  </si>
  <si>
    <t>あらた松戸事業所</t>
  </si>
  <si>
    <t>あらた八街事業所</t>
  </si>
  <si>
    <t>株式会社うみぼうず</t>
  </si>
  <si>
    <t>アレッタ</t>
  </si>
  <si>
    <t>千葉</t>
  </si>
  <si>
    <t>0400-01-085302</t>
  </si>
  <si>
    <t>株式会社グッドライフ</t>
  </si>
  <si>
    <t>クロスブリッジ東金</t>
  </si>
  <si>
    <t>サニーロード八千代</t>
  </si>
  <si>
    <t>株式会社テアテル</t>
  </si>
  <si>
    <t>てあてるファーム</t>
  </si>
  <si>
    <t>千葉</t>
    <rPh sb="0" eb="2">
      <t>チバ</t>
    </rPh>
    <phoneticPr fontId="17"/>
  </si>
  <si>
    <t>株式会社ドリーム＆ループ</t>
  </si>
  <si>
    <t>ドリカムサポート新松戸</t>
  </si>
  <si>
    <t>ドリカムサポート新松戸第二支店</t>
  </si>
  <si>
    <t>株式会社はるもけあ</t>
  </si>
  <si>
    <t>ライフスクエア五香</t>
  </si>
  <si>
    <t>株式会社ピアてらす</t>
  </si>
  <si>
    <t>ピアてらす</t>
  </si>
  <si>
    <t>株式会社ホップ</t>
  </si>
  <si>
    <t>ファーストステップ事業所</t>
  </si>
  <si>
    <t>株式会社ミナアス</t>
  </si>
  <si>
    <t>リンクアップ津田沼</t>
  </si>
  <si>
    <t>株式会社ユーズ</t>
  </si>
  <si>
    <t>ユーズ</t>
  </si>
  <si>
    <t>株式会社ラインアロー</t>
  </si>
  <si>
    <t>ハッピーアベニュー</t>
  </si>
  <si>
    <t>ハッピーストリート</t>
  </si>
  <si>
    <t>株式会社ワークステージつばさ</t>
  </si>
  <si>
    <t>ひだまり</t>
  </si>
  <si>
    <t>株式会社一休堂</t>
  </si>
  <si>
    <t>19工房/きのこ栽培農園</t>
  </si>
  <si>
    <t>株式会社三星</t>
  </si>
  <si>
    <t>ユアポート</t>
  </si>
  <si>
    <t>株式会社小さな翼</t>
  </si>
  <si>
    <t>就労継続支援Ａ型事業所　小さな翼</t>
  </si>
  <si>
    <t>株式会社徳久</t>
  </si>
  <si>
    <t>パレット浦安駅前</t>
  </si>
  <si>
    <t>株式会社徳正</t>
  </si>
  <si>
    <t>パレット</t>
  </si>
  <si>
    <t>パレット行徳</t>
  </si>
  <si>
    <t>合同会社　イシイ</t>
  </si>
  <si>
    <t>アナベル</t>
  </si>
  <si>
    <t>合同会社　ツツジ</t>
  </si>
  <si>
    <t>ツツジ</t>
  </si>
  <si>
    <t>合同会社studioＭ</t>
  </si>
  <si>
    <t>Ｍ工房　木更津</t>
  </si>
  <si>
    <t>合同会社アークリンク</t>
  </si>
  <si>
    <t>ワークスタジオ　松戸</t>
  </si>
  <si>
    <t>合同会社ここから</t>
  </si>
  <si>
    <t>ふろーむひあ・ボンド</t>
  </si>
  <si>
    <t>合同会社フィールドスター</t>
  </si>
  <si>
    <t>合同会社ブラザー</t>
  </si>
  <si>
    <t>ＢＲＯＴＨＥＲ　五井</t>
  </si>
  <si>
    <t>合同会社フラワーシード</t>
  </si>
  <si>
    <t>フラワー</t>
  </si>
  <si>
    <t>自立の株式会社</t>
  </si>
  <si>
    <t>ヒカリエ</t>
  </si>
  <si>
    <t>社会福祉法人フラット</t>
  </si>
  <si>
    <t>フラットヴィレッジ</t>
  </si>
  <si>
    <t>社会福祉法人まごころ</t>
  </si>
  <si>
    <t>ビーアンビシャス</t>
  </si>
  <si>
    <t>社会福祉法人福祉楽団</t>
  </si>
  <si>
    <t>就労継続支援A型事業所栗源協働支援センター</t>
  </si>
  <si>
    <t>特定非営利活動法人しゃくやく会</t>
  </si>
  <si>
    <t>セットアップ</t>
  </si>
  <si>
    <t>特定非営利活動法人タオ</t>
  </si>
  <si>
    <t>特定非営利活動法人やさしい心</t>
  </si>
  <si>
    <t>やさしい心</t>
  </si>
  <si>
    <t>特定非営利活動法人就労生活定着支援センターリーブ</t>
  </si>
  <si>
    <t>リーブカンパニー</t>
  </si>
  <si>
    <t>特定非営利活動法人松戸市身体障害者福祉会</t>
  </si>
  <si>
    <t>就労継続支援Ａ型「接続草」（スギナ）</t>
  </si>
  <si>
    <t>有限会社　文堅堂</t>
  </si>
  <si>
    <t>サンライズ</t>
  </si>
  <si>
    <t>有限会社総合福祉サービス</t>
  </si>
  <si>
    <t>やさしい心　さくら</t>
  </si>
  <si>
    <t>社会福祉法人よつば</t>
    <rPh sb="0" eb="6">
      <t>シャカイフクシホウジン</t>
    </rPh>
    <phoneticPr fontId="2"/>
  </si>
  <si>
    <t>かるのこ</t>
  </si>
  <si>
    <t>株式会社ラインアロー</t>
    <rPh sb="0" eb="4">
      <t>カブシキガイシャ</t>
    </rPh>
    <phoneticPr fontId="2"/>
  </si>
  <si>
    <t>ハッピーウエーイ</t>
  </si>
  <si>
    <t>株式会社LTSホールディングス</t>
    <rPh sb="0" eb="4">
      <t>カブシキガイシャ</t>
    </rPh>
    <phoneticPr fontId="2"/>
  </si>
  <si>
    <t>みらいず南柏</t>
    <rPh sb="4" eb="6">
      <t>ミナミカシワ</t>
    </rPh>
    <phoneticPr fontId="2"/>
  </si>
  <si>
    <t>株式会社レクサ</t>
    <rPh sb="0" eb="4">
      <t>カブシキガイシャ</t>
    </rPh>
    <phoneticPr fontId="2"/>
  </si>
  <si>
    <t>レクサ</t>
  </si>
  <si>
    <t>合同会社ルナ</t>
  </si>
  <si>
    <t>AILE</t>
  </si>
  <si>
    <t>ジョブソワ株式会社</t>
  </si>
  <si>
    <t>ジョブソワ船橋事業所</t>
  </si>
  <si>
    <t>合同会社SKY</t>
  </si>
  <si>
    <t>スカイ西船橋</t>
  </si>
  <si>
    <t>株式会社EOSファーム</t>
  </si>
  <si>
    <t>EOSファーム船橋</t>
  </si>
  <si>
    <t>一般社団法人honeybee</t>
  </si>
  <si>
    <t>こむはにぃ</t>
  </si>
  <si>
    <t>合同会社夢工場</t>
  </si>
  <si>
    <t>夢工場</t>
  </si>
  <si>
    <t>株式会社徳正</t>
    <rPh sb="0" eb="4">
      <t>カブシキガイシャ</t>
    </rPh>
    <rPh sb="4" eb="5">
      <t>トク</t>
    </rPh>
    <rPh sb="5" eb="6">
      <t>タダ</t>
    </rPh>
    <phoneticPr fontId="2"/>
  </si>
  <si>
    <t>パレット西船橋</t>
  </si>
  <si>
    <t>株式会社サンファーム</t>
  </si>
  <si>
    <t>サークル</t>
  </si>
  <si>
    <t>株式会社心郷舎</t>
  </si>
  <si>
    <t>心郷舎</t>
  </si>
  <si>
    <t>株式会社結ぶ</t>
  </si>
  <si>
    <t>むすぶ</t>
  </si>
  <si>
    <t>株式会社ヒューモニー</t>
  </si>
  <si>
    <t>グローアップ船橋</t>
  </si>
  <si>
    <t>グローアップ前原</t>
  </si>
  <si>
    <t>障がい者ワークスデザインラボ株式会社</t>
    <rPh sb="0" eb="1">
      <t xml:space="preserve">ショウガイシャ </t>
    </rPh>
    <rPh sb="3" eb="4">
      <t xml:space="preserve">モノ </t>
    </rPh>
    <rPh sb="14" eb="18">
      <t>カブシ</t>
    </rPh>
    <phoneticPr fontId="2"/>
  </si>
  <si>
    <t>ワークスデザインラボ薬園台</t>
    <rPh sb="10" eb="13">
      <t xml:space="preserve">ヤクエンダイ </t>
    </rPh>
    <phoneticPr fontId="2"/>
  </si>
  <si>
    <t>合同会社アークサポート</t>
  </si>
  <si>
    <t>アークサポート</t>
  </si>
  <si>
    <t>社会福祉法人パルネット</t>
  </si>
  <si>
    <t>PAL稲毛</t>
  </si>
  <si>
    <t>NPO法人タカラワークサポート</t>
  </si>
  <si>
    <t>タカラワークサポート</t>
  </si>
  <si>
    <t>株式会社Ｓｔｅｐ　Ｗａｙ</t>
  </si>
  <si>
    <t>Step Way</t>
  </si>
  <si>
    <t xml:space="preserve">株式会社さくらホーム </t>
  </si>
  <si>
    <t>Ability Innovation Center</t>
  </si>
  <si>
    <t>ＷＩＢ　ＪＡＰＡＮ株式会社</t>
  </si>
  <si>
    <t>あらた稲毛海岸事業所</t>
  </si>
  <si>
    <t>あらたSOGABASE</t>
  </si>
  <si>
    <t>社会福祉法人オリーブの樹</t>
  </si>
  <si>
    <t>オリーブ轟</t>
  </si>
  <si>
    <t>グローアップ千葉</t>
  </si>
  <si>
    <t>株式会社千手</t>
  </si>
  <si>
    <t>ミレリア</t>
  </si>
  <si>
    <t>マリン</t>
  </si>
  <si>
    <t>トラット</t>
  </si>
  <si>
    <t>オネット</t>
  </si>
  <si>
    <t xml:space="preserve">特定非営利活動法人 はぁもにぃ </t>
  </si>
  <si>
    <t>就労継続支援はぁもにぃ</t>
    <rPh sb="0" eb="2">
      <t>シュウロウ</t>
    </rPh>
    <rPh sb="2" eb="4">
      <t>ケイゾク</t>
    </rPh>
    <rPh sb="4" eb="6">
      <t>シエン</t>
    </rPh>
    <phoneticPr fontId="2"/>
  </si>
  <si>
    <t>合同会社ＳＫＹ</t>
  </si>
  <si>
    <t>スカイ　千葉駅前</t>
    <rPh sb="4" eb="6">
      <t>チバ</t>
    </rPh>
    <rPh sb="6" eb="8">
      <t>エキマエ</t>
    </rPh>
    <phoneticPr fontId="2"/>
  </si>
  <si>
    <t>スカイ　千葉</t>
    <rPh sb="4" eb="6">
      <t>チバ</t>
    </rPh>
    <phoneticPr fontId="2"/>
  </si>
  <si>
    <t>合同会社ノーマライゼーション未来</t>
    <rPh sb="0" eb="4">
      <t>ゴウドウカイシャ</t>
    </rPh>
    <rPh sb="14" eb="16">
      <t>ミライ</t>
    </rPh>
    <phoneticPr fontId="2"/>
  </si>
  <si>
    <t>ノーマライゼーション未来</t>
    <rPh sb="10" eb="12">
      <t>ミライ</t>
    </rPh>
    <phoneticPr fontId="2"/>
  </si>
  <si>
    <t>株式会社徳久</t>
    <rPh sb="0" eb="6">
      <t>カブシキガイシャトクヒサ</t>
    </rPh>
    <phoneticPr fontId="2"/>
  </si>
  <si>
    <t>パレット新検見川</t>
    <rPh sb="4" eb="8">
      <t>シンケミガワ</t>
    </rPh>
    <phoneticPr fontId="2"/>
  </si>
  <si>
    <t>特定非営利活動法人尚真会</t>
    <rPh sb="0" eb="9">
      <t>トクテイヒエイリカツドウホウジン</t>
    </rPh>
    <rPh sb="9" eb="12">
      <t>ショウシンカイ</t>
    </rPh>
    <phoneticPr fontId="2"/>
  </si>
  <si>
    <t>キラリ</t>
  </si>
  <si>
    <t>ユナイト合同会社</t>
    <rPh sb="4" eb="6">
      <t>ゴウドウ</t>
    </rPh>
    <rPh sb="6" eb="8">
      <t>ガイシャ</t>
    </rPh>
    <phoneticPr fontId="2"/>
  </si>
  <si>
    <t>ユナイト弁当</t>
    <rPh sb="4" eb="6">
      <t>ベントウ</t>
    </rPh>
    <phoneticPr fontId="2"/>
  </si>
  <si>
    <t>ＮＥＸＴａｂｓｏｌｕｔｅ合同会社</t>
  </si>
  <si>
    <t>みらいず行徳</t>
    <rPh sb="4" eb="6">
      <t>ギョウトク</t>
    </rPh>
    <phoneticPr fontId="2"/>
  </si>
  <si>
    <t>合同会社なが田</t>
    <rPh sb="0" eb="2">
      <t>ゴウドウ</t>
    </rPh>
    <rPh sb="2" eb="4">
      <t>ガイシャ</t>
    </rPh>
    <rPh sb="6" eb="7">
      <t>タ</t>
    </rPh>
    <phoneticPr fontId="2"/>
  </si>
  <si>
    <t>鈴屋</t>
    <rPh sb="0" eb="2">
      <t>スズヤ</t>
    </rPh>
    <phoneticPr fontId="2"/>
  </si>
  <si>
    <t>合同会社All lead 44</t>
  </si>
  <si>
    <t xml:space="preserve">All lead 44 </t>
  </si>
  <si>
    <t>合同会社縁人</t>
    <rPh sb="0" eb="6">
      <t>ゴウドウカイシャエンジン</t>
    </rPh>
    <phoneticPr fontId="2"/>
  </si>
  <si>
    <t>流山初石事業所</t>
    <rPh sb="0" eb="7">
      <t>ナガレヤマハツイシジギョウショ</t>
    </rPh>
    <phoneticPr fontId="2"/>
  </si>
  <si>
    <t>徳光ライフサポート株式会社</t>
    <rPh sb="0" eb="2">
      <t>トクミツ</t>
    </rPh>
    <rPh sb="9" eb="13">
      <t>カブシキガイシャ</t>
    </rPh>
    <phoneticPr fontId="2"/>
  </si>
  <si>
    <t>ワカバ南行徳</t>
    <rPh sb="3" eb="6">
      <t>ミナミギョウトク</t>
    </rPh>
    <phoneticPr fontId="2"/>
  </si>
  <si>
    <t>8040003010935</t>
  </si>
  <si>
    <t>合同会社CRT</t>
  </si>
  <si>
    <t>就労継続支援A型　Mstyle柏</t>
  </si>
  <si>
    <t>合同会社千喜</t>
  </si>
  <si>
    <t>館山南房総のお弁当　庄もとデリバリー</t>
  </si>
  <si>
    <t>合同会社UFA</t>
  </si>
  <si>
    <t>就労継続支援A型事業所うおへい</t>
  </si>
  <si>
    <t>一般社団法人eN-YuKaRi.</t>
    <rPh sb="0" eb="2">
      <t>イッパン</t>
    </rPh>
    <rPh sb="2" eb="4">
      <t>シャダン</t>
    </rPh>
    <rPh sb="4" eb="6">
      <t>ホウジン</t>
    </rPh>
    <phoneticPr fontId="2"/>
  </si>
  <si>
    <t>Cocco Neil.</t>
  </si>
  <si>
    <t>株式会社KANAME</t>
    <rPh sb="0" eb="4">
      <t>カブシキガイシャ</t>
    </rPh>
    <phoneticPr fontId="2"/>
  </si>
  <si>
    <t>KANAMESAKURA</t>
  </si>
  <si>
    <t>株式会社ａｚｏｏｗ</t>
  </si>
  <si>
    <t>あらた佐原事業所</t>
  </si>
  <si>
    <t>ぞうさん株式会社</t>
    <rPh sb="4" eb="6">
      <t xml:space="preserve">カブシキ </t>
    </rPh>
    <rPh sb="6" eb="8">
      <t xml:space="preserve">カイシャ </t>
    </rPh>
    <phoneticPr fontId="2"/>
  </si>
  <si>
    <t>ぞうさんワークス</t>
  </si>
  <si>
    <t>アイデン株式会社</t>
    <rPh sb="4" eb="8">
      <t>カブシキカイシャ</t>
    </rPh>
    <phoneticPr fontId="2"/>
  </si>
  <si>
    <t>ゆみの里</t>
    <rPh sb="3" eb="4">
      <t>サト</t>
    </rPh>
    <phoneticPr fontId="2"/>
  </si>
  <si>
    <t>合同会社アリアケ</t>
    <rPh sb="0" eb="4">
      <t>ゴウドウガイシャ</t>
    </rPh>
    <phoneticPr fontId="2"/>
  </si>
  <si>
    <t>弁当工房SAKURA</t>
    <rPh sb="0" eb="4">
      <t>ベントウコウボウ</t>
    </rPh>
    <phoneticPr fontId="2"/>
  </si>
  <si>
    <t>株式会社スマイルカンパニー</t>
    <rPh sb="0" eb="4">
      <t>カブシキガイシャ</t>
    </rPh>
    <phoneticPr fontId="2"/>
  </si>
  <si>
    <t>就労継続支援A型事業所スマイルカンパニー</t>
    <rPh sb="0" eb="6">
      <t>シュウロウケイゾクシエン</t>
    </rPh>
    <rPh sb="7" eb="8">
      <t>ガタ</t>
    </rPh>
    <phoneticPr fontId="2"/>
  </si>
  <si>
    <t>ナルプロ株式会社</t>
    <rPh sb="4" eb="8">
      <t>カブシキガイシャ</t>
    </rPh>
    <phoneticPr fontId="2"/>
  </si>
  <si>
    <t>ナルプロ津田沼BASE</t>
    <rPh sb="4" eb="7">
      <t>ツダヌマ</t>
    </rPh>
    <phoneticPr fontId="2"/>
  </si>
  <si>
    <t>株式会社Many</t>
    <rPh sb="0" eb="4">
      <t>カブシキガイシャ</t>
    </rPh>
    <phoneticPr fontId="2"/>
  </si>
  <si>
    <t>Many</t>
  </si>
  <si>
    <t>みらいず　松戸</t>
    <rPh sb="5" eb="7">
      <t>マツド</t>
    </rPh>
    <phoneticPr fontId="2"/>
  </si>
  <si>
    <t>NovaCreation株式会社</t>
  </si>
  <si>
    <t>みらいず　江戸川台</t>
    <rPh sb="5" eb="9">
      <t>エドガワダイ</t>
    </rPh>
    <phoneticPr fontId="2"/>
  </si>
  <si>
    <t>アイル株式会社</t>
    <rPh sb="3" eb="7">
      <t>カブシキガイシャ</t>
    </rPh>
    <phoneticPr fontId="2"/>
  </si>
  <si>
    <t>Kai</t>
  </si>
  <si>
    <t>株式会社ドリームブリッジ</t>
    <rPh sb="0" eb="2">
      <t>カブシキ</t>
    </rPh>
    <rPh sb="2" eb="4">
      <t>ガイシャ</t>
    </rPh>
    <phoneticPr fontId="2"/>
  </si>
  <si>
    <t>ドリームマーリン</t>
  </si>
  <si>
    <t>アレッタ富津</t>
  </si>
  <si>
    <t>株式会社アントン</t>
    <rPh sb="0" eb="4">
      <t>カブシキガイシャ</t>
    </rPh>
    <phoneticPr fontId="2"/>
  </si>
  <si>
    <t>カナナルユーカリが丘</t>
    <rPh sb="9" eb="10">
      <t>オカ</t>
    </rPh>
    <phoneticPr fontId="2"/>
  </si>
  <si>
    <t>タオ浦安</t>
    <rPh sb="2" eb="4">
      <t>ウラヤス</t>
    </rPh>
    <phoneticPr fontId="2"/>
  </si>
  <si>
    <t>合同会社ヴァンガード</t>
    <rPh sb="0" eb="4">
      <t>ゴウドウガイシャ</t>
    </rPh>
    <phoneticPr fontId="2"/>
  </si>
  <si>
    <t>flap</t>
  </si>
  <si>
    <t>フィールドスター</t>
  </si>
  <si>
    <t>タオ工房</t>
  </si>
  <si>
    <t>就労支援施設　うみかぜ</t>
  </si>
  <si>
    <t>○</t>
  </si>
  <si>
    <t>※コロナ等感染状況による</t>
    <rPh sb="4" eb="5">
      <t>トウ</t>
    </rPh>
    <rPh sb="5" eb="9">
      <t>カンセンジョウキョウ</t>
    </rPh>
    <phoneticPr fontId="2"/>
  </si>
  <si>
    <t>休止</t>
    <rPh sb="0" eb="2">
      <t>キュウシ</t>
    </rPh>
    <phoneticPr fontId="2"/>
  </si>
  <si>
    <t>休止</t>
    <rPh sb="0" eb="2">
      <t>キュウシ</t>
    </rPh>
    <phoneticPr fontId="2"/>
  </si>
  <si>
    <t>新規</t>
    <rPh sb="0" eb="2">
      <t>シンキ</t>
    </rPh>
    <phoneticPr fontId="2"/>
  </si>
  <si>
    <t>10％</t>
  </si>
  <si>
    <t>非雇用1</t>
    <rPh sb="0" eb="1">
      <t>ヒ</t>
    </rPh>
    <rPh sb="1" eb="3">
      <t>コヨウ</t>
    </rPh>
    <phoneticPr fontId="2"/>
  </si>
  <si>
    <t>非雇用2</t>
    <rPh sb="0" eb="1">
      <t>ヒ</t>
    </rPh>
    <rPh sb="1" eb="3">
      <t>コヨウ</t>
    </rPh>
    <phoneticPr fontId="2"/>
  </si>
  <si>
    <t>非雇用3</t>
    <rPh sb="0" eb="1">
      <t>ヒ</t>
    </rPh>
    <rPh sb="1" eb="3">
      <t>コヨウ</t>
    </rPh>
    <phoneticPr fontId="2"/>
  </si>
  <si>
    <t>非雇用4</t>
    <rPh sb="0" eb="1">
      <t>ヒ</t>
    </rPh>
    <rPh sb="1" eb="3">
      <t>コヨウ</t>
    </rPh>
    <phoneticPr fontId="2"/>
  </si>
  <si>
    <t>040001024688</t>
  </si>
  <si>
    <t>ＦａｎｄＳ株式会社</t>
  </si>
  <si>
    <t>羽の郷</t>
  </si>
  <si>
    <t>羽の郷野田</t>
  </si>
  <si>
    <t>ＮＰＯ法人ＡlonＡlon</t>
  </si>
  <si>
    <t>ＡlonＡlonオーキッドガーデン</t>
  </si>
  <si>
    <t>ＮＰＯ法人さんさん味工房</t>
  </si>
  <si>
    <t>さんさんＢｅ</t>
  </si>
  <si>
    <t>ＮＰＯ法人ハートネットあびこ</t>
  </si>
  <si>
    <t>ウイング</t>
  </si>
  <si>
    <t>ＮＰＯ法人ひびき</t>
  </si>
  <si>
    <t>ふれあい広場ひびき</t>
  </si>
  <si>
    <t>ＮＰＯ法人みんなの希望</t>
  </si>
  <si>
    <t>障がい者活動支援センター　通所部</t>
  </si>
  <si>
    <t>ＮＰＯ法人ライジング</t>
  </si>
  <si>
    <t>ライジング</t>
  </si>
  <si>
    <t>ＮＰＯ法人鎌ケ谷市手をつなぐ親の会</t>
  </si>
  <si>
    <t>あっぷる</t>
  </si>
  <si>
    <t>ＮＰＯ法人希望の虹</t>
  </si>
  <si>
    <t>ぽんぽこりん</t>
  </si>
  <si>
    <t>NPO法人香取の地域福祉を考える会</t>
  </si>
  <si>
    <t>就労支援事業所ワークおみがわ</t>
  </si>
  <si>
    <t>Ｕccieコーポレーション</t>
  </si>
  <si>
    <t>総活躍　東習志野</t>
  </si>
  <si>
    <t>アイル株式会社</t>
  </si>
  <si>
    <t>ファミリースマイルそら合同会社</t>
  </si>
  <si>
    <t>あおぞら事業所</t>
  </si>
  <si>
    <t>3040001076677</t>
  </si>
  <si>
    <t>ゆり庵株式会社</t>
  </si>
  <si>
    <t>わたつみ</t>
  </si>
  <si>
    <t>医療法人社団透光会</t>
  </si>
  <si>
    <t>医療法人社団透光会ひだまり</t>
  </si>
  <si>
    <t>医療法人静和会</t>
  </si>
  <si>
    <t>多機能型　就労支援事業所　SUNFLOWER</t>
  </si>
  <si>
    <t>医療法人梨香会</t>
  </si>
  <si>
    <t>あきもとふぁーまーず</t>
  </si>
  <si>
    <t>一般社団法人　ＳＨＩＯＮ</t>
  </si>
  <si>
    <t>四恩の杜まつど</t>
  </si>
  <si>
    <t>一般社団法人　岬やよい会</t>
  </si>
  <si>
    <t>くつろぎ処　やよい</t>
  </si>
  <si>
    <t>一般社団法人ＢＯＮＤＳ</t>
  </si>
  <si>
    <t>就労継続支援Ｂ型事業所　ナイン</t>
  </si>
  <si>
    <t>一般社団法人happy choice</t>
  </si>
  <si>
    <t>ハッピーワーク松戸</t>
  </si>
  <si>
    <t>一般社団法人あいのて</t>
  </si>
  <si>
    <t>ONE&amp;Only Cafe ユーカリが丘</t>
  </si>
  <si>
    <t>就労センターあけぼの園</t>
  </si>
  <si>
    <t>就労定着支援あいのて</t>
  </si>
  <si>
    <t>一般社団法人シンシアティ</t>
  </si>
  <si>
    <t>シンシアティ　第一かずさ</t>
  </si>
  <si>
    <t>一般社団法人ロッタリンクス</t>
  </si>
  <si>
    <t>メロディーフラッグ</t>
  </si>
  <si>
    <t>一般社団法人紫宝会</t>
  </si>
  <si>
    <t>クロス・スピリット</t>
  </si>
  <si>
    <t>一般社団法人櫻会</t>
  </si>
  <si>
    <t>希望の橋</t>
  </si>
  <si>
    <t>浦安市</t>
  </si>
  <si>
    <t>浦安市障がい者福祉センター</t>
  </si>
  <si>
    <t>株式会社　dearmilieus</t>
  </si>
  <si>
    <t>就労継続支援Ｂ型　レリＢ</t>
  </si>
  <si>
    <t>株式会社　あんしん村</t>
  </si>
  <si>
    <t>さざなみ</t>
  </si>
  <si>
    <t>株式会社　エヌ・ケー・アド</t>
  </si>
  <si>
    <t>プライアップ</t>
  </si>
  <si>
    <t>,1040001089796</t>
  </si>
  <si>
    <t>株式会社　ジャストオンアース</t>
  </si>
  <si>
    <t>ＦＡＣＴＯＲＹ</t>
  </si>
  <si>
    <t>株式会社　テクノハウス久我</t>
  </si>
  <si>
    <t>ふれあいサロンさくら</t>
  </si>
  <si>
    <t>株式会社　プラスアップ</t>
  </si>
  <si>
    <t>ミラクル</t>
  </si>
  <si>
    <t>株式会社　楽笑会</t>
  </si>
  <si>
    <t>袖ケ浦きのこ村</t>
  </si>
  <si>
    <t>株式会社　彰栄</t>
  </si>
  <si>
    <t>ステップアップ</t>
  </si>
  <si>
    <t>0400-01-093776</t>
  </si>
  <si>
    <t>株式会社　未来夢</t>
  </si>
  <si>
    <t>ファインドリーム</t>
  </si>
  <si>
    <t>3040001110287</t>
  </si>
  <si>
    <t>株式会社Ｂ－ＡＣＴＩＶＥ</t>
  </si>
  <si>
    <t>総活躍　君津</t>
  </si>
  <si>
    <t>株式会社Ｂ－ＣＲＥＡＴＥ</t>
  </si>
  <si>
    <t>総活躍　八千代</t>
  </si>
  <si>
    <t>株式会社Ｂ－ＧＲＯＷ</t>
  </si>
  <si>
    <t>総活躍　市原</t>
  </si>
  <si>
    <t>総活躍　袖ケ浦</t>
  </si>
  <si>
    <t>株式会社Ｂ－ＳＴＥＰ</t>
  </si>
  <si>
    <t>総活躍　鎌ヶ谷</t>
  </si>
  <si>
    <t>株式会社Ｂ－ＷＩＮＧ</t>
  </si>
  <si>
    <t>総活躍　松戸</t>
  </si>
  <si>
    <t>株式会社Clover　Life</t>
  </si>
  <si>
    <t>シロツメクサ</t>
  </si>
  <si>
    <t>株式会社dear milieus</t>
  </si>
  <si>
    <t>レリゴ　京成大久保</t>
  </si>
  <si>
    <t>1040001083576</t>
  </si>
  <si>
    <t>株式会社ＨＡＬ</t>
  </si>
  <si>
    <t>はる</t>
  </si>
  <si>
    <t>株式会社MARS</t>
  </si>
  <si>
    <t>就労継続支援B型事業所　TERRA</t>
  </si>
  <si>
    <t>株式会社ＭＡＲＳ</t>
  </si>
  <si>
    <t>多機能型事業所　マーレ</t>
  </si>
  <si>
    <t>株式会社TRY</t>
  </si>
  <si>
    <t>就労継続支援B型事業所「大丈夫」</t>
  </si>
  <si>
    <t>株式会社Uccieコーポレーション</t>
  </si>
  <si>
    <t>総活躍　野田</t>
  </si>
  <si>
    <t>株式会社WARP</t>
  </si>
  <si>
    <t>就労継続支援B型WARP</t>
  </si>
  <si>
    <t>株式会社アウル</t>
  </si>
  <si>
    <t>アウル</t>
  </si>
  <si>
    <t>株式会社あさひサポート</t>
  </si>
  <si>
    <t>就労継続支援B型事業所　あさひ工房</t>
  </si>
  <si>
    <t>株式会社イサカエンタープライズ</t>
  </si>
  <si>
    <t>福祉事業部「結」</t>
  </si>
  <si>
    <t>株式会社エヌ・ケー・アド</t>
  </si>
  <si>
    <t>プライアップ　八千代</t>
  </si>
  <si>
    <t>株式会社おおえどポカポカファーム</t>
  </si>
  <si>
    <t>おおえどの里</t>
  </si>
  <si>
    <t>4-0400-0105-0409</t>
  </si>
  <si>
    <t>株式会社オーノ</t>
  </si>
  <si>
    <t>メンタルステーションオーノ</t>
  </si>
  <si>
    <t>グッドライフ香取（みはる園）</t>
  </si>
  <si>
    <t>クロスロード東金</t>
  </si>
  <si>
    <t>株式会社ここ</t>
  </si>
  <si>
    <t>就労移行支援事業所 ここ</t>
  </si>
  <si>
    <t>0400-01-053334</t>
  </si>
  <si>
    <t>株式会社コッペ</t>
  </si>
  <si>
    <t>多機能型事業所コッペ</t>
  </si>
  <si>
    <t>株式会社チバマリア</t>
  </si>
  <si>
    <t>マリア就労支援事業所</t>
  </si>
  <si>
    <t>株式会社ちばらく</t>
  </si>
  <si>
    <t>カレッジ</t>
  </si>
  <si>
    <t>株式会社ひばり</t>
  </si>
  <si>
    <t>ヒバリワークショップ</t>
  </si>
  <si>
    <t>株式会社みらい</t>
  </si>
  <si>
    <t>黄色いハンカチ</t>
  </si>
  <si>
    <t>株式会社みらいホールディングス</t>
  </si>
  <si>
    <t>みらいキャリアサポート印西牧の原</t>
  </si>
  <si>
    <t>株式会社むうと</t>
  </si>
  <si>
    <t>むうと</t>
  </si>
  <si>
    <t>株式会社ライフサポートピュアジャパン</t>
  </si>
  <si>
    <t>安房かつやま弁当</t>
  </si>
  <si>
    <t>株式会社ラブレ</t>
  </si>
  <si>
    <t>クレール佐倉</t>
  </si>
  <si>
    <t>株式会社りんくあっぷ</t>
  </si>
  <si>
    <t>直売所りんくあっぷ</t>
  </si>
  <si>
    <t>ゆあぽーと</t>
  </si>
  <si>
    <t>sora-cafe</t>
  </si>
  <si>
    <t>株式会社美能</t>
  </si>
  <si>
    <t>美能</t>
  </si>
  <si>
    <t>株式会社夢のカタチ</t>
  </si>
  <si>
    <t>ブドウの実</t>
  </si>
  <si>
    <t>株式会社和光</t>
  </si>
  <si>
    <t>たま工房</t>
  </si>
  <si>
    <t>とようみ工房</t>
  </si>
  <si>
    <t>フレンズ東金</t>
  </si>
  <si>
    <t>自立支援センター　マリン・ハウス</t>
  </si>
  <si>
    <t>企業組合とも</t>
  </si>
  <si>
    <t>多機能型事業所　さいわい</t>
  </si>
  <si>
    <t>企業組合ワーカーズ・コレクティブ紙ふうせん</t>
  </si>
  <si>
    <t>就労継続支援Ｂ型「紙ふうせん」</t>
  </si>
  <si>
    <t>企業組合労協センター事業団</t>
  </si>
  <si>
    <t>松戸地域福祉事業所　多機能型訓練事業所あじさい</t>
  </si>
  <si>
    <t>君津市</t>
  </si>
  <si>
    <t>君津市福祉作業所ふたば園</t>
  </si>
  <si>
    <t>君津市福祉作業所ミツバ園</t>
  </si>
  <si>
    <t>公益財団法人和泉福祉会</t>
  </si>
  <si>
    <t>多機能型事業所　いずみの家</t>
  </si>
  <si>
    <t>合資会社もてぎ</t>
  </si>
  <si>
    <t>地域作業所　和楽</t>
  </si>
  <si>
    <t>合同会社　影法師</t>
  </si>
  <si>
    <t>就労継続支援B型　BB団の箱</t>
  </si>
  <si>
    <t>合同会社　三愛</t>
  </si>
  <si>
    <t>三愛ワークス</t>
  </si>
  <si>
    <t>合同会社ＫＩＺＵＮＡ</t>
  </si>
  <si>
    <t>オフィス・キズナ</t>
  </si>
  <si>
    <t>合同会社Ｌ・Ｉ・Ｃ</t>
  </si>
  <si>
    <t>サポートセンター『ＢＩＲＤ』袖ヶ浦</t>
  </si>
  <si>
    <t>合同会社La vie</t>
  </si>
  <si>
    <t>就労継続支援Ｂ型事業所 La vie＋</t>
  </si>
  <si>
    <t>合同会社MTR</t>
  </si>
  <si>
    <t>福祉作業所ほのぼの</t>
  </si>
  <si>
    <t>合同会社ＯＮＥ　ＨＥＡＲＴ松戸</t>
  </si>
  <si>
    <t>ＯＮＥ　ＨＥＡＲＴ松戸</t>
  </si>
  <si>
    <t>合同会社アガタ</t>
  </si>
  <si>
    <t>アガタ</t>
  </si>
  <si>
    <t>合同会社ウィズ</t>
  </si>
  <si>
    <t>就労継続支援B型事業所フォロー</t>
  </si>
  <si>
    <t>就労継続支援B型事業所フォロー第２事業所</t>
  </si>
  <si>
    <t>就労継続支援Ｂ型事業所フォロー第３事業所</t>
  </si>
  <si>
    <t>合同会社グランツ</t>
  </si>
  <si>
    <t>グランツ</t>
  </si>
  <si>
    <t>合同会社スリーアップ</t>
  </si>
  <si>
    <t>約束の樹</t>
  </si>
  <si>
    <t>約束の樹　久保店</t>
  </si>
  <si>
    <t>合同会社ていく</t>
  </si>
  <si>
    <t>ていくわん</t>
  </si>
  <si>
    <t>合同会社自立支援</t>
  </si>
  <si>
    <t>ジョブスクラブ・フローラ</t>
  </si>
  <si>
    <t>合同会社美華</t>
  </si>
  <si>
    <t>オンリーワン</t>
  </si>
  <si>
    <t>山武市</t>
  </si>
  <si>
    <t>山武市山武福祉作業所</t>
  </si>
  <si>
    <t>市川市</t>
  </si>
  <si>
    <t>市川市フォルテ行徳</t>
  </si>
  <si>
    <t>鹿児島総合サービス株式会社</t>
  </si>
  <si>
    <t>スマイルアップ</t>
  </si>
  <si>
    <t>社会福祉法人　ベテスダ奉仕女母の家</t>
  </si>
  <si>
    <t>かにた作業所　エマオ</t>
  </si>
  <si>
    <t>社会福祉法人　大久保学園</t>
  </si>
  <si>
    <t>大久保学園代宿地域支援センター　第二けやき</t>
  </si>
  <si>
    <t>0400-05-014485</t>
  </si>
  <si>
    <t>社会福祉法人　野田芽吹会</t>
  </si>
  <si>
    <t>指定多機能型事業所　芽ばえ</t>
  </si>
  <si>
    <t>社会福祉法人　佑啓会</t>
  </si>
  <si>
    <t>ふる里学舎浦安デイセンター</t>
  </si>
  <si>
    <t>ふる里学舎高津</t>
  </si>
  <si>
    <t>ふる里学舎蔵波デイセンター</t>
  </si>
  <si>
    <t>ふる里学舎八千代</t>
  </si>
  <si>
    <t>0400-05-009087</t>
  </si>
  <si>
    <t>ふる里学舎五井</t>
    <rPh sb="2" eb="5">
      <t>サトガクシャ</t>
    </rPh>
    <rPh sb="5" eb="7">
      <t>ゴイ</t>
    </rPh>
    <phoneticPr fontId="2"/>
  </si>
  <si>
    <t>社会福祉法人あひるの会</t>
  </si>
  <si>
    <t>あかね園</t>
  </si>
  <si>
    <t>社会福祉法人アルムの森</t>
  </si>
  <si>
    <t>アトリの丘</t>
  </si>
  <si>
    <t>社会福祉法人いちばん星</t>
  </si>
  <si>
    <t>いぶき</t>
  </si>
  <si>
    <t>チャレンジ国分</t>
  </si>
  <si>
    <t>ぽらりす</t>
  </si>
  <si>
    <t>社会福祉法人ウィズ</t>
  </si>
  <si>
    <t>ARUKU</t>
  </si>
  <si>
    <t>EMU</t>
  </si>
  <si>
    <t>社会福祉法人ウィンクル</t>
  </si>
  <si>
    <t>あるば</t>
  </si>
  <si>
    <t>社会福祉法人うぐいす会</t>
  </si>
  <si>
    <t>福祉施設　風の村</t>
  </si>
  <si>
    <t>社会福祉法人かずさ萬燈会</t>
  </si>
  <si>
    <t>かんてら</t>
  </si>
  <si>
    <t>社会福祉法人ききょう会</t>
  </si>
  <si>
    <t>ジョイサポート三和</t>
  </si>
  <si>
    <t>ジョブハウス・もみの木</t>
  </si>
  <si>
    <t>社会福祉法人さざんか会</t>
  </si>
  <si>
    <t>笹川なずな工房</t>
  </si>
  <si>
    <t>社会福祉法人さつき会</t>
  </si>
  <si>
    <t>さつき台の家</t>
  </si>
  <si>
    <t>社会福祉法人サンワーク</t>
  </si>
  <si>
    <t>サンワークL事業所</t>
  </si>
  <si>
    <t>南八幡ワークス</t>
  </si>
  <si>
    <t>社会福祉法人しいの木会</t>
  </si>
  <si>
    <t>シーモック</t>
  </si>
  <si>
    <t>0400-05-005974</t>
  </si>
  <si>
    <t>社会福祉法人ジョイまつど</t>
  </si>
  <si>
    <t>ワークジョイまつどセンター</t>
  </si>
  <si>
    <t>社会福祉法人つくばね会</t>
  </si>
  <si>
    <t>おおばん</t>
  </si>
  <si>
    <t>はるか</t>
  </si>
  <si>
    <t>社会福祉法人なゆた</t>
  </si>
  <si>
    <t>多機能型事業所なゆたぐりん</t>
  </si>
  <si>
    <t>社会福祉法人のうえい舎</t>
  </si>
  <si>
    <t>就労継続支援Ｂ型事業所かりん</t>
  </si>
  <si>
    <t>社会福祉法人のゆり会</t>
  </si>
  <si>
    <t>のぞみワークショップ</t>
  </si>
  <si>
    <t>社会福祉法人パーソナル・アシスタンスとも</t>
  </si>
  <si>
    <t>就労継続支援Ｂ型事業所とも</t>
  </si>
  <si>
    <t>社会福祉法人はーとふる</t>
  </si>
  <si>
    <t>野田市関宿心身障がい者福祉作業所</t>
  </si>
  <si>
    <t>社会福祉法人まつかぜの会</t>
  </si>
  <si>
    <t>みらいず</t>
  </si>
  <si>
    <t>豆のちから</t>
  </si>
  <si>
    <t>1040005005411</t>
  </si>
  <si>
    <t>社会福祉法人まつど育成会</t>
  </si>
  <si>
    <t>キラナ</t>
  </si>
  <si>
    <t>社会福祉法人まほろばの里</t>
  </si>
  <si>
    <t>かたぐるま</t>
  </si>
  <si>
    <t>コスモス</t>
  </si>
  <si>
    <t>流山市心身障害者福祉作業所さつき園</t>
  </si>
  <si>
    <t>社会福祉法人ミッドナイト・ミッションのぞみ会</t>
  </si>
  <si>
    <t>望みの門新生舎</t>
  </si>
  <si>
    <t>0400-05-012169</t>
  </si>
  <si>
    <t>社会福祉法人ロザリオの聖母会</t>
  </si>
  <si>
    <t>ワークセンター</t>
  </si>
  <si>
    <t>障がい者の就労促進事業所みんなの家</t>
  </si>
  <si>
    <t>社会福祉法人ワーナーホーム</t>
  </si>
  <si>
    <t>ワークショップおおあみ</t>
  </si>
  <si>
    <t>ワークショップしらさと</t>
  </si>
  <si>
    <t>ワークショップ茂原</t>
  </si>
  <si>
    <t>社会福祉法人愛光</t>
  </si>
  <si>
    <t>ワークショップかぶらぎ</t>
  </si>
  <si>
    <t>佐倉市よもぎの園指定管理者社会福祉法人愛光</t>
  </si>
  <si>
    <t>社会福祉法人安房広域福祉会</t>
  </si>
  <si>
    <t>ワークス館山</t>
  </si>
  <si>
    <t>中里ワークホーム</t>
  </si>
  <si>
    <t>社会福祉法人印旛福祉会</t>
  </si>
  <si>
    <t>いんば学舎・オソロク倶楽部</t>
  </si>
  <si>
    <t>いんば学舎・花かご　オリーブ　クローバー</t>
  </si>
  <si>
    <t>社会福祉法人永春会</t>
  </si>
  <si>
    <t>プレジール秋桜</t>
  </si>
  <si>
    <t>社会福祉法人鎌ケ谷市社会福祉協議会</t>
  </si>
  <si>
    <t>鎌ケ谷市福祉作業所友和園</t>
  </si>
  <si>
    <t>社会福祉法人鴨川市社会福祉協議会</t>
  </si>
  <si>
    <t>鴨川市福祉作業所</t>
  </si>
  <si>
    <t>社会福祉法人嬉泉</t>
  </si>
  <si>
    <t>袖ヶ浦市福祉作業所　うぐいす園</t>
    <rPh sb="4" eb="6">
      <t>フクシ</t>
    </rPh>
    <phoneticPr fontId="2"/>
  </si>
  <si>
    <t>社会福祉法人九十九会</t>
  </si>
  <si>
    <t>ときわぎ工舎</t>
  </si>
  <si>
    <t>一松工房</t>
  </si>
  <si>
    <t>社会福祉法人光明会</t>
  </si>
  <si>
    <t>八街市障がい者就労支援事業所</t>
  </si>
  <si>
    <t>明朗塾</t>
  </si>
  <si>
    <t>社会福祉法人菜の花会</t>
  </si>
  <si>
    <t>アーアンドディだいえい</t>
  </si>
  <si>
    <t>社会福祉法人三芳野会</t>
  </si>
  <si>
    <t>三芳ワークセンター</t>
  </si>
  <si>
    <t>社会福祉法人市川レンコンの会</t>
  </si>
  <si>
    <t>第１レンコンの家</t>
  </si>
  <si>
    <t>第２レンコンの家</t>
  </si>
  <si>
    <t>第３レンコンの家</t>
  </si>
  <si>
    <t>社会福祉法人児童愛護会</t>
  </si>
  <si>
    <t>キッチンせいしょう</t>
  </si>
  <si>
    <t>社会福祉法人実のりの会</t>
  </si>
  <si>
    <t>ビック・ハート</t>
  </si>
  <si>
    <t>社会福祉法人習愛会</t>
  </si>
  <si>
    <t>花の実園</t>
  </si>
  <si>
    <t>社会福祉法人松里福祉会</t>
  </si>
  <si>
    <t>ここらぼ　まつさと</t>
  </si>
  <si>
    <t>ワーク・ライフまつさと</t>
  </si>
  <si>
    <t>社会福祉法人章佑会</t>
  </si>
  <si>
    <t>たびだちの村・ふれあい通り</t>
  </si>
  <si>
    <t>社会福祉法人清郷会</t>
  </si>
  <si>
    <t>ワークわく・きよさと</t>
  </si>
  <si>
    <t>7040005007253</t>
  </si>
  <si>
    <t>社会福祉法人生活クラブ</t>
  </si>
  <si>
    <t>生活クラブ風の村ぴあふぁくとり</t>
  </si>
  <si>
    <t>社会福祉法人千手会</t>
  </si>
  <si>
    <t>南部よもぎの園指定管理者社会福祉法人千手会</t>
  </si>
  <si>
    <t>社会福祉法人千葉県視覚障害者福祉協会</t>
  </si>
  <si>
    <t>ワークショップ四街道</t>
  </si>
  <si>
    <t>社会福祉法人創成会</t>
  </si>
  <si>
    <t>ワイズホーム</t>
  </si>
  <si>
    <t>社会福祉法人太陽会</t>
  </si>
  <si>
    <t>らんまん</t>
  </si>
  <si>
    <t>社会福祉法人大成会</t>
  </si>
  <si>
    <t>かしの木園</t>
  </si>
  <si>
    <t>成田市のぞみの園</t>
  </si>
  <si>
    <t>社会福祉法人知心会</t>
  </si>
  <si>
    <t>就労支援施設かけはし</t>
  </si>
  <si>
    <t>社会福祉法人鼎</t>
  </si>
  <si>
    <t>ワーク・かなえ</t>
  </si>
  <si>
    <t>社会福祉法人土穂会</t>
  </si>
  <si>
    <t>ピア宮敷第１工房</t>
  </si>
  <si>
    <t>社会福祉法人南山会</t>
  </si>
  <si>
    <t>ワークハウス　憩いの里</t>
  </si>
  <si>
    <t>社会福祉法人白井市社会福祉協議会</t>
  </si>
  <si>
    <t>就労継続支援B型事業所　みのり</t>
  </si>
  <si>
    <t>社会福祉法人八千代市身体障害者福祉会</t>
  </si>
  <si>
    <t>はばたき職業センター</t>
  </si>
  <si>
    <t>栗源第一薪炭供給所</t>
  </si>
  <si>
    <t>就労継続支援Ｂ型事業所　杜の家なりた</t>
  </si>
  <si>
    <t>社会福祉法人福葉会</t>
  </si>
  <si>
    <t>佐倉福葉苑</t>
  </si>
  <si>
    <t>6040005011231</t>
  </si>
  <si>
    <t>社会福祉法人茂原市社会福祉協議会</t>
  </si>
  <si>
    <t>茂原市心身障害者福祉作業所</t>
  </si>
  <si>
    <t>社会福祉法人野栄福祉会</t>
  </si>
  <si>
    <t>すてっぷ</t>
  </si>
  <si>
    <t>社会福祉法人野田みどり会</t>
  </si>
  <si>
    <t>野田市心身障がい者福祉作業所</t>
  </si>
  <si>
    <t>社会福祉法人佑啓会</t>
  </si>
  <si>
    <t>ふる里学舎きせつ館</t>
  </si>
  <si>
    <t>ふる里学舎木更津</t>
  </si>
  <si>
    <t>社会福祉法人優幸会</t>
  </si>
  <si>
    <t>みちる園</t>
  </si>
  <si>
    <t>社会福祉法人流山市社会福祉協議会</t>
  </si>
  <si>
    <t>流山こまぎ園</t>
  </si>
  <si>
    <t>匝瑳市</t>
  </si>
  <si>
    <t>匝瑳市就労支援事業所ほほえみ園</t>
  </si>
  <si>
    <t>東金市</t>
  </si>
  <si>
    <t>東金市福祉作業所</t>
  </si>
  <si>
    <t>特定非営利活動法人　シェーネ・ルフト</t>
  </si>
  <si>
    <t>シェーネ・ルフト　就労支援センター　シェーネシューレ</t>
  </si>
  <si>
    <t>特定非営利活動法人　みんなの広場「風」</t>
  </si>
  <si>
    <t>就労継続支援B型事業所　みんなの広場「風」</t>
  </si>
  <si>
    <t>特定非営利活動法人　生活自立研究会</t>
  </si>
  <si>
    <t>就労継続支援B型　富浦作業所</t>
  </si>
  <si>
    <t>特定非営利活動法人1to1</t>
  </si>
  <si>
    <t>ぶろっさむ</t>
  </si>
  <si>
    <t>特定非営利活動法人ｉ＆ｉ</t>
  </si>
  <si>
    <t>多機能型事業所ｉ工房</t>
    <rPh sb="0" eb="7">
      <t>タキノウガタジギョウショ</t>
    </rPh>
    <rPh sb="8" eb="10">
      <t>コウボウ</t>
    </rPh>
    <phoneticPr fontId="2"/>
  </si>
  <si>
    <t>特定非営利活動法人あいらんど</t>
  </si>
  <si>
    <t>あいらんど</t>
  </si>
  <si>
    <t>特定非営利活動法人あおぞら</t>
  </si>
  <si>
    <t>希望塾</t>
  </si>
  <si>
    <t>特定非営利活動法人アビシェｂ</t>
  </si>
  <si>
    <t>就労継続支援B型事業所　アビシェｂ</t>
  </si>
  <si>
    <t>特定非営利活動法人あゆみの里</t>
  </si>
  <si>
    <t>就労継続支援Ｂ型カバの家</t>
  </si>
  <si>
    <t>特定非営利活動法人いずみ</t>
  </si>
  <si>
    <t>就労継続支援Ｂ型　すまいる</t>
  </si>
  <si>
    <t>特定非営利活動法人カレンズ</t>
  </si>
  <si>
    <t>カレンズ</t>
  </si>
  <si>
    <t>特定非営利活動法人きらら</t>
  </si>
  <si>
    <t>就労継続支援B型　おんりぃ１（旧：多機能型事業所きらら）</t>
    <rPh sb="0" eb="6">
      <t>シュウロウケイゾクシエン</t>
    </rPh>
    <rPh sb="7" eb="8">
      <t>ガタ</t>
    </rPh>
    <rPh sb="15" eb="16">
      <t>キュウ</t>
    </rPh>
    <rPh sb="17" eb="24">
      <t>タキノウガタジギョウショ</t>
    </rPh>
    <phoneticPr fontId="2"/>
  </si>
  <si>
    <t>特定非営利活動法人キルト・ビー</t>
  </si>
  <si>
    <t>福祉支援の家　ビーいちかわ</t>
  </si>
  <si>
    <t>福祉支援の家　ﾋﾞｰふらっと</t>
  </si>
  <si>
    <t>特定非営利活動法人コスモス</t>
  </si>
  <si>
    <t>ＮＰＯ法人コスモス大網ビレッジ</t>
  </si>
  <si>
    <t>特定非営利活動法人コミュニティーカフェれんげ＆ラッキーハウス</t>
  </si>
  <si>
    <t>コミュニティーカフェ　れんげ＆ラッキーハウス</t>
  </si>
  <si>
    <t>特定非営利活動法人コミュニティワークス</t>
  </si>
  <si>
    <t>hanahaco</t>
  </si>
  <si>
    <t>地域作業所hana</t>
  </si>
  <si>
    <t>特定非営利活動法人ジョブファーム</t>
  </si>
  <si>
    <t>ジョブファーム</t>
  </si>
  <si>
    <t>504000
5004839</t>
  </si>
  <si>
    <t>特定非営利活動法人スクラム</t>
  </si>
  <si>
    <t>スクラム</t>
  </si>
  <si>
    <t>特定非営利活動法人すっぱぁ</t>
  </si>
  <si>
    <t>すっぱぁふぁ～む</t>
  </si>
  <si>
    <t>特定非営利活動法人スマイル銚子</t>
  </si>
  <si>
    <t>にっこりえがお</t>
  </si>
  <si>
    <t>タオ市川</t>
  </si>
  <si>
    <t>特定非営利活動法人なの花会</t>
  </si>
  <si>
    <t>館山憩いの家共同作業所</t>
  </si>
  <si>
    <t>特定非営利活動法人ねむの里</t>
  </si>
  <si>
    <t>ねむの里</t>
  </si>
  <si>
    <t>特定非営利活動法人はなみずき</t>
  </si>
  <si>
    <t>就労支援センターはぁと流山</t>
  </si>
  <si>
    <t>特定非営利活動法人はんどいんはんど東総</t>
  </si>
  <si>
    <t>ひまわり工房</t>
  </si>
  <si>
    <t>特定非営利活動法人ふくろう</t>
  </si>
  <si>
    <t>ふくろう工房</t>
  </si>
  <si>
    <t>特定非営利活動法人ふれあいハウス</t>
  </si>
  <si>
    <t>特定非営利活動法人フレンズ</t>
  </si>
  <si>
    <t>カフェレストランすてんぱれ</t>
  </si>
  <si>
    <t>ぽりりずむ</t>
  </si>
  <si>
    <t>特定非営利活動法人ほっとハート</t>
  </si>
  <si>
    <t>ほっとハートプラス</t>
  </si>
  <si>
    <t>特定非営利活動法人ほのか</t>
  </si>
  <si>
    <t>ラポール・ほのか</t>
  </si>
  <si>
    <t>特定非営利活動法人ぽぴあ</t>
  </si>
  <si>
    <t>ふれあ</t>
  </si>
  <si>
    <t>特定非営利活動法人ぽれぽれ・ちば</t>
  </si>
  <si>
    <t>ぽけっと</t>
  </si>
  <si>
    <t>特定非営利活動法人マーブル福祉会</t>
  </si>
  <si>
    <t>マーブルハウス</t>
  </si>
  <si>
    <t>特定非営利活動法人みのり福祉会</t>
  </si>
  <si>
    <t>障がい者就労・生活さぽーと　ピース</t>
  </si>
  <si>
    <t>青空協同組合</t>
  </si>
  <si>
    <t>特定非営利活動法人メンタルサポート野田そよかぜ</t>
  </si>
  <si>
    <t>つばさ</t>
  </si>
  <si>
    <t>特定非営利活動法人やちまた放課後クラブぶらんこ</t>
  </si>
  <si>
    <t>ぶらんpoco</t>
  </si>
  <si>
    <t>特定非営利活動法人ゆう</t>
  </si>
  <si>
    <t>就労継続支援Ｂ型事業所ふわふわＢ</t>
  </si>
  <si>
    <t>特定非営利活動法人よつ葉</t>
  </si>
  <si>
    <t>障害者就労支援事業所よつ葉</t>
  </si>
  <si>
    <t>3013305000743</t>
  </si>
  <si>
    <t>特定非営利活動法人ワーカーズコープ</t>
    <rPh sb="0" eb="2">
      <t>トクテイ</t>
    </rPh>
    <rPh sb="2" eb="9">
      <t>ヒエイリカツドウホウジン</t>
    </rPh>
    <phoneticPr fontId="2"/>
  </si>
  <si>
    <t>わくわくはっぴー本棚</t>
  </si>
  <si>
    <t>特定非営利活動法人郁文会</t>
  </si>
  <si>
    <t>オリーブファームかずさ</t>
  </si>
  <si>
    <t>特定非営利活動法人一粒舎</t>
  </si>
  <si>
    <t>一粒舎</t>
  </si>
  <si>
    <t>特定非営利活動法人鎌ヶ谷たんぽぽクラブ</t>
  </si>
  <si>
    <t>楓</t>
  </si>
  <si>
    <t>特定非営利活動法人空いろのたね</t>
  </si>
  <si>
    <t>多機能型事業所まめの木</t>
  </si>
  <si>
    <t>特定非営利活動法人恵み野会</t>
  </si>
  <si>
    <t>地域生活支援大地</t>
  </si>
  <si>
    <t>特定非営利活動法人鼓響</t>
  </si>
  <si>
    <t>ワークルーチェ</t>
  </si>
  <si>
    <t>特定非営利活動法人自立サポートネット流山</t>
  </si>
  <si>
    <t>初石工房</t>
  </si>
  <si>
    <t>就労サポートリーブ</t>
  </si>
  <si>
    <t>特定非営利活動法人上総小農苑</t>
  </si>
  <si>
    <t>めぐり</t>
  </si>
  <si>
    <t>特定非営利活動法人上総福祉会</t>
  </si>
  <si>
    <t>輝里</t>
  </si>
  <si>
    <t>燈里</t>
  </si>
  <si>
    <t>里庵</t>
  </si>
  <si>
    <t>特定非営利活動法人成良会</t>
  </si>
  <si>
    <t>大和田工房</t>
  </si>
  <si>
    <t>特定非営利活動法人生活困窮・ホームレス自立支援ガンバの会</t>
  </si>
  <si>
    <t>がんば夢茶房</t>
  </si>
  <si>
    <t>0400-05-012672</t>
  </si>
  <si>
    <t>特定非営利活動法人精神保健福祉を支える会ＮＥＷ</t>
  </si>
  <si>
    <t>しおさい</t>
  </si>
  <si>
    <t>社会福祉法人千楽</t>
    <rPh sb="0" eb="2">
      <t>シャカイ</t>
    </rPh>
    <rPh sb="2" eb="4">
      <t>フクシ</t>
    </rPh>
    <rPh sb="4" eb="6">
      <t>ホウジン</t>
    </rPh>
    <phoneticPr fontId="2"/>
  </si>
  <si>
    <t>はーとBeat</t>
  </si>
  <si>
    <t>特定非営利活動法人千葉精神保健福祉ネット</t>
  </si>
  <si>
    <t>ハピネス行徳</t>
  </si>
  <si>
    <t>鎌ヶ谷工房</t>
  </si>
  <si>
    <t>2040005005591</t>
  </si>
  <si>
    <t>里見工房</t>
  </si>
  <si>
    <t>特定非営利活動法人銚子市手をつなぐ育成会</t>
  </si>
  <si>
    <t>のぞみ</t>
  </si>
  <si>
    <t>特定非営利活動法人南天の木</t>
  </si>
  <si>
    <t>南天の木</t>
  </si>
  <si>
    <t>特定非営利活動法人福祉アシストワーク協会</t>
  </si>
  <si>
    <t>福祉アシストワーク協会</t>
  </si>
  <si>
    <t>特定非営利活動法人實埜里</t>
  </si>
  <si>
    <t>ＴＵＢＵ　ＰＬＡＮ</t>
  </si>
  <si>
    <t>野田市立あすなろ職業指導所</t>
  </si>
  <si>
    <t>有限会社　かみきりパパ</t>
  </si>
  <si>
    <t>みつばちワーク</t>
  </si>
  <si>
    <t>有限会社　千倉化成</t>
  </si>
  <si>
    <t>就労継続支援B型事業所　つなぎ（旧：愛's）</t>
    <rPh sb="16" eb="17">
      <t>キュウ</t>
    </rPh>
    <rPh sb="18" eb="19">
      <t>アイ</t>
    </rPh>
    <phoneticPr fontId="2"/>
  </si>
  <si>
    <t>有限会社あいの手介護サービス</t>
  </si>
  <si>
    <t>Job School. Com</t>
  </si>
  <si>
    <t>有限会社はなはな</t>
  </si>
  <si>
    <t>はなはなデイ</t>
  </si>
  <si>
    <t>髙梨生業合同会社</t>
  </si>
  <si>
    <t>レーヴェン勝田台</t>
  </si>
  <si>
    <t>株式会社ミナアス</t>
    <rPh sb="0" eb="2">
      <t>カブシキ</t>
    </rPh>
    <rPh sb="2" eb="4">
      <t>カイシャ</t>
    </rPh>
    <phoneticPr fontId="2"/>
  </si>
  <si>
    <t>ハーモニー津田沼</t>
    <rPh sb="5" eb="8">
      <t>ツダヌマ</t>
    </rPh>
    <phoneticPr fontId="2"/>
  </si>
  <si>
    <t>一般社団法人タント・リーブス</t>
    <rPh sb="0" eb="6">
      <t>イッパンシャダンホウジン</t>
    </rPh>
    <phoneticPr fontId="2"/>
  </si>
  <si>
    <t>タント・リーブス</t>
  </si>
  <si>
    <t>合同会社レモン</t>
    <rPh sb="0" eb="4">
      <t>ゴウドウ</t>
    </rPh>
    <phoneticPr fontId="2"/>
  </si>
  <si>
    <t>レモン</t>
  </si>
  <si>
    <t>特定非営利活動法人ラポール・モア</t>
  </si>
  <si>
    <t>ラポルの森</t>
  </si>
  <si>
    <t>キッズ・パワー株式会社</t>
    <rPh sb="7" eb="11">
      <t>カブシキガイシャ</t>
    </rPh>
    <phoneticPr fontId="2"/>
  </si>
  <si>
    <t>就労継続支援　Olinace野田</t>
    <rPh sb="0" eb="6">
      <t>シュウロウケイゾクシエン</t>
    </rPh>
    <rPh sb="14" eb="16">
      <t>ノダ</t>
    </rPh>
    <phoneticPr fontId="2"/>
  </si>
  <si>
    <t>株式会社J　forces one HOLDINGS</t>
    <rPh sb="0" eb="4">
      <t>カブシキガイシャ</t>
    </rPh>
    <phoneticPr fontId="2"/>
  </si>
  <si>
    <t>成田デジタルキャリア</t>
    <rPh sb="0" eb="2">
      <t>ナリタ</t>
    </rPh>
    <phoneticPr fontId="2"/>
  </si>
  <si>
    <t>株式会社One All</t>
    <rPh sb="0" eb="4">
      <t>カブシキ</t>
    </rPh>
    <phoneticPr fontId="2"/>
  </si>
  <si>
    <t>One All</t>
  </si>
  <si>
    <t>アサヒロジスティクス株式会社</t>
    <rPh sb="10" eb="12">
      <t>カブシキ</t>
    </rPh>
    <rPh sb="12" eb="14">
      <t>カイシャ</t>
    </rPh>
    <phoneticPr fontId="2"/>
  </si>
  <si>
    <t>アサヒファンレイズファーム松戸</t>
    <rPh sb="13" eb="15">
      <t>マツド</t>
    </rPh>
    <phoneticPr fontId="2"/>
  </si>
  <si>
    <t>株式会社OBAMA</t>
  </si>
  <si>
    <t>ありがとうファーム</t>
  </si>
  <si>
    <t>特定非営利活動法人自立支援ネット我孫子</t>
    <rPh sb="0" eb="13">
      <t>トクテイヒエイリカツドウホウジンジリツシエン</t>
    </rPh>
    <rPh sb="16" eb="19">
      <t>アビコ</t>
    </rPh>
    <phoneticPr fontId="2"/>
  </si>
  <si>
    <t>オリーブand</t>
  </si>
  <si>
    <t>医療法人社団啓友会</t>
    <rPh sb="0" eb="6">
      <t>イリョウホウジンシャダン</t>
    </rPh>
    <rPh sb="6" eb="9">
      <t>ケイユウカイ</t>
    </rPh>
    <phoneticPr fontId="2"/>
  </si>
  <si>
    <t>ごぶごぶ</t>
  </si>
  <si>
    <t>さくら子庵株式会社</t>
    <rPh sb="3" eb="4">
      <t>コ</t>
    </rPh>
    <rPh sb="4" eb="5">
      <t>アン</t>
    </rPh>
    <rPh sb="5" eb="7">
      <t>カブシキ</t>
    </rPh>
    <rPh sb="7" eb="9">
      <t>カイシャ</t>
    </rPh>
    <phoneticPr fontId="2"/>
  </si>
  <si>
    <t>1ステップ</t>
  </si>
  <si>
    <t>株式会社涼音</t>
    <rPh sb="0" eb="4">
      <t>カブシキガイシャ</t>
    </rPh>
    <rPh sb="4" eb="6">
      <t>スズネ</t>
    </rPh>
    <phoneticPr fontId="2"/>
  </si>
  <si>
    <t>ソレイユネージュ</t>
  </si>
  <si>
    <t>トライアンフ株式会社</t>
  </si>
  <si>
    <t>トライアンフ（株）野田事業所</t>
  </si>
  <si>
    <t>有限会社ワイオハ</t>
  </si>
  <si>
    <t>多機能型事業所　ハナフイ</t>
    <rPh sb="0" eb="7">
      <t>タキノウガタジギョウショ</t>
    </rPh>
    <phoneticPr fontId="2"/>
  </si>
  <si>
    <t>株式会社ユナイテッド千葉</t>
    <rPh sb="0" eb="4">
      <t>カブシキカイシャ</t>
    </rPh>
    <rPh sb="10" eb="12">
      <t>チバ</t>
    </rPh>
    <phoneticPr fontId="2"/>
  </si>
  <si>
    <t>ブルーム</t>
  </si>
  <si>
    <t>特定非営利活動法人法人成田・地域でともに歩む会かたつむり</t>
  </si>
  <si>
    <t>ワークショップぱれっと</t>
  </si>
  <si>
    <t>株式会社B-SPARK</t>
  </si>
  <si>
    <t>総活躍 市川</t>
  </si>
  <si>
    <t>合同会社エール</t>
    <rPh sb="0" eb="4">
      <t>ゴウドウガイシャ</t>
    </rPh>
    <phoneticPr fontId="2"/>
  </si>
  <si>
    <t>多機能型事業所エール</t>
    <rPh sb="0" eb="7">
      <t>タキノウガタジギョウショ</t>
    </rPh>
    <phoneticPr fontId="2"/>
  </si>
  <si>
    <t>株式会社FABULOUS</t>
    <rPh sb="0" eb="4">
      <t>カブシキガイシャ</t>
    </rPh>
    <phoneticPr fontId="2"/>
  </si>
  <si>
    <t>こみちの杜</t>
    <rPh sb="4" eb="5">
      <t>モリ</t>
    </rPh>
    <phoneticPr fontId="2"/>
  </si>
  <si>
    <t>株式会社友乃家</t>
  </si>
  <si>
    <t>友乃家就労支援B型リバイバル</t>
  </si>
  <si>
    <t>木成亭合同会社</t>
  </si>
  <si>
    <t>ライラック</t>
  </si>
  <si>
    <t>社会福祉法人青葉会</t>
    <rPh sb="0" eb="6">
      <t>シャカイフクシホウジン</t>
    </rPh>
    <rPh sb="6" eb="9">
      <t>アオバカイ</t>
    </rPh>
    <phoneticPr fontId="2"/>
  </si>
  <si>
    <t>WITH　US　多機能型事業所(就労継続B型)</t>
    <rPh sb="8" eb="12">
      <t>タキノウガタ</t>
    </rPh>
    <rPh sb="12" eb="15">
      <t>ジギョウショ</t>
    </rPh>
    <rPh sb="16" eb="20">
      <t>シュウロウケイゾク</t>
    </rPh>
    <rPh sb="21" eb="22">
      <t>ガタ</t>
    </rPh>
    <phoneticPr fontId="2"/>
  </si>
  <si>
    <t>青い鳥</t>
    <rPh sb="0" eb="1">
      <t>アオ</t>
    </rPh>
    <rPh sb="2" eb="3">
      <t>トリ</t>
    </rPh>
    <phoneticPr fontId="2"/>
  </si>
  <si>
    <t>社会福祉法人かたくり会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</si>
  <si>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あすか園</t>
    <rPh sb="3" eb="4">
      <t>エン</t>
    </rPh>
    <phoneticPr fontId="2"/>
  </si>
  <si>
    <t>社会福祉法人桐友学園</t>
    <rPh sb="0" eb="2">
      <t>シャカイ</t>
    </rPh>
    <rPh sb="2" eb="4">
      <t>フクシ</t>
    </rPh>
    <rPh sb="4" eb="6">
      <t>ホウジン</t>
    </rPh>
    <rPh sb="6" eb="10">
      <t>キリトモガクエン</t>
    </rPh>
    <phoneticPr fontId="2"/>
  </si>
  <si>
    <t>柏市立青和園</t>
    <rPh sb="0" eb="6">
      <t>カシワシリツアオワエン</t>
    </rPh>
    <phoneticPr fontId="2"/>
  </si>
  <si>
    <t>社会福祉法人かたくり会</t>
    <rPh sb="0" eb="6">
      <t>シャカイフクシホウジン</t>
    </rPh>
    <rPh sb="10" eb="11">
      <t>カイ</t>
    </rPh>
    <phoneticPr fontId="2"/>
  </si>
  <si>
    <t>柏市立朋生園</t>
    <rPh sb="0" eb="6">
      <t>カシワシリツホウセイエン</t>
    </rPh>
    <phoneticPr fontId="2"/>
  </si>
  <si>
    <t>504000 1089842</t>
  </si>
  <si>
    <t>株式会社のんびり家</t>
    <rPh sb="0" eb="4">
      <t>カブシキガイシャ</t>
    </rPh>
    <rPh sb="8" eb="9">
      <t>ヤ</t>
    </rPh>
    <phoneticPr fontId="2"/>
  </si>
  <si>
    <t>株式会社のんびり家就労継続支援Ｂ型すたぁと</t>
    <rPh sb="0" eb="4">
      <t>カブシキガイシャ</t>
    </rPh>
    <rPh sb="8" eb="15">
      <t>ヤシュウロウケイゾクシエン</t>
    </rPh>
    <rPh sb="16" eb="17">
      <t>ガタ</t>
    </rPh>
    <phoneticPr fontId="2"/>
  </si>
  <si>
    <t>0400-05-018006</t>
  </si>
  <si>
    <t>特定非営利活動法人星標</t>
    <rPh sb="0" eb="11">
      <t>トクテイヒエイリカツドウホウジンホシシルベ</t>
    </rPh>
    <phoneticPr fontId="2"/>
  </si>
  <si>
    <t>就労継続支援B型事業所ポラリス</t>
    <rPh sb="0" eb="6">
      <t>シュウロウケイゾクシエン</t>
    </rPh>
    <rPh sb="7" eb="11">
      <t>ガタジギョウショ</t>
    </rPh>
    <phoneticPr fontId="2"/>
  </si>
  <si>
    <t>沼南育成園</t>
    <rPh sb="0" eb="5">
      <t>ショウナンイクセイエン</t>
    </rPh>
    <phoneticPr fontId="2"/>
  </si>
  <si>
    <t>株式会社　日本クリード</t>
    <rPh sb="0" eb="2">
      <t>カブシキ</t>
    </rPh>
    <rPh sb="2" eb="4">
      <t>カイシャ</t>
    </rPh>
    <rPh sb="5" eb="7">
      <t>ニホン</t>
    </rPh>
    <phoneticPr fontId="2"/>
  </si>
  <si>
    <t>セルフ・ハーツ（旧クリード北柏）</t>
    <rPh sb="8" eb="9">
      <t>キュウ</t>
    </rPh>
    <rPh sb="13" eb="14">
      <t>キタ</t>
    </rPh>
    <rPh sb="14" eb="15">
      <t>カシワ</t>
    </rPh>
    <phoneticPr fontId="2"/>
  </si>
  <si>
    <t>社会福祉法人いづみ</t>
    <rPh sb="0" eb="2">
      <t>シャカイ</t>
    </rPh>
    <rPh sb="2" eb="4">
      <t>フクシ</t>
    </rPh>
    <rPh sb="4" eb="6">
      <t>ホウジン</t>
    </rPh>
    <phoneticPr fontId="2"/>
  </si>
  <si>
    <t>生活援助センター　工房スノードロップ</t>
    <rPh sb="0" eb="2">
      <t>セイカツ</t>
    </rPh>
    <rPh sb="2" eb="4">
      <t>エンジョ</t>
    </rPh>
    <rPh sb="9" eb="11">
      <t>コウボウ</t>
    </rPh>
    <phoneticPr fontId="2"/>
  </si>
  <si>
    <t>第2こだま</t>
    <rPh sb="0" eb="1">
      <t>ダイ</t>
    </rPh>
    <phoneticPr fontId="2"/>
  </si>
  <si>
    <t>NPO法人Next-Creation</t>
    <rPh sb="3" eb="5">
      <t>ホウジン</t>
    </rPh>
    <phoneticPr fontId="2"/>
  </si>
  <si>
    <t>多機能型事業所 I'llbe</t>
    <rPh sb="0" eb="4">
      <t>タキノウガタ</t>
    </rPh>
    <rPh sb="4" eb="7">
      <t>ジギョウショ</t>
    </rPh>
    <phoneticPr fontId="2"/>
  </si>
  <si>
    <t>社会福祉法人高柳福祉会</t>
    <rPh sb="0" eb="2">
      <t>シャカイ</t>
    </rPh>
    <rPh sb="2" eb="4">
      <t>フクシ</t>
    </rPh>
    <rPh sb="4" eb="6">
      <t>ホウジン</t>
    </rPh>
    <rPh sb="6" eb="8">
      <t>タカヤナギ</t>
    </rPh>
    <rPh sb="8" eb="11">
      <t>フクシカイ</t>
    </rPh>
    <phoneticPr fontId="2"/>
  </si>
  <si>
    <t>たけのこ</t>
  </si>
  <si>
    <t>一般社団法人多夢多夢</t>
    <rPh sb="0" eb="2">
      <t>イッパン</t>
    </rPh>
    <rPh sb="2" eb="4">
      <t>シャダン</t>
    </rPh>
    <rPh sb="4" eb="6">
      <t>ホウジン</t>
    </rPh>
    <rPh sb="6" eb="7">
      <t>オオ</t>
    </rPh>
    <rPh sb="7" eb="8">
      <t>ユメ</t>
    </rPh>
    <rPh sb="8" eb="9">
      <t>オオ</t>
    </rPh>
    <rPh sb="9" eb="10">
      <t>ユメ</t>
    </rPh>
    <phoneticPr fontId="2"/>
  </si>
  <si>
    <t>タムの木</t>
    <rPh sb="3" eb="4">
      <t>キ</t>
    </rPh>
    <phoneticPr fontId="2"/>
  </si>
  <si>
    <t>特定非営利活動法人手打職人集団むげん</t>
    <rPh sb="0" eb="2">
      <t>トクテイ</t>
    </rPh>
    <rPh sb="2" eb="15">
      <t>ヒエイリカツドウホウジンテウチショクニンシュウダン</t>
    </rPh>
    <phoneticPr fontId="2"/>
  </si>
  <si>
    <t>手打職人集団むげん</t>
    <rPh sb="0" eb="2">
      <t>テウチ</t>
    </rPh>
    <rPh sb="2" eb="4">
      <t>ショクニン</t>
    </rPh>
    <rPh sb="4" eb="6">
      <t>シュウダン</t>
    </rPh>
    <phoneticPr fontId="2"/>
  </si>
  <si>
    <t>ひまわり園</t>
    <rPh sb="4" eb="5">
      <t>エン</t>
    </rPh>
    <phoneticPr fontId="2"/>
  </si>
  <si>
    <t>社会福祉法人ワーナーホーム</t>
    <rPh sb="0" eb="6">
      <t>シャカイフクシホウジン</t>
    </rPh>
    <phoneticPr fontId="2"/>
  </si>
  <si>
    <t>ペジーブル柏</t>
    <rPh sb="5" eb="6">
      <t>カシワ</t>
    </rPh>
    <phoneticPr fontId="2"/>
  </si>
  <si>
    <t>社会福祉法人彩会</t>
    <rPh sb="0" eb="2">
      <t>シャカイ</t>
    </rPh>
    <rPh sb="2" eb="4">
      <t>フクシ</t>
    </rPh>
    <rPh sb="4" eb="6">
      <t>ホウジン</t>
    </rPh>
    <rPh sb="6" eb="8">
      <t>イロドリカイ</t>
    </rPh>
    <phoneticPr fontId="2"/>
  </si>
  <si>
    <t>まんてん</t>
  </si>
  <si>
    <t>美南園</t>
    <rPh sb="0" eb="1">
      <t>ミ</t>
    </rPh>
    <phoneticPr fontId="2"/>
  </si>
  <si>
    <t>NPO法人SRN</t>
  </si>
  <si>
    <t>ユニバース</t>
  </si>
  <si>
    <t>社会福祉法人よつば</t>
    <rPh sb="0" eb="2">
      <t>シャカイ</t>
    </rPh>
    <rPh sb="2" eb="4">
      <t>フクシ</t>
    </rPh>
    <rPh sb="4" eb="6">
      <t>ホウジン</t>
    </rPh>
    <phoneticPr fontId="2"/>
  </si>
  <si>
    <t>よつば工房</t>
    <rPh sb="3" eb="5">
      <t>コウボウ</t>
    </rPh>
    <phoneticPr fontId="2"/>
  </si>
  <si>
    <t>0400-05-014114</t>
  </si>
  <si>
    <t>特定非営利活動法人ホリデー</t>
    <rPh sb="0" eb="9">
      <t>トクテイヒエイリカツドウホウジン</t>
    </rPh>
    <phoneticPr fontId="2"/>
  </si>
  <si>
    <t>ラポール</t>
  </si>
  <si>
    <t>社会福祉法人　高柳福祉会</t>
    <rPh sb="0" eb="6">
      <t>シャカイフクシホウジン</t>
    </rPh>
    <rPh sb="7" eb="12">
      <t>タカヤナギフクシカイ</t>
    </rPh>
    <phoneticPr fontId="2"/>
  </si>
  <si>
    <t>わかたけ社会センター</t>
    <rPh sb="4" eb="6">
      <t>シャカイ</t>
    </rPh>
    <phoneticPr fontId="2"/>
  </si>
  <si>
    <t>わたげワークス</t>
  </si>
  <si>
    <t>特定非営利活動法人自立生活センターK2</t>
    <rPh sb="0" eb="2">
      <t>トクテイ</t>
    </rPh>
    <rPh sb="2" eb="5">
      <t>ヒエイリ</t>
    </rPh>
    <rPh sb="5" eb="7">
      <t>カツドウ</t>
    </rPh>
    <rPh sb="7" eb="9">
      <t>ホウジン</t>
    </rPh>
    <rPh sb="9" eb="13">
      <t>ジリツセイカツ</t>
    </rPh>
    <phoneticPr fontId="2"/>
  </si>
  <si>
    <t>わたの実</t>
    <rPh sb="3" eb="4">
      <t>ミ</t>
    </rPh>
    <phoneticPr fontId="2"/>
  </si>
  <si>
    <t>一般社団法人かしのわ</t>
    <rPh sb="0" eb="6">
      <t>イッパンシャダンホウジン</t>
    </rPh>
    <phoneticPr fontId="2"/>
  </si>
  <si>
    <t>和の輪</t>
    <rPh sb="0" eb="1">
      <t>ワ</t>
    </rPh>
    <rPh sb="2" eb="3">
      <t>ワ</t>
    </rPh>
    <phoneticPr fontId="2"/>
  </si>
  <si>
    <t>4300-01-061920</t>
  </si>
  <si>
    <t>株式会社エフリング</t>
    <rPh sb="0" eb="4">
      <t>カブシキガイシャ</t>
    </rPh>
    <phoneticPr fontId="2"/>
  </si>
  <si>
    <t>ジョブタス豊四季事業所</t>
    <rPh sb="5" eb="11">
      <t>トヨシキジギョウショ</t>
    </rPh>
    <phoneticPr fontId="2"/>
  </si>
  <si>
    <t>株式会社WOOOLY</t>
    <rPh sb="0" eb="4">
      <t>カブシキガイシャ</t>
    </rPh>
    <phoneticPr fontId="2"/>
  </si>
  <si>
    <t>ウーリー柏</t>
    <rPh sb="4" eb="5">
      <t>カシワ</t>
    </rPh>
    <phoneticPr fontId="2"/>
  </si>
  <si>
    <t>株式会社ユニアス</t>
    <rPh sb="0" eb="4">
      <t>カブシキガイシャ</t>
    </rPh>
    <phoneticPr fontId="2"/>
  </si>
  <si>
    <t>ホーミーズ</t>
  </si>
  <si>
    <t>株式会社インファーム</t>
  </si>
  <si>
    <t>ぽこあぽこ</t>
  </si>
  <si>
    <t>特定非営利活動法人未来の木</t>
  </si>
  <si>
    <t>西船橋ワークショップ</t>
  </si>
  <si>
    <t>特定非営利活動法人　MS-link</t>
  </si>
  <si>
    <t>おひさま</t>
  </si>
  <si>
    <t>NPO法人船橋こころの福祉協会</t>
  </si>
  <si>
    <t>障がい福祉サービス事業所　こんぽーる</t>
  </si>
  <si>
    <t>共進株式会社</t>
    <rPh sb="4" eb="6">
      <t>カイシャ</t>
    </rPh>
    <phoneticPr fontId="2"/>
  </si>
  <si>
    <t>船橋事業所とまと</t>
  </si>
  <si>
    <t>特定非営利活動法人　礎</t>
  </si>
  <si>
    <t>とまりぎ</t>
  </si>
  <si>
    <t>ふくろう珈琲合同会社</t>
  </si>
  <si>
    <t>ふくろう珈琲</t>
  </si>
  <si>
    <t>合同会社オン</t>
  </si>
  <si>
    <t>ぼくらの家</t>
  </si>
  <si>
    <t>特定非営利活動法人しーど</t>
  </si>
  <si>
    <t>ろーずまりー</t>
  </si>
  <si>
    <t>社会福祉法人あかね</t>
  </si>
  <si>
    <t>ワークアイ・ジョブサポート</t>
  </si>
  <si>
    <t>一般社団法人ギフト</t>
  </si>
  <si>
    <t>ワルツ</t>
  </si>
  <si>
    <t>㈱ロイヤルクリーナース</t>
  </si>
  <si>
    <t>円</t>
  </si>
  <si>
    <t>船橋市光風みどり園</t>
  </si>
  <si>
    <t>特定非営利活動法人夢工房まごめざわ</t>
  </si>
  <si>
    <t>夢工房まごめざわ</t>
  </si>
  <si>
    <t>特定非営利活動法人茗荷舎福祉作業所</t>
  </si>
  <si>
    <t>茗荷舎福祉作業所</t>
  </si>
  <si>
    <t>ふなばし工房</t>
  </si>
  <si>
    <t>みらい工芸館</t>
  </si>
  <si>
    <t>ワークアイ・船橋</t>
  </si>
  <si>
    <t>あるま</t>
  </si>
  <si>
    <t>社会福祉法人地蔵会</t>
    <rPh sb="0" eb="6">
      <t>シャカイフクシホウジン</t>
    </rPh>
    <phoneticPr fontId="2"/>
  </si>
  <si>
    <t>第２紙好き工房空と海</t>
  </si>
  <si>
    <t>合同会社　A</t>
  </si>
  <si>
    <t>就労GISELE</t>
  </si>
  <si>
    <t>カメリアハウス</t>
  </si>
  <si>
    <t>社会福祉法人千葉県福祉援護会</t>
    <rPh sb="0" eb="6">
      <t>シャカイフクシホウジン</t>
    </rPh>
    <phoneticPr fontId="2"/>
  </si>
  <si>
    <t>障害者通所施設 オーヴェル</t>
  </si>
  <si>
    <t>かりん</t>
  </si>
  <si>
    <t>障害者の働く場もえぎ</t>
  </si>
  <si>
    <t>一般社団法人長春会</t>
    <rPh sb="0" eb="6">
      <t>イッパンシャダンホウジン</t>
    </rPh>
    <phoneticPr fontId="2"/>
  </si>
  <si>
    <t>そよ風ひろば　はぐくみ</t>
  </si>
  <si>
    <t>一般社団法人るーむ</t>
  </si>
  <si>
    <t>りすたあと</t>
  </si>
  <si>
    <t>株式会社ベルサポート</t>
  </si>
  <si>
    <t>ベルサポ</t>
  </si>
  <si>
    <t>特定非営利活動法人陽だまり市場</t>
    <rPh sb="0" eb="9">
      <t>トクテイヒエイリカツドウホウジン</t>
    </rPh>
    <phoneticPr fontId="2"/>
  </si>
  <si>
    <t>陽だまり市場</t>
  </si>
  <si>
    <t>NPO法人いちよう会</t>
  </si>
  <si>
    <t>はみんぐばあど</t>
  </si>
  <si>
    <t>特定非営利活動法人ロンの家福祉会</t>
    <rPh sb="12" eb="13">
      <t>イエ</t>
    </rPh>
    <rPh sb="13" eb="15">
      <t>フクシ</t>
    </rPh>
    <rPh sb="15" eb="16">
      <t>カイ</t>
    </rPh>
    <phoneticPr fontId="2"/>
  </si>
  <si>
    <t>就労継続支援事B型業所Ｃａｆｅすまいる</t>
  </si>
  <si>
    <t>特定非営利活動法人みなと会</t>
    <rPh sb="0" eb="9">
      <t>トクテイヒエイリカツドウホウジン</t>
    </rPh>
    <phoneticPr fontId="2"/>
  </si>
  <si>
    <t>casaみなと</t>
  </si>
  <si>
    <t>株式会社ふくしねっと工房</t>
  </si>
  <si>
    <t>ワーカーズハウスぐらす</t>
  </si>
  <si>
    <t>特定非営利活動法人カム・トゥルー</t>
    <rPh sb="0" eb="9">
      <t>トクテイヒエイリカツドウホウジン</t>
    </rPh>
    <phoneticPr fontId="2"/>
  </si>
  <si>
    <t>石陶房</t>
  </si>
  <si>
    <t>合同会社ルナ</t>
    <rPh sb="0" eb="2">
      <t>ゴウドウ</t>
    </rPh>
    <rPh sb="2" eb="4">
      <t>カイシャ</t>
    </rPh>
    <phoneticPr fontId="2"/>
  </si>
  <si>
    <t>株式会社　コンフォートケア</t>
    <rPh sb="0" eb="4">
      <t>カブシキガイシャ</t>
    </rPh>
    <phoneticPr fontId="2"/>
  </si>
  <si>
    <t>LE LiEN</t>
  </si>
  <si>
    <t>株式会社ロイヤルクリーナース</t>
    <rPh sb="0" eb="4">
      <t>カブシキガイシャ</t>
    </rPh>
    <phoneticPr fontId="2"/>
  </si>
  <si>
    <t>アーク</t>
  </si>
  <si>
    <t>一般社団法人　スターアドバンス</t>
    <rPh sb="0" eb="2">
      <t>イッパン</t>
    </rPh>
    <rPh sb="2" eb="4">
      <t>シャダン</t>
    </rPh>
    <rPh sb="4" eb="6">
      <t>ホウジン</t>
    </rPh>
    <phoneticPr fontId="2"/>
  </si>
  <si>
    <t>ラプエ</t>
  </si>
  <si>
    <t>合同会社　夢工場</t>
  </si>
  <si>
    <t>未来塾作業所</t>
    <rPh sb="0" eb="3">
      <t>ミライジュク</t>
    </rPh>
    <rPh sb="3" eb="6">
      <t>サギョウショ</t>
    </rPh>
    <phoneticPr fontId="2"/>
  </si>
  <si>
    <t>特定非営利活動法人銀河舎</t>
    <rPh sb="0" eb="2">
      <t>トクテイ</t>
    </rPh>
    <rPh sb="2" eb="9">
      <t>ヒエイリカツドウホウジン</t>
    </rPh>
    <rPh sb="9" eb="12">
      <t>ギンガシャ</t>
    </rPh>
    <phoneticPr fontId="2"/>
  </si>
  <si>
    <t>銀河舎</t>
    <rPh sb="0" eb="3">
      <t>ギンガシャ</t>
    </rPh>
    <phoneticPr fontId="2"/>
  </si>
  <si>
    <t>株式会社B-TRUST</t>
    <rPh sb="0" eb="4">
      <t>カブシキガイシャ</t>
    </rPh>
    <phoneticPr fontId="2"/>
  </si>
  <si>
    <t>総活躍イオン長沼</t>
    <rPh sb="0" eb="3">
      <t>ソウカツヤク</t>
    </rPh>
    <rPh sb="6" eb="8">
      <t>ナガヌマ</t>
    </rPh>
    <phoneticPr fontId="2"/>
  </si>
  <si>
    <t>社会福祉法人千葉勤労者福祉会</t>
    <rPh sb="0" eb="6">
      <t>シャカイフクシホウジン</t>
    </rPh>
    <rPh sb="6" eb="8">
      <t>チバ</t>
    </rPh>
    <rPh sb="8" eb="11">
      <t>キンロウシャ</t>
    </rPh>
    <rPh sb="11" eb="14">
      <t>フクシカイ</t>
    </rPh>
    <phoneticPr fontId="2"/>
  </si>
  <si>
    <t>障害福祉サービス事業所まぁぶるひろ</t>
    <rPh sb="0" eb="4">
      <t>ショウガイフクシ</t>
    </rPh>
    <rPh sb="8" eb="10">
      <t>ジギョウ</t>
    </rPh>
    <rPh sb="10" eb="11">
      <t>ショ</t>
    </rPh>
    <phoneticPr fontId="2"/>
  </si>
  <si>
    <t>社会福祉法人千葉市手をつなぐ育成会</t>
    <rPh sb="0" eb="6">
      <t>シャカイフクシホウジン</t>
    </rPh>
    <rPh sb="6" eb="9">
      <t>チバシ</t>
    </rPh>
    <rPh sb="9" eb="10">
      <t>テ</t>
    </rPh>
    <rPh sb="14" eb="17">
      <t>イクセイカイ</t>
    </rPh>
    <phoneticPr fontId="2"/>
  </si>
  <si>
    <t>じょぶ・さくさべ</t>
  </si>
  <si>
    <t>社会福祉法人あさひの丘</t>
    <rPh sb="0" eb="6">
      <t>シャカイフクシホウジン</t>
    </rPh>
    <rPh sb="10" eb="11">
      <t>オカ</t>
    </rPh>
    <phoneticPr fontId="2"/>
  </si>
  <si>
    <t>あさひの丘</t>
    <rPh sb="4" eb="5">
      <t>オカ</t>
    </rPh>
    <phoneticPr fontId="2"/>
  </si>
  <si>
    <t>株式会社B-RISE</t>
    <rPh sb="0" eb="4">
      <t>カブシキガイシャ</t>
    </rPh>
    <phoneticPr fontId="2"/>
  </si>
  <si>
    <t>総活躍美浜</t>
    <rPh sb="0" eb="3">
      <t>ソウカツヤク</t>
    </rPh>
    <rPh sb="3" eb="5">
      <t>ミハマ</t>
    </rPh>
    <phoneticPr fontId="2"/>
  </si>
  <si>
    <t>社会福祉法人父の樹会</t>
    <rPh sb="0" eb="6">
      <t>シャカイフクシホウジン</t>
    </rPh>
    <rPh sb="6" eb="7">
      <t>チチ</t>
    </rPh>
    <rPh sb="8" eb="9">
      <t>キ</t>
    </rPh>
    <rPh sb="9" eb="10">
      <t>カイ</t>
    </rPh>
    <phoneticPr fontId="2"/>
  </si>
  <si>
    <t>おおぞら園</t>
    <rPh sb="4" eb="5">
      <t>エン</t>
    </rPh>
    <phoneticPr fontId="2"/>
  </si>
  <si>
    <t>社会福祉法人つどい</t>
    <rPh sb="0" eb="6">
      <t>シャカイフクシホウジン</t>
    </rPh>
    <phoneticPr fontId="2"/>
  </si>
  <si>
    <t>社会福祉法人ゆいまーる</t>
    <rPh sb="0" eb="6">
      <t>シャカイフクシホウジン</t>
    </rPh>
    <phoneticPr fontId="2"/>
  </si>
  <si>
    <t>大宮もくまお</t>
    <rPh sb="0" eb="2">
      <t>オオミヤ</t>
    </rPh>
    <phoneticPr fontId="2"/>
  </si>
  <si>
    <t>社会福祉法人みらい工房</t>
    <rPh sb="0" eb="6">
      <t>シャカイフクシホウジン</t>
    </rPh>
    <rPh sb="9" eb="11">
      <t>コウボウ</t>
    </rPh>
    <phoneticPr fontId="2"/>
  </si>
  <si>
    <t>はーとやのパン</t>
  </si>
  <si>
    <t xml:space="preserve">社会福祉法人首都圏光の村 </t>
  </si>
  <si>
    <t>千葉光の村授産園</t>
    <rPh sb="0" eb="2">
      <t>チバ</t>
    </rPh>
    <rPh sb="2" eb="3">
      <t>ヒカリ</t>
    </rPh>
    <rPh sb="4" eb="7">
      <t>ムラジュサン</t>
    </rPh>
    <rPh sb="7" eb="8">
      <t>エン</t>
    </rPh>
    <phoneticPr fontId="2"/>
  </si>
  <si>
    <t>社会福祉法人心友会</t>
  </si>
  <si>
    <t>しいのみ園あい</t>
  </si>
  <si>
    <t>社会福祉法人父の樹会</t>
  </si>
  <si>
    <t>父の樹園</t>
    <rPh sb="0" eb="1">
      <t>チチ</t>
    </rPh>
    <rPh sb="2" eb="3">
      <t>キ</t>
    </rPh>
    <rPh sb="3" eb="4">
      <t>エン</t>
    </rPh>
    <phoneticPr fontId="2"/>
  </si>
  <si>
    <t>社会福祉法人晴山会</t>
    <rPh sb="0" eb="2">
      <t>シャカイ</t>
    </rPh>
    <rPh sb="2" eb="9">
      <t>フクシホウジンハレヤマカイ</t>
    </rPh>
    <rPh sb="6" eb="8">
      <t>ハルヤマ</t>
    </rPh>
    <phoneticPr fontId="2"/>
  </si>
  <si>
    <t>桜が丘晴山苑</t>
  </si>
  <si>
    <t>オリーブ亥鼻福祉作業所</t>
  </si>
  <si>
    <t>社会福祉法人　栗の木</t>
  </si>
  <si>
    <t>ステップちば</t>
  </si>
  <si>
    <t>社会福祉法人斉信会</t>
  </si>
  <si>
    <t>花見川ワークサポート</t>
  </si>
  <si>
    <t>合同会社悠伸</t>
  </si>
  <si>
    <t>ワークセンター「明日へのかけはし」</t>
  </si>
  <si>
    <t xml:space="preserve">社会福祉法人うぐいす会 </t>
  </si>
  <si>
    <t>からは～い</t>
  </si>
  <si>
    <t>ワークショップ鎌取</t>
  </si>
  <si>
    <t>FandS株式会社</t>
  </si>
  <si>
    <t>羽の郷千葉</t>
  </si>
  <si>
    <t xml:space="preserve">ＮＰＯ法人ビバーチェ </t>
  </si>
  <si>
    <t>工房かたくり</t>
  </si>
  <si>
    <t xml:space="preserve">社会福祉法人オリーブの樹 </t>
  </si>
  <si>
    <t>オリーブハウス</t>
  </si>
  <si>
    <t>ＡＨＣグループ株式会社</t>
  </si>
  <si>
    <t>TODAY亀岡</t>
  </si>
  <si>
    <t>株式会社さくらみち</t>
  </si>
  <si>
    <t>あははのきち</t>
  </si>
  <si>
    <t>特定非営利活動法人トライアングル西千葉</t>
  </si>
  <si>
    <t>就労生活支援センタートライアングル西千葉</t>
  </si>
  <si>
    <t>株式会社Alba</t>
  </si>
  <si>
    <t>Alba千葉</t>
  </si>
  <si>
    <t>TODAY都町</t>
  </si>
  <si>
    <t>まあるい広場</t>
  </si>
  <si>
    <t xml:space="preserve">サポートトライ株式会社 </t>
  </si>
  <si>
    <t>サポートジェム</t>
  </si>
  <si>
    <t>社会福祉法人千葉県聴覚障害者協会</t>
  </si>
  <si>
    <t>らいおん工房</t>
  </si>
  <si>
    <t xml:space="preserve">株式会社風の鈴 </t>
  </si>
  <si>
    <t>ビオラのうた</t>
  </si>
  <si>
    <t>あけぼの園</t>
  </si>
  <si>
    <t>社会福祉法人樹の実会</t>
  </si>
  <si>
    <t>青い空</t>
    <rPh sb="0" eb="1">
      <t>アオ</t>
    </rPh>
    <rPh sb="2" eb="3">
      <t>ソラ</t>
    </rPh>
    <phoneticPr fontId="2"/>
  </si>
  <si>
    <t>大樹</t>
  </si>
  <si>
    <t>大宮</t>
    <rPh sb="0" eb="2">
      <t>オオミヤ</t>
    </rPh>
    <phoneticPr fontId="2"/>
  </si>
  <si>
    <t>桜木</t>
    <rPh sb="0" eb="2">
      <t>サクラギ</t>
    </rPh>
    <phoneticPr fontId="2"/>
  </si>
  <si>
    <t>社会福祉法人りべるたす</t>
  </si>
  <si>
    <t>WORK　STATION　りべるたす</t>
  </si>
  <si>
    <t>SHコーポレーション株式会社</t>
  </si>
  <si>
    <t>ジョブシティパートナーズＤｕｏ</t>
  </si>
  <si>
    <t>ＮＰＯ法人障害者の就労を支援する会</t>
  </si>
  <si>
    <t>カフェ・ハーモニー</t>
  </si>
  <si>
    <t>オリーブ鎌取福祉作業所</t>
  </si>
  <si>
    <t xml:space="preserve">社会福祉法人千葉市社会福祉協議会 </t>
  </si>
  <si>
    <t>千葉市療育センター　いずみの家</t>
    <rPh sb="14" eb="15">
      <t>イエ</t>
    </rPh>
    <phoneticPr fontId="2"/>
  </si>
  <si>
    <t>特定非営利活動法人ヘルスマネジメントあおぞら</t>
  </si>
  <si>
    <t>ファームなかた</t>
  </si>
  <si>
    <t>ＮＰＯ法人カフェ・バルコニーの家</t>
  </si>
  <si>
    <t>カフェバルコニー</t>
  </si>
  <si>
    <t xml:space="preserve">株式会社ヒューモニー </t>
  </si>
  <si>
    <t>e-Team千葉みなと</t>
    <rPh sb="6" eb="8">
      <t>チバ</t>
    </rPh>
    <phoneticPr fontId="2"/>
  </si>
  <si>
    <t>株式会社ドットライン</t>
  </si>
  <si>
    <t>ゆうきのまち　本千葉</t>
  </si>
  <si>
    <t>株式会社ＯＩＢＳ</t>
  </si>
  <si>
    <t>オープンドア千葉</t>
  </si>
  <si>
    <t xml:space="preserve">特定非営利活動法人農福共生研究会 </t>
  </si>
  <si>
    <t>キャロットハウス</t>
  </si>
  <si>
    <t>AHCグループ株式会社</t>
    <rPh sb="7" eb="11">
      <t>カブシキガイシャ</t>
    </rPh>
    <phoneticPr fontId="2"/>
  </si>
  <si>
    <t>TODAY若松町</t>
    <rPh sb="5" eb="8">
      <t>ワカマツチョウ</t>
    </rPh>
    <phoneticPr fontId="2"/>
  </si>
  <si>
    <t>株式会社時</t>
  </si>
  <si>
    <t>クロノス蘇我</t>
  </si>
  <si>
    <t>株式会社トミオ</t>
    <rPh sb="0" eb="4">
      <t>カブシキカイシャ</t>
    </rPh>
    <phoneticPr fontId="2"/>
  </si>
  <si>
    <t>トミオヴィレッジ</t>
  </si>
  <si>
    <t>株式会社ブリッジ</t>
    <rPh sb="0" eb="8">
      <t>ｂ</t>
    </rPh>
    <phoneticPr fontId="2"/>
  </si>
  <si>
    <t>ゆうきのまち園生</t>
    <rPh sb="6" eb="8">
      <t>ソンノウ</t>
    </rPh>
    <phoneticPr fontId="2"/>
  </si>
  <si>
    <t>特定非営利活動法人尚真会</t>
    <rPh sb="0" eb="12">
      <t>トクテイヒエイリカツドウホウジンショウシンカイ</t>
    </rPh>
    <phoneticPr fontId="2"/>
  </si>
  <si>
    <t>ぶどうの木</t>
    <rPh sb="4" eb="5">
      <t>キ</t>
    </rPh>
    <phoneticPr fontId="2"/>
  </si>
  <si>
    <t>特定非営利活動法人リンパカフェ</t>
    <rPh sb="0" eb="2">
      <t xml:space="preserve">トクテイ </t>
    </rPh>
    <rPh sb="2" eb="5">
      <t xml:space="preserve">ヒエイリ </t>
    </rPh>
    <rPh sb="5" eb="7">
      <t xml:space="preserve">カツドウ </t>
    </rPh>
    <rPh sb="7" eb="9">
      <t xml:space="preserve">ホウジン </t>
    </rPh>
    <phoneticPr fontId="2"/>
  </si>
  <si>
    <t>在宅就労支援事業団TOKYO-BAY</t>
    <rPh sb="0" eb="2">
      <t xml:space="preserve">ザイタク </t>
    </rPh>
    <rPh sb="2" eb="4">
      <t xml:space="preserve">シュウロウ </t>
    </rPh>
    <rPh sb="4" eb="6">
      <t xml:space="preserve">シエン </t>
    </rPh>
    <rPh sb="6" eb="9">
      <t xml:space="preserve">ジギョウダン </t>
    </rPh>
    <phoneticPr fontId="2"/>
  </si>
  <si>
    <t>株式会社WOOOLY</t>
    <rPh sb="0" eb="4">
      <t>カブシキカイシャ</t>
    </rPh>
    <phoneticPr fontId="2"/>
  </si>
  <si>
    <t>ウーリー鎌ヶ谷</t>
    <rPh sb="4" eb="7">
      <t>カマガヤ</t>
    </rPh>
    <phoneticPr fontId="2"/>
  </si>
  <si>
    <t>一般社団法人KIRIHARE</t>
    <rPh sb="0" eb="6">
      <t>イッパンシャダンホウジン</t>
    </rPh>
    <phoneticPr fontId="2"/>
  </si>
  <si>
    <t>ギャラリーカフェ朝霧</t>
    <rPh sb="8" eb="10">
      <t>アサギリ</t>
    </rPh>
    <phoneticPr fontId="2"/>
  </si>
  <si>
    <t>1-0132-02-014245</t>
  </si>
  <si>
    <t>有限会社重夢</t>
    <rPh sb="0" eb="4">
      <t>ユウゲンガイシャ</t>
    </rPh>
    <rPh sb="4" eb="6">
      <t>エム</t>
    </rPh>
    <phoneticPr fontId="2"/>
  </si>
  <si>
    <t>アイル鴨川</t>
    <rPh sb="3" eb="5">
      <t>カモガワ</t>
    </rPh>
    <phoneticPr fontId="2"/>
  </si>
  <si>
    <t>株式会社農ＴＯ福</t>
    <rPh sb="0" eb="5">
      <t>カブシキガイシャノウ</t>
    </rPh>
    <rPh sb="7" eb="8">
      <t>フク</t>
    </rPh>
    <phoneticPr fontId="2"/>
  </si>
  <si>
    <t>とばり農園</t>
    <rPh sb="3" eb="5">
      <t>ノウエン</t>
    </rPh>
    <phoneticPr fontId="2"/>
  </si>
  <si>
    <t xml:space="preserve">	8040001122633</t>
  </si>
  <si>
    <t>株式会社　トライフォース</t>
    <rPh sb="0" eb="4">
      <t>カブシキガイシャ</t>
    </rPh>
    <phoneticPr fontId="2"/>
  </si>
  <si>
    <t>就労継続支援B型事業所　和みかん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ワ</t>
    </rPh>
    <phoneticPr fontId="2"/>
  </si>
  <si>
    <t>特定非営利活動法人イチミリノコエ</t>
    <rPh sb="0" eb="9">
      <t>トクテイヒエイリカツドウホウジン</t>
    </rPh>
    <phoneticPr fontId="2"/>
  </si>
  <si>
    <t>cube-3</t>
  </si>
  <si>
    <t>株式会社JOY</t>
    <rPh sb="0" eb="4">
      <t>カブシキガイシャ</t>
    </rPh>
    <phoneticPr fontId="2"/>
  </si>
  <si>
    <t>JOYワークス</t>
  </si>
  <si>
    <t>社会福祉法人槇の実会</t>
    <rPh sb="0" eb="6">
      <t>シャカイフクシホウジン</t>
    </rPh>
    <rPh sb="6" eb="7">
      <t>マキ</t>
    </rPh>
    <rPh sb="8" eb="10">
      <t>ミカイ</t>
    </rPh>
    <phoneticPr fontId="2"/>
  </si>
  <si>
    <t>あぶらや</t>
  </si>
  <si>
    <t>株式会社ファブール</t>
    <rPh sb="0" eb="4">
      <t>カブシキカイシャ</t>
    </rPh>
    <phoneticPr fontId="2"/>
  </si>
  <si>
    <t>一般社団法人B-NEXT</t>
    <rPh sb="0" eb="6">
      <t>イッパンシャダンホウジン</t>
    </rPh>
    <phoneticPr fontId="2"/>
  </si>
  <si>
    <t>ガーデン愛宕</t>
    <rPh sb="4" eb="6">
      <t>アタゴ</t>
    </rPh>
    <phoneticPr fontId="2"/>
  </si>
  <si>
    <t>一般社団法人Ｂ－ＮＥＸＴ</t>
    <rPh sb="0" eb="6">
      <t>イッパンシャダンホウジン</t>
    </rPh>
    <phoneticPr fontId="2"/>
  </si>
  <si>
    <t>ガーデン馬橋</t>
    <rPh sb="4" eb="6">
      <t>マバシ</t>
    </rPh>
    <phoneticPr fontId="2"/>
  </si>
  <si>
    <t>合同会社CROP</t>
    <rPh sb="0" eb="4">
      <t>ゴウドウガイシャ</t>
    </rPh>
    <phoneticPr fontId="2"/>
  </si>
  <si>
    <t xml:space="preserve">クラップワークス </t>
  </si>
  <si>
    <t>株式会社ベストグロウ</t>
    <rPh sb="0" eb="2">
      <t>カブシキ</t>
    </rPh>
    <rPh sb="2" eb="4">
      <t>カイシャ</t>
    </rPh>
    <phoneticPr fontId="2"/>
  </si>
  <si>
    <t>ベストワーク</t>
  </si>
  <si>
    <t>特定非営利活動法人真ごころ</t>
    <rPh sb="0" eb="10">
      <t>トクテイヒエイリカツドウホウジンマ</t>
    </rPh>
    <phoneticPr fontId="2"/>
  </si>
  <si>
    <t>まごころデイスポーツ</t>
  </si>
  <si>
    <t>ふくろう珈琲合同会社</t>
    <rPh sb="4" eb="6">
      <t>コーヒー</t>
    </rPh>
    <rPh sb="6" eb="10">
      <t>ゴウドウガイシャ</t>
    </rPh>
    <phoneticPr fontId="2"/>
  </si>
  <si>
    <t>ワークショップふくろう</t>
  </si>
  <si>
    <t>和実株式会社</t>
    <rPh sb="0" eb="1">
      <t>ナゴミ</t>
    </rPh>
    <rPh sb="1" eb="2">
      <t>ミ</t>
    </rPh>
    <rPh sb="2" eb="6">
      <t>カブシキガイシャ</t>
    </rPh>
    <phoneticPr fontId="2"/>
  </si>
  <si>
    <t>就労継続支援B型Ｎコネクト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</si>
  <si>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株式会社エール</t>
    <rPh sb="0" eb="4">
      <t>カブシキカイシャ</t>
    </rPh>
    <phoneticPr fontId="2"/>
  </si>
  <si>
    <t>就労継続支援エール</t>
    <rPh sb="0" eb="4">
      <t>シュウロウケイゾク</t>
    </rPh>
    <rPh sb="4" eb="6">
      <t>シエン</t>
    </rPh>
    <phoneticPr fontId="2"/>
  </si>
  <si>
    <t>0117-03-003077</t>
  </si>
  <si>
    <t>Restart合同会社</t>
    <rPh sb="7" eb="11">
      <t>ゴウドウガイシャ</t>
    </rPh>
    <phoneticPr fontId="2"/>
  </si>
  <si>
    <t>リスタートいちかわ</t>
  </si>
  <si>
    <t>あっと・ふくいろ株式会社</t>
  </si>
  <si>
    <t>ぐりーんぴーす</t>
  </si>
  <si>
    <t>千葉</t>
    <rPh sb="0" eb="1">
      <t>チバ</t>
    </rPh>
    <phoneticPr fontId="2"/>
  </si>
  <si>
    <t>合同会社オマツー</t>
    <rPh sb="0" eb="1">
      <t>ゴウドウカイシャ</t>
    </rPh>
    <phoneticPr fontId="2"/>
  </si>
  <si>
    <t>団地弁当</t>
  </si>
  <si>
    <t>医療法人　静和会</t>
  </si>
  <si>
    <t>さざんかクラブ</t>
  </si>
  <si>
    <t>株式会社水平線</t>
  </si>
  <si>
    <t>ONEGAME　船橋校</t>
  </si>
  <si>
    <t>株式会社oneself</t>
  </si>
  <si>
    <t>rubato</t>
  </si>
  <si>
    <t>株式会社dearmilieus</t>
    <rPh sb="0" eb="4">
      <t>カブシキカイシャ</t>
    </rPh>
    <phoneticPr fontId="2"/>
  </si>
  <si>
    <t>多機能事業所レリゴ北習志野</t>
    <rPh sb="0" eb="3">
      <t>タキノウ</t>
    </rPh>
    <rPh sb="3" eb="6">
      <t>ジギョウショ</t>
    </rPh>
    <rPh sb="9" eb="13">
      <t>キタナラシノ</t>
    </rPh>
    <phoneticPr fontId="2"/>
  </si>
  <si>
    <t>Miacis合同会社</t>
  </si>
  <si>
    <t>和風猫本舗　就労継続支援Ｂ型</t>
    <rPh sb="0" eb="2">
      <t>ワフウ</t>
    </rPh>
    <rPh sb="2" eb="3">
      <t>ネコ</t>
    </rPh>
    <rPh sb="3" eb="5">
      <t>ホンポ</t>
    </rPh>
    <rPh sb="6" eb="12">
      <t>シュウロウケイゾクシエン</t>
    </rPh>
    <rPh sb="13" eb="14">
      <t>ガタ</t>
    </rPh>
    <phoneticPr fontId="2"/>
  </si>
  <si>
    <t>有限会社ケアファクトリー</t>
    <rPh sb="0" eb="4">
      <t>ユウゲンガイシャ</t>
    </rPh>
    <phoneticPr fontId="2"/>
  </si>
  <si>
    <t>すまいる工房。</t>
    <rPh sb="4" eb="6">
      <t>コウボウ</t>
    </rPh>
    <phoneticPr fontId="2"/>
  </si>
  <si>
    <t>株式会社フリースタイル</t>
    <rPh sb="0" eb="4">
      <t>カブシキガイシャ</t>
    </rPh>
    <phoneticPr fontId="2"/>
  </si>
  <si>
    <t>サブカルビジネスセンター千葉</t>
    <rPh sb="12" eb="14">
      <t>チバ</t>
    </rPh>
    <phoneticPr fontId="2"/>
  </si>
  <si>
    <t>特定非営利活動法人とどろき</t>
    <rPh sb="0" eb="9">
      <t>トクテイヒエイリカツドウホウジン</t>
    </rPh>
    <phoneticPr fontId="2"/>
  </si>
  <si>
    <t>自然食じねん</t>
    <rPh sb="0" eb="3">
      <t>シゼンショク</t>
    </rPh>
    <phoneticPr fontId="2"/>
  </si>
  <si>
    <t>株式会社山盛</t>
    <rPh sb="0" eb="6">
      <t>カブシキカイシャヤマモリ</t>
    </rPh>
    <phoneticPr fontId="2"/>
  </si>
  <si>
    <t>やまもりワークステーション</t>
  </si>
  <si>
    <t>NPO法人タカラワークサポート</t>
    <rPh sb="3" eb="5">
      <t>ホウジン</t>
    </rPh>
    <phoneticPr fontId="2"/>
  </si>
  <si>
    <t>Workul</t>
  </si>
  <si>
    <t>ゆうきのまち西千葉</t>
    <rPh sb="6" eb="9">
      <t>ニシチバ</t>
    </rPh>
    <phoneticPr fontId="2"/>
  </si>
  <si>
    <t>ジョブタス千城台東事業所</t>
    <rPh sb="5" eb="12">
      <t>チシロダイヒガシジギョウショ</t>
    </rPh>
    <phoneticPr fontId="2"/>
  </si>
  <si>
    <t>株式会社AKY</t>
    <rPh sb="0" eb="4">
      <t>カブシキガイシャ</t>
    </rPh>
    <phoneticPr fontId="2"/>
  </si>
  <si>
    <t>イロドリ</t>
  </si>
  <si>
    <t>株式会社ブリッジ</t>
  </si>
  <si>
    <t>ゆうきのまち蘇我</t>
  </si>
  <si>
    <t>WIBJAPAN株式会社</t>
    <rPh sb="8" eb="12">
      <t>カブシキカイシャ</t>
    </rPh>
    <phoneticPr fontId="2"/>
  </si>
  <si>
    <t>Camp稲毛海岸</t>
    <rPh sb="4" eb="8">
      <t>イナゲカイガン</t>
    </rPh>
    <phoneticPr fontId="2"/>
  </si>
  <si>
    <t>ウーリー千葉中央</t>
    <rPh sb="4" eb="8">
      <t>チバチュウオウ</t>
    </rPh>
    <phoneticPr fontId="2"/>
  </si>
  <si>
    <t>NPO法人廃電線リサイクルキャンプ</t>
    <rPh sb="0" eb="5">
      <t>トクヒ</t>
    </rPh>
    <rPh sb="5" eb="6">
      <t>ハイ</t>
    </rPh>
    <rPh sb="6" eb="8">
      <t>デンセン</t>
    </rPh>
    <phoneticPr fontId="2"/>
  </si>
  <si>
    <t>リサイクルキャンプ</t>
  </si>
  <si>
    <t>トレンディワールド株式会社</t>
    <rPh sb="9" eb="13">
      <t>カ</t>
    </rPh>
    <phoneticPr fontId="2"/>
  </si>
  <si>
    <t>チャコアカデミー</t>
  </si>
  <si>
    <t>一般社団法人笑楽</t>
  </si>
  <si>
    <t>株式会社B-SMILE</t>
    <rPh sb="0" eb="4">
      <t>カ</t>
    </rPh>
    <phoneticPr fontId="2"/>
  </si>
  <si>
    <t>リアン幕張本郷</t>
  </si>
  <si>
    <t>株式会社さくらホーム</t>
    <rPh sb="0" eb="4">
      <t>カ</t>
    </rPh>
    <phoneticPr fontId="2"/>
  </si>
  <si>
    <t>Ability　Innovation　Center</t>
  </si>
  <si>
    <t>株式会社フロンティアユアセルフ</t>
    <rPh sb="0" eb="4">
      <t>カブシキガイシャ</t>
    </rPh>
    <phoneticPr fontId="2"/>
  </si>
  <si>
    <t>さくらベース</t>
  </si>
  <si>
    <t>千葉</t>
    <rPh sb="0" eb="1">
      <t xml:space="preserve">チバ </t>
    </rPh>
    <phoneticPr fontId="2"/>
  </si>
  <si>
    <t>有限会社ライト・ライズ</t>
    <rPh sb="0" eb="4">
      <t>ユウゲn</t>
    </rPh>
    <phoneticPr fontId="2"/>
  </si>
  <si>
    <t>ライト</t>
  </si>
  <si>
    <t>有限会社ピュアアグリ</t>
  </si>
  <si>
    <t>就労継続支援B型事業所わかば</t>
  </si>
  <si>
    <t>合同会社スリーサポート</t>
  </si>
  <si>
    <t>ハートフル公津の杜</t>
  </si>
  <si>
    <t>千葉県</t>
    <rPh sb="0" eb="3">
      <t>チバケン</t>
    </rPh>
    <phoneticPr fontId="2"/>
  </si>
  <si>
    <t>株式会社スマイルキューブ</t>
    <rPh sb="0" eb="4">
      <t>カブシキガイシャ</t>
    </rPh>
    <phoneticPr fontId="2"/>
  </si>
  <si>
    <t>Bell松戸</t>
    <rPh sb="0" eb="6">
      <t>ベルマツド</t>
    </rPh>
    <phoneticPr fontId="2"/>
  </si>
  <si>
    <t>株式会社コスモエイト</t>
  </si>
  <si>
    <t>ほーぷかまがや</t>
  </si>
  <si>
    <t>株式会社クラスエイト</t>
    <rPh sb="0" eb="4">
      <t>カブシキカイシャ</t>
    </rPh>
    <phoneticPr fontId="2"/>
  </si>
  <si>
    <t>ひともち鎌ケ谷</t>
    <rPh sb="4" eb="7">
      <t>カマガヤ</t>
    </rPh>
    <phoneticPr fontId="2"/>
  </si>
  <si>
    <t>合同会社Maki　Lab</t>
    <rPh sb="0" eb="2">
      <t>ゴウドウ</t>
    </rPh>
    <rPh sb="2" eb="4">
      <t>カイシャ</t>
    </rPh>
    <phoneticPr fontId="2"/>
  </si>
  <si>
    <t>えんじゅフーズ</t>
  </si>
  <si>
    <t>株式会社クリーン介収便</t>
    <rPh sb="0" eb="4">
      <t>カブシキガイシャ</t>
    </rPh>
    <rPh sb="8" eb="9">
      <t>カイ</t>
    </rPh>
    <rPh sb="9" eb="10">
      <t>シュウ</t>
    </rPh>
    <rPh sb="10" eb="11">
      <t>ビン</t>
    </rPh>
    <phoneticPr fontId="2"/>
  </si>
  <si>
    <t>広</t>
    <rPh sb="0" eb="1">
      <t>ヒロ</t>
    </rPh>
    <phoneticPr fontId="2"/>
  </si>
  <si>
    <t>7 0400 0500 7253</t>
  </si>
  <si>
    <t>社会福祉法人生活クラブ</t>
    <rPh sb="0" eb="6">
      <t>シャカイフクシホウジン</t>
    </rPh>
    <rPh sb="6" eb="8">
      <t>セイカツ</t>
    </rPh>
    <phoneticPr fontId="2"/>
  </si>
  <si>
    <t>生活クラブ風の村　農仲舎八街</t>
    <rPh sb="9" eb="10">
      <t>ノウ</t>
    </rPh>
    <rPh sb="10" eb="11">
      <t>ナカ</t>
    </rPh>
    <rPh sb="11" eb="12">
      <t>シャ</t>
    </rPh>
    <rPh sb="12" eb="14">
      <t>ヤチマタ</t>
    </rPh>
    <phoneticPr fontId="2"/>
  </si>
  <si>
    <t>新規</t>
    <rPh sb="0" eb="2">
      <t>シンキ</t>
    </rPh>
    <phoneticPr fontId="2"/>
  </si>
  <si>
    <t>　</t>
    <phoneticPr fontId="2"/>
  </si>
  <si>
    <t>○</t>
    <phoneticPr fontId="2"/>
  </si>
  <si>
    <t>千葉県</t>
    <rPh sb="0" eb="3">
      <t>チバケン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</si>
</sst>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_);[Red]\(#,##0\)"/>
    <numFmt numFmtId="178" formatCode="#,##0.0_ "/>
    <numFmt numFmtId="179" formatCode="#,##0.0_);[Red]\(#,##0.0\)"/>
    <numFmt numFmtId="180" formatCode="0.0%"/>
    <numFmt numFmtId="181" formatCode="#,##0&quot; &quot;;[Red]&quot;(&quot;#,##0&quot;)&quot;"/>
    <numFmt numFmtId="182" formatCode="#,##0.000_);[Red]\(#,##0.000\)"/>
    <numFmt numFmtId="183" formatCode="0_);[Red]\(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Calibri"/>
      <family val="2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MS PGothic"/>
      <family val="3"/>
      <charset val="128"/>
    </font>
    <font>
      <sz val="11"/>
      <color theme="1"/>
      <name val="MS PGothic"/>
      <family val="3"/>
      <charset val="128"/>
    </font>
    <font>
      <sz val="8"/>
      <name val="ＭＳ Ｐゴシック"/>
      <family val="3"/>
      <charset val="128"/>
    </font>
    <font>
      <sz val="10"/>
      <name val="Arial"/>
      <family val="2"/>
    </font>
    <font>
      <sz val="11"/>
      <name val="MS PGothic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BE4D5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3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shrinkToFit="1"/>
    </xf>
    <xf numFmtId="179" fontId="4" fillId="0" borderId="1" xfId="2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177" fontId="0" fillId="0" borderId="1" xfId="1" applyNumberFormat="1" applyFont="1" applyFill="1" applyBorder="1" applyAlignment="1" applyProtection="1">
      <alignment vertical="center"/>
    </xf>
    <xf numFmtId="180" fontId="0" fillId="0" borderId="1" xfId="1" applyNumberFormat="1" applyFont="1" applyFill="1" applyBorder="1" applyAlignment="1" applyProtection="1">
      <alignment horizontal="right" vertical="center"/>
    </xf>
    <xf numFmtId="177" fontId="4" fillId="0" borderId="1" xfId="2" applyNumberFormat="1" applyFont="1" applyFill="1" applyBorder="1" applyAlignment="1">
      <alignment vertical="center"/>
    </xf>
    <xf numFmtId="178" fontId="4" fillId="0" borderId="2" xfId="0" applyNumberFormat="1" applyFont="1" applyBorder="1" applyAlignment="1">
      <alignment horizontal="right" vertical="center"/>
    </xf>
    <xf numFmtId="177" fontId="1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179" fontId="1" fillId="0" borderId="0" xfId="0" applyNumberFormat="1" applyFont="1" applyAlignment="1">
      <alignment horizontal="right" vertical="center"/>
    </xf>
    <xf numFmtId="177" fontId="1" fillId="0" borderId="7" xfId="0" applyNumberFormat="1" applyFont="1" applyBorder="1" applyAlignment="1">
      <alignment horizontal="center" vertical="center" shrinkToFit="1"/>
    </xf>
    <xf numFmtId="179" fontId="0" fillId="0" borderId="10" xfId="0" applyNumberFormat="1" applyBorder="1">
      <alignment vertical="center"/>
    </xf>
    <xf numFmtId="177" fontId="1" fillId="0" borderId="11" xfId="0" applyNumberFormat="1" applyFont="1" applyBorder="1">
      <alignment vertical="center"/>
    </xf>
    <xf numFmtId="177" fontId="1" fillId="0" borderId="15" xfId="0" applyNumberFormat="1" applyFont="1" applyBorder="1">
      <alignment vertical="center"/>
    </xf>
    <xf numFmtId="177" fontId="1" fillId="0" borderId="16" xfId="0" applyNumberFormat="1" applyFon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6" xfId="0" applyNumberFormat="1" applyBorder="1">
      <alignment vertical="center"/>
    </xf>
    <xf numFmtId="179" fontId="0" fillId="0" borderId="17" xfId="0" applyNumberFormat="1" applyBorder="1">
      <alignment vertical="center"/>
    </xf>
    <xf numFmtId="177" fontId="1" fillId="0" borderId="19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shrinkToFit="1"/>
    </xf>
    <xf numFmtId="177" fontId="1" fillId="0" borderId="23" xfId="0" applyNumberFormat="1" applyFont="1" applyBorder="1">
      <alignment vertical="center"/>
    </xf>
    <xf numFmtId="177" fontId="1" fillId="0" borderId="21" xfId="0" applyNumberFormat="1" applyFont="1" applyBorder="1">
      <alignment vertical="center"/>
    </xf>
    <xf numFmtId="177" fontId="1" fillId="0" borderId="22" xfId="0" applyNumberFormat="1" applyFont="1" applyBorder="1">
      <alignment vertical="center"/>
    </xf>
    <xf numFmtId="177" fontId="0" fillId="0" borderId="21" xfId="0" applyNumberFormat="1" applyBorder="1">
      <alignment vertical="center"/>
    </xf>
    <xf numFmtId="177" fontId="1" fillId="0" borderId="21" xfId="0" applyNumberFormat="1" applyFont="1" applyBorder="1" applyAlignment="1">
      <alignment horizontal="center" vertical="center" shrinkToFit="1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shrinkToFit="1"/>
    </xf>
    <xf numFmtId="0" fontId="0" fillId="0" borderId="6" xfId="0" applyBorder="1">
      <alignment vertical="center"/>
    </xf>
    <xf numFmtId="0" fontId="0" fillId="0" borderId="13" xfId="0" applyBorder="1" applyAlignment="1">
      <alignment horizontal="left" vertical="center" wrapText="1" shrinkToFi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8" xfId="0" applyFont="1" applyBorder="1" applyAlignment="1">
      <alignment horizontal="left" vertical="center" wrapText="1" shrinkToFit="1"/>
    </xf>
    <xf numFmtId="0" fontId="1" fillId="0" borderId="6" xfId="0" applyFont="1" applyBorder="1" applyAlignment="1">
      <alignment horizontal="left" vertical="center" wrapText="1" shrinkToFit="1"/>
    </xf>
    <xf numFmtId="0" fontId="0" fillId="8" borderId="1" xfId="0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vertical="center" shrinkToFit="1"/>
    </xf>
    <xf numFmtId="49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shrinkToFit="1"/>
    </xf>
    <xf numFmtId="0" fontId="1" fillId="8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 shrinkToFit="1"/>
    </xf>
    <xf numFmtId="0" fontId="1" fillId="8" borderId="1" xfId="0" applyFont="1" applyFill="1" applyBorder="1">
      <alignment vertical="center"/>
    </xf>
    <xf numFmtId="0" fontId="1" fillId="8" borderId="1" xfId="0" applyFont="1" applyFill="1" applyBorder="1" applyAlignment="1">
      <alignment horizontal="left" vertical="center" wrapText="1" shrinkToFit="1"/>
    </xf>
    <xf numFmtId="0" fontId="0" fillId="0" borderId="1" xfId="0" applyBorder="1">
      <alignment vertical="center"/>
    </xf>
    <xf numFmtId="0" fontId="0" fillId="8" borderId="1" xfId="0" applyFill="1" applyBorder="1" applyAlignment="1">
      <alignment vertical="center" shrinkToFit="1"/>
    </xf>
    <xf numFmtId="0" fontId="0" fillId="8" borderId="1" xfId="0" applyFill="1" applyBorder="1">
      <alignment vertical="center"/>
    </xf>
    <xf numFmtId="0" fontId="0" fillId="8" borderId="1" xfId="0" applyFill="1" applyBorder="1" applyAlignment="1">
      <alignment horizontal="left" vertical="center" shrinkToFit="1"/>
    </xf>
    <xf numFmtId="49" fontId="0" fillId="0" borderId="1" xfId="3" applyNumberFormat="1" applyFont="1" applyBorder="1" applyAlignment="1">
      <alignment horizontal="left" vertical="center" shrinkToFit="1"/>
    </xf>
    <xf numFmtId="49" fontId="1" fillId="8" borderId="1" xfId="3" applyNumberFormat="1" applyFill="1" applyBorder="1" applyAlignment="1">
      <alignment horizontal="left" vertical="center" shrinkToFit="1"/>
    </xf>
    <xf numFmtId="0" fontId="0" fillId="8" borderId="1" xfId="0" applyFill="1" applyBorder="1" applyAlignment="1">
      <alignment horizontal="left" vertical="center" wrapText="1" shrinkToFit="1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8" borderId="1" xfId="0" applyFill="1" applyBorder="1" applyAlignment="1">
      <alignment horizontal="left" vertical="center"/>
    </xf>
    <xf numFmtId="177" fontId="1" fillId="0" borderId="24" xfId="0" applyNumberFormat="1" applyFont="1" applyBorder="1" applyAlignment="1">
      <alignment horizontal="center" vertical="center" shrinkToFit="1"/>
    </xf>
    <xf numFmtId="0" fontId="0" fillId="0" borderId="24" xfId="0" applyBorder="1">
      <alignment vertical="center"/>
    </xf>
    <xf numFmtId="177" fontId="1" fillId="0" borderId="25" xfId="0" applyNumberFormat="1" applyFont="1" applyBorder="1" applyAlignment="1">
      <alignment horizontal="center" vertical="center" shrinkToFit="1"/>
    </xf>
    <xf numFmtId="0" fontId="0" fillId="0" borderId="26" xfId="0" applyBorder="1">
      <alignment vertical="center"/>
    </xf>
    <xf numFmtId="177" fontId="1" fillId="0" borderId="27" xfId="0" applyNumberFormat="1" applyFont="1" applyBorder="1" applyAlignment="1">
      <alignment horizontal="center" vertical="center" shrinkToFit="1"/>
    </xf>
    <xf numFmtId="0" fontId="0" fillId="0" borderId="27" xfId="0" applyBorder="1">
      <alignment vertical="center"/>
    </xf>
    <xf numFmtId="177" fontId="1" fillId="0" borderId="0" xfId="0" applyNumberFormat="1" applyFont="1" applyAlignment="1">
      <alignment horizontal="center" vertical="center" shrinkToFit="1"/>
    </xf>
    <xf numFmtId="9" fontId="1" fillId="0" borderId="0" xfId="0" applyNumberFormat="1" applyFont="1" applyAlignment="1">
      <alignment horizontal="center" vertical="center" shrinkToFit="1"/>
    </xf>
    <xf numFmtId="177" fontId="1" fillId="0" borderId="28" xfId="0" applyNumberFormat="1" applyFont="1" applyBorder="1" applyAlignment="1">
      <alignment horizontal="center" vertical="center" shrinkToFit="1"/>
    </xf>
    <xf numFmtId="9" fontId="1" fillId="0" borderId="28" xfId="0" applyNumberFormat="1" applyFont="1" applyBorder="1" applyAlignment="1">
      <alignment horizontal="center" vertical="center" shrinkToFit="1"/>
    </xf>
    <xf numFmtId="0" fontId="0" fillId="0" borderId="28" xfId="0" applyBorder="1">
      <alignment vertical="center"/>
    </xf>
    <xf numFmtId="0" fontId="1" fillId="0" borderId="28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9" fillId="8" borderId="0" xfId="3" applyFont="1" applyFill="1" applyAlignment="1">
      <alignment horizontal="center" vertical="center" shrinkToFit="1"/>
    </xf>
    <xf numFmtId="0" fontId="0" fillId="8" borderId="2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1" fillId="0" borderId="29" xfId="0" applyFont="1" applyBorder="1">
      <alignment vertical="center"/>
    </xf>
    <xf numFmtId="177" fontId="1" fillId="0" borderId="11" xfId="0" applyNumberFormat="1" applyFont="1" applyBorder="1" applyAlignment="1">
      <alignment vertical="center" shrinkToFit="1"/>
    </xf>
    <xf numFmtId="177" fontId="1" fillId="0" borderId="23" xfId="0" applyNumberFormat="1" applyFont="1" applyBorder="1" applyAlignment="1">
      <alignment vertical="center" shrinkToFit="1"/>
    </xf>
    <xf numFmtId="180" fontId="1" fillId="0" borderId="24" xfId="0" applyNumberFormat="1" applyFont="1" applyBorder="1" applyAlignment="1">
      <alignment horizontal="center" vertical="center" shrinkToFit="1"/>
    </xf>
    <xf numFmtId="180" fontId="1" fillId="0" borderId="27" xfId="0" applyNumberFormat="1" applyFont="1" applyBorder="1" applyAlignment="1">
      <alignment horizontal="center" vertical="center" shrinkToFit="1"/>
    </xf>
    <xf numFmtId="180" fontId="1" fillId="0" borderId="24" xfId="0" applyNumberFormat="1" applyFont="1" applyBorder="1">
      <alignment vertical="center"/>
    </xf>
    <xf numFmtId="180" fontId="1" fillId="0" borderId="25" xfId="0" applyNumberFormat="1" applyFont="1" applyBorder="1">
      <alignment vertical="center"/>
    </xf>
    <xf numFmtId="180" fontId="1" fillId="0" borderId="25" xfId="0" applyNumberFormat="1" applyFont="1" applyBorder="1" applyAlignment="1">
      <alignment horizontal="center" vertical="center" shrinkToFit="1"/>
    </xf>
    <xf numFmtId="180" fontId="1" fillId="0" borderId="0" xfId="0" applyNumberFormat="1" applyFont="1">
      <alignment vertical="center"/>
    </xf>
    <xf numFmtId="180" fontId="0" fillId="0" borderId="27" xfId="0" applyNumberFormat="1" applyBorder="1">
      <alignment vertical="center"/>
    </xf>
    <xf numFmtId="177" fontId="1" fillId="0" borderId="15" xfId="0" applyNumberFormat="1" applyFont="1" applyBorder="1" applyAlignment="1">
      <alignment horizontal="center" vertical="center" shrinkToFit="1"/>
    </xf>
    <xf numFmtId="177" fontId="1" fillId="0" borderId="32" xfId="0" applyNumberFormat="1" applyFont="1" applyBorder="1" applyAlignment="1">
      <alignment vertical="center" shrinkToFit="1"/>
    </xf>
    <xf numFmtId="0" fontId="4" fillId="0" borderId="33" xfId="0" applyFont="1" applyBorder="1" applyAlignment="1">
      <alignment vertical="center" shrinkToFit="1"/>
    </xf>
    <xf numFmtId="177" fontId="1" fillId="0" borderId="17" xfId="0" applyNumberFormat="1" applyFont="1" applyBorder="1">
      <alignment vertical="center"/>
    </xf>
    <xf numFmtId="0" fontId="1" fillId="0" borderId="28" xfId="0" applyFont="1" applyBorder="1" applyAlignment="1">
      <alignment horizontal="left" vertical="center" shrinkToFit="1"/>
    </xf>
    <xf numFmtId="0" fontId="4" fillId="0" borderId="33" xfId="0" applyFont="1" applyBorder="1">
      <alignment vertical="center"/>
    </xf>
    <xf numFmtId="0" fontId="0" fillId="8" borderId="33" xfId="0" applyFill="1" applyBorder="1" applyAlignment="1">
      <alignment horizontal="center" vertical="center"/>
    </xf>
    <xf numFmtId="0" fontId="1" fillId="0" borderId="28" xfId="0" applyFont="1" applyBorder="1" applyAlignment="1">
      <alignment horizontal="right" vertical="center"/>
    </xf>
    <xf numFmtId="180" fontId="1" fillId="0" borderId="27" xfId="0" applyNumberFormat="1" applyFont="1" applyBorder="1">
      <alignment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8" fillId="0" borderId="29" xfId="0" applyFont="1" applyBorder="1">
      <alignment vertical="center"/>
    </xf>
    <xf numFmtId="177" fontId="0" fillId="0" borderId="0" xfId="0" applyNumberFormat="1" applyAlignment="1">
      <alignment vertical="center" wrapText="1"/>
    </xf>
    <xf numFmtId="176" fontId="13" fillId="0" borderId="0" xfId="0" applyNumberFormat="1" applyFont="1">
      <alignment vertical="center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 shrinkToFit="1"/>
    </xf>
    <xf numFmtId="0" fontId="13" fillId="0" borderId="0" xfId="0" applyFont="1">
      <alignment vertical="center"/>
    </xf>
    <xf numFmtId="180" fontId="1" fillId="0" borderId="36" xfId="0" applyNumberFormat="1" applyFont="1" applyBorder="1" applyAlignment="1">
      <alignment horizontal="center" vertical="center" shrinkToFit="1"/>
    </xf>
    <xf numFmtId="177" fontId="1" fillId="0" borderId="30" xfId="0" applyNumberFormat="1" applyFont="1" applyBorder="1" applyAlignment="1">
      <alignment horizontal="center" vertical="center" shrinkToFit="1"/>
    </xf>
    <xf numFmtId="0" fontId="1" fillId="0" borderId="2" xfId="0" applyFont="1" applyBorder="1">
      <alignment vertical="center"/>
    </xf>
    <xf numFmtId="0" fontId="0" fillId="0" borderId="2" xfId="0" applyBorder="1" applyAlignment="1">
      <alignment vertical="center" shrinkToFit="1"/>
    </xf>
    <xf numFmtId="177" fontId="1" fillId="0" borderId="38" xfId="0" applyNumberFormat="1" applyFont="1" applyBorder="1" applyAlignment="1">
      <alignment vertical="center" shrinkToFit="1"/>
    </xf>
    <xf numFmtId="0" fontId="0" fillId="4" borderId="37" xfId="0" applyFill="1" applyBorder="1" applyAlignment="1">
      <alignment vertical="center" shrinkToFit="1"/>
    </xf>
    <xf numFmtId="177" fontId="0" fillId="4" borderId="37" xfId="0" applyNumberFormat="1" applyFill="1" applyBorder="1" applyAlignment="1">
      <alignment horizontal="center" vertical="center" shrinkToFit="1"/>
    </xf>
    <xf numFmtId="177" fontId="0" fillId="5" borderId="37" xfId="0" applyNumberFormat="1" applyFill="1" applyBorder="1" applyAlignment="1">
      <alignment horizontal="center" vertical="center" shrinkToFit="1"/>
    </xf>
    <xf numFmtId="177" fontId="7" fillId="5" borderId="37" xfId="0" applyNumberFormat="1" applyFont="1" applyFill="1" applyBorder="1" applyAlignment="1">
      <alignment horizontal="center" vertical="center" shrinkToFit="1"/>
    </xf>
    <xf numFmtId="0" fontId="7" fillId="5" borderId="37" xfId="0" applyFont="1" applyFill="1" applyBorder="1" applyAlignment="1">
      <alignment horizontal="center" vertical="center" shrinkToFit="1"/>
    </xf>
    <xf numFmtId="177" fontId="0" fillId="6" borderId="37" xfId="0" applyNumberFormat="1" applyFill="1" applyBorder="1" applyAlignment="1">
      <alignment horizontal="center" vertical="center" shrinkToFit="1"/>
    </xf>
    <xf numFmtId="177" fontId="7" fillId="6" borderId="37" xfId="0" applyNumberFormat="1" applyFont="1" applyFill="1" applyBorder="1" applyAlignment="1">
      <alignment horizontal="center" vertical="center" shrinkToFit="1"/>
    </xf>
    <xf numFmtId="0" fontId="7" fillId="6" borderId="37" xfId="0" applyFont="1" applyFill="1" applyBorder="1" applyAlignment="1">
      <alignment horizontal="center" vertical="center" shrinkToFit="1"/>
    </xf>
    <xf numFmtId="177" fontId="0" fillId="4" borderId="37" xfId="0" applyNumberFormat="1" applyFill="1" applyBorder="1" applyAlignment="1">
      <alignment horizontal="center" vertical="center"/>
    </xf>
    <xf numFmtId="177" fontId="0" fillId="4" borderId="37" xfId="0" applyNumberFormat="1" applyFill="1" applyBorder="1" applyAlignment="1">
      <alignment horizontal="center" vertical="center" wrapText="1"/>
    </xf>
    <xf numFmtId="177" fontId="0" fillId="4" borderId="37" xfId="0" applyNumberFormat="1" applyFill="1" applyBorder="1">
      <alignment vertical="center"/>
    </xf>
    <xf numFmtId="177" fontId="0" fillId="10" borderId="37" xfId="0" applyNumberFormat="1" applyFill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177" fontId="1" fillId="0" borderId="23" xfId="0" applyNumberFormat="1" applyFont="1" applyBorder="1" applyAlignment="1" applyProtection="1">
      <alignment vertical="center" shrinkToFit="1"/>
      <protection locked="0"/>
    </xf>
    <xf numFmtId="177" fontId="1" fillId="0" borderId="21" xfId="0" applyNumberFormat="1" applyFont="1" applyBorder="1" applyAlignment="1" applyProtection="1">
      <alignment vertical="center" shrinkToFit="1"/>
      <protection locked="0"/>
    </xf>
    <xf numFmtId="177" fontId="0" fillId="0" borderId="21" xfId="0" applyNumberFormat="1" applyBorder="1" applyAlignment="1" applyProtection="1">
      <alignment vertical="center" shrinkToFit="1"/>
      <protection locked="0"/>
    </xf>
    <xf numFmtId="177" fontId="1" fillId="0" borderId="21" xfId="0" applyNumberFormat="1" applyFont="1" applyBorder="1" applyAlignment="1" applyProtection="1">
      <alignment horizontal="center" vertical="center" shrinkToFit="1"/>
      <protection locked="0"/>
    </xf>
    <xf numFmtId="177" fontId="1" fillId="0" borderId="38" xfId="0" applyNumberFormat="1" applyFont="1" applyBorder="1" applyAlignment="1" applyProtection="1">
      <alignment vertical="center" shrinkToFit="1"/>
      <protection locked="0"/>
    </xf>
    <xf numFmtId="177" fontId="1" fillId="0" borderId="30" xfId="0" applyNumberFormat="1" applyFont="1" applyBorder="1" applyAlignment="1" applyProtection="1">
      <alignment horizontal="center" vertical="center" shrinkToFit="1"/>
      <protection locked="0"/>
    </xf>
    <xf numFmtId="180" fontId="1" fillId="0" borderId="36" xfId="0" applyNumberFormat="1" applyFont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vertical="center" shrinkToFit="1"/>
      <protection locked="0"/>
    </xf>
    <xf numFmtId="180" fontId="1" fillId="0" borderId="36" xfId="0" applyNumberFormat="1" applyFont="1" applyBorder="1" applyAlignment="1" applyProtection="1">
      <alignment vertical="center" shrinkToFit="1"/>
      <protection locked="0"/>
    </xf>
    <xf numFmtId="177" fontId="1" fillId="0" borderId="24" xfId="0" applyNumberFormat="1" applyFont="1" applyBorder="1" applyAlignment="1" applyProtection="1">
      <alignment horizontal="center" vertical="center" shrinkToFit="1"/>
      <protection locked="0"/>
    </xf>
    <xf numFmtId="180" fontId="1" fillId="0" borderId="24" xfId="0" applyNumberFormat="1" applyFont="1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vertical="center" shrinkToFit="1"/>
      <protection locked="0"/>
    </xf>
    <xf numFmtId="180" fontId="1" fillId="0" borderId="24" xfId="0" applyNumberFormat="1" applyFont="1" applyBorder="1" applyAlignment="1" applyProtection="1">
      <alignment vertical="center" shrinkToFit="1"/>
      <protection locked="0"/>
    </xf>
    <xf numFmtId="177" fontId="1" fillId="0" borderId="25" xfId="0" applyNumberFormat="1" applyFont="1" applyBorder="1" applyAlignment="1" applyProtection="1">
      <alignment horizontal="center" vertical="center" shrinkToFit="1"/>
      <protection locked="0"/>
    </xf>
    <xf numFmtId="180" fontId="0" fillId="0" borderId="24" xfId="0" applyNumberFormat="1" applyBorder="1" applyAlignment="1" applyProtection="1">
      <alignment vertical="center" shrinkToFit="1"/>
      <protection locked="0"/>
    </xf>
    <xf numFmtId="177" fontId="0" fillId="0" borderId="23" xfId="0" applyNumberFormat="1" applyBorder="1" applyAlignment="1" applyProtection="1">
      <alignment vertical="center" shrinkToFit="1"/>
      <protection locked="0"/>
    </xf>
    <xf numFmtId="0" fontId="1" fillId="0" borderId="24" xfId="0" applyFont="1" applyBorder="1" applyAlignment="1" applyProtection="1">
      <alignment vertical="center" shrinkToFit="1"/>
      <protection locked="0"/>
    </xf>
    <xf numFmtId="181" fontId="0" fillId="0" borderId="40" xfId="0" applyNumberFormat="1" applyBorder="1" applyAlignment="1" applyProtection="1">
      <alignment horizontal="center" vertical="center" shrinkToFit="1"/>
      <protection locked="0"/>
    </xf>
    <xf numFmtId="181" fontId="0" fillId="0" borderId="41" xfId="0" applyNumberFormat="1" applyBorder="1" applyAlignment="1" applyProtection="1">
      <alignment vertical="center" shrinkToFit="1"/>
      <protection locked="0"/>
    </xf>
    <xf numFmtId="181" fontId="0" fillId="0" borderId="42" xfId="0" applyNumberFormat="1" applyBorder="1" applyAlignment="1" applyProtection="1">
      <alignment horizontal="center" vertical="center" shrinkToFit="1"/>
      <protection locked="0"/>
    </xf>
    <xf numFmtId="180" fontId="0" fillId="0" borderId="43" xfId="0" applyNumberFormat="1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180" fontId="0" fillId="0" borderId="43" xfId="0" applyNumberFormat="1" applyBorder="1" applyAlignment="1" applyProtection="1">
      <alignment vertical="center" shrinkToFit="1"/>
      <protection locked="0"/>
    </xf>
    <xf numFmtId="181" fontId="0" fillId="0" borderId="43" xfId="0" applyNumberFormat="1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vertical="center" shrinkToFit="1"/>
      <protection locked="0"/>
    </xf>
    <xf numFmtId="177" fontId="1" fillId="0" borderId="45" xfId="0" applyNumberFormat="1" applyFont="1" applyBorder="1" applyAlignment="1" applyProtection="1">
      <alignment vertical="center" shrinkToFit="1"/>
      <protection locked="0"/>
    </xf>
    <xf numFmtId="177" fontId="0" fillId="0" borderId="45" xfId="0" applyNumberFormat="1" applyBorder="1" applyAlignment="1" applyProtection="1">
      <alignment vertical="center" shrinkToFit="1"/>
      <protection locked="0"/>
    </xf>
    <xf numFmtId="177" fontId="0" fillId="0" borderId="21" xfId="0" applyNumberFormat="1" applyBorder="1" applyAlignment="1" applyProtection="1">
      <alignment horizontal="center" vertical="center" shrinkToFit="1"/>
      <protection locked="0"/>
    </xf>
    <xf numFmtId="177" fontId="0" fillId="0" borderId="24" xfId="0" applyNumberFormat="1" applyBorder="1" applyAlignment="1" applyProtection="1">
      <alignment horizontal="center" vertical="center" shrinkToFit="1"/>
      <protection locked="0"/>
    </xf>
    <xf numFmtId="180" fontId="0" fillId="0" borderId="24" xfId="0" applyNumberFormat="1" applyBorder="1" applyAlignment="1" applyProtection="1">
      <alignment horizontal="center" vertical="center" shrinkToFit="1"/>
      <protection locked="0"/>
    </xf>
    <xf numFmtId="177" fontId="0" fillId="0" borderId="25" xfId="0" applyNumberFormat="1" applyBorder="1" applyAlignment="1" applyProtection="1">
      <alignment horizontal="center" vertical="center" shrinkToFit="1"/>
      <protection locked="0"/>
    </xf>
    <xf numFmtId="177" fontId="1" fillId="0" borderId="31" xfId="0" applyNumberFormat="1" applyFont="1" applyBorder="1" applyAlignment="1" applyProtection="1">
      <alignment vertical="center" shrinkToFit="1"/>
      <protection locked="0"/>
    </xf>
    <xf numFmtId="177" fontId="1" fillId="0" borderId="5" xfId="0" applyNumberFormat="1" applyFont="1" applyBorder="1" applyAlignment="1" applyProtection="1">
      <alignment horizontal="center" vertical="center" shrinkToFit="1"/>
      <protection locked="0"/>
    </xf>
    <xf numFmtId="177" fontId="1" fillId="0" borderId="10" xfId="0" applyNumberFormat="1" applyFont="1" applyBorder="1" applyAlignment="1" applyProtection="1">
      <alignment vertical="center" shrinkToFit="1"/>
      <protection locked="0"/>
    </xf>
    <xf numFmtId="180" fontId="1" fillId="0" borderId="25" xfId="0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180" fontId="1" fillId="0" borderId="25" xfId="0" applyNumberFormat="1" applyFont="1" applyBorder="1" applyAlignment="1" applyProtection="1">
      <alignment vertical="center" shrinkToFit="1"/>
      <protection locked="0"/>
    </xf>
    <xf numFmtId="0" fontId="0" fillId="0" borderId="36" xfId="0" applyBorder="1" applyAlignment="1" applyProtection="1">
      <alignment vertical="center" shrinkToFit="1"/>
      <protection locked="0"/>
    </xf>
    <xf numFmtId="180" fontId="1" fillId="0" borderId="30" xfId="0" applyNumberFormat="1" applyFont="1" applyBorder="1" applyAlignment="1" applyProtection="1">
      <alignment vertical="center" shrinkToFit="1"/>
      <protection locked="0"/>
    </xf>
    <xf numFmtId="177" fontId="0" fillId="0" borderId="38" xfId="0" applyNumberFormat="1" applyBorder="1" applyAlignment="1" applyProtection="1">
      <alignment vertical="center" shrinkToFit="1"/>
      <protection locked="0"/>
    </xf>
    <xf numFmtId="177" fontId="0" fillId="0" borderId="10" xfId="0" applyNumberFormat="1" applyBorder="1" applyAlignment="1" applyProtection="1">
      <alignment vertical="center" shrinkToFit="1"/>
      <protection locked="0"/>
    </xf>
    <xf numFmtId="177" fontId="19" fillId="0" borderId="46" xfId="0" applyNumberFormat="1" applyFont="1" applyBorder="1" applyAlignment="1">
      <alignment vertical="center" shrinkToFit="1"/>
    </xf>
    <xf numFmtId="177" fontId="19" fillId="0" borderId="47" xfId="0" applyNumberFormat="1" applyFont="1" applyBorder="1" applyAlignment="1">
      <alignment vertical="center" shrinkToFit="1"/>
    </xf>
    <xf numFmtId="177" fontId="19" fillId="0" borderId="49" xfId="0" applyNumberFormat="1" applyFont="1" applyBorder="1" applyAlignment="1">
      <alignment horizontal="center" vertical="center" shrinkToFit="1"/>
    </xf>
    <xf numFmtId="177" fontId="19" fillId="0" borderId="42" xfId="0" applyNumberFormat="1" applyFont="1" applyBorder="1" applyAlignment="1">
      <alignment horizontal="center" vertical="center" shrinkToFit="1"/>
    </xf>
    <xf numFmtId="180" fontId="19" fillId="0" borderId="42" xfId="0" applyNumberFormat="1" applyFont="1" applyBorder="1" applyAlignment="1">
      <alignment horizontal="center" vertical="center" shrinkToFit="1"/>
    </xf>
    <xf numFmtId="0" fontId="19" fillId="0" borderId="42" xfId="0" applyFont="1" applyBorder="1" applyAlignment="1">
      <alignment vertical="center" shrinkToFit="1"/>
    </xf>
    <xf numFmtId="177" fontId="0" fillId="0" borderId="31" xfId="0" applyNumberFormat="1" applyBorder="1" applyAlignment="1" applyProtection="1">
      <alignment vertical="center" shrinkToFit="1"/>
      <protection locked="0"/>
    </xf>
    <xf numFmtId="177" fontId="0" fillId="0" borderId="5" xfId="0" applyNumberFormat="1" applyBorder="1" applyAlignment="1" applyProtection="1">
      <alignment horizontal="center" vertical="center" shrinkToFit="1"/>
      <protection locked="0"/>
    </xf>
    <xf numFmtId="180" fontId="0" fillId="0" borderId="25" xfId="0" applyNumberFormat="1" applyBorder="1" applyAlignment="1" applyProtection="1">
      <alignment horizontal="center" vertical="center" shrinkToFit="1"/>
      <protection locked="0"/>
    </xf>
    <xf numFmtId="180" fontId="0" fillId="0" borderId="25" xfId="0" applyNumberFormat="1" applyBorder="1" applyAlignment="1" applyProtection="1">
      <alignment vertical="center" shrinkToFit="1"/>
      <protection locked="0"/>
    </xf>
    <xf numFmtId="177" fontId="20" fillId="0" borderId="46" xfId="0" applyNumberFormat="1" applyFont="1" applyBorder="1" applyAlignment="1">
      <alignment vertical="center" shrinkToFit="1"/>
    </xf>
    <xf numFmtId="177" fontId="20" fillId="0" borderId="47" xfId="0" applyNumberFormat="1" applyFont="1" applyBorder="1" applyAlignment="1">
      <alignment vertical="center" shrinkToFit="1"/>
    </xf>
    <xf numFmtId="177" fontId="20" fillId="0" borderId="49" xfId="0" applyNumberFormat="1" applyFont="1" applyBorder="1" applyAlignment="1">
      <alignment horizontal="center" vertical="center" shrinkToFit="1"/>
    </xf>
    <xf numFmtId="177" fontId="1" fillId="0" borderId="15" xfId="0" applyNumberFormat="1" applyFont="1" applyBorder="1" applyAlignment="1">
      <alignment vertical="center" shrinkToFit="1"/>
    </xf>
    <xf numFmtId="177" fontId="1" fillId="0" borderId="16" xfId="0" applyNumberFormat="1" applyFont="1" applyBorder="1" applyAlignment="1">
      <alignment vertical="center" shrinkToFit="1"/>
    </xf>
    <xf numFmtId="179" fontId="0" fillId="0" borderId="17" xfId="0" applyNumberFormat="1" applyBorder="1" applyAlignment="1">
      <alignment vertical="center" shrinkToFit="1"/>
    </xf>
    <xf numFmtId="177" fontId="0" fillId="0" borderId="15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177" fontId="1" fillId="0" borderId="0" xfId="0" applyNumberFormat="1" applyFont="1" applyAlignment="1">
      <alignment vertical="center" shrinkToFit="1"/>
    </xf>
    <xf numFmtId="179" fontId="1" fillId="0" borderId="0" xfId="0" applyNumberFormat="1" applyFont="1" applyAlignment="1">
      <alignment horizontal="right" vertical="center" shrinkToFit="1"/>
    </xf>
    <xf numFmtId="177" fontId="1" fillId="0" borderId="0" xfId="0" applyNumberFormat="1" applyFont="1" applyAlignment="1">
      <alignment horizontal="right" vertical="center" shrinkToFit="1"/>
    </xf>
    <xf numFmtId="0" fontId="0" fillId="0" borderId="6" xfId="0" applyBorder="1" applyAlignment="1">
      <alignment horizontal="center" vertical="center"/>
    </xf>
    <xf numFmtId="177" fontId="0" fillId="8" borderId="22" xfId="0" applyNumberFormat="1" applyFill="1" applyBorder="1" applyAlignment="1" applyProtection="1">
      <alignment vertical="center" shrinkToFit="1"/>
      <protection locked="0"/>
    </xf>
    <xf numFmtId="179" fontId="0" fillId="8" borderId="38" xfId="0" applyNumberFormat="1" applyFill="1" applyBorder="1" applyAlignment="1">
      <alignment vertical="center" shrinkToFit="1"/>
    </xf>
    <xf numFmtId="177" fontId="0" fillId="8" borderId="21" xfId="0" applyNumberFormat="1" applyFill="1" applyBorder="1" applyAlignment="1" applyProtection="1">
      <alignment vertical="center" shrinkToFit="1"/>
      <protection locked="0"/>
    </xf>
    <xf numFmtId="177" fontId="1" fillId="8" borderId="22" xfId="0" applyNumberFormat="1" applyFont="1" applyFill="1" applyBorder="1" applyAlignment="1">
      <alignment vertical="center" shrinkToFit="1"/>
    </xf>
    <xf numFmtId="179" fontId="0" fillId="8" borderId="10" xfId="0" applyNumberFormat="1" applyFill="1" applyBorder="1" applyAlignment="1">
      <alignment vertical="center" shrinkToFit="1"/>
    </xf>
    <xf numFmtId="177" fontId="0" fillId="8" borderId="3" xfId="0" applyNumberFormat="1" applyFill="1" applyBorder="1" applyAlignment="1" applyProtection="1">
      <alignment vertical="center" shrinkToFit="1"/>
      <protection locked="0"/>
    </xf>
    <xf numFmtId="38" fontId="18" fillId="8" borderId="3" xfId="2" applyFont="1" applyFill="1" applyBorder="1" applyAlignment="1" applyProtection="1">
      <alignment horizontal="right" vertical="center" shrinkToFit="1"/>
      <protection locked="0"/>
    </xf>
    <xf numFmtId="177" fontId="0" fillId="8" borderId="22" xfId="0" applyNumberFormat="1" applyFill="1" applyBorder="1" applyAlignment="1">
      <alignment vertical="center" shrinkToFit="1"/>
    </xf>
    <xf numFmtId="177" fontId="19" fillId="8" borderId="48" xfId="0" applyNumberFormat="1" applyFont="1" applyFill="1" applyBorder="1" applyAlignment="1">
      <alignment vertical="center" shrinkToFit="1"/>
    </xf>
    <xf numFmtId="177" fontId="19" fillId="8" borderId="47" xfId="0" applyNumberFormat="1" applyFont="1" applyFill="1" applyBorder="1" applyAlignment="1">
      <alignment vertical="center" shrinkToFit="1"/>
    </xf>
    <xf numFmtId="177" fontId="19" fillId="11" borderId="48" xfId="0" applyNumberFormat="1" applyFont="1" applyFill="1" applyBorder="1" applyAlignment="1">
      <alignment vertical="center" shrinkToFit="1"/>
    </xf>
    <xf numFmtId="177" fontId="20" fillId="8" borderId="48" xfId="0" applyNumberFormat="1" applyFont="1" applyFill="1" applyBorder="1" applyAlignment="1">
      <alignment vertical="center" shrinkToFit="1"/>
    </xf>
    <xf numFmtId="177" fontId="20" fillId="8" borderId="47" xfId="0" applyNumberFormat="1" applyFont="1" applyFill="1" applyBorder="1" applyAlignment="1">
      <alignment vertical="center" shrinkToFit="1"/>
    </xf>
    <xf numFmtId="177" fontId="20" fillId="11" borderId="48" xfId="0" applyNumberFormat="1" applyFont="1" applyFill="1" applyBorder="1" applyAlignment="1">
      <alignment vertical="center" shrinkToFit="1"/>
    </xf>
    <xf numFmtId="177" fontId="1" fillId="8" borderId="23" xfId="0" applyNumberFormat="1" applyFont="1" applyFill="1" applyBorder="1" applyAlignment="1" applyProtection="1">
      <alignment horizontal="right" vertical="center" shrinkToFit="1"/>
      <protection locked="0"/>
    </xf>
    <xf numFmtId="177" fontId="1" fillId="8" borderId="21" xfId="0" applyNumberFormat="1" applyFont="1" applyFill="1" applyBorder="1" applyAlignment="1" applyProtection="1">
      <alignment horizontal="right" vertical="center" shrinkToFit="1"/>
      <protection locked="0"/>
    </xf>
    <xf numFmtId="177" fontId="1" fillId="8" borderId="22" xfId="0" applyNumberFormat="1" applyFont="1" applyFill="1" applyBorder="1" applyAlignment="1" applyProtection="1">
      <alignment horizontal="right" vertical="center" shrinkToFit="1"/>
      <protection locked="0"/>
    </xf>
    <xf numFmtId="179" fontId="0" fillId="8" borderId="38" xfId="0" applyNumberFormat="1" applyFill="1" applyBorder="1" applyAlignment="1">
      <alignment horizontal="right" vertical="center" shrinkToFit="1"/>
    </xf>
    <xf numFmtId="177" fontId="0" fillId="8" borderId="21" xfId="0" applyNumberFormat="1" applyFill="1" applyBorder="1" applyAlignment="1" applyProtection="1">
      <alignment horizontal="right" vertical="center" shrinkToFit="1"/>
      <protection locked="0"/>
    </xf>
    <xf numFmtId="177" fontId="1" fillId="8" borderId="22" xfId="0" applyNumberFormat="1" applyFont="1" applyFill="1" applyBorder="1" applyAlignment="1">
      <alignment horizontal="right" vertical="center" shrinkToFit="1"/>
    </xf>
    <xf numFmtId="179" fontId="0" fillId="8" borderId="10" xfId="0" applyNumberFormat="1" applyFill="1" applyBorder="1" applyAlignment="1">
      <alignment horizontal="right" vertical="center" shrinkToFit="1"/>
    </xf>
    <xf numFmtId="0" fontId="18" fillId="8" borderId="6" xfId="0" applyFont="1" applyFill="1" applyBorder="1" applyAlignment="1" applyProtection="1">
      <alignment horizontal="right" vertical="center" shrinkToFit="1"/>
      <protection locked="0"/>
    </xf>
    <xf numFmtId="38" fontId="0" fillId="8" borderId="22" xfId="2" applyFont="1" applyFill="1" applyBorder="1" applyAlignment="1" applyProtection="1">
      <alignment vertical="center" shrinkToFit="1"/>
      <protection locked="0"/>
    </xf>
    <xf numFmtId="177" fontId="21" fillId="8" borderId="9" xfId="0" applyNumberFormat="1" applyFont="1" applyFill="1" applyBorder="1" applyAlignment="1" applyProtection="1">
      <alignment vertical="center" shrinkToFit="1"/>
      <protection locked="0"/>
    </xf>
    <xf numFmtId="177" fontId="22" fillId="8" borderId="52" xfId="0" applyNumberFormat="1" applyFont="1" applyFill="1" applyBorder="1" applyAlignment="1" applyProtection="1">
      <alignment vertical="center" shrinkToFit="1"/>
      <protection locked="0"/>
    </xf>
    <xf numFmtId="177" fontId="0" fillId="8" borderId="23" xfId="0" applyNumberFormat="1" applyFill="1" applyBorder="1" applyAlignment="1" applyProtection="1">
      <alignment vertical="center" shrinkToFit="1"/>
      <protection locked="0"/>
    </xf>
    <xf numFmtId="177" fontId="0" fillId="8" borderId="39" xfId="0" applyNumberFormat="1" applyFill="1" applyBorder="1" applyAlignment="1" applyProtection="1">
      <alignment horizontal="center" vertical="center" shrinkToFit="1"/>
      <protection locked="0"/>
    </xf>
    <xf numFmtId="177" fontId="0" fillId="8" borderId="38" xfId="0" applyNumberFormat="1" applyFill="1" applyBorder="1" applyAlignment="1" applyProtection="1">
      <alignment vertical="center" shrinkToFit="1"/>
      <protection locked="0"/>
    </xf>
    <xf numFmtId="177" fontId="0" fillId="8" borderId="30" xfId="0" applyNumberFormat="1" applyFill="1" applyBorder="1" applyAlignment="1" applyProtection="1">
      <alignment horizontal="center" vertical="center" shrinkToFit="1"/>
      <protection locked="0"/>
    </xf>
    <xf numFmtId="180" fontId="0" fillId="8" borderId="36" xfId="0" applyNumberFormat="1" applyFill="1" applyBorder="1" applyAlignment="1" applyProtection="1">
      <alignment horizontal="center" vertical="center" shrinkToFit="1"/>
      <protection locked="0"/>
    </xf>
    <xf numFmtId="0" fontId="0" fillId="8" borderId="26" xfId="0" applyFill="1" applyBorder="1" applyAlignment="1" applyProtection="1">
      <alignment vertical="center" shrinkToFit="1"/>
      <protection locked="0"/>
    </xf>
    <xf numFmtId="180" fontId="0" fillId="8" borderId="26" xfId="0" applyNumberFormat="1" applyFill="1" applyBorder="1" applyAlignment="1" applyProtection="1">
      <alignment vertical="center" shrinkToFit="1"/>
      <protection locked="0"/>
    </xf>
    <xf numFmtId="177" fontId="0" fillId="8" borderId="9" xfId="0" applyNumberFormat="1" applyFill="1" applyBorder="1" applyAlignment="1" applyProtection="1">
      <alignment vertical="center" shrinkToFit="1"/>
      <protection locked="0"/>
    </xf>
    <xf numFmtId="177" fontId="0" fillId="8" borderId="5" xfId="0" applyNumberFormat="1" applyFill="1" applyBorder="1" applyAlignment="1" applyProtection="1">
      <alignment vertical="center" shrinkToFit="1"/>
      <protection locked="0"/>
    </xf>
    <xf numFmtId="177" fontId="0" fillId="8" borderId="6" xfId="0" applyNumberFormat="1" applyFill="1" applyBorder="1" applyAlignment="1" applyProtection="1">
      <alignment vertical="center" shrinkToFit="1"/>
      <protection locked="0"/>
    </xf>
    <xf numFmtId="177" fontId="0" fillId="8" borderId="6" xfId="0" applyNumberFormat="1" applyFill="1" applyBorder="1" applyAlignment="1">
      <alignment vertical="center" shrinkToFit="1"/>
    </xf>
    <xf numFmtId="177" fontId="0" fillId="8" borderId="18" xfId="0" applyNumberFormat="1" applyFill="1" applyBorder="1" applyAlignment="1" applyProtection="1">
      <alignment horizontal="center" vertical="center" shrinkToFit="1"/>
      <protection locked="0"/>
    </xf>
    <xf numFmtId="177" fontId="0" fillId="8" borderId="24" xfId="0" applyNumberFormat="1" applyFill="1" applyBorder="1" applyAlignment="1" applyProtection="1">
      <alignment horizontal="center" vertical="center" shrinkToFit="1"/>
      <protection locked="0"/>
    </xf>
    <xf numFmtId="180" fontId="0" fillId="8" borderId="24" xfId="0" applyNumberFormat="1" applyFill="1" applyBorder="1" applyAlignment="1" applyProtection="1">
      <alignment horizontal="center" vertical="center" shrinkToFit="1"/>
      <protection locked="0"/>
    </xf>
    <xf numFmtId="0" fontId="0" fillId="8" borderId="24" xfId="0" applyFill="1" applyBorder="1" applyAlignment="1" applyProtection="1">
      <alignment vertical="center" shrinkToFit="1"/>
      <protection locked="0"/>
    </xf>
    <xf numFmtId="180" fontId="0" fillId="8" borderId="24" xfId="0" applyNumberFormat="1" applyFill="1" applyBorder="1" applyAlignment="1" applyProtection="1">
      <alignment vertical="center" shrinkToFit="1"/>
      <protection locked="0"/>
    </xf>
    <xf numFmtId="177" fontId="0" fillId="8" borderId="25" xfId="0" applyNumberFormat="1" applyFill="1" applyBorder="1" applyAlignment="1" applyProtection="1">
      <alignment horizontal="center" vertical="center" shrinkToFit="1"/>
      <protection locked="0"/>
    </xf>
    <xf numFmtId="0" fontId="0" fillId="8" borderId="0" xfId="0" applyFill="1" applyAlignment="1" applyProtection="1">
      <alignment vertical="center" shrinkToFit="1"/>
      <protection locked="0"/>
    </xf>
    <xf numFmtId="177" fontId="0" fillId="8" borderId="50" xfId="0" applyNumberFormat="1" applyFill="1" applyBorder="1" applyAlignment="1" applyProtection="1">
      <alignment vertical="center" shrinkToFit="1"/>
      <protection locked="0"/>
    </xf>
    <xf numFmtId="179" fontId="0" fillId="8" borderId="51" xfId="0" applyNumberFormat="1" applyFill="1" applyBorder="1" applyAlignment="1">
      <alignment vertical="center" shrinkToFit="1"/>
    </xf>
    <xf numFmtId="177" fontId="0" fillId="8" borderId="9" xfId="4" applyNumberFormat="1" applyFont="1" applyFill="1" applyBorder="1" applyAlignment="1" applyProtection="1">
      <alignment vertical="center" shrinkToFit="1"/>
      <protection locked="0"/>
    </xf>
    <xf numFmtId="177" fontId="0" fillId="8" borderId="5" xfId="4" applyNumberFormat="1" applyFont="1" applyFill="1" applyBorder="1" applyAlignment="1" applyProtection="1">
      <alignment vertical="center" shrinkToFit="1"/>
      <protection locked="0"/>
    </xf>
    <xf numFmtId="38" fontId="0" fillId="8" borderId="6" xfId="2" applyFont="1" applyFill="1" applyBorder="1" applyAlignment="1" applyProtection="1">
      <alignment horizontal="right" vertical="center" shrinkToFit="1"/>
      <protection locked="0"/>
    </xf>
    <xf numFmtId="179" fontId="0" fillId="8" borderId="10" xfId="4" applyNumberFormat="1" applyFont="1" applyFill="1" applyBorder="1" applyAlignment="1">
      <alignment vertical="center" shrinkToFit="1"/>
    </xf>
    <xf numFmtId="177" fontId="0" fillId="8" borderId="6" xfId="4" applyNumberFormat="1" applyFont="1" applyFill="1" applyBorder="1" applyAlignment="1">
      <alignment vertical="center" shrinkToFit="1"/>
    </xf>
    <xf numFmtId="177" fontId="0" fillId="8" borderId="18" xfId="4" applyNumberFormat="1" applyFont="1" applyFill="1" applyBorder="1" applyAlignment="1" applyProtection="1">
      <alignment horizontal="center" vertical="center" shrinkToFit="1"/>
      <protection locked="0"/>
    </xf>
    <xf numFmtId="177" fontId="0" fillId="8" borderId="24" xfId="4" applyNumberFormat="1" applyFont="1" applyFill="1" applyBorder="1" applyAlignment="1" applyProtection="1">
      <alignment horizontal="center" vertical="center" shrinkToFit="1"/>
      <protection locked="0"/>
    </xf>
    <xf numFmtId="180" fontId="0" fillId="8" borderId="24" xfId="4" applyNumberFormat="1" applyFont="1" applyFill="1" applyBorder="1" applyAlignment="1" applyProtection="1">
      <alignment horizontal="center" vertical="center" shrinkToFit="1"/>
      <protection locked="0"/>
    </xf>
    <xf numFmtId="0" fontId="0" fillId="8" borderId="24" xfId="4" applyFont="1" applyFill="1" applyBorder="1" applyAlignment="1" applyProtection="1">
      <alignment vertical="center" shrinkToFit="1"/>
      <protection locked="0"/>
    </xf>
    <xf numFmtId="180" fontId="0" fillId="8" borderId="24" xfId="4" applyNumberFormat="1" applyFont="1" applyFill="1" applyBorder="1" applyAlignment="1" applyProtection="1">
      <alignment vertical="center" shrinkToFit="1"/>
      <protection locked="0"/>
    </xf>
    <xf numFmtId="179" fontId="0" fillId="12" borderId="10" xfId="0" applyNumberFormat="1" applyFill="1" applyBorder="1" applyAlignment="1">
      <alignment vertical="center" shrinkToFit="1"/>
    </xf>
    <xf numFmtId="177" fontId="0" fillId="12" borderId="6" xfId="0" applyNumberFormat="1" applyFill="1" applyBorder="1" applyAlignment="1">
      <alignment vertical="center" shrinkToFit="1"/>
    </xf>
    <xf numFmtId="0" fontId="0" fillId="8" borderId="29" xfId="0" applyFill="1" applyBorder="1" applyAlignment="1" applyProtection="1">
      <alignment horizontal="right" vertical="center" shrinkToFit="1"/>
      <protection locked="0"/>
    </xf>
    <xf numFmtId="177" fontId="0" fillId="8" borderId="52" xfId="0" applyNumberFormat="1" applyFill="1" applyBorder="1" applyAlignment="1" applyProtection="1">
      <alignment vertical="center" shrinkToFit="1"/>
      <protection locked="0"/>
    </xf>
    <xf numFmtId="0" fontId="0" fillId="8" borderId="6" xfId="0" applyFill="1" applyBorder="1" applyAlignment="1" applyProtection="1">
      <alignment horizontal="right" vertical="center" shrinkToFit="1"/>
      <protection locked="0"/>
    </xf>
    <xf numFmtId="177" fontId="23" fillId="8" borderId="53" xfId="0" applyNumberFormat="1" applyFont="1" applyFill="1" applyBorder="1" applyAlignment="1">
      <alignment vertical="center" shrinkToFit="1"/>
    </xf>
    <xf numFmtId="177" fontId="23" fillId="8" borderId="49" xfId="0" applyNumberFormat="1" applyFont="1" applyFill="1" applyBorder="1" applyAlignment="1">
      <alignment vertical="center" shrinkToFit="1"/>
    </xf>
    <xf numFmtId="177" fontId="23" fillId="8" borderId="54" xfId="0" applyNumberFormat="1" applyFont="1" applyFill="1" applyBorder="1" applyAlignment="1">
      <alignment vertical="center" shrinkToFit="1"/>
    </xf>
    <xf numFmtId="179" fontId="23" fillId="13" borderId="55" xfId="0" applyNumberFormat="1" applyFont="1" applyFill="1" applyBorder="1" applyAlignment="1">
      <alignment vertical="center" shrinkToFit="1"/>
    </xf>
    <xf numFmtId="177" fontId="23" fillId="13" borderId="54" xfId="0" applyNumberFormat="1" applyFont="1" applyFill="1" applyBorder="1" applyAlignment="1">
      <alignment vertical="center" shrinkToFit="1"/>
    </xf>
    <xf numFmtId="177" fontId="23" fillId="8" borderId="56" xfId="0" applyNumberFormat="1" applyFont="1" applyFill="1" applyBorder="1" applyAlignment="1">
      <alignment horizontal="center" vertical="center" shrinkToFit="1"/>
    </xf>
    <xf numFmtId="177" fontId="23" fillId="8" borderId="43" xfId="0" applyNumberFormat="1" applyFont="1" applyFill="1" applyBorder="1" applyAlignment="1">
      <alignment horizontal="center" vertical="center" shrinkToFit="1"/>
    </xf>
    <xf numFmtId="180" fontId="23" fillId="8" borderId="43" xfId="0" applyNumberFormat="1" applyFont="1" applyFill="1" applyBorder="1" applyAlignment="1">
      <alignment horizontal="center" vertical="center" shrinkToFit="1"/>
    </xf>
    <xf numFmtId="0" fontId="23" fillId="8" borderId="43" xfId="0" applyFont="1" applyFill="1" applyBorder="1" applyAlignment="1">
      <alignment vertical="center" shrinkToFit="1"/>
    </xf>
    <xf numFmtId="180" fontId="23" fillId="8" borderId="43" xfId="0" applyNumberFormat="1" applyFont="1" applyFill="1" applyBorder="1" applyAlignment="1">
      <alignment vertical="center" shrinkToFit="1"/>
    </xf>
    <xf numFmtId="182" fontId="0" fillId="8" borderId="5" xfId="0" applyNumberFormat="1" applyFill="1" applyBorder="1" applyAlignment="1" applyProtection="1">
      <alignment vertical="center" shrinkToFit="1"/>
      <protection locked="0"/>
    </xf>
    <xf numFmtId="0" fontId="0" fillId="8" borderId="10" xfId="0" applyFill="1" applyBorder="1" applyAlignment="1">
      <alignment vertical="center" shrinkToFit="1"/>
    </xf>
    <xf numFmtId="180" fontId="0" fillId="8" borderId="0" xfId="0" applyNumberFormat="1" applyFill="1" applyAlignment="1" applyProtection="1">
      <alignment vertical="center" shrinkToFit="1"/>
      <protection locked="0"/>
    </xf>
    <xf numFmtId="176" fontId="0" fillId="8" borderId="6" xfId="0" applyNumberFormat="1" applyFill="1" applyBorder="1" applyAlignment="1" applyProtection="1">
      <alignment horizontal="right" vertical="center" shrinkToFit="1"/>
      <protection locked="0"/>
    </xf>
    <xf numFmtId="177" fontId="0" fillId="8" borderId="57" xfId="0" applyNumberFormat="1" applyFill="1" applyBorder="1" applyAlignment="1" applyProtection="1">
      <alignment vertical="center" shrinkToFit="1"/>
      <protection locked="0"/>
    </xf>
    <xf numFmtId="177" fontId="0" fillId="8" borderId="58" xfId="0" applyNumberFormat="1" applyFill="1" applyBorder="1" applyAlignment="1" applyProtection="1">
      <alignment vertical="center" shrinkToFit="1"/>
      <protection locked="0"/>
    </xf>
    <xf numFmtId="177" fontId="0" fillId="8" borderId="59" xfId="0" applyNumberFormat="1" applyFill="1" applyBorder="1" applyAlignment="1" applyProtection="1">
      <alignment horizontal="center" vertical="center" shrinkToFit="1"/>
      <protection locked="0"/>
    </xf>
    <xf numFmtId="38" fontId="0" fillId="8" borderId="57" xfId="0" applyNumberFormat="1" applyFill="1" applyBorder="1" applyAlignment="1" applyProtection="1">
      <alignment vertical="center" shrinkToFit="1"/>
      <protection locked="0"/>
    </xf>
    <xf numFmtId="38" fontId="0" fillId="8" borderId="58" xfId="0" applyNumberFormat="1" applyFill="1" applyBorder="1" applyAlignment="1" applyProtection="1">
      <alignment vertical="center" shrinkToFit="1"/>
      <protection locked="0"/>
    </xf>
    <xf numFmtId="38" fontId="0" fillId="8" borderId="52" xfId="0" applyNumberFormat="1" applyFill="1" applyBorder="1" applyAlignment="1" applyProtection="1">
      <alignment vertical="center" shrinkToFit="1"/>
      <protection locked="0"/>
    </xf>
    <xf numFmtId="38" fontId="0" fillId="8" borderId="5" xfId="0" applyNumberFormat="1" applyFill="1" applyBorder="1" applyAlignment="1" applyProtection="1">
      <alignment vertical="center" shrinkToFit="1"/>
      <protection locked="0"/>
    </xf>
    <xf numFmtId="38" fontId="0" fillId="8" borderId="6" xfId="0" applyNumberFormat="1" applyFill="1" applyBorder="1" applyAlignment="1">
      <alignment vertical="center" shrinkToFit="1"/>
    </xf>
    <xf numFmtId="38" fontId="0" fillId="8" borderId="59" xfId="0" applyNumberFormat="1" applyFill="1" applyBorder="1" applyAlignment="1" applyProtection="1">
      <alignment horizontal="center" vertical="center" shrinkToFit="1"/>
      <protection locked="0"/>
    </xf>
    <xf numFmtId="38" fontId="0" fillId="8" borderId="24" xfId="0" applyNumberFormat="1" applyFill="1" applyBorder="1" applyAlignment="1" applyProtection="1">
      <alignment horizontal="center" vertical="center" shrinkToFit="1"/>
      <protection locked="0"/>
    </xf>
    <xf numFmtId="3" fontId="0" fillId="8" borderId="6" xfId="0" applyNumberFormat="1" applyFill="1" applyBorder="1" applyAlignment="1" applyProtection="1">
      <alignment horizontal="right" vertical="center"/>
      <protection locked="0"/>
    </xf>
    <xf numFmtId="177" fontId="0" fillId="8" borderId="10" xfId="0" applyNumberFormat="1" applyFill="1" applyBorder="1" applyAlignment="1" applyProtection="1">
      <alignment vertical="center" shrinkToFit="1"/>
      <protection locked="0"/>
    </xf>
    <xf numFmtId="177" fontId="0" fillId="8" borderId="60" xfId="0" applyNumberFormat="1" applyFill="1" applyBorder="1" applyAlignment="1" applyProtection="1">
      <alignment horizontal="center" vertical="center" shrinkToFit="1"/>
      <protection locked="0"/>
    </xf>
    <xf numFmtId="179" fontId="0" fillId="8" borderId="21" xfId="0" applyNumberFormat="1" applyFill="1" applyBorder="1" applyAlignment="1" applyProtection="1">
      <alignment vertical="center" shrinkToFit="1"/>
      <protection locked="0"/>
    </xf>
    <xf numFmtId="183" fontId="0" fillId="8" borderId="21" xfId="0" applyNumberFormat="1" applyFill="1" applyBorder="1" applyAlignment="1" applyProtection="1">
      <alignment vertical="center" shrinkToFit="1"/>
      <protection locked="0"/>
    </xf>
    <xf numFmtId="180" fontId="0" fillId="8" borderId="25" xfId="0" applyNumberFormat="1" applyFill="1" applyBorder="1" applyAlignment="1" applyProtection="1">
      <alignment horizontal="center" vertical="center" shrinkToFit="1"/>
      <protection locked="0"/>
    </xf>
    <xf numFmtId="0" fontId="0" fillId="8" borderId="25" xfId="0" applyFill="1" applyBorder="1" applyAlignment="1" applyProtection="1">
      <alignment vertical="center" shrinkToFit="1"/>
      <protection locked="0"/>
    </xf>
    <xf numFmtId="180" fontId="0" fillId="8" borderId="25" xfId="0" applyNumberFormat="1" applyFill="1" applyBorder="1" applyAlignment="1" applyProtection="1">
      <alignment vertical="center" shrinkToFit="1"/>
      <protection locked="0"/>
    </xf>
    <xf numFmtId="176" fontId="12" fillId="3" borderId="13" xfId="0" applyNumberFormat="1" applyFont="1" applyFill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176" fontId="12" fillId="0" borderId="1" xfId="0" applyNumberFormat="1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176" fontId="12" fillId="2" borderId="13" xfId="0" applyNumberFormat="1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/>
    </xf>
    <xf numFmtId="176" fontId="12" fillId="0" borderId="13" xfId="0" applyNumberFormat="1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176" fontId="13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12" fillId="9" borderId="1" xfId="0" applyNumberFormat="1" applyFont="1" applyFill="1" applyBorder="1" applyAlignment="1">
      <alignment horizontal="center" vertical="center" wrapText="1" shrinkToFit="1"/>
    </xf>
    <xf numFmtId="0" fontId="7" fillId="9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177" fontId="0" fillId="4" borderId="37" xfId="0" applyNumberFormat="1" applyFill="1" applyBorder="1" applyAlignment="1">
      <alignment horizontal="center" vertical="center"/>
    </xf>
    <xf numFmtId="177" fontId="0" fillId="4" borderId="37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4" borderId="37" xfId="0" applyFill="1" applyBorder="1" applyAlignment="1">
      <alignment horizontal="center" vertical="center" shrinkToFit="1"/>
    </xf>
    <xf numFmtId="177" fontId="1" fillId="4" borderId="37" xfId="0" applyNumberFormat="1" applyFont="1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 shrinkToFit="1"/>
    </xf>
    <xf numFmtId="0" fontId="0" fillId="6" borderId="37" xfId="0" applyFill="1" applyBorder="1" applyAlignment="1">
      <alignment horizontal="center" vertical="center" shrinkToFit="1"/>
    </xf>
    <xf numFmtId="0" fontId="16" fillId="4" borderId="37" xfId="0" applyFont="1" applyFill="1" applyBorder="1" applyAlignment="1">
      <alignment horizontal="center" vertical="center" shrinkToFit="1"/>
    </xf>
    <xf numFmtId="0" fontId="0" fillId="10" borderId="37" xfId="0" applyFill="1" applyBorder="1" applyAlignment="1">
      <alignment horizontal="center" vertical="center" shrinkToFit="1"/>
    </xf>
  </cellXfs>
  <cellStyles count="5">
    <cellStyle name="ハイパーリンク" xfId="1" builtinId="8"/>
    <cellStyle name="桁区切り" xfId="2" builtinId="6"/>
    <cellStyle name="標準" xfId="0" builtinId="0"/>
    <cellStyle name="標準 2" xfId="3" xr:uid="{00000000-0005-0000-0000-000003000000}"/>
    <cellStyle name="標準 2 2 2" xfId="4" xr:uid="{657611DB-8526-48FA-9F58-F90A392E5E9D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5</xdr:col>
      <xdr:colOff>9525</xdr:colOff>
      <xdr:row>12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828800"/>
          <a:ext cx="4114800" cy="676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E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9525</xdr:colOff>
      <xdr:row>11</xdr:row>
      <xdr:rowOff>161925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1809750"/>
          <a:ext cx="4114800" cy="676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E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</xdr:rowOff>
    </xdr:from>
    <xdr:to>
      <xdr:col>10</xdr:col>
      <xdr:colOff>85724</xdr:colOff>
      <xdr:row>11</xdr:row>
      <xdr:rowOff>133351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3143251"/>
          <a:ext cx="7705724" cy="476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C</a:t>
          </a:r>
          <a:r>
            <a:rPr kumimoji="1" lang="ja-JP" altLang="en-US" sz="1600"/>
            <a:t>欄及び</a:t>
          </a:r>
          <a:r>
            <a:rPr kumimoji="1" lang="en-US" altLang="ja-JP" sz="1600"/>
            <a:t>E</a:t>
          </a:r>
          <a:r>
            <a:rPr kumimoji="1" lang="ja-JP" altLang="en-US" sz="1600"/>
            <a:t>欄に記入ください。</a:t>
          </a:r>
          <a:r>
            <a:rPr kumimoji="1" lang="en-US" altLang="ja-JP" sz="1600"/>
            <a:t>D</a:t>
          </a:r>
          <a:r>
            <a:rPr kumimoji="1" lang="ja-JP" altLang="en-US" sz="1600"/>
            <a:t>欄は自動計算ため記入不要です。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5"/>
  <sheetViews>
    <sheetView tabSelected="1" zoomScaleNormal="100" zoomScaleSheetLayoutView="130" workbookViewId="0">
      <selection activeCell="C6" sqref="C6"/>
    </sheetView>
  </sheetViews>
  <sheetFormatPr defaultRowHeight="13.5"/>
  <cols>
    <col min="1" max="4" width="10.625" customWidth="1"/>
    <col min="5" max="5" width="11.375" customWidth="1"/>
  </cols>
  <sheetData>
    <row r="1" spans="1:5" ht="21">
      <c r="A1" s="106" t="s">
        <v>60</v>
      </c>
    </row>
    <row r="3" spans="1:5" ht="15" customHeight="1">
      <c r="A3" s="286" t="s">
        <v>34</v>
      </c>
      <c r="B3" s="288" t="s">
        <v>35</v>
      </c>
      <c r="C3" s="288" t="s">
        <v>36</v>
      </c>
      <c r="D3" s="288" t="s">
        <v>37</v>
      </c>
      <c r="E3" s="284" t="s">
        <v>38</v>
      </c>
    </row>
    <row r="4" spans="1:5" ht="36.75" customHeight="1">
      <c r="A4" s="287"/>
      <c r="B4" s="289"/>
      <c r="C4" s="289"/>
      <c r="D4" s="289"/>
      <c r="E4" s="285"/>
    </row>
    <row r="5" spans="1:5" ht="15.95" customHeight="1">
      <c r="A5" s="5" t="str">
        <f>施設数!A6</f>
        <v>千葉県</v>
      </c>
      <c r="B5" s="6">
        <f>'就労Ａ型（雇用型）'!K131</f>
        <v>78090.157348410066</v>
      </c>
      <c r="C5" s="6">
        <f>'就労Ａ型（非雇用型）'!K26</f>
        <v>22213.126811594204</v>
      </c>
      <c r="D5" s="6">
        <f>就労B型!K487</f>
        <v>15371.357277446645</v>
      </c>
      <c r="E5" s="11">
        <f>('就労Ａ型（雇用型）'!J131+'就労Ａ型（非雇用型）'!J26+就労B型!J487)/('就労Ａ型（雇用型）'!I131+'就労Ａ型（非雇用型）'!I26+就労B型!I487)</f>
        <v>30608.35198402614</v>
      </c>
    </row>
  </sheetData>
  <mergeCells count="5">
    <mergeCell ref="E3:E4"/>
    <mergeCell ref="A3:A4"/>
    <mergeCell ref="B3:B4"/>
    <mergeCell ref="D3:D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1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5"/>
  <sheetViews>
    <sheetView zoomScaleNormal="100" zoomScaleSheetLayoutView="100" workbookViewId="0">
      <selection activeCell="F4" sqref="F4"/>
    </sheetView>
  </sheetViews>
  <sheetFormatPr defaultRowHeight="13.5"/>
  <cols>
    <col min="1" max="4" width="10.625" customWidth="1"/>
    <col min="5" max="5" width="11.375" customWidth="1"/>
  </cols>
  <sheetData>
    <row r="1" spans="1:5" ht="21">
      <c r="A1" s="106" t="s">
        <v>61</v>
      </c>
    </row>
    <row r="3" spans="1:5" ht="15" customHeight="1">
      <c r="A3" s="286" t="s">
        <v>34</v>
      </c>
      <c r="B3" s="288" t="s">
        <v>35</v>
      </c>
      <c r="C3" s="288" t="s">
        <v>36</v>
      </c>
      <c r="D3" s="288" t="s">
        <v>37</v>
      </c>
      <c r="E3" s="284" t="s">
        <v>39</v>
      </c>
    </row>
    <row r="4" spans="1:5" ht="36.75" customHeight="1">
      <c r="A4" s="287"/>
      <c r="B4" s="289"/>
      <c r="C4" s="289"/>
      <c r="D4" s="289"/>
      <c r="E4" s="285"/>
    </row>
    <row r="5" spans="1:5" ht="15.95" customHeight="1">
      <c r="A5" s="5" t="str">
        <f>施設数!A6</f>
        <v>千葉県</v>
      </c>
      <c r="B5" s="6">
        <f>'就労Ａ型（雇用型）'!N131</f>
        <v>1016.5582766205598</v>
      </c>
      <c r="C5" s="6">
        <f>'就労Ａ型（非雇用型）'!N26</f>
        <v>381.12787517095609</v>
      </c>
      <c r="D5" s="6">
        <f>就労B型!N487</f>
        <v>218.99674924976887</v>
      </c>
      <c r="E5" s="11">
        <f>('就労Ａ型（雇用型）'!M131+'就労Ａ型（非雇用型）'!M26+就労B型!M487)/('就労Ａ型（雇用型）'!L131+'就労Ａ型（非雇用型）'!L26+就労B型!L487)</f>
        <v>426.44946179714685</v>
      </c>
    </row>
  </sheetData>
  <mergeCells count="5">
    <mergeCell ref="A3:A4"/>
    <mergeCell ref="B3:B4"/>
    <mergeCell ref="D3:D4"/>
    <mergeCell ref="E3:E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18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J6"/>
  <sheetViews>
    <sheetView view="pageBreakPreview" zoomScaleNormal="100" zoomScaleSheetLayoutView="100" workbookViewId="0">
      <selection activeCell="C8" sqref="C8"/>
    </sheetView>
  </sheetViews>
  <sheetFormatPr defaultRowHeight="13.5"/>
  <cols>
    <col min="1" max="10" width="10" customWidth="1"/>
    <col min="11" max="20" width="7.875" customWidth="1"/>
  </cols>
  <sheetData>
    <row r="1" spans="1:10" ht="21">
      <c r="A1" s="293" t="s">
        <v>29</v>
      </c>
      <c r="B1" s="293"/>
      <c r="C1" s="293"/>
      <c r="D1" s="293"/>
      <c r="E1" s="293"/>
      <c r="F1" s="293"/>
      <c r="G1" s="293"/>
      <c r="H1" s="293"/>
    </row>
    <row r="3" spans="1:10" ht="26.25" customHeight="1">
      <c r="A3" s="290" t="s">
        <v>40</v>
      </c>
      <c r="B3" s="295" t="s">
        <v>3</v>
      </c>
      <c r="C3" s="295"/>
      <c r="D3" s="295"/>
      <c r="E3" s="295"/>
      <c r="F3" s="295"/>
      <c r="G3" s="295"/>
      <c r="H3" s="295"/>
      <c r="I3" s="297" t="s">
        <v>7</v>
      </c>
      <c r="J3" s="297"/>
    </row>
    <row r="4" spans="1:10" ht="35.1" customHeight="1">
      <c r="A4" s="291"/>
      <c r="B4" s="295" t="s">
        <v>41</v>
      </c>
      <c r="C4" s="295"/>
      <c r="D4" s="295" t="s">
        <v>42</v>
      </c>
      <c r="E4" s="295"/>
      <c r="F4" s="296" t="s">
        <v>43</v>
      </c>
      <c r="G4" s="296"/>
      <c r="H4" s="296"/>
      <c r="I4" s="298" t="s">
        <v>44</v>
      </c>
      <c r="J4" s="299"/>
    </row>
    <row r="5" spans="1:10" s="7" customFormat="1" ht="38.25" customHeight="1">
      <c r="A5" s="292"/>
      <c r="B5" s="107" t="s">
        <v>45</v>
      </c>
      <c r="C5" s="107" t="s">
        <v>46</v>
      </c>
      <c r="D5" s="107" t="s">
        <v>45</v>
      </c>
      <c r="E5" s="107" t="s">
        <v>47</v>
      </c>
      <c r="F5" s="108" t="s">
        <v>45</v>
      </c>
      <c r="G5" s="108" t="s">
        <v>48</v>
      </c>
      <c r="H5" s="108" t="s">
        <v>0</v>
      </c>
      <c r="I5" s="300"/>
      <c r="J5" s="301"/>
    </row>
    <row r="6" spans="1:10" ht="73.5" customHeight="1">
      <c r="A6" s="5" t="s">
        <v>1192</v>
      </c>
      <c r="B6" s="10">
        <v>128</v>
      </c>
      <c r="C6" s="10">
        <v>129</v>
      </c>
      <c r="D6" s="10">
        <v>480</v>
      </c>
      <c r="E6" s="10">
        <v>481</v>
      </c>
      <c r="F6" s="8">
        <f>B6+D6</f>
        <v>608</v>
      </c>
      <c r="G6" s="8">
        <f>C6+E6</f>
        <v>610</v>
      </c>
      <c r="H6" s="9">
        <f>F6/G6</f>
        <v>0.99672131147540988</v>
      </c>
      <c r="I6" s="294">
        <v>1</v>
      </c>
      <c r="J6" s="294"/>
    </row>
  </sheetData>
  <mergeCells count="9">
    <mergeCell ref="A3:A5"/>
    <mergeCell ref="A1:H1"/>
    <mergeCell ref="I6:J6"/>
    <mergeCell ref="B3:H3"/>
    <mergeCell ref="B4:C4"/>
    <mergeCell ref="D4:E4"/>
    <mergeCell ref="F4:H4"/>
    <mergeCell ref="I3:J3"/>
    <mergeCell ref="I4:J5"/>
  </mergeCells>
  <phoneticPr fontId="2"/>
  <printOptions horizontalCentered="1"/>
  <pageMargins left="0.39370078740157483" right="0.39370078740157483" top="2.3622047244094491" bottom="0.59055118110236227" header="0.51181102362204722" footer="0.51181102362204722"/>
  <pageSetup paperSize="9" scale="88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A1:W792"/>
  <sheetViews>
    <sheetView view="pageBreakPreview" topLeftCell="B1" zoomScale="59" zoomScaleNormal="100" zoomScaleSheetLayoutView="59" workbookViewId="0">
      <pane ySplit="4" topLeftCell="A5" activePane="bottomLeft" state="frozen"/>
      <selection activeCell="B1" sqref="B1"/>
      <selection pane="bottomLeft" activeCell="F8" sqref="F8"/>
    </sheetView>
  </sheetViews>
  <sheetFormatPr defaultRowHeight="13.5"/>
  <cols>
    <col min="1" max="1" width="4.625" style="4" hidden="1" customWidth="1"/>
    <col min="2" max="2" width="8.375" style="1" customWidth="1"/>
    <col min="3" max="3" width="4.5" style="1" bestFit="1" customWidth="1"/>
    <col min="4" max="5" width="8.375" style="1" customWidth="1"/>
    <col min="6" max="6" width="25.625" style="1" customWidth="1"/>
    <col min="7" max="7" width="38.625" style="2" customWidth="1"/>
    <col min="8" max="8" width="6.75" style="12" customWidth="1"/>
    <col min="9" max="10" width="13.375" style="12" customWidth="1"/>
    <col min="11" max="11" width="13.375" style="3" customWidth="1"/>
    <col min="12" max="12" width="13" style="3" customWidth="1"/>
    <col min="13" max="13" width="12.25" style="3" customWidth="1"/>
    <col min="14" max="14" width="13" style="3" customWidth="1"/>
    <col min="15" max="15" width="7.625" style="1" customWidth="1"/>
    <col min="16" max="18" width="11.625" style="1" customWidth="1"/>
    <col min="19" max="19" width="18.625" style="1" customWidth="1"/>
    <col min="20" max="20" width="11.625" style="1" customWidth="1"/>
    <col min="21" max="21" width="18.625" style="1" customWidth="1"/>
    <col min="22" max="16384" width="9" style="1"/>
  </cols>
  <sheetData>
    <row r="1" spans="1:23" ht="30" customHeight="1" thickBot="1">
      <c r="B1" s="109" t="s">
        <v>26</v>
      </c>
    </row>
    <row r="2" spans="1:23" ht="16.5" customHeight="1" thickBot="1">
      <c r="A2" s="304"/>
      <c r="B2" s="307" t="s">
        <v>13</v>
      </c>
      <c r="C2" s="307" t="s">
        <v>14</v>
      </c>
      <c r="D2" s="313" t="s">
        <v>15</v>
      </c>
      <c r="E2" s="313" t="s">
        <v>16</v>
      </c>
      <c r="F2" s="313" t="s">
        <v>17</v>
      </c>
      <c r="G2" s="307" t="s">
        <v>18</v>
      </c>
      <c r="H2" s="312" t="s">
        <v>62</v>
      </c>
      <c r="I2" s="312"/>
      <c r="J2" s="312"/>
      <c r="K2" s="312"/>
      <c r="L2" s="312"/>
      <c r="M2" s="312"/>
      <c r="N2" s="312"/>
      <c r="O2" s="302" t="s">
        <v>22</v>
      </c>
      <c r="P2" s="302" t="s">
        <v>49</v>
      </c>
      <c r="Q2" s="302" t="s">
        <v>4</v>
      </c>
      <c r="R2" s="302"/>
      <c r="S2" s="302"/>
      <c r="T2" s="302"/>
      <c r="U2" s="302"/>
      <c r="V2" s="83"/>
    </row>
    <row r="3" spans="1:23" ht="33.75" customHeight="1" thickBot="1">
      <c r="A3" s="305"/>
      <c r="B3" s="307"/>
      <c r="C3" s="307"/>
      <c r="D3" s="313"/>
      <c r="E3" s="313"/>
      <c r="F3" s="313"/>
      <c r="G3" s="307"/>
      <c r="H3" s="115"/>
      <c r="I3" s="310" t="s">
        <v>2</v>
      </c>
      <c r="J3" s="310"/>
      <c r="K3" s="310"/>
      <c r="L3" s="311" t="s">
        <v>1</v>
      </c>
      <c r="M3" s="311"/>
      <c r="N3" s="311"/>
      <c r="O3" s="308"/>
      <c r="P3" s="308"/>
      <c r="Q3" s="302" t="s">
        <v>5</v>
      </c>
      <c r="R3" s="302"/>
      <c r="S3" s="302"/>
      <c r="T3" s="303" t="s">
        <v>6</v>
      </c>
      <c r="U3" s="303"/>
    </row>
    <row r="4" spans="1:23" s="4" customFormat="1" ht="38.25" customHeight="1" thickBot="1">
      <c r="A4" s="306"/>
      <c r="B4" s="307"/>
      <c r="C4" s="307"/>
      <c r="D4" s="313"/>
      <c r="E4" s="313"/>
      <c r="F4" s="313"/>
      <c r="G4" s="307"/>
      <c r="H4" s="116" t="s">
        <v>19</v>
      </c>
      <c r="I4" s="117" t="s">
        <v>20</v>
      </c>
      <c r="J4" s="118" t="s">
        <v>30</v>
      </c>
      <c r="K4" s="119" t="s">
        <v>31</v>
      </c>
      <c r="L4" s="120" t="s">
        <v>21</v>
      </c>
      <c r="M4" s="121" t="s">
        <v>32</v>
      </c>
      <c r="N4" s="122" t="s">
        <v>33</v>
      </c>
      <c r="O4" s="309"/>
      <c r="P4" s="309"/>
      <c r="Q4" s="123" t="s">
        <v>50</v>
      </c>
      <c r="R4" s="124" t="s">
        <v>58</v>
      </c>
      <c r="S4" s="124" t="s">
        <v>55</v>
      </c>
      <c r="T4" s="125" t="s">
        <v>57</v>
      </c>
      <c r="U4" s="126" t="s">
        <v>56</v>
      </c>
    </row>
    <row r="5" spans="1:23" ht="27" customHeight="1">
      <c r="A5" s="13"/>
      <c r="B5" s="81" t="s">
        <v>63</v>
      </c>
      <c r="C5" s="112">
        <v>1</v>
      </c>
      <c r="D5" s="81">
        <v>4</v>
      </c>
      <c r="E5" s="81">
        <v>4040001090891</v>
      </c>
      <c r="F5" s="81" t="s">
        <v>64</v>
      </c>
      <c r="G5" s="113" t="s">
        <v>65</v>
      </c>
      <c r="H5" s="129">
        <v>20</v>
      </c>
      <c r="I5" s="130">
        <v>302</v>
      </c>
      <c r="J5" s="192">
        <v>20308488</v>
      </c>
      <c r="K5" s="193">
        <f>IF(AND(I5&gt;0,J5&gt;0),J5/I5,0)</f>
        <v>67246.649006622523</v>
      </c>
      <c r="L5" s="194">
        <v>21710</v>
      </c>
      <c r="M5" s="195">
        <f>J5</f>
        <v>20308488</v>
      </c>
      <c r="N5" s="193">
        <f>IF(AND(L5&gt;0,M5&gt;0),M5/L5,0)</f>
        <v>935.44394288346382</v>
      </c>
      <c r="O5" s="132"/>
      <c r="P5" s="133"/>
      <c r="Q5" s="134"/>
      <c r="R5" s="134"/>
      <c r="S5" s="135"/>
      <c r="T5" s="136"/>
      <c r="U5" s="137"/>
      <c r="V5" s="78">
        <v>1</v>
      </c>
      <c r="W5" s="78" t="s">
        <v>8</v>
      </c>
    </row>
    <row r="6" spans="1:23" ht="27" customHeight="1">
      <c r="A6" s="13"/>
      <c r="B6" s="40" t="s">
        <v>63</v>
      </c>
      <c r="C6" s="41">
        <v>2</v>
      </c>
      <c r="D6" s="40">
        <v>4</v>
      </c>
      <c r="E6" s="40">
        <v>4040001090891</v>
      </c>
      <c r="F6" s="40" t="s">
        <v>64</v>
      </c>
      <c r="G6" s="42" t="s">
        <v>66</v>
      </c>
      <c r="H6" s="129"/>
      <c r="I6" s="130">
        <v>203</v>
      </c>
      <c r="J6" s="192">
        <v>13334056</v>
      </c>
      <c r="K6" s="196">
        <f>IF(AND(I6&gt;0,J6&gt;0),J6/I6,0)</f>
        <v>65685.004926108377</v>
      </c>
      <c r="L6" s="194">
        <v>13766</v>
      </c>
      <c r="M6" s="195">
        <f>J6</f>
        <v>13334056</v>
      </c>
      <c r="N6" s="196">
        <f t="shared" ref="N6:N71" si="0">IF(AND(L6&gt;0,M6&gt;0),M6/L6,0)</f>
        <v>968.62240302193811</v>
      </c>
      <c r="O6" s="132"/>
      <c r="P6" s="129"/>
      <c r="Q6" s="138" t="s">
        <v>295</v>
      </c>
      <c r="R6" s="138"/>
      <c r="S6" s="139">
        <v>0.14099999999999999</v>
      </c>
      <c r="T6" s="140"/>
      <c r="U6" s="141"/>
      <c r="V6" s="78">
        <v>2</v>
      </c>
      <c r="W6" s="79" t="s">
        <v>9</v>
      </c>
    </row>
    <row r="7" spans="1:23" ht="27" customHeight="1">
      <c r="A7" s="13"/>
      <c r="B7" s="40" t="s">
        <v>63</v>
      </c>
      <c r="C7" s="41">
        <v>3</v>
      </c>
      <c r="D7" s="40">
        <v>4</v>
      </c>
      <c r="E7" s="40">
        <v>5010001187120</v>
      </c>
      <c r="F7" s="40" t="s">
        <v>67</v>
      </c>
      <c r="G7" s="42" t="s">
        <v>68</v>
      </c>
      <c r="H7" s="129">
        <v>10</v>
      </c>
      <c r="I7" s="130">
        <v>36</v>
      </c>
      <c r="J7" s="192">
        <v>3093540</v>
      </c>
      <c r="K7" s="196">
        <f t="shared" ref="K7:K70" si="1">IF(AND(I7&gt;0,J7&gt;0),J7/I7,0)</f>
        <v>85931.666666666672</v>
      </c>
      <c r="L7" s="194">
        <v>2812</v>
      </c>
      <c r="M7" s="195">
        <f>J7</f>
        <v>3093540</v>
      </c>
      <c r="N7" s="196">
        <f t="shared" si="0"/>
        <v>1100.1209103840683</v>
      </c>
      <c r="O7" s="132"/>
      <c r="P7" s="129"/>
      <c r="Q7" s="142"/>
      <c r="R7" s="142"/>
      <c r="S7" s="139"/>
      <c r="T7" s="136" t="s">
        <v>295</v>
      </c>
      <c r="U7" s="143" t="s">
        <v>296</v>
      </c>
      <c r="V7" s="78">
        <v>3</v>
      </c>
      <c r="W7" s="79" t="s">
        <v>10</v>
      </c>
    </row>
    <row r="8" spans="1:23" ht="27" customHeight="1">
      <c r="A8" s="13"/>
      <c r="B8" s="40" t="s">
        <v>63</v>
      </c>
      <c r="C8" s="41">
        <v>4</v>
      </c>
      <c r="D8" s="40">
        <v>5</v>
      </c>
      <c r="E8" s="40"/>
      <c r="F8" s="40" t="s">
        <v>69</v>
      </c>
      <c r="G8" s="42" t="s">
        <v>70</v>
      </c>
      <c r="H8" s="129">
        <v>20</v>
      </c>
      <c r="I8" s="130">
        <v>378</v>
      </c>
      <c r="J8" s="192">
        <v>34620256</v>
      </c>
      <c r="K8" s="196">
        <f t="shared" si="1"/>
        <v>91587.978835978836</v>
      </c>
      <c r="L8" s="194">
        <v>35712</v>
      </c>
      <c r="M8" s="195">
        <f t="shared" ref="M8:M66" si="2">J8</f>
        <v>34620256</v>
      </c>
      <c r="N8" s="196">
        <f>IF(AND(L8&gt;0,M8&gt;0),M8/L8,0)</f>
        <v>969.42921146953404</v>
      </c>
      <c r="O8" s="132"/>
      <c r="P8" s="129"/>
      <c r="Q8" s="138"/>
      <c r="R8" s="138"/>
      <c r="S8" s="139"/>
      <c r="T8" s="140"/>
      <c r="U8" s="141"/>
      <c r="V8" s="78">
        <v>4</v>
      </c>
      <c r="W8" s="79" t="s">
        <v>23</v>
      </c>
    </row>
    <row r="9" spans="1:23" ht="27" customHeight="1">
      <c r="A9" s="13"/>
      <c r="B9" s="40" t="s">
        <v>63</v>
      </c>
      <c r="C9" s="41">
        <v>5</v>
      </c>
      <c r="D9" s="40">
        <v>4</v>
      </c>
      <c r="E9" s="40">
        <v>7040003008261</v>
      </c>
      <c r="F9" s="40" t="s">
        <v>71</v>
      </c>
      <c r="G9" s="42" t="s">
        <v>72</v>
      </c>
      <c r="H9" s="129">
        <v>20</v>
      </c>
      <c r="I9" s="130">
        <v>219</v>
      </c>
      <c r="J9" s="192">
        <v>16887069</v>
      </c>
      <c r="K9" s="196">
        <f t="shared" si="1"/>
        <v>77109.904109589042</v>
      </c>
      <c r="L9" s="194">
        <v>16924</v>
      </c>
      <c r="M9" s="195">
        <f t="shared" si="2"/>
        <v>16887069</v>
      </c>
      <c r="N9" s="196">
        <f t="shared" si="0"/>
        <v>997.8178326636729</v>
      </c>
      <c r="O9" s="132"/>
      <c r="P9" s="129"/>
      <c r="Q9" s="142"/>
      <c r="R9" s="142"/>
      <c r="S9" s="139"/>
      <c r="T9" s="136"/>
      <c r="U9" s="141"/>
      <c r="V9" s="78">
        <v>5</v>
      </c>
      <c r="W9" s="79" t="s">
        <v>12</v>
      </c>
    </row>
    <row r="10" spans="1:23" ht="27" customHeight="1">
      <c r="A10" s="13"/>
      <c r="B10" s="40" t="s">
        <v>63</v>
      </c>
      <c r="C10" s="41">
        <v>6</v>
      </c>
      <c r="D10" s="40">
        <v>4</v>
      </c>
      <c r="E10" s="40">
        <v>6021001046818</v>
      </c>
      <c r="F10" s="40" t="s">
        <v>73</v>
      </c>
      <c r="G10" s="42" t="s">
        <v>74</v>
      </c>
      <c r="H10" s="129"/>
      <c r="I10" s="130">
        <v>259</v>
      </c>
      <c r="J10" s="192">
        <v>17760741</v>
      </c>
      <c r="K10" s="196">
        <f t="shared" si="1"/>
        <v>68574.289575289571</v>
      </c>
      <c r="L10" s="194">
        <v>18378</v>
      </c>
      <c r="M10" s="195">
        <f t="shared" si="2"/>
        <v>17760741</v>
      </c>
      <c r="N10" s="196">
        <f t="shared" si="0"/>
        <v>966.41315703558598</v>
      </c>
      <c r="O10" s="132"/>
      <c r="P10" s="129"/>
      <c r="Q10" s="138"/>
      <c r="R10" s="138"/>
      <c r="S10" s="139"/>
      <c r="T10" s="140" t="s">
        <v>295</v>
      </c>
      <c r="U10" s="141">
        <v>1</v>
      </c>
      <c r="V10" s="78">
        <v>6</v>
      </c>
      <c r="W10" s="79" t="s">
        <v>11</v>
      </c>
    </row>
    <row r="11" spans="1:23" ht="27" customHeight="1">
      <c r="A11" s="13"/>
      <c r="B11" s="40" t="s">
        <v>63</v>
      </c>
      <c r="C11" s="41">
        <v>7</v>
      </c>
      <c r="D11" s="40">
        <v>4</v>
      </c>
      <c r="E11" s="40">
        <v>6011801030749</v>
      </c>
      <c r="F11" s="40" t="s">
        <v>75</v>
      </c>
      <c r="G11" s="43" t="s">
        <v>76</v>
      </c>
      <c r="H11" s="129">
        <v>20</v>
      </c>
      <c r="I11" s="130">
        <v>331</v>
      </c>
      <c r="J11" s="192">
        <v>27099812</v>
      </c>
      <c r="K11" s="196">
        <f t="shared" si="1"/>
        <v>81872.543806646529</v>
      </c>
      <c r="L11" s="194">
        <v>27102</v>
      </c>
      <c r="M11" s="195">
        <f t="shared" si="2"/>
        <v>27099812</v>
      </c>
      <c r="N11" s="196">
        <f>IF(AND(L11&gt;0,M11&gt;0),M11/L11,0)</f>
        <v>999.91926795070469</v>
      </c>
      <c r="O11" s="132"/>
      <c r="P11" s="129"/>
      <c r="Q11" s="142"/>
      <c r="R11" s="142"/>
      <c r="S11" s="139"/>
      <c r="T11" s="136" t="s">
        <v>295</v>
      </c>
      <c r="U11" s="141">
        <v>0.03</v>
      </c>
      <c r="V11" s="78"/>
      <c r="W11" s="79"/>
    </row>
    <row r="12" spans="1:23" ht="27" customHeight="1">
      <c r="A12" s="13"/>
      <c r="B12" s="40" t="s">
        <v>63</v>
      </c>
      <c r="C12" s="41">
        <v>8</v>
      </c>
      <c r="D12" s="40">
        <v>6</v>
      </c>
      <c r="E12" s="40"/>
      <c r="F12" s="40" t="s">
        <v>77</v>
      </c>
      <c r="G12" s="43" t="s">
        <v>78</v>
      </c>
      <c r="H12" s="129">
        <v>20</v>
      </c>
      <c r="I12" s="130">
        <v>210</v>
      </c>
      <c r="J12" s="192">
        <v>19092103</v>
      </c>
      <c r="K12" s="196">
        <f t="shared" si="1"/>
        <v>90914.776190476186</v>
      </c>
      <c r="L12" s="194">
        <v>18866</v>
      </c>
      <c r="M12" s="195">
        <f t="shared" si="2"/>
        <v>19092103</v>
      </c>
      <c r="N12" s="196">
        <f t="shared" si="0"/>
        <v>1011.9846814375067</v>
      </c>
      <c r="O12" s="132"/>
      <c r="P12" s="129"/>
      <c r="Q12" s="138"/>
      <c r="R12" s="138"/>
      <c r="S12" s="139"/>
      <c r="T12" s="140"/>
      <c r="U12" s="141"/>
      <c r="V12" s="78"/>
      <c r="W12" s="79"/>
    </row>
    <row r="13" spans="1:23" ht="27" customHeight="1">
      <c r="A13" s="13"/>
      <c r="B13" s="40" t="s">
        <v>63</v>
      </c>
      <c r="C13" s="41">
        <v>9</v>
      </c>
      <c r="D13" s="40">
        <v>4</v>
      </c>
      <c r="E13" s="40">
        <v>5040001085296</v>
      </c>
      <c r="F13" s="40" t="s">
        <v>79</v>
      </c>
      <c r="G13" s="43" t="s">
        <v>80</v>
      </c>
      <c r="H13" s="129">
        <v>20</v>
      </c>
      <c r="I13" s="130">
        <v>449</v>
      </c>
      <c r="J13" s="192">
        <v>35477212</v>
      </c>
      <c r="K13" s="196">
        <f t="shared" si="1"/>
        <v>79013.835189309582</v>
      </c>
      <c r="L13" s="194">
        <v>34138</v>
      </c>
      <c r="M13" s="195">
        <f t="shared" si="2"/>
        <v>35477212</v>
      </c>
      <c r="N13" s="196">
        <f t="shared" si="0"/>
        <v>1039.2293631730038</v>
      </c>
      <c r="O13" s="132"/>
      <c r="P13" s="129"/>
      <c r="Q13" s="142"/>
      <c r="R13" s="142"/>
      <c r="S13" s="139"/>
      <c r="T13" s="136"/>
      <c r="U13" s="141"/>
      <c r="V13" s="78"/>
      <c r="W13" s="79"/>
    </row>
    <row r="14" spans="1:23" ht="27" customHeight="1">
      <c r="A14" s="13"/>
      <c r="B14" s="40" t="s">
        <v>63</v>
      </c>
      <c r="C14" s="41">
        <v>10</v>
      </c>
      <c r="D14" s="40">
        <v>4</v>
      </c>
      <c r="E14" s="40">
        <v>2040001094837</v>
      </c>
      <c r="F14" s="40" t="s">
        <v>81</v>
      </c>
      <c r="G14" s="43" t="s">
        <v>82</v>
      </c>
      <c r="H14" s="129">
        <v>20</v>
      </c>
      <c r="I14" s="130">
        <v>434</v>
      </c>
      <c r="J14" s="192">
        <v>34361703</v>
      </c>
      <c r="K14" s="196">
        <f t="shared" si="1"/>
        <v>79174.430875576043</v>
      </c>
      <c r="L14" s="194">
        <f>33922</f>
        <v>33922</v>
      </c>
      <c r="M14" s="195">
        <f t="shared" si="2"/>
        <v>34361703</v>
      </c>
      <c r="N14" s="196">
        <f t="shared" si="0"/>
        <v>1012.9621779376216</v>
      </c>
      <c r="O14" s="132"/>
      <c r="P14" s="129"/>
      <c r="Q14" s="138"/>
      <c r="R14" s="138"/>
      <c r="S14" s="139"/>
      <c r="T14" s="140"/>
      <c r="U14" s="141"/>
    </row>
    <row r="15" spans="1:23" ht="27" customHeight="1">
      <c r="A15" s="13"/>
      <c r="B15" s="40" t="s">
        <v>63</v>
      </c>
      <c r="C15" s="41">
        <v>11</v>
      </c>
      <c r="D15" s="40">
        <v>4</v>
      </c>
      <c r="E15" s="40">
        <v>1212402232</v>
      </c>
      <c r="F15" s="40" t="s">
        <v>83</v>
      </c>
      <c r="G15" s="43" t="s">
        <v>84</v>
      </c>
      <c r="H15" s="129">
        <v>17</v>
      </c>
      <c r="I15" s="130">
        <v>379</v>
      </c>
      <c r="J15" s="192">
        <v>28908262</v>
      </c>
      <c r="K15" s="196">
        <f t="shared" si="1"/>
        <v>76275.097625329814</v>
      </c>
      <c r="L15" s="194">
        <v>29026</v>
      </c>
      <c r="M15" s="195">
        <f t="shared" si="2"/>
        <v>28908262</v>
      </c>
      <c r="N15" s="196">
        <f t="shared" si="0"/>
        <v>995.94370564321639</v>
      </c>
      <c r="O15" s="132"/>
      <c r="P15" s="129"/>
      <c r="Q15" s="142"/>
      <c r="R15" s="142"/>
      <c r="S15" s="139"/>
      <c r="T15" s="136"/>
      <c r="U15" s="141"/>
    </row>
    <row r="16" spans="1:23" ht="27" customHeight="1">
      <c r="A16" s="13"/>
      <c r="B16" s="40" t="s">
        <v>63</v>
      </c>
      <c r="C16" s="41">
        <v>12</v>
      </c>
      <c r="D16" s="40">
        <v>4</v>
      </c>
      <c r="E16" s="40">
        <v>4040001076742</v>
      </c>
      <c r="F16" s="40" t="s">
        <v>85</v>
      </c>
      <c r="G16" s="43" t="s">
        <v>85</v>
      </c>
      <c r="H16" s="129">
        <v>20</v>
      </c>
      <c r="I16" s="130">
        <v>548</v>
      </c>
      <c r="J16" s="192">
        <v>44831796</v>
      </c>
      <c r="K16" s="196">
        <f t="shared" si="1"/>
        <v>81809.846715328473</v>
      </c>
      <c r="L16" s="194">
        <v>45815</v>
      </c>
      <c r="M16" s="195">
        <f t="shared" si="2"/>
        <v>44831796</v>
      </c>
      <c r="N16" s="196">
        <f t="shared" si="0"/>
        <v>978.53969224053253</v>
      </c>
      <c r="O16" s="132"/>
      <c r="P16" s="129"/>
      <c r="Q16" s="138"/>
      <c r="R16" s="138"/>
      <c r="S16" s="139"/>
      <c r="T16" s="140" t="s">
        <v>295</v>
      </c>
      <c r="U16" s="141">
        <v>0.46</v>
      </c>
    </row>
    <row r="17" spans="1:21" ht="27" customHeight="1">
      <c r="A17" s="13"/>
      <c r="B17" s="40" t="s">
        <v>63</v>
      </c>
      <c r="C17" s="41">
        <v>13</v>
      </c>
      <c r="D17" s="40">
        <v>4</v>
      </c>
      <c r="E17" s="40">
        <v>6040001101151</v>
      </c>
      <c r="F17" s="40" t="s">
        <v>86</v>
      </c>
      <c r="G17" s="44" t="s">
        <v>87</v>
      </c>
      <c r="H17" s="129">
        <v>20</v>
      </c>
      <c r="I17" s="130">
        <v>444</v>
      </c>
      <c r="J17" s="192">
        <v>28970779</v>
      </c>
      <c r="K17" s="196">
        <f t="shared" si="1"/>
        <v>65249.502252252256</v>
      </c>
      <c r="L17" s="194">
        <v>29824</v>
      </c>
      <c r="M17" s="195">
        <f t="shared" si="2"/>
        <v>28970779</v>
      </c>
      <c r="N17" s="196">
        <f t="shared" si="0"/>
        <v>971.39146325107299</v>
      </c>
      <c r="O17" s="132"/>
      <c r="P17" s="129"/>
      <c r="Q17" s="142"/>
      <c r="R17" s="142"/>
      <c r="S17" s="139"/>
      <c r="T17" s="136"/>
      <c r="U17" s="141"/>
    </row>
    <row r="18" spans="1:21" ht="27" customHeight="1">
      <c r="A18" s="13"/>
      <c r="B18" s="40" t="s">
        <v>63</v>
      </c>
      <c r="C18" s="41">
        <v>14</v>
      </c>
      <c r="D18" s="40">
        <v>4</v>
      </c>
      <c r="E18" s="40">
        <v>6040001101151</v>
      </c>
      <c r="F18" s="40" t="s">
        <v>86</v>
      </c>
      <c r="G18" s="44" t="s">
        <v>88</v>
      </c>
      <c r="H18" s="129">
        <v>20</v>
      </c>
      <c r="I18" s="130">
        <v>198</v>
      </c>
      <c r="J18" s="192">
        <v>13280126</v>
      </c>
      <c r="K18" s="196">
        <f t="shared" si="1"/>
        <v>67071.343434343435</v>
      </c>
      <c r="L18" s="194">
        <v>13624</v>
      </c>
      <c r="M18" s="195">
        <f t="shared" si="2"/>
        <v>13280126</v>
      </c>
      <c r="N18" s="196">
        <f t="shared" si="0"/>
        <v>974.75968878449794</v>
      </c>
      <c r="O18" s="132"/>
      <c r="P18" s="129"/>
      <c r="Q18" s="138"/>
      <c r="R18" s="138"/>
      <c r="S18" s="139"/>
      <c r="T18" s="140"/>
      <c r="U18" s="141"/>
    </row>
    <row r="19" spans="1:21" ht="27" customHeight="1">
      <c r="A19" s="13"/>
      <c r="B19" s="40" t="s">
        <v>63</v>
      </c>
      <c r="C19" s="41">
        <v>15</v>
      </c>
      <c r="D19" s="40">
        <v>4</v>
      </c>
      <c r="E19" s="40" t="s">
        <v>89</v>
      </c>
      <c r="F19" s="40" t="s">
        <v>90</v>
      </c>
      <c r="G19" s="44" t="s">
        <v>91</v>
      </c>
      <c r="H19" s="129">
        <v>15</v>
      </c>
      <c r="I19" s="130">
        <v>275</v>
      </c>
      <c r="J19" s="192">
        <v>14732072</v>
      </c>
      <c r="K19" s="196">
        <f t="shared" si="1"/>
        <v>53571.170909090906</v>
      </c>
      <c r="L19" s="194">
        <v>14766</v>
      </c>
      <c r="M19" s="195">
        <f t="shared" si="2"/>
        <v>14732072</v>
      </c>
      <c r="N19" s="196">
        <f t="shared" si="0"/>
        <v>997.70228904239468</v>
      </c>
      <c r="O19" s="132"/>
      <c r="P19" s="144"/>
      <c r="Q19" s="142"/>
      <c r="R19" s="142"/>
      <c r="S19" s="139"/>
      <c r="T19" s="136" t="s">
        <v>295</v>
      </c>
      <c r="U19" s="141">
        <v>0.7</v>
      </c>
    </row>
    <row r="20" spans="1:21" ht="27" customHeight="1">
      <c r="A20" s="13"/>
      <c r="B20" s="40" t="s">
        <v>63</v>
      </c>
      <c r="C20" s="41">
        <v>16</v>
      </c>
      <c r="D20" s="40">
        <v>4</v>
      </c>
      <c r="E20" s="40">
        <v>5040001110574</v>
      </c>
      <c r="F20" s="40" t="s">
        <v>92</v>
      </c>
      <c r="G20" s="44" t="s">
        <v>93</v>
      </c>
      <c r="H20" s="129">
        <v>20</v>
      </c>
      <c r="I20" s="130">
        <v>464</v>
      </c>
      <c r="J20" s="192">
        <v>29341760</v>
      </c>
      <c r="K20" s="196">
        <f t="shared" si="1"/>
        <v>63236.551724137928</v>
      </c>
      <c r="L20" s="194">
        <v>26637</v>
      </c>
      <c r="M20" s="195">
        <f t="shared" si="2"/>
        <v>29341760</v>
      </c>
      <c r="N20" s="196">
        <f t="shared" si="0"/>
        <v>1101.5414648796786</v>
      </c>
      <c r="O20" s="132"/>
      <c r="P20" s="129"/>
      <c r="Q20" s="138"/>
      <c r="R20" s="138"/>
      <c r="S20" s="139"/>
      <c r="T20" s="140" t="s">
        <v>295</v>
      </c>
      <c r="U20" s="141">
        <v>0.2</v>
      </c>
    </row>
    <row r="21" spans="1:21" ht="27" customHeight="1">
      <c r="A21" s="13"/>
      <c r="B21" s="40" t="s">
        <v>63</v>
      </c>
      <c r="C21" s="41">
        <v>17</v>
      </c>
      <c r="D21" s="40">
        <v>4</v>
      </c>
      <c r="E21" s="40">
        <v>3040001095818</v>
      </c>
      <c r="F21" s="40" t="s">
        <v>94</v>
      </c>
      <c r="G21" s="45" t="s">
        <v>95</v>
      </c>
      <c r="H21" s="129"/>
      <c r="I21" s="130">
        <v>202</v>
      </c>
      <c r="J21" s="192">
        <v>13690021</v>
      </c>
      <c r="K21" s="196">
        <f t="shared" si="1"/>
        <v>67772.381188118816</v>
      </c>
      <c r="L21" s="194">
        <v>15149</v>
      </c>
      <c r="M21" s="195">
        <f t="shared" si="2"/>
        <v>13690021</v>
      </c>
      <c r="N21" s="196">
        <f t="shared" si="0"/>
        <v>903.69139877219618</v>
      </c>
      <c r="O21" s="132"/>
      <c r="P21" s="129"/>
      <c r="Q21" s="142"/>
      <c r="R21" s="142"/>
      <c r="S21" s="139"/>
      <c r="T21" s="136"/>
      <c r="U21" s="141"/>
    </row>
    <row r="22" spans="1:21" ht="27" customHeight="1">
      <c r="A22" s="13"/>
      <c r="B22" s="40" t="s">
        <v>63</v>
      </c>
      <c r="C22" s="41">
        <v>18</v>
      </c>
      <c r="D22" s="40">
        <v>4</v>
      </c>
      <c r="E22" s="40">
        <v>3011801025405</v>
      </c>
      <c r="F22" s="40" t="s">
        <v>96</v>
      </c>
      <c r="G22" s="45" t="s">
        <v>96</v>
      </c>
      <c r="H22" s="129">
        <v>20</v>
      </c>
      <c r="I22" s="130">
        <v>415</v>
      </c>
      <c r="J22" s="192">
        <v>36173465</v>
      </c>
      <c r="K22" s="196">
        <f t="shared" si="1"/>
        <v>87164.975903614453</v>
      </c>
      <c r="L22" s="194">
        <v>37350</v>
      </c>
      <c r="M22" s="195">
        <f t="shared" si="2"/>
        <v>36173465</v>
      </c>
      <c r="N22" s="196">
        <f t="shared" si="0"/>
        <v>968.49973226238285</v>
      </c>
      <c r="O22" s="132"/>
      <c r="P22" s="129"/>
      <c r="Q22" s="138"/>
      <c r="R22" s="138"/>
      <c r="S22" s="139"/>
      <c r="T22" s="140" t="s">
        <v>295</v>
      </c>
      <c r="U22" s="141">
        <v>1.6E-2</v>
      </c>
    </row>
    <row r="23" spans="1:21" ht="27" customHeight="1">
      <c r="A23" s="13"/>
      <c r="B23" s="40" t="s">
        <v>63</v>
      </c>
      <c r="C23" s="41">
        <v>19</v>
      </c>
      <c r="D23" s="40">
        <v>4</v>
      </c>
      <c r="E23" s="40">
        <v>3011801025405</v>
      </c>
      <c r="F23" s="40" t="s">
        <v>96</v>
      </c>
      <c r="G23" s="45" t="s">
        <v>97</v>
      </c>
      <c r="H23" s="129">
        <v>15</v>
      </c>
      <c r="I23" s="130">
        <v>351</v>
      </c>
      <c r="J23" s="192">
        <v>30594915</v>
      </c>
      <c r="K23" s="196">
        <f t="shared" si="1"/>
        <v>87165</v>
      </c>
      <c r="L23" s="194">
        <v>31590</v>
      </c>
      <c r="M23" s="195">
        <f t="shared" si="2"/>
        <v>30594915</v>
      </c>
      <c r="N23" s="196">
        <f t="shared" si="0"/>
        <v>968.5</v>
      </c>
      <c r="O23" s="132"/>
      <c r="P23" s="129"/>
      <c r="Q23" s="142"/>
      <c r="R23" s="142"/>
      <c r="S23" s="139"/>
      <c r="T23" s="136" t="s">
        <v>295</v>
      </c>
      <c r="U23" s="141">
        <v>0.05</v>
      </c>
    </row>
    <row r="24" spans="1:21" ht="27" customHeight="1">
      <c r="A24" s="13"/>
      <c r="B24" s="40" t="s">
        <v>63</v>
      </c>
      <c r="C24" s="41">
        <v>20</v>
      </c>
      <c r="D24" s="40">
        <v>4</v>
      </c>
      <c r="E24" s="40">
        <v>5040001085296</v>
      </c>
      <c r="F24" s="40" t="s">
        <v>98</v>
      </c>
      <c r="G24" s="45" t="s">
        <v>99</v>
      </c>
      <c r="H24" s="129">
        <v>20</v>
      </c>
      <c r="I24" s="130">
        <v>442</v>
      </c>
      <c r="J24" s="192">
        <v>35967384</v>
      </c>
      <c r="K24" s="196">
        <f t="shared" si="1"/>
        <v>81374.171945701353</v>
      </c>
      <c r="L24" s="194">
        <v>34169</v>
      </c>
      <c r="M24" s="195">
        <f t="shared" si="2"/>
        <v>35967384</v>
      </c>
      <c r="N24" s="196">
        <f t="shared" si="0"/>
        <v>1052.6320348854224</v>
      </c>
      <c r="O24" s="132"/>
      <c r="P24" s="129"/>
      <c r="Q24" s="138"/>
      <c r="R24" s="138"/>
      <c r="S24" s="139"/>
      <c r="T24" s="140"/>
      <c r="U24" s="141"/>
    </row>
    <row r="25" spans="1:21" ht="27" customHeight="1">
      <c r="A25" s="13"/>
      <c r="B25" s="40" t="s">
        <v>63</v>
      </c>
      <c r="C25" s="41">
        <v>21</v>
      </c>
      <c r="D25" s="40">
        <v>4</v>
      </c>
      <c r="E25" s="40">
        <v>5040001085296</v>
      </c>
      <c r="F25" s="40" t="s">
        <v>98</v>
      </c>
      <c r="G25" s="45" t="s">
        <v>100</v>
      </c>
      <c r="H25" s="129">
        <v>20</v>
      </c>
      <c r="I25" s="130">
        <v>529</v>
      </c>
      <c r="J25" s="192">
        <v>39326279</v>
      </c>
      <c r="K25" s="196">
        <f t="shared" si="1"/>
        <v>74340.792060491498</v>
      </c>
      <c r="L25" s="194">
        <v>38570</v>
      </c>
      <c r="M25" s="195">
        <f t="shared" si="2"/>
        <v>39326279</v>
      </c>
      <c r="N25" s="196">
        <f t="shared" si="0"/>
        <v>1019.6079595540575</v>
      </c>
      <c r="O25" s="132"/>
      <c r="P25" s="129"/>
      <c r="Q25" s="142"/>
      <c r="R25" s="142"/>
      <c r="S25" s="139"/>
      <c r="T25" s="136"/>
      <c r="U25" s="141"/>
    </row>
    <row r="26" spans="1:21" ht="27" customHeight="1">
      <c r="A26" s="13"/>
      <c r="B26" s="40" t="s">
        <v>63</v>
      </c>
      <c r="C26" s="41">
        <v>22</v>
      </c>
      <c r="D26" s="40">
        <v>4</v>
      </c>
      <c r="E26" s="40">
        <v>5040001085296</v>
      </c>
      <c r="F26" s="40" t="s">
        <v>98</v>
      </c>
      <c r="G26" s="45" t="s">
        <v>101</v>
      </c>
      <c r="H26" s="129">
        <v>20</v>
      </c>
      <c r="I26" s="130">
        <v>367</v>
      </c>
      <c r="J26" s="192">
        <v>28933818</v>
      </c>
      <c r="K26" s="196">
        <f t="shared" si="1"/>
        <v>78838.741144414162</v>
      </c>
      <c r="L26" s="194">
        <v>27804</v>
      </c>
      <c r="M26" s="195">
        <f t="shared" si="2"/>
        <v>28933818</v>
      </c>
      <c r="N26" s="196">
        <f t="shared" si="0"/>
        <v>1040.6350884764781</v>
      </c>
      <c r="O26" s="132"/>
      <c r="P26" s="129"/>
      <c r="Q26" s="138"/>
      <c r="R26" s="138"/>
      <c r="S26" s="139"/>
      <c r="T26" s="140"/>
      <c r="U26" s="141"/>
    </row>
    <row r="27" spans="1:21" ht="27" customHeight="1">
      <c r="A27" s="13"/>
      <c r="B27" s="40" t="s">
        <v>63</v>
      </c>
      <c r="C27" s="41">
        <v>23</v>
      </c>
      <c r="D27" s="40">
        <v>4</v>
      </c>
      <c r="E27" s="40"/>
      <c r="F27" s="40" t="s">
        <v>102</v>
      </c>
      <c r="G27" s="45" t="s">
        <v>103</v>
      </c>
      <c r="H27" s="129">
        <v>19</v>
      </c>
      <c r="I27" s="130">
        <v>419</v>
      </c>
      <c r="J27" s="192">
        <v>31227488</v>
      </c>
      <c r="K27" s="196">
        <f t="shared" si="1"/>
        <v>74528.610978520286</v>
      </c>
      <c r="L27" s="194">
        <v>31039</v>
      </c>
      <c r="M27" s="195">
        <f t="shared" si="2"/>
        <v>31227488</v>
      </c>
      <c r="N27" s="196">
        <f t="shared" si="0"/>
        <v>1006.0726183188891</v>
      </c>
      <c r="O27" s="132"/>
      <c r="P27" s="129"/>
      <c r="Q27" s="142"/>
      <c r="R27" s="142"/>
      <c r="S27" s="139"/>
      <c r="T27" s="136"/>
      <c r="U27" s="141"/>
    </row>
    <row r="28" spans="1:21" ht="27" customHeight="1">
      <c r="A28" s="13"/>
      <c r="B28" s="40" t="s">
        <v>104</v>
      </c>
      <c r="C28" s="41">
        <v>24</v>
      </c>
      <c r="D28" s="40">
        <v>4</v>
      </c>
      <c r="E28" s="40" t="s">
        <v>105</v>
      </c>
      <c r="F28" s="40" t="s">
        <v>106</v>
      </c>
      <c r="G28" s="45" t="s">
        <v>107</v>
      </c>
      <c r="H28" s="129">
        <v>20</v>
      </c>
      <c r="I28" s="130">
        <v>390</v>
      </c>
      <c r="J28" s="192">
        <v>30000000</v>
      </c>
      <c r="K28" s="196">
        <f t="shared" si="1"/>
        <v>76923.076923076922</v>
      </c>
      <c r="L28" s="194">
        <v>30487</v>
      </c>
      <c r="M28" s="195">
        <f t="shared" si="2"/>
        <v>30000000</v>
      </c>
      <c r="N28" s="196">
        <f t="shared" si="0"/>
        <v>984.0259782858268</v>
      </c>
      <c r="O28" s="132"/>
      <c r="P28" s="129"/>
      <c r="Q28" s="138"/>
      <c r="R28" s="138"/>
      <c r="S28" s="139"/>
      <c r="T28" s="140"/>
      <c r="U28" s="145">
        <v>0</v>
      </c>
    </row>
    <row r="29" spans="1:21" ht="27" customHeight="1">
      <c r="A29" s="13"/>
      <c r="B29" s="40" t="s">
        <v>63</v>
      </c>
      <c r="C29" s="41">
        <v>25</v>
      </c>
      <c r="D29" s="40">
        <v>4</v>
      </c>
      <c r="E29" s="40"/>
      <c r="F29" s="40" t="s">
        <v>106</v>
      </c>
      <c r="G29" s="45" t="s">
        <v>108</v>
      </c>
      <c r="H29" s="129">
        <v>20</v>
      </c>
      <c r="I29" s="130">
        <v>477</v>
      </c>
      <c r="J29" s="192">
        <v>37009619</v>
      </c>
      <c r="K29" s="196">
        <f t="shared" si="1"/>
        <v>77588.299790356396</v>
      </c>
      <c r="L29" s="194">
        <v>38106</v>
      </c>
      <c r="M29" s="195">
        <f t="shared" si="2"/>
        <v>37009619</v>
      </c>
      <c r="N29" s="196">
        <f t="shared" si="0"/>
        <v>971.2281268041778</v>
      </c>
      <c r="O29" s="132"/>
      <c r="P29" s="129"/>
      <c r="Q29" s="142"/>
      <c r="R29" s="142"/>
      <c r="S29" s="139"/>
      <c r="T29" s="136" t="s">
        <v>295</v>
      </c>
      <c r="U29" s="141">
        <v>0.05</v>
      </c>
    </row>
    <row r="30" spans="1:21" ht="27" customHeight="1">
      <c r="A30" s="13"/>
      <c r="B30" s="40" t="s">
        <v>63</v>
      </c>
      <c r="C30" s="41">
        <v>26</v>
      </c>
      <c r="D30" s="40">
        <v>4</v>
      </c>
      <c r="E30" s="40"/>
      <c r="F30" s="40" t="s">
        <v>109</v>
      </c>
      <c r="G30" s="46" t="s">
        <v>110</v>
      </c>
      <c r="H30" s="129">
        <v>20</v>
      </c>
      <c r="I30" s="130">
        <v>299</v>
      </c>
      <c r="J30" s="192">
        <v>33989791</v>
      </c>
      <c r="K30" s="196">
        <f t="shared" si="1"/>
        <v>113678.23076923077</v>
      </c>
      <c r="L30" s="194">
        <v>32721</v>
      </c>
      <c r="M30" s="195">
        <f t="shared" si="2"/>
        <v>33989791</v>
      </c>
      <c r="N30" s="196">
        <f t="shared" si="0"/>
        <v>1038.7760459643655</v>
      </c>
      <c r="O30" s="132"/>
      <c r="P30" s="129"/>
      <c r="Q30" s="138" t="s">
        <v>295</v>
      </c>
      <c r="R30" s="138"/>
      <c r="S30" s="139"/>
      <c r="T30" s="140"/>
      <c r="U30" s="141"/>
    </row>
    <row r="31" spans="1:21" ht="27" customHeight="1">
      <c r="A31" s="13"/>
      <c r="B31" s="40" t="s">
        <v>111</v>
      </c>
      <c r="C31" s="41">
        <v>27</v>
      </c>
      <c r="D31" s="40">
        <v>4</v>
      </c>
      <c r="E31" s="40"/>
      <c r="F31" s="40" t="s">
        <v>112</v>
      </c>
      <c r="G31" s="46" t="s">
        <v>113</v>
      </c>
      <c r="H31" s="129">
        <v>20</v>
      </c>
      <c r="I31" s="130">
        <v>845</v>
      </c>
      <c r="J31" s="192">
        <v>58738417</v>
      </c>
      <c r="K31" s="196">
        <f t="shared" si="1"/>
        <v>69512.919526627215</v>
      </c>
      <c r="L31" s="194">
        <v>42722</v>
      </c>
      <c r="M31" s="195">
        <f t="shared" si="2"/>
        <v>58738417</v>
      </c>
      <c r="N31" s="196">
        <f t="shared" si="0"/>
        <v>1374.8985768456532</v>
      </c>
      <c r="O31" s="146"/>
      <c r="P31" s="147"/>
      <c r="Q31" s="148"/>
      <c r="R31" s="148"/>
      <c r="S31" s="149"/>
      <c r="T31" s="150" t="s">
        <v>295</v>
      </c>
      <c r="U31" s="151">
        <v>0.1</v>
      </c>
    </row>
    <row r="32" spans="1:21" ht="27" customHeight="1">
      <c r="A32" s="13"/>
      <c r="B32" s="40" t="s">
        <v>111</v>
      </c>
      <c r="C32" s="41">
        <v>28</v>
      </c>
      <c r="D32" s="40">
        <v>4</v>
      </c>
      <c r="E32" s="40"/>
      <c r="F32" s="40" t="s">
        <v>112</v>
      </c>
      <c r="G32" s="46" t="s">
        <v>114</v>
      </c>
      <c r="H32" s="129">
        <v>19</v>
      </c>
      <c r="I32" s="130">
        <v>733</v>
      </c>
      <c r="J32" s="192">
        <v>25906625</v>
      </c>
      <c r="K32" s="196">
        <f t="shared" si="1"/>
        <v>35343.281036834924</v>
      </c>
      <c r="L32" s="194">
        <v>25153</v>
      </c>
      <c r="M32" s="195">
        <f t="shared" si="2"/>
        <v>25906625</v>
      </c>
      <c r="N32" s="196">
        <f t="shared" si="0"/>
        <v>1029.9616347950544</v>
      </c>
      <c r="O32" s="146"/>
      <c r="P32" s="147"/>
      <c r="Q32" s="152"/>
      <c r="R32" s="152"/>
      <c r="S32" s="149"/>
      <c r="T32" s="153" t="s">
        <v>295</v>
      </c>
      <c r="U32" s="151">
        <v>0.08</v>
      </c>
    </row>
    <row r="33" spans="1:23" ht="27" customHeight="1">
      <c r="A33" s="13"/>
      <c r="B33" s="40" t="s">
        <v>63</v>
      </c>
      <c r="C33" s="41">
        <v>29</v>
      </c>
      <c r="D33" s="40">
        <v>4</v>
      </c>
      <c r="E33" s="40">
        <v>4120101055316</v>
      </c>
      <c r="F33" s="40" t="s">
        <v>115</v>
      </c>
      <c r="G33" s="46" t="s">
        <v>116</v>
      </c>
      <c r="H33" s="129"/>
      <c r="I33" s="130">
        <v>174</v>
      </c>
      <c r="J33" s="192">
        <v>13918354</v>
      </c>
      <c r="K33" s="196">
        <f t="shared" si="1"/>
        <v>79990.540229885053</v>
      </c>
      <c r="L33" s="194">
        <v>14339.75</v>
      </c>
      <c r="M33" s="195">
        <f t="shared" si="2"/>
        <v>13918354</v>
      </c>
      <c r="N33" s="196">
        <f t="shared" si="0"/>
        <v>970.6134346833104</v>
      </c>
      <c r="O33" s="132"/>
      <c r="P33" s="129"/>
      <c r="Q33" s="142"/>
      <c r="R33" s="142"/>
      <c r="S33" s="139"/>
      <c r="T33" s="136" t="s">
        <v>295</v>
      </c>
      <c r="U33" s="141">
        <v>0.10299999999999999</v>
      </c>
    </row>
    <row r="34" spans="1:23" ht="27" customHeight="1">
      <c r="A34" s="13"/>
      <c r="B34" s="40" t="s">
        <v>63</v>
      </c>
      <c r="C34" s="41">
        <v>30</v>
      </c>
      <c r="D34" s="40">
        <v>4</v>
      </c>
      <c r="E34" s="40">
        <v>1212701849</v>
      </c>
      <c r="F34" s="40" t="s">
        <v>117</v>
      </c>
      <c r="G34" s="43" t="s">
        <v>118</v>
      </c>
      <c r="H34" s="129">
        <v>20</v>
      </c>
      <c r="I34" s="130">
        <v>223</v>
      </c>
      <c r="J34" s="192">
        <v>14415333</v>
      </c>
      <c r="K34" s="196">
        <f t="shared" si="1"/>
        <v>64642.748878923769</v>
      </c>
      <c r="L34" s="194">
        <v>15422</v>
      </c>
      <c r="M34" s="195">
        <f t="shared" si="2"/>
        <v>14415333</v>
      </c>
      <c r="N34" s="196">
        <f t="shared" si="0"/>
        <v>934.72526261185317</v>
      </c>
      <c r="O34" s="132"/>
      <c r="P34" s="129"/>
      <c r="Q34" s="138"/>
      <c r="R34" s="138"/>
      <c r="S34" s="139"/>
      <c r="T34" s="140"/>
      <c r="U34" s="141"/>
      <c r="V34" s="78"/>
      <c r="W34" s="79"/>
    </row>
    <row r="35" spans="1:23" ht="27" customHeight="1">
      <c r="A35" s="13"/>
      <c r="B35" s="40" t="s">
        <v>63</v>
      </c>
      <c r="C35" s="41">
        <v>31</v>
      </c>
      <c r="D35" s="40">
        <v>4</v>
      </c>
      <c r="E35" s="40"/>
      <c r="F35" s="40" t="s">
        <v>119</v>
      </c>
      <c r="G35" s="43" t="s">
        <v>120</v>
      </c>
      <c r="H35" s="129">
        <v>20</v>
      </c>
      <c r="I35" s="130">
        <v>389</v>
      </c>
      <c r="J35" s="192">
        <v>27859636</v>
      </c>
      <c r="K35" s="196">
        <f t="shared" si="1"/>
        <v>71618.601542416451</v>
      </c>
      <c r="L35" s="194">
        <v>28150</v>
      </c>
      <c r="M35" s="195">
        <f t="shared" si="2"/>
        <v>27859636</v>
      </c>
      <c r="N35" s="196">
        <f t="shared" si="0"/>
        <v>989.68511545293075</v>
      </c>
      <c r="O35" s="132"/>
      <c r="P35" s="129"/>
      <c r="Q35" s="142"/>
      <c r="R35" s="142"/>
      <c r="S35" s="139"/>
      <c r="T35" s="136"/>
      <c r="U35" s="141"/>
      <c r="V35" s="78"/>
      <c r="W35" s="79"/>
    </row>
    <row r="36" spans="1:23" ht="27" customHeight="1">
      <c r="A36" s="13"/>
      <c r="B36" s="40" t="s">
        <v>63</v>
      </c>
      <c r="C36" s="41">
        <v>32</v>
      </c>
      <c r="D36" s="40">
        <v>4</v>
      </c>
      <c r="E36" s="40"/>
      <c r="F36" s="40" t="s">
        <v>119</v>
      </c>
      <c r="G36" s="43" t="s">
        <v>119</v>
      </c>
      <c r="H36" s="129">
        <v>20</v>
      </c>
      <c r="I36" s="130">
        <v>380</v>
      </c>
      <c r="J36" s="197">
        <v>26613110</v>
      </c>
      <c r="K36" s="196">
        <f t="shared" si="1"/>
        <v>70034.5</v>
      </c>
      <c r="L36" s="194">
        <v>26987</v>
      </c>
      <c r="M36" s="195">
        <f t="shared" si="2"/>
        <v>26613110</v>
      </c>
      <c r="N36" s="196">
        <f t="shared" si="0"/>
        <v>986.14555156186316</v>
      </c>
      <c r="O36" s="132"/>
      <c r="P36" s="129"/>
      <c r="Q36" s="138"/>
      <c r="R36" s="138"/>
      <c r="S36" s="139"/>
      <c r="T36" s="140"/>
      <c r="U36" s="141"/>
      <c r="V36" s="78"/>
      <c r="W36" s="79"/>
    </row>
    <row r="37" spans="1:23" ht="27" customHeight="1">
      <c r="A37" s="13"/>
      <c r="B37" s="40" t="s">
        <v>63</v>
      </c>
      <c r="C37" s="41">
        <v>33</v>
      </c>
      <c r="D37" s="40">
        <v>4</v>
      </c>
      <c r="E37" s="40"/>
      <c r="F37" s="40" t="s">
        <v>121</v>
      </c>
      <c r="G37" s="43" t="s">
        <v>122</v>
      </c>
      <c r="H37" s="129">
        <v>11</v>
      </c>
      <c r="I37" s="154">
        <v>226</v>
      </c>
      <c r="J37" s="197">
        <v>16918903</v>
      </c>
      <c r="K37" s="196">
        <f t="shared" si="1"/>
        <v>74862.402654867255</v>
      </c>
      <c r="L37" s="194">
        <v>17445</v>
      </c>
      <c r="M37" s="195">
        <f t="shared" si="2"/>
        <v>16918903</v>
      </c>
      <c r="N37" s="196">
        <f t="shared" si="0"/>
        <v>969.84253367727138</v>
      </c>
      <c r="O37" s="132"/>
      <c r="P37" s="129"/>
      <c r="Q37" s="142"/>
      <c r="R37" s="142"/>
      <c r="S37" s="139"/>
      <c r="T37" s="136"/>
      <c r="U37" s="141"/>
    </row>
    <row r="38" spans="1:23" ht="27" customHeight="1">
      <c r="A38" s="13"/>
      <c r="B38" s="40" t="s">
        <v>63</v>
      </c>
      <c r="C38" s="41">
        <v>34</v>
      </c>
      <c r="D38" s="40">
        <v>4</v>
      </c>
      <c r="E38" s="40"/>
      <c r="F38" s="40" t="s">
        <v>123</v>
      </c>
      <c r="G38" s="43" t="s">
        <v>124</v>
      </c>
      <c r="H38" s="144">
        <v>20</v>
      </c>
      <c r="I38" s="155">
        <v>357</v>
      </c>
      <c r="J38" s="198">
        <v>26722864</v>
      </c>
      <c r="K38" s="196">
        <f t="shared" si="1"/>
        <v>74853.96078431372</v>
      </c>
      <c r="L38" s="194">
        <v>26832</v>
      </c>
      <c r="M38" s="195">
        <f t="shared" si="2"/>
        <v>26722864</v>
      </c>
      <c r="N38" s="196">
        <f t="shared" si="0"/>
        <v>995.93261776982706</v>
      </c>
      <c r="O38" s="156"/>
      <c r="P38" s="144"/>
      <c r="Q38" s="157"/>
      <c r="R38" s="157"/>
      <c r="S38" s="158"/>
      <c r="T38" s="140"/>
      <c r="U38" s="143"/>
    </row>
    <row r="39" spans="1:23" ht="27" customHeight="1">
      <c r="A39" s="13"/>
      <c r="B39" s="40" t="s">
        <v>63</v>
      </c>
      <c r="C39" s="41">
        <v>35</v>
      </c>
      <c r="D39" s="40">
        <v>4</v>
      </c>
      <c r="E39" s="40"/>
      <c r="F39" s="40" t="s">
        <v>125</v>
      </c>
      <c r="G39" s="43" t="s">
        <v>126</v>
      </c>
      <c r="H39" s="129">
        <v>20</v>
      </c>
      <c r="I39" s="154">
        <v>411</v>
      </c>
      <c r="J39" s="197">
        <v>34643039</v>
      </c>
      <c r="K39" s="196">
        <f t="shared" si="1"/>
        <v>84289.632603406324</v>
      </c>
      <c r="L39" s="194">
        <v>35308</v>
      </c>
      <c r="M39" s="195">
        <f t="shared" si="2"/>
        <v>34643039</v>
      </c>
      <c r="N39" s="196">
        <f t="shared" si="0"/>
        <v>981.1668460405574</v>
      </c>
      <c r="O39" s="132"/>
      <c r="P39" s="129"/>
      <c r="Q39" s="142"/>
      <c r="R39" s="142"/>
      <c r="S39" s="139"/>
      <c r="T39" s="136"/>
      <c r="U39" s="141"/>
    </row>
    <row r="40" spans="1:23" ht="27" customHeight="1">
      <c r="A40" s="13"/>
      <c r="B40" s="40" t="s">
        <v>63</v>
      </c>
      <c r="C40" s="41">
        <v>36</v>
      </c>
      <c r="D40" s="40">
        <v>4</v>
      </c>
      <c r="E40" s="40"/>
      <c r="F40" s="40" t="s">
        <v>125</v>
      </c>
      <c r="G40" s="44" t="s">
        <v>127</v>
      </c>
      <c r="H40" s="129">
        <v>20</v>
      </c>
      <c r="I40" s="130">
        <v>437</v>
      </c>
      <c r="J40" s="192">
        <v>35386867</v>
      </c>
      <c r="K40" s="196">
        <f t="shared" si="1"/>
        <v>80976.812356979412</v>
      </c>
      <c r="L40" s="194">
        <v>36081</v>
      </c>
      <c r="M40" s="195">
        <f t="shared" si="2"/>
        <v>35386867</v>
      </c>
      <c r="N40" s="196">
        <f t="shared" si="0"/>
        <v>980.76181369695962</v>
      </c>
      <c r="O40" s="132"/>
      <c r="P40" s="129"/>
      <c r="Q40" s="138"/>
      <c r="R40" s="138"/>
      <c r="S40" s="139"/>
      <c r="T40" s="140"/>
      <c r="U40" s="141"/>
    </row>
    <row r="41" spans="1:23" ht="27" customHeight="1">
      <c r="A41" s="13"/>
      <c r="B41" s="40" t="s">
        <v>63</v>
      </c>
      <c r="C41" s="41">
        <v>37</v>
      </c>
      <c r="D41" s="40">
        <v>4</v>
      </c>
      <c r="E41" s="40">
        <v>4340001006818</v>
      </c>
      <c r="F41" s="40" t="s">
        <v>128</v>
      </c>
      <c r="G41" s="44" t="s">
        <v>129</v>
      </c>
      <c r="H41" s="144">
        <v>10</v>
      </c>
      <c r="I41" s="131">
        <v>48</v>
      </c>
      <c r="J41" s="192">
        <v>6182802</v>
      </c>
      <c r="K41" s="196">
        <f t="shared" si="1"/>
        <v>128808.375</v>
      </c>
      <c r="L41" s="194">
        <v>6181</v>
      </c>
      <c r="M41" s="195">
        <f t="shared" si="2"/>
        <v>6182802</v>
      </c>
      <c r="N41" s="196">
        <f t="shared" si="0"/>
        <v>1000.2915385859893</v>
      </c>
      <c r="O41" s="156"/>
      <c r="P41" s="144"/>
      <c r="Q41" s="159"/>
      <c r="R41" s="159"/>
      <c r="S41" s="158"/>
      <c r="T41" s="136"/>
      <c r="U41" s="143"/>
    </row>
    <row r="42" spans="1:23" ht="27" customHeight="1">
      <c r="A42" s="13"/>
      <c r="B42" s="40" t="s">
        <v>63</v>
      </c>
      <c r="C42" s="41">
        <v>38</v>
      </c>
      <c r="D42" s="40">
        <v>4</v>
      </c>
      <c r="E42" s="40"/>
      <c r="F42" s="40" t="s">
        <v>130</v>
      </c>
      <c r="G42" s="44" t="s">
        <v>131</v>
      </c>
      <c r="H42" s="129">
        <v>20</v>
      </c>
      <c r="I42" s="130">
        <v>428</v>
      </c>
      <c r="J42" s="192">
        <v>36491415</v>
      </c>
      <c r="K42" s="196">
        <f t="shared" si="1"/>
        <v>85260.315420560742</v>
      </c>
      <c r="L42" s="194">
        <v>37670</v>
      </c>
      <c r="M42" s="195">
        <f t="shared" si="2"/>
        <v>36491415</v>
      </c>
      <c r="N42" s="196">
        <f t="shared" si="0"/>
        <v>968.71290151314042</v>
      </c>
      <c r="O42" s="132"/>
      <c r="P42" s="129"/>
      <c r="Q42" s="138"/>
      <c r="R42" s="138"/>
      <c r="S42" s="139"/>
      <c r="T42" s="140"/>
      <c r="U42" s="141"/>
    </row>
    <row r="43" spans="1:23" ht="27" customHeight="1">
      <c r="A43" s="13"/>
      <c r="B43" s="40" t="s">
        <v>63</v>
      </c>
      <c r="C43" s="41">
        <v>39</v>
      </c>
      <c r="D43" s="40">
        <v>4</v>
      </c>
      <c r="E43" s="40">
        <v>1212600264</v>
      </c>
      <c r="F43" s="40" t="s">
        <v>132</v>
      </c>
      <c r="G43" s="44" t="s">
        <v>133</v>
      </c>
      <c r="H43" s="129">
        <v>20</v>
      </c>
      <c r="I43" s="130">
        <v>319</v>
      </c>
      <c r="J43" s="192">
        <v>23910831</v>
      </c>
      <c r="K43" s="196">
        <f t="shared" si="1"/>
        <v>74955.583072100315</v>
      </c>
      <c r="L43" s="194">
        <v>24564</v>
      </c>
      <c r="M43" s="195">
        <f t="shared" si="2"/>
        <v>23910831</v>
      </c>
      <c r="N43" s="196">
        <f t="shared" si="0"/>
        <v>973.40950170981921</v>
      </c>
      <c r="O43" s="132"/>
      <c r="P43" s="129"/>
      <c r="Q43" s="142"/>
      <c r="R43" s="142"/>
      <c r="S43" s="139"/>
      <c r="T43" s="136"/>
      <c r="U43" s="141"/>
    </row>
    <row r="44" spans="1:23" ht="27" customHeight="1">
      <c r="A44" s="13"/>
      <c r="B44" s="40" t="s">
        <v>63</v>
      </c>
      <c r="C44" s="41">
        <v>40</v>
      </c>
      <c r="D44" s="40">
        <v>4</v>
      </c>
      <c r="E44" s="40"/>
      <c r="F44" s="40" t="s">
        <v>134</v>
      </c>
      <c r="G44" s="45" t="s">
        <v>135</v>
      </c>
      <c r="H44" s="129">
        <v>13</v>
      </c>
      <c r="I44" s="130">
        <v>150</v>
      </c>
      <c r="J44" s="197">
        <v>13243617</v>
      </c>
      <c r="K44" s="196">
        <f t="shared" si="1"/>
        <v>88290.78</v>
      </c>
      <c r="L44" s="194">
        <v>13007</v>
      </c>
      <c r="M44" s="195">
        <f t="shared" si="2"/>
        <v>13243617</v>
      </c>
      <c r="N44" s="196">
        <f t="shared" si="0"/>
        <v>1018.1915122626278</v>
      </c>
      <c r="O44" s="132"/>
      <c r="P44" s="129"/>
      <c r="Q44" s="138" t="s">
        <v>295</v>
      </c>
      <c r="R44" s="138"/>
      <c r="S44" s="139">
        <v>0.55700000000000005</v>
      </c>
      <c r="T44" s="140"/>
      <c r="U44" s="141"/>
    </row>
    <row r="45" spans="1:23" ht="27" customHeight="1">
      <c r="A45" s="13"/>
      <c r="B45" s="40" t="s">
        <v>63</v>
      </c>
      <c r="C45" s="41">
        <v>41</v>
      </c>
      <c r="D45" s="40">
        <v>4</v>
      </c>
      <c r="E45" s="40">
        <v>7040001098767</v>
      </c>
      <c r="F45" s="40" t="s">
        <v>136</v>
      </c>
      <c r="G45" s="45" t="s">
        <v>137</v>
      </c>
      <c r="H45" s="129">
        <v>20</v>
      </c>
      <c r="I45" s="154">
        <v>216</v>
      </c>
      <c r="J45" s="197">
        <v>18421750</v>
      </c>
      <c r="K45" s="196">
        <f t="shared" si="1"/>
        <v>85285.879629629635</v>
      </c>
      <c r="L45" s="194">
        <v>17763</v>
      </c>
      <c r="M45" s="195">
        <f t="shared" si="2"/>
        <v>18421750</v>
      </c>
      <c r="N45" s="196">
        <f t="shared" si="0"/>
        <v>1037.0855148342059</v>
      </c>
      <c r="O45" s="132"/>
      <c r="P45" s="129"/>
      <c r="Q45" s="142"/>
      <c r="R45" s="142"/>
      <c r="S45" s="139"/>
      <c r="T45" s="136"/>
      <c r="U45" s="141"/>
    </row>
    <row r="46" spans="1:23" ht="27" customHeight="1">
      <c r="A46" s="13"/>
      <c r="B46" s="40" t="s">
        <v>63</v>
      </c>
      <c r="C46" s="41">
        <v>42</v>
      </c>
      <c r="D46" s="40">
        <v>4</v>
      </c>
      <c r="E46" s="40">
        <v>6040001083514</v>
      </c>
      <c r="F46" s="40" t="s">
        <v>138</v>
      </c>
      <c r="G46" s="45" t="s">
        <v>139</v>
      </c>
      <c r="H46" s="129">
        <v>20</v>
      </c>
      <c r="I46" s="154">
        <v>292</v>
      </c>
      <c r="J46" s="197">
        <v>20194544</v>
      </c>
      <c r="K46" s="196">
        <f t="shared" si="1"/>
        <v>69159.397260273967</v>
      </c>
      <c r="L46" s="194">
        <v>20801</v>
      </c>
      <c r="M46" s="195">
        <f t="shared" si="2"/>
        <v>20194544</v>
      </c>
      <c r="N46" s="196">
        <f t="shared" si="0"/>
        <v>970.84486322772943</v>
      </c>
      <c r="O46" s="132"/>
      <c r="P46" s="129"/>
      <c r="Q46" s="138"/>
      <c r="R46" s="138"/>
      <c r="S46" s="139"/>
      <c r="T46" s="140"/>
      <c r="U46" s="141"/>
    </row>
    <row r="47" spans="1:23" ht="27" customHeight="1">
      <c r="A47" s="13"/>
      <c r="B47" s="40" t="s">
        <v>63</v>
      </c>
      <c r="C47" s="41">
        <v>43</v>
      </c>
      <c r="D47" s="40">
        <v>4</v>
      </c>
      <c r="E47" s="40">
        <v>6040001083514</v>
      </c>
      <c r="F47" s="40" t="s">
        <v>138</v>
      </c>
      <c r="G47" s="45" t="s">
        <v>140</v>
      </c>
      <c r="H47" s="129">
        <v>20</v>
      </c>
      <c r="I47" s="130">
        <v>296</v>
      </c>
      <c r="J47" s="192">
        <v>22842427</v>
      </c>
      <c r="K47" s="196">
        <f t="shared" si="1"/>
        <v>77170.361486486479</v>
      </c>
      <c r="L47" s="194">
        <v>23510</v>
      </c>
      <c r="M47" s="195">
        <f t="shared" si="2"/>
        <v>22842427</v>
      </c>
      <c r="N47" s="196">
        <f t="shared" si="0"/>
        <v>971.60472139515105</v>
      </c>
      <c r="O47" s="132"/>
      <c r="P47" s="129"/>
      <c r="Q47" s="142"/>
      <c r="R47" s="142"/>
      <c r="S47" s="139"/>
      <c r="T47" s="136" t="s">
        <v>295</v>
      </c>
      <c r="U47" s="141">
        <v>0.05</v>
      </c>
    </row>
    <row r="48" spans="1:23" ht="27" customHeight="1">
      <c r="A48" s="13"/>
      <c r="B48" s="40" t="s">
        <v>63</v>
      </c>
      <c r="C48" s="41">
        <v>44</v>
      </c>
      <c r="D48" s="40">
        <v>4</v>
      </c>
      <c r="E48" s="40">
        <v>1212401549</v>
      </c>
      <c r="F48" s="40" t="s">
        <v>141</v>
      </c>
      <c r="G48" s="45" t="s">
        <v>142</v>
      </c>
      <c r="H48" s="129">
        <v>20</v>
      </c>
      <c r="I48" s="130">
        <v>417</v>
      </c>
      <c r="J48" s="192">
        <v>29781576</v>
      </c>
      <c r="K48" s="196">
        <f t="shared" si="1"/>
        <v>71418.647482014392</v>
      </c>
      <c r="L48" s="194">
        <v>31914</v>
      </c>
      <c r="M48" s="195">
        <f t="shared" si="2"/>
        <v>29781576</v>
      </c>
      <c r="N48" s="196">
        <f t="shared" si="0"/>
        <v>933.18217710095882</v>
      </c>
      <c r="O48" s="132"/>
      <c r="P48" s="129"/>
      <c r="Q48" s="138"/>
      <c r="R48" s="138"/>
      <c r="S48" s="139"/>
      <c r="T48" s="140"/>
      <c r="U48" s="141"/>
    </row>
    <row r="49" spans="1:21" ht="27" customHeight="1">
      <c r="A49" s="13"/>
      <c r="B49" s="40" t="s">
        <v>63</v>
      </c>
      <c r="C49" s="41">
        <v>45</v>
      </c>
      <c r="D49" s="40">
        <v>4</v>
      </c>
      <c r="E49" s="40">
        <v>1212300444</v>
      </c>
      <c r="F49" s="40" t="s">
        <v>143</v>
      </c>
      <c r="G49" s="45" t="s">
        <v>144</v>
      </c>
      <c r="H49" s="129">
        <v>20</v>
      </c>
      <c r="I49" s="130">
        <v>417</v>
      </c>
      <c r="J49" s="192">
        <v>29781576</v>
      </c>
      <c r="K49" s="196">
        <f t="shared" si="1"/>
        <v>71418.647482014392</v>
      </c>
      <c r="L49" s="194">
        <v>31914</v>
      </c>
      <c r="M49" s="195">
        <f t="shared" si="2"/>
        <v>29781576</v>
      </c>
      <c r="N49" s="196">
        <f t="shared" si="0"/>
        <v>933.18217710095882</v>
      </c>
      <c r="O49" s="132"/>
      <c r="P49" s="129"/>
      <c r="Q49" s="142"/>
      <c r="R49" s="142"/>
      <c r="S49" s="139"/>
      <c r="T49" s="136"/>
      <c r="U49" s="141"/>
    </row>
    <row r="50" spans="1:21" ht="27" customHeight="1">
      <c r="A50" s="13"/>
      <c r="B50" s="40" t="s">
        <v>63</v>
      </c>
      <c r="C50" s="41">
        <v>46</v>
      </c>
      <c r="D50" s="40">
        <v>4</v>
      </c>
      <c r="E50" s="40"/>
      <c r="F50" s="40" t="s">
        <v>145</v>
      </c>
      <c r="G50" s="45" t="s">
        <v>146</v>
      </c>
      <c r="H50" s="129"/>
      <c r="I50" s="130">
        <v>277</v>
      </c>
      <c r="J50" s="192">
        <v>21638658</v>
      </c>
      <c r="K50" s="196">
        <f t="shared" si="1"/>
        <v>78117.898916967504</v>
      </c>
      <c r="L50" s="194">
        <v>22323</v>
      </c>
      <c r="M50" s="195">
        <f t="shared" si="2"/>
        <v>21638658</v>
      </c>
      <c r="N50" s="196">
        <f t="shared" si="0"/>
        <v>969.34363660798283</v>
      </c>
      <c r="O50" s="132"/>
      <c r="P50" s="129"/>
      <c r="Q50" s="138"/>
      <c r="R50" s="138"/>
      <c r="S50" s="139"/>
      <c r="T50" s="140"/>
      <c r="U50" s="141"/>
    </row>
    <row r="51" spans="1:21" ht="27" customHeight="1">
      <c r="A51" s="13"/>
      <c r="B51" s="40" t="s">
        <v>63</v>
      </c>
      <c r="C51" s="41">
        <v>47</v>
      </c>
      <c r="D51" s="40">
        <v>4</v>
      </c>
      <c r="E51" s="40">
        <v>8040003009440</v>
      </c>
      <c r="F51" s="40" t="s">
        <v>147</v>
      </c>
      <c r="G51" s="45" t="s">
        <v>148</v>
      </c>
      <c r="H51" s="129">
        <v>20</v>
      </c>
      <c r="I51" s="130">
        <v>309</v>
      </c>
      <c r="J51" s="192">
        <v>28525776</v>
      </c>
      <c r="K51" s="196">
        <f t="shared" si="1"/>
        <v>92316.427184466025</v>
      </c>
      <c r="L51" s="194">
        <v>24920</v>
      </c>
      <c r="M51" s="195">
        <f t="shared" si="2"/>
        <v>28525776</v>
      </c>
      <c r="N51" s="196">
        <f t="shared" si="0"/>
        <v>1144.6940609951846</v>
      </c>
      <c r="O51" s="132"/>
      <c r="P51" s="129"/>
      <c r="Q51" s="142"/>
      <c r="R51" s="142"/>
      <c r="S51" s="139"/>
      <c r="T51" s="136" t="s">
        <v>295</v>
      </c>
      <c r="U51" s="141">
        <v>0.01</v>
      </c>
    </row>
    <row r="52" spans="1:21" ht="27" customHeight="1">
      <c r="A52" s="13"/>
      <c r="B52" s="40" t="s">
        <v>63</v>
      </c>
      <c r="C52" s="41">
        <v>48</v>
      </c>
      <c r="D52" s="40">
        <v>4</v>
      </c>
      <c r="E52" s="40">
        <v>4040003013116</v>
      </c>
      <c r="F52" s="40" t="s">
        <v>149</v>
      </c>
      <c r="G52" s="45" t="s">
        <v>150</v>
      </c>
      <c r="H52" s="129">
        <v>20</v>
      </c>
      <c r="I52" s="130">
        <v>155</v>
      </c>
      <c r="J52" s="192">
        <v>13588128</v>
      </c>
      <c r="K52" s="196">
        <f t="shared" si="1"/>
        <v>87665.34193548387</v>
      </c>
      <c r="L52" s="194">
        <v>13802</v>
      </c>
      <c r="M52" s="195">
        <f t="shared" si="2"/>
        <v>13588128</v>
      </c>
      <c r="N52" s="196">
        <f t="shared" si="0"/>
        <v>984.50427474279093</v>
      </c>
      <c r="O52" s="132"/>
      <c r="P52" s="129"/>
      <c r="Q52" s="142"/>
      <c r="R52" s="142"/>
      <c r="S52" s="139"/>
      <c r="T52" s="136"/>
      <c r="U52" s="141"/>
    </row>
    <row r="53" spans="1:21" ht="27" customHeight="1">
      <c r="A53" s="13"/>
      <c r="B53" s="40" t="s">
        <v>63</v>
      </c>
      <c r="C53" s="41">
        <v>49</v>
      </c>
      <c r="D53" s="40"/>
      <c r="E53" s="40"/>
      <c r="F53" s="40" t="s">
        <v>151</v>
      </c>
      <c r="G53" s="46" t="s">
        <v>292</v>
      </c>
      <c r="H53" s="129"/>
      <c r="I53" s="130"/>
      <c r="J53" s="192"/>
      <c r="K53" s="196">
        <f t="shared" si="1"/>
        <v>0</v>
      </c>
      <c r="L53" s="194"/>
      <c r="M53" s="195">
        <f t="shared" si="2"/>
        <v>0</v>
      </c>
      <c r="N53" s="196">
        <f t="shared" si="0"/>
        <v>0</v>
      </c>
      <c r="O53" s="132"/>
      <c r="P53" s="144"/>
      <c r="Q53" s="142"/>
      <c r="R53" s="142"/>
      <c r="S53" s="139"/>
      <c r="T53" s="136"/>
      <c r="U53" s="141"/>
    </row>
    <row r="54" spans="1:21" ht="27" customHeight="1">
      <c r="A54" s="13"/>
      <c r="B54" s="40" t="s">
        <v>63</v>
      </c>
      <c r="C54" s="41">
        <v>50</v>
      </c>
      <c r="D54" s="40">
        <v>4</v>
      </c>
      <c r="E54" s="40"/>
      <c r="F54" s="40" t="s">
        <v>152</v>
      </c>
      <c r="G54" s="46" t="s">
        <v>153</v>
      </c>
      <c r="H54" s="129"/>
      <c r="I54" s="130">
        <v>287</v>
      </c>
      <c r="J54" s="192">
        <v>21789473</v>
      </c>
      <c r="K54" s="196">
        <f t="shared" si="1"/>
        <v>75921.508710801398</v>
      </c>
      <c r="L54" s="194">
        <v>22485</v>
      </c>
      <c r="M54" s="195">
        <f t="shared" si="2"/>
        <v>21789473</v>
      </c>
      <c r="N54" s="196">
        <f t="shared" si="0"/>
        <v>969.06706693351123</v>
      </c>
      <c r="O54" s="132"/>
      <c r="P54" s="129"/>
      <c r="Q54" s="142"/>
      <c r="R54" s="142"/>
      <c r="S54" s="139"/>
      <c r="T54" s="136"/>
      <c r="U54" s="141"/>
    </row>
    <row r="55" spans="1:21" ht="27" customHeight="1">
      <c r="A55" s="13"/>
      <c r="B55" s="40" t="s">
        <v>63</v>
      </c>
      <c r="C55" s="41">
        <v>51</v>
      </c>
      <c r="D55" s="40">
        <v>4</v>
      </c>
      <c r="E55" s="40">
        <v>4030003008686</v>
      </c>
      <c r="F55" s="40" t="s">
        <v>154</v>
      </c>
      <c r="G55" s="46" t="s">
        <v>155</v>
      </c>
      <c r="H55" s="129">
        <v>20</v>
      </c>
      <c r="I55" s="130">
        <v>383</v>
      </c>
      <c r="J55" s="192">
        <v>30590138</v>
      </c>
      <c r="K55" s="196">
        <f t="shared" si="1"/>
        <v>79869.812010443871</v>
      </c>
      <c r="L55" s="194">
        <v>31408</v>
      </c>
      <c r="M55" s="195">
        <f t="shared" si="2"/>
        <v>30590138</v>
      </c>
      <c r="N55" s="196">
        <f t="shared" si="0"/>
        <v>973.96007386653082</v>
      </c>
      <c r="O55" s="132"/>
      <c r="P55" s="129"/>
      <c r="Q55" s="142"/>
      <c r="R55" s="142"/>
      <c r="S55" s="139"/>
      <c r="T55" s="136"/>
      <c r="U55" s="141"/>
    </row>
    <row r="56" spans="1:21" ht="27" customHeight="1">
      <c r="A56" s="13"/>
      <c r="B56" s="40" t="s">
        <v>63</v>
      </c>
      <c r="C56" s="41">
        <v>52</v>
      </c>
      <c r="D56" s="40">
        <v>4</v>
      </c>
      <c r="E56" s="40"/>
      <c r="F56" s="40" t="s">
        <v>156</v>
      </c>
      <c r="G56" s="46" t="s">
        <v>157</v>
      </c>
      <c r="H56" s="129">
        <v>20</v>
      </c>
      <c r="I56" s="130">
        <v>420</v>
      </c>
      <c r="J56" s="192">
        <v>38100000</v>
      </c>
      <c r="K56" s="196">
        <f t="shared" si="1"/>
        <v>90714.28571428571</v>
      </c>
      <c r="L56" s="194">
        <v>26400</v>
      </c>
      <c r="M56" s="195">
        <f t="shared" si="2"/>
        <v>38100000</v>
      </c>
      <c r="N56" s="196">
        <f t="shared" si="0"/>
        <v>1443.1818181818182</v>
      </c>
      <c r="O56" s="132"/>
      <c r="P56" s="129"/>
      <c r="Q56" s="142"/>
      <c r="R56" s="142"/>
      <c r="S56" s="139"/>
      <c r="T56" s="136" t="s">
        <v>295</v>
      </c>
      <c r="U56" s="141">
        <v>0.45</v>
      </c>
    </row>
    <row r="57" spans="1:21" ht="27" customHeight="1">
      <c r="A57" s="13"/>
      <c r="B57" s="40" t="s">
        <v>63</v>
      </c>
      <c r="C57" s="41">
        <v>53</v>
      </c>
      <c r="D57" s="40">
        <v>2</v>
      </c>
      <c r="E57" s="40">
        <v>2040005018973</v>
      </c>
      <c r="F57" s="40" t="s">
        <v>158</v>
      </c>
      <c r="G57" s="46" t="s">
        <v>159</v>
      </c>
      <c r="H57" s="129">
        <v>10</v>
      </c>
      <c r="I57" s="130">
        <v>100</v>
      </c>
      <c r="J57" s="192">
        <v>7510285</v>
      </c>
      <c r="K57" s="196">
        <f t="shared" si="1"/>
        <v>75102.850000000006</v>
      </c>
      <c r="L57" s="194">
        <v>7211</v>
      </c>
      <c r="M57" s="195">
        <f t="shared" si="2"/>
        <v>7510285</v>
      </c>
      <c r="N57" s="196">
        <f t="shared" si="0"/>
        <v>1041.5039522951047</v>
      </c>
      <c r="O57" s="132"/>
      <c r="P57" s="129"/>
      <c r="Q57" s="142"/>
      <c r="R57" s="142"/>
      <c r="S57" s="139"/>
      <c r="T57" s="136" t="s">
        <v>295</v>
      </c>
      <c r="U57" s="141">
        <v>0.03</v>
      </c>
    </row>
    <row r="58" spans="1:21" ht="27" customHeight="1">
      <c r="A58" s="13"/>
      <c r="B58" s="40" t="s">
        <v>63</v>
      </c>
      <c r="C58" s="41">
        <v>54</v>
      </c>
      <c r="D58" s="40">
        <v>2</v>
      </c>
      <c r="E58" s="40">
        <v>1214300160</v>
      </c>
      <c r="F58" s="40" t="s">
        <v>160</v>
      </c>
      <c r="G58" s="46" t="s">
        <v>161</v>
      </c>
      <c r="H58" s="129">
        <v>10</v>
      </c>
      <c r="I58" s="130">
        <v>36</v>
      </c>
      <c r="J58" s="192">
        <v>4696947</v>
      </c>
      <c r="K58" s="196">
        <f t="shared" si="1"/>
        <v>130470.75</v>
      </c>
      <c r="L58" s="194">
        <v>4850</v>
      </c>
      <c r="M58" s="195">
        <f t="shared" si="2"/>
        <v>4696947</v>
      </c>
      <c r="N58" s="196">
        <f t="shared" si="0"/>
        <v>968.44268041237115</v>
      </c>
      <c r="O58" s="132"/>
      <c r="P58" s="129"/>
      <c r="Q58" s="142"/>
      <c r="R58" s="142"/>
      <c r="S58" s="139"/>
      <c r="T58" s="136"/>
      <c r="U58" s="141"/>
    </row>
    <row r="59" spans="1:21" ht="27" customHeight="1">
      <c r="A59" s="13"/>
      <c r="B59" s="40" t="s">
        <v>63</v>
      </c>
      <c r="C59" s="41">
        <v>55</v>
      </c>
      <c r="D59" s="40">
        <v>2</v>
      </c>
      <c r="E59" s="40">
        <v>1040005013430</v>
      </c>
      <c r="F59" s="40" t="s">
        <v>162</v>
      </c>
      <c r="G59" s="46" t="s">
        <v>163</v>
      </c>
      <c r="H59" s="129">
        <v>25</v>
      </c>
      <c r="I59" s="130">
        <v>353</v>
      </c>
      <c r="J59" s="192">
        <v>26641172</v>
      </c>
      <c r="K59" s="196">
        <f t="shared" si="1"/>
        <v>75470.742209631731</v>
      </c>
      <c r="L59" s="194">
        <v>26073</v>
      </c>
      <c r="M59" s="195">
        <f t="shared" si="2"/>
        <v>26641172</v>
      </c>
      <c r="N59" s="196">
        <f t="shared" si="0"/>
        <v>1021.7915851647298</v>
      </c>
      <c r="O59" s="132"/>
      <c r="P59" s="129"/>
      <c r="Q59" s="142"/>
      <c r="R59" s="142"/>
      <c r="S59" s="139"/>
      <c r="T59" s="136"/>
      <c r="U59" s="141"/>
    </row>
    <row r="60" spans="1:21" ht="27" customHeight="1">
      <c r="A60" s="13"/>
      <c r="B60" s="40" t="s">
        <v>63</v>
      </c>
      <c r="C60" s="41">
        <v>56</v>
      </c>
      <c r="D60" s="40">
        <v>5</v>
      </c>
      <c r="E60" s="40">
        <v>1040005015963</v>
      </c>
      <c r="F60" s="40" t="s">
        <v>164</v>
      </c>
      <c r="G60" s="46" t="s">
        <v>165</v>
      </c>
      <c r="H60" s="129">
        <v>20</v>
      </c>
      <c r="I60" s="130">
        <v>178</v>
      </c>
      <c r="J60" s="192">
        <v>15150164</v>
      </c>
      <c r="K60" s="196">
        <f t="shared" si="1"/>
        <v>85113.280898876401</v>
      </c>
      <c r="L60" s="194">
        <v>14225</v>
      </c>
      <c r="M60" s="195">
        <f t="shared" si="2"/>
        <v>15150164</v>
      </c>
      <c r="N60" s="196">
        <f t="shared" si="0"/>
        <v>1065.0378910369068</v>
      </c>
      <c r="O60" s="132"/>
      <c r="P60" s="129"/>
      <c r="Q60" s="142"/>
      <c r="R60" s="142"/>
      <c r="S60" s="139"/>
      <c r="T60" s="136"/>
      <c r="U60" s="141"/>
    </row>
    <row r="61" spans="1:21" ht="27" customHeight="1">
      <c r="A61" s="13"/>
      <c r="B61" s="40" t="s">
        <v>63</v>
      </c>
      <c r="C61" s="41">
        <v>57</v>
      </c>
      <c r="D61" s="40">
        <v>5</v>
      </c>
      <c r="E61" s="40"/>
      <c r="F61" s="40" t="s">
        <v>166</v>
      </c>
      <c r="G61" s="46" t="s">
        <v>293</v>
      </c>
      <c r="H61" s="129"/>
      <c r="I61" s="130"/>
      <c r="J61" s="192"/>
      <c r="K61" s="196">
        <f t="shared" si="1"/>
        <v>0</v>
      </c>
      <c r="L61" s="194"/>
      <c r="M61" s="195">
        <f t="shared" si="2"/>
        <v>0</v>
      </c>
      <c r="N61" s="196">
        <f t="shared" si="0"/>
        <v>0</v>
      </c>
      <c r="O61" s="132"/>
      <c r="P61" s="144" t="s">
        <v>297</v>
      </c>
      <c r="Q61" s="142"/>
      <c r="R61" s="142"/>
      <c r="S61" s="139"/>
      <c r="T61" s="136"/>
      <c r="U61" s="141"/>
    </row>
    <row r="62" spans="1:21" ht="27" customHeight="1">
      <c r="A62" s="13"/>
      <c r="B62" s="47" t="s">
        <v>63</v>
      </c>
      <c r="C62" s="41">
        <v>58</v>
      </c>
      <c r="D62" s="40">
        <v>5</v>
      </c>
      <c r="E62" s="40"/>
      <c r="F62" s="40" t="s">
        <v>167</v>
      </c>
      <c r="G62" s="46" t="s">
        <v>168</v>
      </c>
      <c r="H62" s="129">
        <v>20</v>
      </c>
      <c r="I62" s="130">
        <v>436</v>
      </c>
      <c r="J62" s="192">
        <v>27710129</v>
      </c>
      <c r="K62" s="196">
        <f t="shared" si="1"/>
        <v>63555.341743119265</v>
      </c>
      <c r="L62" s="194">
        <v>27138</v>
      </c>
      <c r="M62" s="195">
        <f t="shared" si="2"/>
        <v>27710129</v>
      </c>
      <c r="N62" s="196">
        <f t="shared" si="0"/>
        <v>1021.0822094480064</v>
      </c>
      <c r="O62" s="132"/>
      <c r="P62" s="129"/>
      <c r="Q62" s="142"/>
      <c r="R62" s="142"/>
      <c r="S62" s="139"/>
      <c r="T62" s="136" t="s">
        <v>295</v>
      </c>
      <c r="U62" s="141">
        <v>0.04</v>
      </c>
    </row>
    <row r="63" spans="1:21" ht="27" customHeight="1">
      <c r="A63" s="13"/>
      <c r="B63" s="40" t="s">
        <v>63</v>
      </c>
      <c r="C63" s="41">
        <v>59</v>
      </c>
      <c r="D63" s="40">
        <v>5</v>
      </c>
      <c r="E63" s="40">
        <v>8040005008358</v>
      </c>
      <c r="F63" s="40" t="s">
        <v>169</v>
      </c>
      <c r="G63" s="48" t="s">
        <v>170</v>
      </c>
      <c r="H63" s="129">
        <v>15</v>
      </c>
      <c r="I63" s="130">
        <v>180</v>
      </c>
      <c r="J63" s="192">
        <v>18672969</v>
      </c>
      <c r="K63" s="196">
        <f t="shared" si="1"/>
        <v>103738.71666666666</v>
      </c>
      <c r="L63" s="194">
        <v>18212</v>
      </c>
      <c r="M63" s="195">
        <f t="shared" si="2"/>
        <v>18672969</v>
      </c>
      <c r="N63" s="196">
        <f t="shared" si="0"/>
        <v>1025.3112782780584</v>
      </c>
      <c r="O63" s="132"/>
      <c r="P63" s="129"/>
      <c r="Q63" s="142"/>
      <c r="R63" s="142"/>
      <c r="S63" s="139"/>
      <c r="T63" s="136"/>
      <c r="U63" s="141"/>
    </row>
    <row r="64" spans="1:21" ht="27" customHeight="1">
      <c r="A64" s="13"/>
      <c r="B64" s="40" t="s">
        <v>63</v>
      </c>
      <c r="C64" s="41">
        <v>60</v>
      </c>
      <c r="D64" s="40">
        <v>5</v>
      </c>
      <c r="E64" s="40"/>
      <c r="F64" s="40" t="s">
        <v>171</v>
      </c>
      <c r="G64" s="46" t="s">
        <v>172</v>
      </c>
      <c r="H64" s="129">
        <v>11</v>
      </c>
      <c r="I64" s="130">
        <v>123</v>
      </c>
      <c r="J64" s="192">
        <v>21000000</v>
      </c>
      <c r="K64" s="196">
        <f t="shared" si="1"/>
        <v>170731.70731707316</v>
      </c>
      <c r="L64" s="194">
        <v>14582</v>
      </c>
      <c r="M64" s="195">
        <f t="shared" si="2"/>
        <v>21000000</v>
      </c>
      <c r="N64" s="196">
        <f t="shared" si="0"/>
        <v>1440.1316691811824</v>
      </c>
      <c r="O64" s="132"/>
      <c r="P64" s="129"/>
      <c r="Q64" s="142"/>
      <c r="R64" s="142"/>
      <c r="S64" s="139"/>
      <c r="T64" s="136"/>
      <c r="U64" s="141"/>
    </row>
    <row r="65" spans="1:21" ht="27" customHeight="1">
      <c r="A65" s="13"/>
      <c r="B65" s="49" t="s">
        <v>63</v>
      </c>
      <c r="C65" s="41">
        <v>61</v>
      </c>
      <c r="D65" s="40">
        <v>4</v>
      </c>
      <c r="E65" s="40">
        <v>5040002098248</v>
      </c>
      <c r="F65" s="40" t="s">
        <v>173</v>
      </c>
      <c r="G65" s="50" t="s">
        <v>174</v>
      </c>
      <c r="H65" s="129">
        <v>20</v>
      </c>
      <c r="I65" s="130">
        <v>182</v>
      </c>
      <c r="J65" s="192">
        <v>14017000</v>
      </c>
      <c r="K65" s="196">
        <f t="shared" si="1"/>
        <v>77016.483516483509</v>
      </c>
      <c r="L65" s="194">
        <v>14136</v>
      </c>
      <c r="M65" s="195">
        <f t="shared" si="2"/>
        <v>14017000</v>
      </c>
      <c r="N65" s="196">
        <f t="shared" si="0"/>
        <v>991.58177702320313</v>
      </c>
      <c r="O65" s="132"/>
      <c r="P65" s="129"/>
      <c r="Q65" s="142"/>
      <c r="R65" s="142"/>
      <c r="S65" s="139"/>
      <c r="T65" s="136"/>
      <c r="U65" s="141"/>
    </row>
    <row r="66" spans="1:21" ht="27" customHeight="1">
      <c r="A66" s="13"/>
      <c r="B66" s="49" t="s">
        <v>63</v>
      </c>
      <c r="C66" s="51">
        <v>62</v>
      </c>
      <c r="D66" s="40"/>
      <c r="E66" s="40"/>
      <c r="F66" s="40" t="s">
        <v>175</v>
      </c>
      <c r="G66" s="52" t="s">
        <v>294</v>
      </c>
      <c r="H66" s="129"/>
      <c r="I66" s="130"/>
      <c r="J66" s="192"/>
      <c r="K66" s="196">
        <f t="shared" si="1"/>
        <v>0</v>
      </c>
      <c r="L66" s="194"/>
      <c r="M66" s="195">
        <f t="shared" si="2"/>
        <v>0</v>
      </c>
      <c r="N66" s="196">
        <f t="shared" si="0"/>
        <v>0</v>
      </c>
      <c r="O66" s="132"/>
      <c r="P66" s="144" t="s">
        <v>298</v>
      </c>
      <c r="Q66" s="138"/>
      <c r="R66" s="138"/>
      <c r="S66" s="139"/>
      <c r="T66" s="140"/>
      <c r="U66" s="141"/>
    </row>
    <row r="67" spans="1:21" ht="27" customHeight="1">
      <c r="A67" s="13"/>
      <c r="B67" s="49" t="s">
        <v>63</v>
      </c>
      <c r="C67" s="41">
        <v>63</v>
      </c>
      <c r="D67" s="40">
        <v>5</v>
      </c>
      <c r="E67" s="40">
        <v>904000520080</v>
      </c>
      <c r="F67" s="40" t="s">
        <v>167</v>
      </c>
      <c r="G67" s="50" t="s">
        <v>176</v>
      </c>
      <c r="H67" s="160">
        <v>20</v>
      </c>
      <c r="I67" s="130">
        <v>176</v>
      </c>
      <c r="J67" s="192">
        <v>10813284</v>
      </c>
      <c r="K67" s="196">
        <f t="shared" si="1"/>
        <v>61439.11363636364</v>
      </c>
      <c r="L67" s="194">
        <v>10391</v>
      </c>
      <c r="M67" s="195">
        <f>J67</f>
        <v>10813284</v>
      </c>
      <c r="N67" s="196">
        <f t="shared" si="0"/>
        <v>1040.6393994803195</v>
      </c>
      <c r="O67" s="161"/>
      <c r="P67" s="162"/>
      <c r="Q67" s="142"/>
      <c r="R67" s="142"/>
      <c r="S67" s="163"/>
      <c r="T67" s="164" t="s">
        <v>295</v>
      </c>
      <c r="U67" s="165"/>
    </row>
    <row r="68" spans="1:21" ht="27" customHeight="1">
      <c r="A68" s="13"/>
      <c r="B68" s="13" t="s">
        <v>63</v>
      </c>
      <c r="C68" s="41">
        <v>64</v>
      </c>
      <c r="D68" s="40">
        <v>2</v>
      </c>
      <c r="E68" s="40">
        <v>204000501401</v>
      </c>
      <c r="F68" s="40" t="s">
        <v>177</v>
      </c>
      <c r="G68" s="46" t="s">
        <v>178</v>
      </c>
      <c r="H68" s="129">
        <v>20</v>
      </c>
      <c r="I68" s="130">
        <v>252</v>
      </c>
      <c r="J68" s="192">
        <v>15830119</v>
      </c>
      <c r="K68" s="196">
        <f t="shared" si="1"/>
        <v>62817.932539682537</v>
      </c>
      <c r="L68" s="194">
        <v>15318</v>
      </c>
      <c r="M68" s="195">
        <f t="shared" ref="M68:M71" si="3">J68</f>
        <v>15830119</v>
      </c>
      <c r="N68" s="196">
        <f t="shared" si="0"/>
        <v>1033.4324977151064</v>
      </c>
      <c r="O68" s="132"/>
      <c r="P68" s="133"/>
      <c r="Q68" s="134"/>
      <c r="R68" s="134"/>
      <c r="S68" s="135"/>
      <c r="T68" s="166"/>
      <c r="U68" s="167"/>
    </row>
    <row r="69" spans="1:21" ht="27" customHeight="1">
      <c r="A69" s="13"/>
      <c r="B69" s="49" t="s">
        <v>63</v>
      </c>
      <c r="C69" s="41">
        <v>65</v>
      </c>
      <c r="D69" s="40">
        <v>4</v>
      </c>
      <c r="E69" s="40">
        <v>1040001070608</v>
      </c>
      <c r="F69" s="40" t="s">
        <v>179</v>
      </c>
      <c r="G69" s="50" t="s">
        <v>180</v>
      </c>
      <c r="H69" s="129">
        <v>20</v>
      </c>
      <c r="I69" s="130">
        <v>445</v>
      </c>
      <c r="J69" s="192">
        <v>36379420</v>
      </c>
      <c r="K69" s="196">
        <f t="shared" si="1"/>
        <v>81751.505617977527</v>
      </c>
      <c r="L69" s="194">
        <v>37104</v>
      </c>
      <c r="M69" s="195">
        <f t="shared" si="3"/>
        <v>36379420</v>
      </c>
      <c r="N69" s="196">
        <f t="shared" si="0"/>
        <v>980.47164726175072</v>
      </c>
      <c r="O69" s="132"/>
      <c r="P69" s="133"/>
      <c r="Q69" s="134"/>
      <c r="R69" s="134"/>
      <c r="S69" s="135"/>
      <c r="T69" s="140" t="s">
        <v>295</v>
      </c>
      <c r="U69" s="167">
        <v>0.06</v>
      </c>
    </row>
    <row r="70" spans="1:21" ht="27" customHeight="1">
      <c r="A70" s="13"/>
      <c r="B70" s="49" t="s">
        <v>63</v>
      </c>
      <c r="C70" s="41">
        <v>66</v>
      </c>
      <c r="D70" s="40">
        <v>4</v>
      </c>
      <c r="E70" s="40">
        <v>5040001110574</v>
      </c>
      <c r="F70" s="40" t="s">
        <v>181</v>
      </c>
      <c r="G70" s="50" t="s">
        <v>182</v>
      </c>
      <c r="H70" s="129">
        <v>18</v>
      </c>
      <c r="I70" s="130">
        <v>382</v>
      </c>
      <c r="J70" s="192">
        <v>24218699</v>
      </c>
      <c r="K70" s="196">
        <f t="shared" si="1"/>
        <v>63399.735602094239</v>
      </c>
      <c r="L70" s="194">
        <v>22706</v>
      </c>
      <c r="M70" s="195">
        <f t="shared" si="3"/>
        <v>24218699</v>
      </c>
      <c r="N70" s="196">
        <f t="shared" si="0"/>
        <v>1066.6211133621068</v>
      </c>
      <c r="O70" s="132"/>
      <c r="P70" s="133"/>
      <c r="Q70" s="134"/>
      <c r="R70" s="134"/>
      <c r="S70" s="139"/>
      <c r="T70" s="140" t="s">
        <v>295</v>
      </c>
      <c r="U70" s="167">
        <v>0.5</v>
      </c>
    </row>
    <row r="71" spans="1:21" ht="27" customHeight="1">
      <c r="A71" s="13"/>
      <c r="B71" s="13" t="s">
        <v>63</v>
      </c>
      <c r="C71" s="41">
        <v>67</v>
      </c>
      <c r="D71" s="40">
        <v>4</v>
      </c>
      <c r="E71" s="40">
        <v>10901023154</v>
      </c>
      <c r="F71" s="40" t="s">
        <v>183</v>
      </c>
      <c r="G71" s="50" t="s">
        <v>184</v>
      </c>
      <c r="H71" s="129">
        <v>20</v>
      </c>
      <c r="I71" s="130">
        <v>364</v>
      </c>
      <c r="J71" s="192">
        <v>26599811</v>
      </c>
      <c r="K71" s="196">
        <f t="shared" ref="K71:K105" si="4">IF(AND(I71&gt;0,J71&gt;0),J71/I71,0)</f>
        <v>73076.403846153844</v>
      </c>
      <c r="L71" s="194">
        <v>27468</v>
      </c>
      <c r="M71" s="195">
        <f t="shared" si="3"/>
        <v>26599811</v>
      </c>
      <c r="N71" s="196">
        <f t="shared" si="0"/>
        <v>968.39271151885828</v>
      </c>
      <c r="O71" s="132"/>
      <c r="P71" s="133"/>
      <c r="Q71" s="134"/>
      <c r="R71" s="134"/>
      <c r="S71" s="135"/>
      <c r="T71" s="140"/>
      <c r="U71" s="167"/>
    </row>
    <row r="72" spans="1:21" ht="27" customHeight="1">
      <c r="A72" s="13"/>
      <c r="B72" s="49" t="s">
        <v>63</v>
      </c>
      <c r="C72" s="51">
        <v>68</v>
      </c>
      <c r="D72" s="40">
        <v>4</v>
      </c>
      <c r="E72" s="40">
        <v>6040003014525</v>
      </c>
      <c r="F72" s="40" t="s">
        <v>185</v>
      </c>
      <c r="G72" s="59" t="s">
        <v>186</v>
      </c>
      <c r="H72" s="129">
        <v>10</v>
      </c>
      <c r="I72" s="130">
        <v>247</v>
      </c>
      <c r="J72" s="192">
        <v>16388577</v>
      </c>
      <c r="K72" s="196">
        <f t="shared" si="4"/>
        <v>66350.514170040493</v>
      </c>
      <c r="L72" s="194">
        <v>16517</v>
      </c>
      <c r="M72" s="195">
        <v>16388577</v>
      </c>
      <c r="N72" s="196">
        <f t="shared" ref="N72:N129" si="5">IF(AND(L72&gt;0,M72&gt;0),M72/L72,0)</f>
        <v>992.22479869225651</v>
      </c>
      <c r="O72" s="132"/>
      <c r="P72" s="168"/>
      <c r="Q72" s="134"/>
      <c r="R72" s="134"/>
      <c r="S72" s="135"/>
      <c r="T72" s="136" t="s">
        <v>295</v>
      </c>
      <c r="U72" s="137">
        <v>0.2</v>
      </c>
    </row>
    <row r="73" spans="1:21" ht="27" customHeight="1">
      <c r="A73" s="13"/>
      <c r="B73" s="49" t="s">
        <v>63</v>
      </c>
      <c r="C73" s="51">
        <v>69</v>
      </c>
      <c r="D73" s="40">
        <v>4</v>
      </c>
      <c r="E73" s="40">
        <v>3040001085926</v>
      </c>
      <c r="F73" s="40" t="s">
        <v>187</v>
      </c>
      <c r="G73" s="59" t="s">
        <v>188</v>
      </c>
      <c r="H73" s="129">
        <v>10</v>
      </c>
      <c r="I73" s="130">
        <v>54</v>
      </c>
      <c r="J73" s="192">
        <v>4572589</v>
      </c>
      <c r="K73" s="196">
        <f t="shared" si="4"/>
        <v>84677.574074074073</v>
      </c>
      <c r="L73" s="194">
        <v>4730</v>
      </c>
      <c r="M73" s="195">
        <v>4572589</v>
      </c>
      <c r="N73" s="196">
        <f t="shared" si="5"/>
        <v>966.72071881606769</v>
      </c>
      <c r="O73" s="132"/>
      <c r="P73" s="129"/>
      <c r="Q73" s="138"/>
      <c r="R73" s="138"/>
      <c r="S73" s="139"/>
      <c r="T73" s="140" t="s">
        <v>295</v>
      </c>
      <c r="U73" s="141">
        <v>0.01</v>
      </c>
    </row>
    <row r="74" spans="1:21" ht="27" customHeight="1">
      <c r="A74" s="13"/>
      <c r="B74" s="13" t="s">
        <v>63</v>
      </c>
      <c r="C74" s="41">
        <v>70</v>
      </c>
      <c r="D74" s="40">
        <v>4</v>
      </c>
      <c r="E74" s="40">
        <v>2040003002087</v>
      </c>
      <c r="F74" s="40" t="s">
        <v>189</v>
      </c>
      <c r="G74" s="46" t="s">
        <v>190</v>
      </c>
      <c r="H74" s="129">
        <v>20</v>
      </c>
      <c r="I74" s="130">
        <v>394</v>
      </c>
      <c r="J74" s="192">
        <v>31120671</v>
      </c>
      <c r="K74" s="196">
        <f t="shared" si="4"/>
        <v>78986.474619289336</v>
      </c>
      <c r="L74" s="194">
        <v>32135</v>
      </c>
      <c r="M74" s="195">
        <v>31120671</v>
      </c>
      <c r="N74" s="196">
        <f t="shared" si="5"/>
        <v>968.43538198226236</v>
      </c>
      <c r="O74" s="132"/>
      <c r="P74" s="129"/>
      <c r="Q74" s="142"/>
      <c r="R74" s="142"/>
      <c r="S74" s="139"/>
      <c r="T74" s="136"/>
      <c r="U74" s="141"/>
    </row>
    <row r="75" spans="1:21" ht="27" customHeight="1">
      <c r="A75" s="13"/>
      <c r="B75" s="31" t="s">
        <v>63</v>
      </c>
      <c r="C75" s="32">
        <v>71</v>
      </c>
      <c r="D75" s="40">
        <v>4</v>
      </c>
      <c r="E75" s="40">
        <v>2040001060574</v>
      </c>
      <c r="F75" s="40" t="s">
        <v>191</v>
      </c>
      <c r="G75" s="33" t="s">
        <v>192</v>
      </c>
      <c r="H75" s="129">
        <v>20</v>
      </c>
      <c r="I75" s="130">
        <v>381</v>
      </c>
      <c r="J75" s="192">
        <v>35810301</v>
      </c>
      <c r="K75" s="196">
        <f t="shared" si="4"/>
        <v>93990.291338582683</v>
      </c>
      <c r="L75" s="194">
        <v>35595</v>
      </c>
      <c r="M75" s="195">
        <v>35810301</v>
      </c>
      <c r="N75" s="196">
        <f t="shared" si="5"/>
        <v>1006.0486304256216</v>
      </c>
      <c r="O75" s="132"/>
      <c r="P75" s="129"/>
      <c r="Q75" s="138"/>
      <c r="R75" s="138"/>
      <c r="S75" s="139"/>
      <c r="T75" s="140" t="s">
        <v>295</v>
      </c>
      <c r="U75" s="141">
        <v>0.01</v>
      </c>
    </row>
    <row r="76" spans="1:21" ht="27" customHeight="1">
      <c r="A76" s="13"/>
      <c r="B76" s="34" t="s">
        <v>63</v>
      </c>
      <c r="C76" s="31">
        <v>72</v>
      </c>
      <c r="D76" s="40">
        <v>6</v>
      </c>
      <c r="E76" s="40">
        <v>8040005018258</v>
      </c>
      <c r="F76" s="40" t="s">
        <v>193</v>
      </c>
      <c r="G76" s="33" t="s">
        <v>194</v>
      </c>
      <c r="H76" s="129">
        <v>10</v>
      </c>
      <c r="I76" s="130">
        <v>141</v>
      </c>
      <c r="J76" s="192">
        <v>11490548</v>
      </c>
      <c r="K76" s="196">
        <f t="shared" si="4"/>
        <v>81493.248226950353</v>
      </c>
      <c r="L76" s="194">
        <v>11538</v>
      </c>
      <c r="M76" s="195">
        <v>11490548</v>
      </c>
      <c r="N76" s="196">
        <f t="shared" si="5"/>
        <v>995.8873288264864</v>
      </c>
      <c r="O76" s="132"/>
      <c r="P76" s="129"/>
      <c r="Q76" s="142"/>
      <c r="R76" s="142"/>
      <c r="S76" s="139">
        <v>0</v>
      </c>
      <c r="T76" s="136"/>
      <c r="U76" s="141">
        <v>0</v>
      </c>
    </row>
    <row r="77" spans="1:21" ht="27" customHeight="1">
      <c r="A77" s="13"/>
      <c r="B77" s="40" t="s">
        <v>63</v>
      </c>
      <c r="C77" s="41">
        <v>73</v>
      </c>
      <c r="D77" s="40">
        <v>4</v>
      </c>
      <c r="E77" s="40">
        <v>1040003009265</v>
      </c>
      <c r="F77" s="40" t="s">
        <v>195</v>
      </c>
      <c r="G77" s="46" t="s">
        <v>196</v>
      </c>
      <c r="H77" s="129">
        <v>20</v>
      </c>
      <c r="I77" s="130">
        <v>425</v>
      </c>
      <c r="J77" s="192">
        <v>30508132</v>
      </c>
      <c r="K77" s="196">
        <f t="shared" si="4"/>
        <v>71783.839999999997</v>
      </c>
      <c r="L77" s="194">
        <v>30511</v>
      </c>
      <c r="M77" s="195">
        <v>30508132</v>
      </c>
      <c r="N77" s="196">
        <f t="shared" si="5"/>
        <v>999.90600111435219</v>
      </c>
      <c r="O77" s="132"/>
      <c r="P77" s="129"/>
      <c r="Q77" s="138"/>
      <c r="R77" s="138"/>
      <c r="S77" s="139"/>
      <c r="T77" s="140" t="s">
        <v>295</v>
      </c>
      <c r="U77" s="141">
        <v>0.03</v>
      </c>
    </row>
    <row r="78" spans="1:21" ht="27" customHeight="1">
      <c r="A78" s="13"/>
      <c r="B78" s="40" t="s">
        <v>63</v>
      </c>
      <c r="C78" s="41">
        <v>74</v>
      </c>
      <c r="D78" s="40">
        <v>4</v>
      </c>
      <c r="E78" s="40">
        <v>6040001083514</v>
      </c>
      <c r="F78" s="40" t="s">
        <v>197</v>
      </c>
      <c r="G78" s="46" t="s">
        <v>198</v>
      </c>
      <c r="H78" s="129">
        <v>20</v>
      </c>
      <c r="I78" s="130">
        <v>345</v>
      </c>
      <c r="J78" s="192">
        <v>25507435</v>
      </c>
      <c r="K78" s="196">
        <f t="shared" si="4"/>
        <v>73934.594202898545</v>
      </c>
      <c r="L78" s="194">
        <v>26320</v>
      </c>
      <c r="M78" s="195">
        <v>25507435</v>
      </c>
      <c r="N78" s="196">
        <f t="shared" si="5"/>
        <v>969.12746960486322</v>
      </c>
      <c r="O78" s="132"/>
      <c r="P78" s="129"/>
      <c r="Q78" s="142"/>
      <c r="R78" s="142"/>
      <c r="S78" s="139"/>
      <c r="T78" s="136"/>
      <c r="U78" s="141"/>
    </row>
    <row r="79" spans="1:21" ht="27" customHeight="1">
      <c r="A79" s="13"/>
      <c r="B79" s="40" t="s">
        <v>63</v>
      </c>
      <c r="C79" s="41">
        <v>75</v>
      </c>
      <c r="D79" s="40">
        <v>4</v>
      </c>
      <c r="E79" s="40">
        <v>8040001073372</v>
      </c>
      <c r="F79" s="40" t="s">
        <v>199</v>
      </c>
      <c r="G79" s="46" t="s">
        <v>200</v>
      </c>
      <c r="H79" s="129">
        <v>20</v>
      </c>
      <c r="I79" s="130">
        <v>271</v>
      </c>
      <c r="J79" s="192">
        <v>23333037</v>
      </c>
      <c r="K79" s="196">
        <f t="shared" si="4"/>
        <v>86099.767527675271</v>
      </c>
      <c r="L79" s="194">
        <v>23786</v>
      </c>
      <c r="M79" s="195">
        <v>23333037</v>
      </c>
      <c r="N79" s="196">
        <f t="shared" si="5"/>
        <v>980.9567392583873</v>
      </c>
      <c r="O79" s="132"/>
      <c r="P79" s="129"/>
      <c r="Q79" s="138"/>
      <c r="R79" s="138"/>
      <c r="S79" s="139"/>
      <c r="T79" s="140"/>
      <c r="U79" s="141"/>
    </row>
    <row r="80" spans="1:21" ht="27" customHeight="1">
      <c r="A80" s="13"/>
      <c r="B80" s="40" t="s">
        <v>63</v>
      </c>
      <c r="C80" s="41">
        <v>76</v>
      </c>
      <c r="D80" s="40">
        <v>4</v>
      </c>
      <c r="E80" s="40">
        <v>1040001095786</v>
      </c>
      <c r="F80" s="40" t="s">
        <v>201</v>
      </c>
      <c r="G80" s="46" t="s">
        <v>202</v>
      </c>
      <c r="H80" s="129">
        <v>10</v>
      </c>
      <c r="I80" s="130">
        <v>187</v>
      </c>
      <c r="J80" s="192">
        <v>14031889</v>
      </c>
      <c r="K80" s="196">
        <f t="shared" si="4"/>
        <v>75036.839572192519</v>
      </c>
      <c r="L80" s="194">
        <v>14338</v>
      </c>
      <c r="M80" s="195">
        <v>14031889</v>
      </c>
      <c r="N80" s="196">
        <f t="shared" si="5"/>
        <v>978.65036964709168</v>
      </c>
      <c r="O80" s="132"/>
      <c r="P80" s="129"/>
      <c r="Q80" s="142"/>
      <c r="R80" s="142"/>
      <c r="S80" s="139"/>
      <c r="T80" s="136"/>
      <c r="U80" s="141"/>
    </row>
    <row r="81" spans="1:21" ht="27" customHeight="1">
      <c r="A81" s="13"/>
      <c r="B81" s="40" t="s">
        <v>63</v>
      </c>
      <c r="C81" s="41">
        <v>77</v>
      </c>
      <c r="D81" s="40">
        <v>4</v>
      </c>
      <c r="E81" s="40">
        <v>7040001117543</v>
      </c>
      <c r="F81" s="40" t="s">
        <v>203</v>
      </c>
      <c r="G81" s="46" t="s">
        <v>204</v>
      </c>
      <c r="H81" s="129">
        <v>20</v>
      </c>
      <c r="I81" s="130">
        <v>174</v>
      </c>
      <c r="J81" s="192">
        <v>14016929</v>
      </c>
      <c r="K81" s="196">
        <f t="shared" si="4"/>
        <v>80557.063218390802</v>
      </c>
      <c r="L81" s="194">
        <v>14336</v>
      </c>
      <c r="M81" s="195">
        <v>14016929</v>
      </c>
      <c r="N81" s="196">
        <f t="shared" si="5"/>
        <v>977.74337332589289</v>
      </c>
      <c r="O81" s="132"/>
      <c r="P81" s="144"/>
      <c r="Q81" s="138"/>
      <c r="R81" s="138"/>
      <c r="S81" s="139"/>
      <c r="T81" s="140" t="s">
        <v>295</v>
      </c>
      <c r="U81" s="141">
        <v>0.5</v>
      </c>
    </row>
    <row r="82" spans="1:21" ht="27" customHeight="1">
      <c r="A82" s="13"/>
      <c r="B82" s="40" t="s">
        <v>63</v>
      </c>
      <c r="C82" s="41">
        <v>78</v>
      </c>
      <c r="D82" s="40">
        <v>4</v>
      </c>
      <c r="E82" s="40">
        <v>7040001084239</v>
      </c>
      <c r="F82" s="40" t="s">
        <v>205</v>
      </c>
      <c r="G82" s="46" t="s">
        <v>206</v>
      </c>
      <c r="H82" s="129">
        <v>20</v>
      </c>
      <c r="I82" s="130">
        <v>470</v>
      </c>
      <c r="J82" s="192">
        <v>38670578</v>
      </c>
      <c r="K82" s="196">
        <f t="shared" si="4"/>
        <v>82277.825531914888</v>
      </c>
      <c r="L82" s="194">
        <v>38661</v>
      </c>
      <c r="M82" s="195">
        <v>38670578</v>
      </c>
      <c r="N82" s="196">
        <f t="shared" si="5"/>
        <v>1000.2477432037454</v>
      </c>
      <c r="O82" s="132"/>
      <c r="P82" s="129"/>
      <c r="Q82" s="142"/>
      <c r="R82" s="142"/>
      <c r="S82" s="139"/>
      <c r="T82" s="136" t="s">
        <v>295</v>
      </c>
      <c r="U82" s="141">
        <v>0.05</v>
      </c>
    </row>
    <row r="83" spans="1:21" ht="27" customHeight="1">
      <c r="A83" s="13"/>
      <c r="B83" s="40" t="s">
        <v>63</v>
      </c>
      <c r="C83" s="41">
        <v>79</v>
      </c>
      <c r="D83" s="40">
        <v>4</v>
      </c>
      <c r="E83" s="40">
        <v>7040001084239</v>
      </c>
      <c r="F83" s="40" t="s">
        <v>205</v>
      </c>
      <c r="G83" s="46" t="s">
        <v>207</v>
      </c>
      <c r="H83" s="129">
        <v>20</v>
      </c>
      <c r="I83" s="130">
        <v>469</v>
      </c>
      <c r="J83" s="192">
        <v>37568177</v>
      </c>
      <c r="K83" s="196">
        <f t="shared" si="4"/>
        <v>80102.722814498935</v>
      </c>
      <c r="L83" s="194">
        <v>37558</v>
      </c>
      <c r="M83" s="195">
        <v>37568177</v>
      </c>
      <c r="N83" s="196">
        <f t="shared" si="5"/>
        <v>1000.2709675701582</v>
      </c>
      <c r="O83" s="132"/>
      <c r="P83" s="129"/>
      <c r="Q83" s="138"/>
      <c r="R83" s="138"/>
      <c r="S83" s="139"/>
      <c r="T83" s="140"/>
      <c r="U83" s="141"/>
    </row>
    <row r="84" spans="1:21" ht="27" customHeight="1">
      <c r="A84" s="13"/>
      <c r="B84" s="47" t="s">
        <v>63</v>
      </c>
      <c r="C84" s="41">
        <v>80</v>
      </c>
      <c r="D84" s="40">
        <v>4</v>
      </c>
      <c r="E84" s="40">
        <v>6040001117759</v>
      </c>
      <c r="F84" s="40" t="s">
        <v>208</v>
      </c>
      <c r="G84" s="46" t="s">
        <v>209</v>
      </c>
      <c r="H84" s="160">
        <v>20</v>
      </c>
      <c r="I84" s="130">
        <v>170</v>
      </c>
      <c r="J84" s="192">
        <v>12533096</v>
      </c>
      <c r="K84" s="196">
        <f t="shared" si="4"/>
        <v>73724.094117647066</v>
      </c>
      <c r="L84" s="194">
        <v>12657</v>
      </c>
      <c r="M84" s="195">
        <v>12533096</v>
      </c>
      <c r="N84" s="196">
        <f t="shared" si="5"/>
        <v>990.21063443153992</v>
      </c>
      <c r="O84" s="161"/>
      <c r="P84" s="162"/>
      <c r="Q84" s="142"/>
      <c r="R84" s="142"/>
      <c r="S84" s="163"/>
      <c r="T84" s="164" t="s">
        <v>295</v>
      </c>
      <c r="U84" s="165">
        <v>0.65</v>
      </c>
    </row>
    <row r="85" spans="1:21" ht="27" customHeight="1">
      <c r="A85" s="13"/>
      <c r="B85" s="40" t="s">
        <v>63</v>
      </c>
      <c r="C85" s="41">
        <v>81</v>
      </c>
      <c r="D85" s="40">
        <v>4</v>
      </c>
      <c r="E85" s="40">
        <v>7040003011579</v>
      </c>
      <c r="F85" s="40" t="s">
        <v>210</v>
      </c>
      <c r="G85" s="48" t="s">
        <v>211</v>
      </c>
      <c r="H85" s="129">
        <v>20</v>
      </c>
      <c r="I85" s="130">
        <v>541</v>
      </c>
      <c r="J85" s="192">
        <v>47653312</v>
      </c>
      <c r="K85" s="196">
        <f t="shared" si="4"/>
        <v>88083.75600739372</v>
      </c>
      <c r="L85" s="194">
        <v>47961</v>
      </c>
      <c r="M85" s="195">
        <f t="shared" ref="M85:M99" si="6">J85</f>
        <v>47653312</v>
      </c>
      <c r="N85" s="196">
        <f t="shared" si="5"/>
        <v>993.58462083776396</v>
      </c>
      <c r="O85" s="132"/>
      <c r="P85" s="133"/>
      <c r="Q85" s="134"/>
      <c r="R85" s="134"/>
      <c r="S85" s="135"/>
      <c r="T85" s="136"/>
      <c r="U85" s="137"/>
    </row>
    <row r="86" spans="1:21" ht="27" customHeight="1">
      <c r="A86" s="13"/>
      <c r="B86" s="40" t="s">
        <v>63</v>
      </c>
      <c r="C86" s="41">
        <v>82</v>
      </c>
      <c r="D86" s="40">
        <v>2</v>
      </c>
      <c r="E86" s="40">
        <v>5040005001976</v>
      </c>
      <c r="F86" s="40" t="s">
        <v>212</v>
      </c>
      <c r="G86" s="46" t="s">
        <v>213</v>
      </c>
      <c r="H86" s="129">
        <v>10</v>
      </c>
      <c r="I86" s="130">
        <v>120</v>
      </c>
      <c r="J86" s="192">
        <v>5830025</v>
      </c>
      <c r="K86" s="196">
        <f t="shared" si="4"/>
        <v>48583.541666666664</v>
      </c>
      <c r="L86" s="194">
        <v>11440</v>
      </c>
      <c r="M86" s="195">
        <f t="shared" si="6"/>
        <v>5830025</v>
      </c>
      <c r="N86" s="196">
        <f t="shared" si="5"/>
        <v>509.61756993006992</v>
      </c>
      <c r="O86" s="132"/>
      <c r="P86" s="129"/>
      <c r="Q86" s="138"/>
      <c r="R86" s="138"/>
      <c r="S86" s="139"/>
      <c r="T86" s="140"/>
      <c r="U86" s="141"/>
    </row>
    <row r="87" spans="1:21" ht="27" customHeight="1">
      <c r="A87" s="13"/>
      <c r="B87" s="49" t="s">
        <v>63</v>
      </c>
      <c r="C87" s="41">
        <v>83</v>
      </c>
      <c r="D87" s="40">
        <v>5</v>
      </c>
      <c r="E87" s="40">
        <v>6040005019794</v>
      </c>
      <c r="F87" s="40" t="s">
        <v>214</v>
      </c>
      <c r="G87" s="50" t="s">
        <v>215</v>
      </c>
      <c r="H87" s="129">
        <v>20</v>
      </c>
      <c r="I87" s="130">
        <v>669</v>
      </c>
      <c r="J87" s="192">
        <v>54255434</v>
      </c>
      <c r="K87" s="196">
        <f t="shared" si="4"/>
        <v>81099.303437967115</v>
      </c>
      <c r="L87" s="194">
        <v>54226</v>
      </c>
      <c r="M87" s="195">
        <f t="shared" si="6"/>
        <v>54255434</v>
      </c>
      <c r="N87" s="196">
        <f t="shared" si="5"/>
        <v>1000.5428023457382</v>
      </c>
      <c r="O87" s="132"/>
      <c r="P87" s="129"/>
      <c r="Q87" s="142"/>
      <c r="R87" s="142"/>
      <c r="S87" s="139"/>
      <c r="T87" s="136"/>
      <c r="U87" s="141"/>
    </row>
    <row r="88" spans="1:21" ht="27" customHeight="1">
      <c r="A88" s="13"/>
      <c r="B88" s="49" t="s">
        <v>63</v>
      </c>
      <c r="C88" s="51">
        <v>84</v>
      </c>
      <c r="D88" s="40">
        <v>4</v>
      </c>
      <c r="E88" s="40">
        <v>6040001114748</v>
      </c>
      <c r="F88" s="40" t="s">
        <v>216</v>
      </c>
      <c r="G88" s="52" t="s">
        <v>217</v>
      </c>
      <c r="H88" s="129">
        <v>20</v>
      </c>
      <c r="I88" s="130">
        <v>447</v>
      </c>
      <c r="J88" s="192">
        <v>35723561</v>
      </c>
      <c r="K88" s="196">
        <f t="shared" si="4"/>
        <v>79918.480984340044</v>
      </c>
      <c r="L88" s="194">
        <v>34984</v>
      </c>
      <c r="M88" s="195">
        <f t="shared" si="6"/>
        <v>35723561</v>
      </c>
      <c r="N88" s="196">
        <f t="shared" si="5"/>
        <v>1021.1399782757832</v>
      </c>
      <c r="O88" s="132"/>
      <c r="P88" s="129"/>
      <c r="Q88" s="138"/>
      <c r="R88" s="138"/>
      <c r="S88" s="139"/>
      <c r="T88" s="140"/>
      <c r="U88" s="141"/>
    </row>
    <row r="89" spans="1:21" ht="27" customHeight="1">
      <c r="A89" s="13"/>
      <c r="B89" s="49" t="s">
        <v>63</v>
      </c>
      <c r="C89" s="41">
        <v>85</v>
      </c>
      <c r="D89" s="40">
        <v>4</v>
      </c>
      <c r="E89" s="40">
        <v>6040001090254</v>
      </c>
      <c r="F89" s="40" t="s">
        <v>218</v>
      </c>
      <c r="G89" s="50" t="s">
        <v>219</v>
      </c>
      <c r="H89" s="129">
        <v>20</v>
      </c>
      <c r="I89" s="130">
        <v>291</v>
      </c>
      <c r="J89" s="192">
        <v>22073060</v>
      </c>
      <c r="K89" s="196">
        <f t="shared" si="4"/>
        <v>75852.43986254296</v>
      </c>
      <c r="L89" s="194">
        <v>22547</v>
      </c>
      <c r="M89" s="195">
        <f t="shared" si="6"/>
        <v>22073060</v>
      </c>
      <c r="N89" s="196">
        <f t="shared" si="5"/>
        <v>978.97990863529515</v>
      </c>
      <c r="O89" s="132"/>
      <c r="P89" s="129"/>
      <c r="Q89" s="142"/>
      <c r="R89" s="142"/>
      <c r="S89" s="139"/>
      <c r="T89" s="136"/>
      <c r="U89" s="141"/>
    </row>
    <row r="90" spans="1:21" ht="27" customHeight="1">
      <c r="A90" s="13"/>
      <c r="B90" s="13" t="s">
        <v>63</v>
      </c>
      <c r="C90" s="41">
        <v>86</v>
      </c>
      <c r="D90" s="40">
        <v>4</v>
      </c>
      <c r="E90" s="40">
        <v>9040001107699</v>
      </c>
      <c r="F90" s="40" t="s">
        <v>220</v>
      </c>
      <c r="G90" s="46" t="s">
        <v>221</v>
      </c>
      <c r="H90" s="129">
        <v>20</v>
      </c>
      <c r="I90" s="130">
        <v>487</v>
      </c>
      <c r="J90" s="192">
        <v>36770890</v>
      </c>
      <c r="K90" s="196">
        <f t="shared" si="4"/>
        <v>75504.90759753593</v>
      </c>
      <c r="L90" s="194">
        <v>36416</v>
      </c>
      <c r="M90" s="195">
        <f t="shared" si="6"/>
        <v>36770890</v>
      </c>
      <c r="N90" s="196">
        <f t="shared" si="5"/>
        <v>1009.7454415641477</v>
      </c>
      <c r="O90" s="132"/>
      <c r="P90" s="129"/>
      <c r="Q90" s="138"/>
      <c r="R90" s="138"/>
      <c r="S90" s="139"/>
      <c r="T90" s="140"/>
      <c r="U90" s="141"/>
    </row>
    <row r="91" spans="1:21" ht="27" customHeight="1">
      <c r="A91" s="13"/>
      <c r="B91" s="49" t="s">
        <v>63</v>
      </c>
      <c r="C91" s="41">
        <v>87</v>
      </c>
      <c r="D91" s="40">
        <v>4</v>
      </c>
      <c r="E91" s="40">
        <v>9040001107699</v>
      </c>
      <c r="F91" s="40" t="s">
        <v>220</v>
      </c>
      <c r="G91" s="50" t="s">
        <v>222</v>
      </c>
      <c r="H91" s="129">
        <v>20</v>
      </c>
      <c r="I91" s="130">
        <v>398</v>
      </c>
      <c r="J91" s="192">
        <v>29478069</v>
      </c>
      <c r="K91" s="196">
        <f t="shared" si="4"/>
        <v>74065.5</v>
      </c>
      <c r="L91" s="194">
        <v>28601</v>
      </c>
      <c r="M91" s="195">
        <f t="shared" si="6"/>
        <v>29478069</v>
      </c>
      <c r="N91" s="196">
        <f t="shared" si="5"/>
        <v>1030.6656760253138</v>
      </c>
      <c r="O91" s="132"/>
      <c r="P91" s="129"/>
      <c r="Q91" s="142"/>
      <c r="R91" s="142"/>
      <c r="S91" s="139"/>
      <c r="T91" s="136"/>
      <c r="U91" s="141"/>
    </row>
    <row r="92" spans="1:21" ht="27" customHeight="1">
      <c r="A92" s="13"/>
      <c r="B92" s="49" t="s">
        <v>63</v>
      </c>
      <c r="C92" s="41">
        <v>88</v>
      </c>
      <c r="D92" s="40">
        <v>2</v>
      </c>
      <c r="E92" s="40">
        <v>4040005001564</v>
      </c>
      <c r="F92" s="40" t="s">
        <v>223</v>
      </c>
      <c r="G92" s="50" t="s">
        <v>224</v>
      </c>
      <c r="H92" s="144">
        <v>20</v>
      </c>
      <c r="I92" s="131">
        <v>228</v>
      </c>
      <c r="J92" s="192">
        <v>23820540</v>
      </c>
      <c r="K92" s="196">
        <f t="shared" si="4"/>
        <v>104476.05263157895</v>
      </c>
      <c r="L92" s="194">
        <v>25045</v>
      </c>
      <c r="M92" s="199">
        <f t="shared" si="6"/>
        <v>23820540</v>
      </c>
      <c r="N92" s="196">
        <f t="shared" si="5"/>
        <v>951.10960271511283</v>
      </c>
      <c r="O92" s="132"/>
      <c r="P92" s="129"/>
      <c r="Q92" s="138"/>
      <c r="R92" s="138"/>
      <c r="S92" s="139"/>
      <c r="T92" s="140"/>
      <c r="U92" s="141"/>
    </row>
    <row r="93" spans="1:21" ht="27" customHeight="1">
      <c r="A93" s="13"/>
      <c r="B93" s="13" t="s">
        <v>63</v>
      </c>
      <c r="C93" s="41">
        <v>89</v>
      </c>
      <c r="D93" s="40">
        <v>4</v>
      </c>
      <c r="E93" s="40">
        <v>7040001084239</v>
      </c>
      <c r="F93" s="40" t="s">
        <v>205</v>
      </c>
      <c r="G93" s="50" t="s">
        <v>225</v>
      </c>
      <c r="H93" s="129">
        <v>20</v>
      </c>
      <c r="I93" s="130">
        <v>385</v>
      </c>
      <c r="J93" s="192">
        <v>31985075</v>
      </c>
      <c r="K93" s="196">
        <f t="shared" si="4"/>
        <v>83078.116883116876</v>
      </c>
      <c r="L93" s="194">
        <v>29079</v>
      </c>
      <c r="M93" s="195">
        <f t="shared" si="6"/>
        <v>31985075</v>
      </c>
      <c r="N93" s="196">
        <f t="shared" si="5"/>
        <v>1099.9372399325973</v>
      </c>
      <c r="O93" s="132"/>
      <c r="P93" s="129"/>
      <c r="Q93" s="142"/>
      <c r="R93" s="142"/>
      <c r="S93" s="139"/>
      <c r="T93" s="136"/>
      <c r="U93" s="141"/>
    </row>
    <row r="94" spans="1:21" ht="27" customHeight="1">
      <c r="A94" s="13"/>
      <c r="B94" s="49" t="s">
        <v>63</v>
      </c>
      <c r="C94" s="51">
        <v>90</v>
      </c>
      <c r="D94" s="40">
        <v>4</v>
      </c>
      <c r="E94" s="40">
        <v>6020001100683</v>
      </c>
      <c r="F94" s="40" t="s">
        <v>226</v>
      </c>
      <c r="G94" s="59" t="s">
        <v>227</v>
      </c>
      <c r="H94" s="129">
        <v>20</v>
      </c>
      <c r="I94" s="130">
        <v>444</v>
      </c>
      <c r="J94" s="192">
        <v>40794709</v>
      </c>
      <c r="K94" s="196">
        <f t="shared" si="4"/>
        <v>91879.975225225222</v>
      </c>
      <c r="L94" s="194">
        <v>36680</v>
      </c>
      <c r="M94" s="195">
        <f t="shared" si="6"/>
        <v>40794709</v>
      </c>
      <c r="N94" s="196">
        <f t="shared" si="5"/>
        <v>1112.178544165758</v>
      </c>
      <c r="O94" s="132"/>
      <c r="P94" s="129"/>
      <c r="Q94" s="138"/>
      <c r="R94" s="138"/>
      <c r="S94" s="139"/>
      <c r="T94" s="140" t="s">
        <v>295</v>
      </c>
      <c r="U94" s="141"/>
    </row>
    <row r="95" spans="1:21" ht="27" customHeight="1">
      <c r="A95" s="13"/>
      <c r="B95" s="49" t="s">
        <v>63</v>
      </c>
      <c r="C95" s="51">
        <v>91</v>
      </c>
      <c r="D95" s="40">
        <v>4</v>
      </c>
      <c r="E95" s="40">
        <v>6020001100683</v>
      </c>
      <c r="F95" s="40" t="s">
        <v>226</v>
      </c>
      <c r="G95" s="59" t="s">
        <v>228</v>
      </c>
      <c r="H95" s="129">
        <v>20</v>
      </c>
      <c r="I95" s="130">
        <v>314</v>
      </c>
      <c r="J95" s="192">
        <v>29682587</v>
      </c>
      <c r="K95" s="196">
        <f t="shared" si="4"/>
        <v>94530.531847133752</v>
      </c>
      <c r="L95" s="194">
        <v>27934</v>
      </c>
      <c r="M95" s="195">
        <f t="shared" si="6"/>
        <v>29682587</v>
      </c>
      <c r="N95" s="196">
        <f t="shared" si="5"/>
        <v>1062.5970859884012</v>
      </c>
      <c r="O95" s="132"/>
      <c r="P95" s="129"/>
      <c r="Q95" s="142"/>
      <c r="R95" s="142"/>
      <c r="S95" s="139"/>
      <c r="T95" s="136" t="s">
        <v>295</v>
      </c>
      <c r="U95" s="141"/>
    </row>
    <row r="96" spans="1:21" ht="27" customHeight="1">
      <c r="A96" s="13"/>
      <c r="B96" s="13" t="s">
        <v>63</v>
      </c>
      <c r="C96" s="41">
        <v>92</v>
      </c>
      <c r="D96" s="40">
        <v>4</v>
      </c>
      <c r="E96" s="40">
        <v>6020001100683</v>
      </c>
      <c r="F96" s="40" t="s">
        <v>226</v>
      </c>
      <c r="G96" s="46" t="s">
        <v>229</v>
      </c>
      <c r="H96" s="129">
        <v>20</v>
      </c>
      <c r="I96" s="130">
        <v>620</v>
      </c>
      <c r="J96" s="192">
        <v>59960676</v>
      </c>
      <c r="K96" s="196">
        <f t="shared" si="4"/>
        <v>96710.767741935488</v>
      </c>
      <c r="L96" s="194">
        <v>51858</v>
      </c>
      <c r="M96" s="195">
        <f t="shared" si="6"/>
        <v>59960676</v>
      </c>
      <c r="N96" s="196">
        <f t="shared" si="5"/>
        <v>1156.2473678121023</v>
      </c>
      <c r="O96" s="132"/>
      <c r="P96" s="129"/>
      <c r="Q96" s="138"/>
      <c r="R96" s="138"/>
      <c r="S96" s="139"/>
      <c r="T96" s="140" t="s">
        <v>295</v>
      </c>
      <c r="U96" s="141"/>
    </row>
    <row r="97" spans="1:21" ht="27" customHeight="1">
      <c r="A97" s="13"/>
      <c r="B97" s="31" t="s">
        <v>63</v>
      </c>
      <c r="C97" s="32">
        <v>93</v>
      </c>
      <c r="D97" s="40">
        <v>4</v>
      </c>
      <c r="E97" s="40">
        <v>6020001100683</v>
      </c>
      <c r="F97" s="40" t="s">
        <v>226</v>
      </c>
      <c r="G97" s="33" t="s">
        <v>230</v>
      </c>
      <c r="H97" s="129">
        <v>20</v>
      </c>
      <c r="I97" s="130">
        <v>708</v>
      </c>
      <c r="J97" s="192">
        <v>65268871</v>
      </c>
      <c r="K97" s="196">
        <f t="shared" si="4"/>
        <v>92187.6709039548</v>
      </c>
      <c r="L97" s="194">
        <v>57501</v>
      </c>
      <c r="M97" s="195">
        <f t="shared" si="6"/>
        <v>65268871</v>
      </c>
      <c r="N97" s="196">
        <f t="shared" si="5"/>
        <v>1135.0910592859254</v>
      </c>
      <c r="O97" s="132"/>
      <c r="P97" s="129"/>
      <c r="Q97" s="142"/>
      <c r="R97" s="142"/>
      <c r="S97" s="139"/>
      <c r="T97" s="136" t="s">
        <v>295</v>
      </c>
      <c r="U97" s="141"/>
    </row>
    <row r="98" spans="1:21" ht="27" customHeight="1">
      <c r="A98" s="13"/>
      <c r="B98" s="34" t="s">
        <v>63</v>
      </c>
      <c r="C98" s="31">
        <v>94</v>
      </c>
      <c r="D98" s="40">
        <v>5</v>
      </c>
      <c r="E98" s="40">
        <v>2040005002250</v>
      </c>
      <c r="F98" s="40" t="s">
        <v>231</v>
      </c>
      <c r="G98" s="33" t="s">
        <v>232</v>
      </c>
      <c r="H98" s="129">
        <v>10</v>
      </c>
      <c r="I98" s="130">
        <v>120</v>
      </c>
      <c r="J98" s="192">
        <v>10939219</v>
      </c>
      <c r="K98" s="196">
        <f t="shared" si="4"/>
        <v>91160.15833333334</v>
      </c>
      <c r="L98" s="194">
        <v>11104</v>
      </c>
      <c r="M98" s="195">
        <f t="shared" si="6"/>
        <v>10939219</v>
      </c>
      <c r="N98" s="196">
        <f t="shared" si="5"/>
        <v>985.1602125360231</v>
      </c>
      <c r="O98" s="132"/>
      <c r="P98" s="129"/>
      <c r="Q98" s="138" t="s">
        <v>295</v>
      </c>
      <c r="R98" s="138"/>
      <c r="S98" s="139">
        <v>0.09</v>
      </c>
      <c r="T98" s="140" t="s">
        <v>295</v>
      </c>
      <c r="U98" s="141">
        <v>0.1</v>
      </c>
    </row>
    <row r="99" spans="1:21" ht="27" customHeight="1">
      <c r="A99" s="13"/>
      <c r="B99" s="40" t="s">
        <v>63</v>
      </c>
      <c r="C99" s="41">
        <v>95</v>
      </c>
      <c r="D99" s="40">
        <v>4</v>
      </c>
      <c r="E99" s="40">
        <v>8040003009787</v>
      </c>
      <c r="F99" s="40" t="s">
        <v>233</v>
      </c>
      <c r="G99" s="46" t="s">
        <v>234</v>
      </c>
      <c r="H99" s="129">
        <v>20</v>
      </c>
      <c r="I99" s="130">
        <v>344</v>
      </c>
      <c r="J99" s="192">
        <v>26366290</v>
      </c>
      <c r="K99" s="196">
        <f t="shared" si="4"/>
        <v>76646.191860465115</v>
      </c>
      <c r="L99" s="194">
        <v>27296</v>
      </c>
      <c r="M99" s="195">
        <f t="shared" si="6"/>
        <v>26366290</v>
      </c>
      <c r="N99" s="196">
        <f t="shared" si="5"/>
        <v>965.93969812426724</v>
      </c>
      <c r="O99" s="132"/>
      <c r="P99" s="129"/>
      <c r="Q99" s="142"/>
      <c r="R99" s="142"/>
      <c r="S99" s="139"/>
      <c r="T99" s="136"/>
      <c r="U99" s="141"/>
    </row>
    <row r="100" spans="1:21" ht="27" customHeight="1">
      <c r="A100" s="13"/>
      <c r="B100" s="40" t="s">
        <v>63</v>
      </c>
      <c r="C100" s="41">
        <v>96</v>
      </c>
      <c r="D100" s="40">
        <v>4</v>
      </c>
      <c r="E100" s="40">
        <v>8040003009787</v>
      </c>
      <c r="F100" s="40" t="s">
        <v>233</v>
      </c>
      <c r="G100" s="46" t="s">
        <v>235</v>
      </c>
      <c r="H100" s="129">
        <v>20</v>
      </c>
      <c r="I100" s="130">
        <v>362</v>
      </c>
      <c r="J100" s="192">
        <v>27979524</v>
      </c>
      <c r="K100" s="196">
        <f t="shared" si="4"/>
        <v>77291.502762430944</v>
      </c>
      <c r="L100" s="194">
        <v>28917</v>
      </c>
      <c r="M100" s="195">
        <f>J100</f>
        <v>27979524</v>
      </c>
      <c r="N100" s="196">
        <f t="shared" si="5"/>
        <v>967.58045440398382</v>
      </c>
      <c r="O100" s="132"/>
      <c r="P100" s="129"/>
      <c r="Q100" s="138"/>
      <c r="R100" s="138"/>
      <c r="S100" s="139"/>
      <c r="T100" s="140"/>
      <c r="U100" s="141"/>
    </row>
    <row r="101" spans="1:21" ht="27" customHeight="1">
      <c r="A101" s="13"/>
      <c r="B101" s="40" t="s">
        <v>63</v>
      </c>
      <c r="C101" s="41">
        <v>97</v>
      </c>
      <c r="D101" s="40">
        <v>4</v>
      </c>
      <c r="E101" s="40">
        <v>5040003017289</v>
      </c>
      <c r="F101" s="40" t="s">
        <v>236</v>
      </c>
      <c r="G101" s="46" t="s">
        <v>237</v>
      </c>
      <c r="H101" s="160">
        <v>20</v>
      </c>
      <c r="I101" s="130">
        <v>435</v>
      </c>
      <c r="J101" s="192">
        <v>30495443</v>
      </c>
      <c r="K101" s="196">
        <f t="shared" si="4"/>
        <v>70104.46666666666</v>
      </c>
      <c r="L101" s="194">
        <v>30768</v>
      </c>
      <c r="M101" s="195">
        <f t="shared" ref="M101:M129" si="7">J101</f>
        <v>30495443</v>
      </c>
      <c r="N101" s="196">
        <f t="shared" si="5"/>
        <v>991.14154316172642</v>
      </c>
      <c r="O101" s="161"/>
      <c r="P101" s="162"/>
      <c r="Q101" s="142"/>
      <c r="R101" s="142"/>
      <c r="S101" s="163"/>
      <c r="T101" s="164"/>
      <c r="U101" s="165"/>
    </row>
    <row r="102" spans="1:21" ht="27" customHeight="1">
      <c r="A102" s="13"/>
      <c r="B102" s="40" t="s">
        <v>63</v>
      </c>
      <c r="C102" s="41">
        <v>98</v>
      </c>
      <c r="D102" s="40">
        <v>4</v>
      </c>
      <c r="E102" s="40">
        <v>7040001098767</v>
      </c>
      <c r="F102" s="40" t="s">
        <v>238</v>
      </c>
      <c r="G102" s="46" t="s">
        <v>239</v>
      </c>
      <c r="H102" s="160">
        <v>20</v>
      </c>
      <c r="I102" s="130">
        <v>182</v>
      </c>
      <c r="J102" s="192">
        <v>14394250</v>
      </c>
      <c r="K102" s="196">
        <f t="shared" si="4"/>
        <v>79089.28571428571</v>
      </c>
      <c r="L102" s="194">
        <v>13996</v>
      </c>
      <c r="M102" s="195">
        <f t="shared" si="7"/>
        <v>14394250</v>
      </c>
      <c r="N102" s="196">
        <f t="shared" si="5"/>
        <v>1028.4545584452701</v>
      </c>
      <c r="O102" s="161"/>
      <c r="P102" s="162"/>
      <c r="Q102" s="142"/>
      <c r="R102" s="142"/>
      <c r="S102" s="163"/>
      <c r="T102" s="164"/>
      <c r="U102" s="165"/>
    </row>
    <row r="103" spans="1:21" ht="27" customHeight="1">
      <c r="A103" s="13"/>
      <c r="B103" s="40" t="s">
        <v>63</v>
      </c>
      <c r="C103" s="41">
        <v>99</v>
      </c>
      <c r="D103" s="40">
        <v>5</v>
      </c>
      <c r="E103" s="40">
        <v>9040005021087</v>
      </c>
      <c r="F103" s="40" t="s">
        <v>240</v>
      </c>
      <c r="G103" s="46" t="s">
        <v>241</v>
      </c>
      <c r="H103" s="160">
        <v>10</v>
      </c>
      <c r="I103" s="130">
        <v>139</v>
      </c>
      <c r="J103" s="192">
        <v>10174200</v>
      </c>
      <c r="K103" s="196">
        <f t="shared" si="4"/>
        <v>73195.683453237405</v>
      </c>
      <c r="L103" s="194">
        <v>9975</v>
      </c>
      <c r="M103" s="195">
        <f t="shared" si="7"/>
        <v>10174200</v>
      </c>
      <c r="N103" s="196">
        <f t="shared" si="5"/>
        <v>1019.9699248120301</v>
      </c>
      <c r="O103" s="161"/>
      <c r="P103" s="162"/>
      <c r="Q103" s="142"/>
      <c r="R103" s="142"/>
      <c r="S103" s="163"/>
      <c r="T103" s="164"/>
      <c r="U103" s="165"/>
    </row>
    <row r="104" spans="1:21" ht="27" customHeight="1">
      <c r="A104" s="13"/>
      <c r="B104" s="40" t="s">
        <v>63</v>
      </c>
      <c r="C104" s="41">
        <v>100</v>
      </c>
      <c r="D104" s="40">
        <v>4</v>
      </c>
      <c r="E104" s="40">
        <v>1214700260</v>
      </c>
      <c r="F104" s="40" t="s">
        <v>242</v>
      </c>
      <c r="G104" s="46" t="s">
        <v>243</v>
      </c>
      <c r="H104" s="160">
        <v>20</v>
      </c>
      <c r="I104" s="130">
        <v>87</v>
      </c>
      <c r="J104" s="192">
        <v>7520284</v>
      </c>
      <c r="K104" s="196">
        <f t="shared" si="4"/>
        <v>86440.045977011498</v>
      </c>
      <c r="L104" s="194">
        <v>7530</v>
      </c>
      <c r="M104" s="199">
        <f t="shared" si="7"/>
        <v>7520284</v>
      </c>
      <c r="N104" s="196">
        <f t="shared" si="5"/>
        <v>998.70969455511283</v>
      </c>
      <c r="O104" s="161"/>
      <c r="P104" s="169" t="s">
        <v>299</v>
      </c>
      <c r="Q104" s="142"/>
      <c r="R104" s="142"/>
      <c r="S104" s="163"/>
      <c r="T104" s="164"/>
      <c r="U104" s="165"/>
    </row>
    <row r="105" spans="1:21" ht="27" customHeight="1">
      <c r="A105" s="13"/>
      <c r="B105" s="40" t="s">
        <v>63</v>
      </c>
      <c r="C105" s="41">
        <v>101</v>
      </c>
      <c r="D105" s="40">
        <v>4</v>
      </c>
      <c r="E105" s="40">
        <v>6030003011572</v>
      </c>
      <c r="F105" s="40" t="s">
        <v>244</v>
      </c>
      <c r="G105" s="46" t="s">
        <v>245</v>
      </c>
      <c r="H105" s="160">
        <v>18</v>
      </c>
      <c r="I105" s="130">
        <v>0</v>
      </c>
      <c r="J105" s="192">
        <v>0</v>
      </c>
      <c r="K105" s="196">
        <f t="shared" si="4"/>
        <v>0</v>
      </c>
      <c r="L105" s="194">
        <v>0</v>
      </c>
      <c r="M105" s="199">
        <f t="shared" si="7"/>
        <v>0</v>
      </c>
      <c r="N105" s="196">
        <f t="shared" si="5"/>
        <v>0</v>
      </c>
      <c r="O105" s="161" t="s">
        <v>295</v>
      </c>
      <c r="P105" s="169" t="s">
        <v>299</v>
      </c>
      <c r="Q105" s="142"/>
      <c r="R105" s="142"/>
      <c r="S105" s="163"/>
      <c r="T105" s="164"/>
      <c r="U105" s="165"/>
    </row>
    <row r="106" spans="1:21" ht="27" customHeight="1">
      <c r="A106" s="13"/>
      <c r="B106" s="47" t="s">
        <v>63</v>
      </c>
      <c r="C106" s="41">
        <v>102</v>
      </c>
      <c r="D106" s="40">
        <v>4</v>
      </c>
      <c r="E106" s="40">
        <v>9040003017616</v>
      </c>
      <c r="F106" s="40" t="s">
        <v>246</v>
      </c>
      <c r="G106" s="46" t="s">
        <v>247</v>
      </c>
      <c r="H106" s="160">
        <v>12</v>
      </c>
      <c r="I106" s="130">
        <v>145</v>
      </c>
      <c r="J106" s="192">
        <v>11703432</v>
      </c>
      <c r="K106" s="196">
        <f>IF(AND(I106&gt;0,J106&gt;0),J106/I106,0)</f>
        <v>80713.324137931035</v>
      </c>
      <c r="L106" s="194">
        <v>11052</v>
      </c>
      <c r="M106" s="199">
        <f t="shared" si="7"/>
        <v>11703432</v>
      </c>
      <c r="N106" s="196">
        <f t="shared" si="5"/>
        <v>1058.9424538545061</v>
      </c>
      <c r="O106" s="161"/>
      <c r="P106" s="169" t="s">
        <v>299</v>
      </c>
      <c r="Q106" s="142"/>
      <c r="R106" s="142"/>
      <c r="S106" s="163"/>
      <c r="T106" s="164"/>
      <c r="U106" s="165"/>
    </row>
    <row r="107" spans="1:21" ht="27" customHeight="1">
      <c r="A107" s="13"/>
      <c r="B107" s="40" t="s">
        <v>104</v>
      </c>
      <c r="C107" s="41">
        <v>103</v>
      </c>
      <c r="D107" s="40">
        <v>4</v>
      </c>
      <c r="E107" s="40">
        <v>400003015197</v>
      </c>
      <c r="F107" s="40" t="s">
        <v>248</v>
      </c>
      <c r="G107" s="48" t="s">
        <v>249</v>
      </c>
      <c r="H107" s="170">
        <v>15</v>
      </c>
      <c r="I107" s="171">
        <v>20</v>
      </c>
      <c r="J107" s="200">
        <v>1620000</v>
      </c>
      <c r="K107" s="196">
        <f t="shared" ref="K107:K109" si="8">IF(AND(I107&gt;0,J107&gt;0),J107/I107,0)</f>
        <v>81000</v>
      </c>
      <c r="L107" s="201">
        <v>1620</v>
      </c>
      <c r="M107" s="202">
        <f t="shared" si="7"/>
        <v>1620000</v>
      </c>
      <c r="N107" s="196">
        <f t="shared" si="5"/>
        <v>1000</v>
      </c>
      <c r="O107" s="172" t="s">
        <v>295</v>
      </c>
      <c r="P107" s="169" t="s">
        <v>299</v>
      </c>
      <c r="Q107" s="173"/>
      <c r="R107" s="173"/>
      <c r="S107" s="174"/>
      <c r="T107" s="175" t="s">
        <v>295</v>
      </c>
      <c r="U107" s="175" t="s">
        <v>300</v>
      </c>
    </row>
    <row r="108" spans="1:21" ht="27" customHeight="1">
      <c r="A108" s="13"/>
      <c r="B108" s="40" t="s">
        <v>63</v>
      </c>
      <c r="C108" s="41">
        <v>104</v>
      </c>
      <c r="D108" s="40">
        <v>4</v>
      </c>
      <c r="E108" s="40">
        <v>6040003019210</v>
      </c>
      <c r="F108" s="40" t="s">
        <v>250</v>
      </c>
      <c r="G108" s="46" t="s">
        <v>251</v>
      </c>
      <c r="H108" s="160">
        <v>20</v>
      </c>
      <c r="I108" s="130">
        <v>255</v>
      </c>
      <c r="J108" s="192">
        <v>19853749</v>
      </c>
      <c r="K108" s="196">
        <f t="shared" si="8"/>
        <v>77857.839215686268</v>
      </c>
      <c r="L108" s="194">
        <v>20439</v>
      </c>
      <c r="M108" s="199">
        <f t="shared" si="7"/>
        <v>19853749</v>
      </c>
      <c r="N108" s="196">
        <f t="shared" si="5"/>
        <v>971.36596702382701</v>
      </c>
      <c r="O108" s="161" t="s">
        <v>295</v>
      </c>
      <c r="P108" s="169" t="s">
        <v>299</v>
      </c>
      <c r="Q108" s="142"/>
      <c r="R108" s="142"/>
      <c r="S108" s="163"/>
      <c r="T108" s="164"/>
      <c r="U108" s="165"/>
    </row>
    <row r="109" spans="1:21" ht="27" customHeight="1">
      <c r="A109" s="13"/>
      <c r="B109" s="49" t="s">
        <v>63</v>
      </c>
      <c r="C109" s="41">
        <v>105</v>
      </c>
      <c r="D109" s="40">
        <v>4</v>
      </c>
      <c r="E109" s="40">
        <v>2040001121921</v>
      </c>
      <c r="F109" s="40" t="s">
        <v>252</v>
      </c>
      <c r="G109" s="50" t="s">
        <v>253</v>
      </c>
      <c r="H109" s="160">
        <v>20</v>
      </c>
      <c r="I109" s="130">
        <v>122</v>
      </c>
      <c r="J109" s="192">
        <v>8515250</v>
      </c>
      <c r="K109" s="196">
        <f t="shared" si="8"/>
        <v>69797.131147540989</v>
      </c>
      <c r="L109" s="194">
        <v>8408</v>
      </c>
      <c r="M109" s="199">
        <f t="shared" si="7"/>
        <v>8515250</v>
      </c>
      <c r="N109" s="196">
        <f t="shared" si="5"/>
        <v>1012.7557088487155</v>
      </c>
      <c r="O109" s="161" t="s">
        <v>295</v>
      </c>
      <c r="P109" s="169" t="s">
        <v>299</v>
      </c>
      <c r="Q109" s="142"/>
      <c r="R109" s="142"/>
      <c r="S109" s="163"/>
      <c r="T109" s="164"/>
      <c r="U109" s="165"/>
    </row>
    <row r="110" spans="1:21" ht="27" customHeight="1">
      <c r="A110" s="13"/>
      <c r="B110" s="49" t="s">
        <v>104</v>
      </c>
      <c r="C110" s="51">
        <v>106</v>
      </c>
      <c r="D110" s="40">
        <v>4</v>
      </c>
      <c r="E110" s="40" t="s">
        <v>254</v>
      </c>
      <c r="F110" s="40" t="s">
        <v>255</v>
      </c>
      <c r="G110" s="52" t="s">
        <v>256</v>
      </c>
      <c r="H110" s="176">
        <v>20</v>
      </c>
      <c r="I110" s="131">
        <v>121</v>
      </c>
      <c r="J110" s="192">
        <v>8612480</v>
      </c>
      <c r="K110" s="196">
        <f>IF(AND(I110&gt;0,J110&gt;0),J110/I110,0)</f>
        <v>71177.520661157032</v>
      </c>
      <c r="L110" s="194">
        <v>8316</v>
      </c>
      <c r="M110" s="199">
        <f t="shared" si="7"/>
        <v>8612480</v>
      </c>
      <c r="N110" s="196">
        <f t="shared" si="5"/>
        <v>1035.6517556517556</v>
      </c>
      <c r="O110" s="177" t="s">
        <v>295</v>
      </c>
      <c r="P110" s="169" t="s">
        <v>299</v>
      </c>
      <c r="Q110" s="159"/>
      <c r="R110" s="159"/>
      <c r="S110" s="178"/>
      <c r="T110" s="164" t="s">
        <v>295</v>
      </c>
      <c r="U110" s="179">
        <v>0.38</v>
      </c>
    </row>
    <row r="111" spans="1:21" ht="27" customHeight="1">
      <c r="A111" s="13"/>
      <c r="B111" s="49" t="s">
        <v>63</v>
      </c>
      <c r="C111" s="41">
        <v>107</v>
      </c>
      <c r="D111" s="40">
        <v>4</v>
      </c>
      <c r="E111" s="40"/>
      <c r="F111" s="40" t="s">
        <v>257</v>
      </c>
      <c r="G111" s="50" t="s">
        <v>258</v>
      </c>
      <c r="H111" s="160">
        <v>20</v>
      </c>
      <c r="I111" s="130">
        <v>48</v>
      </c>
      <c r="J111" s="192">
        <v>3945628</v>
      </c>
      <c r="K111" s="196">
        <f t="shared" ref="K111:K129" si="9">IF(AND(I111&gt;0,J111&gt;0),J111/I111,0)</f>
        <v>82200.583333333328</v>
      </c>
      <c r="L111" s="194">
        <v>4003</v>
      </c>
      <c r="M111" s="199">
        <f t="shared" si="7"/>
        <v>3945628</v>
      </c>
      <c r="N111" s="196">
        <f t="shared" si="5"/>
        <v>985.66774918810893</v>
      </c>
      <c r="O111" s="161"/>
      <c r="P111" s="169" t="s">
        <v>299</v>
      </c>
      <c r="Q111" s="142"/>
      <c r="R111" s="142"/>
      <c r="S111" s="163"/>
      <c r="T111" s="164"/>
      <c r="U111" s="165"/>
    </row>
    <row r="112" spans="1:21" ht="27" customHeight="1">
      <c r="A112" s="13"/>
      <c r="B112" s="13" t="s">
        <v>63</v>
      </c>
      <c r="C112" s="41">
        <v>108</v>
      </c>
      <c r="D112" s="40">
        <v>4</v>
      </c>
      <c r="E112" s="40">
        <v>2040003017218</v>
      </c>
      <c r="F112" s="40" t="s">
        <v>259</v>
      </c>
      <c r="G112" s="46" t="s">
        <v>260</v>
      </c>
      <c r="H112" s="180">
        <v>14</v>
      </c>
      <c r="I112" s="181">
        <v>171</v>
      </c>
      <c r="J112" s="203">
        <v>13060000</v>
      </c>
      <c r="K112" s="196">
        <f t="shared" si="9"/>
        <v>76374.269005847949</v>
      </c>
      <c r="L112" s="204">
        <v>13226</v>
      </c>
      <c r="M112" s="205">
        <f t="shared" si="7"/>
        <v>13060000</v>
      </c>
      <c r="N112" s="196">
        <f t="shared" si="5"/>
        <v>987.44896416150004</v>
      </c>
      <c r="O112" s="182" t="s">
        <v>295</v>
      </c>
      <c r="P112" s="169" t="s">
        <v>299</v>
      </c>
      <c r="Q112" s="142"/>
      <c r="R112" s="142"/>
      <c r="S112" s="163"/>
      <c r="T112" s="164"/>
      <c r="U112" s="165"/>
    </row>
    <row r="113" spans="1:21" ht="27" customHeight="1">
      <c r="A113" s="13"/>
      <c r="B113" s="49" t="s">
        <v>63</v>
      </c>
      <c r="C113" s="41">
        <v>109</v>
      </c>
      <c r="D113" s="40">
        <v>6</v>
      </c>
      <c r="E113" s="40">
        <v>1040005021425</v>
      </c>
      <c r="F113" s="40" t="s">
        <v>261</v>
      </c>
      <c r="G113" s="50" t="s">
        <v>262</v>
      </c>
      <c r="H113" s="160">
        <v>19</v>
      </c>
      <c r="I113" s="130">
        <v>130</v>
      </c>
      <c r="J113" s="192">
        <v>6605584</v>
      </c>
      <c r="K113" s="196">
        <f t="shared" si="9"/>
        <v>50812.184615384613</v>
      </c>
      <c r="L113" s="194">
        <v>6603</v>
      </c>
      <c r="M113" s="199">
        <f t="shared" si="7"/>
        <v>6605584</v>
      </c>
      <c r="N113" s="196">
        <f t="shared" si="5"/>
        <v>1000.3913372709375</v>
      </c>
      <c r="O113" s="161"/>
      <c r="P113" s="169" t="s">
        <v>299</v>
      </c>
      <c r="Q113" s="142"/>
      <c r="R113" s="142"/>
      <c r="S113" s="163"/>
      <c r="T113" s="164"/>
      <c r="U113" s="165"/>
    </row>
    <row r="114" spans="1:21" ht="27" customHeight="1">
      <c r="A114" s="13"/>
      <c r="B114" s="49" t="s">
        <v>63</v>
      </c>
      <c r="C114" s="41">
        <v>110</v>
      </c>
      <c r="D114" s="40">
        <v>4</v>
      </c>
      <c r="E114" s="40">
        <v>2040001116145</v>
      </c>
      <c r="F114" s="40" t="s">
        <v>263</v>
      </c>
      <c r="G114" s="50" t="s">
        <v>264</v>
      </c>
      <c r="H114" s="160">
        <v>20</v>
      </c>
      <c r="I114" s="130">
        <v>30</v>
      </c>
      <c r="J114" s="192">
        <v>2047625</v>
      </c>
      <c r="K114" s="196">
        <f t="shared" si="9"/>
        <v>68254.166666666672</v>
      </c>
      <c r="L114" s="194">
        <v>1992</v>
      </c>
      <c r="M114" s="199">
        <f t="shared" si="7"/>
        <v>2047625</v>
      </c>
      <c r="N114" s="196">
        <f t="shared" si="5"/>
        <v>1027.9241967871485</v>
      </c>
      <c r="O114" s="161" t="s">
        <v>295</v>
      </c>
      <c r="P114" s="169" t="s">
        <v>299</v>
      </c>
      <c r="Q114" s="142"/>
      <c r="R114" s="142"/>
      <c r="S114" s="163"/>
      <c r="T114" s="164"/>
      <c r="U114" s="165"/>
    </row>
    <row r="115" spans="1:21" ht="27" customHeight="1">
      <c r="A115" s="13"/>
      <c r="B115" s="40" t="s">
        <v>63</v>
      </c>
      <c r="C115" s="41">
        <v>111</v>
      </c>
      <c r="D115" s="40">
        <v>4</v>
      </c>
      <c r="E115" s="40">
        <v>8040001126460</v>
      </c>
      <c r="F115" s="40" t="s">
        <v>265</v>
      </c>
      <c r="G115" s="48" t="s">
        <v>266</v>
      </c>
      <c r="H115" s="160">
        <v>20</v>
      </c>
      <c r="I115" s="130">
        <v>3</v>
      </c>
      <c r="J115" s="192">
        <v>156088</v>
      </c>
      <c r="K115" s="196">
        <f t="shared" si="9"/>
        <v>52029.333333333336</v>
      </c>
      <c r="L115" s="194">
        <v>150.5</v>
      </c>
      <c r="M115" s="199">
        <f t="shared" si="7"/>
        <v>156088</v>
      </c>
      <c r="N115" s="196">
        <f t="shared" si="5"/>
        <v>1037.1295681063123</v>
      </c>
      <c r="O115" s="161" t="s">
        <v>295</v>
      </c>
      <c r="P115" s="169" t="s">
        <v>299</v>
      </c>
      <c r="Q115" s="142"/>
      <c r="R115" s="142"/>
      <c r="S115" s="163"/>
      <c r="T115" s="164"/>
      <c r="U115" s="165"/>
    </row>
    <row r="116" spans="1:21" ht="27" customHeight="1">
      <c r="A116" s="13"/>
      <c r="B116" s="40" t="s">
        <v>63</v>
      </c>
      <c r="C116" s="41">
        <v>112</v>
      </c>
      <c r="D116" s="40">
        <v>4</v>
      </c>
      <c r="E116" s="40">
        <v>2040001125154</v>
      </c>
      <c r="F116" s="40" t="s">
        <v>267</v>
      </c>
      <c r="G116" s="46" t="s">
        <v>268</v>
      </c>
      <c r="H116" s="160">
        <v>20</v>
      </c>
      <c r="I116" s="130">
        <v>3</v>
      </c>
      <c r="J116" s="192">
        <v>200206</v>
      </c>
      <c r="K116" s="196">
        <f t="shared" si="9"/>
        <v>66735.333333333328</v>
      </c>
      <c r="L116" s="194">
        <v>203.4614</v>
      </c>
      <c r="M116" s="199">
        <f t="shared" si="7"/>
        <v>200206</v>
      </c>
      <c r="N116" s="196">
        <f t="shared" si="5"/>
        <v>983.99991349710558</v>
      </c>
      <c r="O116" s="161" t="s">
        <v>295</v>
      </c>
      <c r="P116" s="169" t="s">
        <v>299</v>
      </c>
      <c r="Q116" s="142"/>
      <c r="R116" s="142"/>
      <c r="S116" s="163"/>
      <c r="T116" s="164"/>
      <c r="U116" s="165"/>
    </row>
    <row r="117" spans="1:21" ht="27" customHeight="1">
      <c r="A117" s="13"/>
      <c r="B117" s="49" t="s">
        <v>63</v>
      </c>
      <c r="C117" s="41">
        <v>113</v>
      </c>
      <c r="D117" s="40">
        <v>4</v>
      </c>
      <c r="E117" s="40">
        <v>1213600487</v>
      </c>
      <c r="F117" s="40" t="s">
        <v>269</v>
      </c>
      <c r="G117" s="50" t="s">
        <v>270</v>
      </c>
      <c r="H117" s="160">
        <v>20</v>
      </c>
      <c r="I117" s="130">
        <v>30</v>
      </c>
      <c r="J117" s="192">
        <v>2107600</v>
      </c>
      <c r="K117" s="196">
        <f t="shared" si="9"/>
        <v>70253.333333333328</v>
      </c>
      <c r="L117" s="194">
        <v>2148</v>
      </c>
      <c r="M117" s="199">
        <f t="shared" si="7"/>
        <v>2107600</v>
      </c>
      <c r="N117" s="196">
        <f t="shared" si="5"/>
        <v>981.19180633147118</v>
      </c>
      <c r="O117" s="161" t="s">
        <v>295</v>
      </c>
      <c r="P117" s="169" t="s">
        <v>299</v>
      </c>
      <c r="Q117" s="142" t="s">
        <v>295</v>
      </c>
      <c r="R117" s="142" t="s">
        <v>295</v>
      </c>
      <c r="S117" s="163">
        <v>1</v>
      </c>
      <c r="T117" s="164"/>
      <c r="U117" s="165"/>
    </row>
    <row r="118" spans="1:21" ht="27" customHeight="1">
      <c r="A118" s="13"/>
      <c r="B118" s="49" t="s">
        <v>63</v>
      </c>
      <c r="C118" s="51">
        <v>114</v>
      </c>
      <c r="D118" s="40">
        <v>4</v>
      </c>
      <c r="E118" s="40">
        <v>7010603007161</v>
      </c>
      <c r="F118" s="40" t="s">
        <v>271</v>
      </c>
      <c r="G118" s="52" t="s">
        <v>272</v>
      </c>
      <c r="H118" s="160">
        <v>20</v>
      </c>
      <c r="I118" s="130">
        <v>133</v>
      </c>
      <c r="J118" s="192">
        <v>9430329</v>
      </c>
      <c r="K118" s="196">
        <f t="shared" si="9"/>
        <v>70904.729323308275</v>
      </c>
      <c r="L118" s="194">
        <v>9590</v>
      </c>
      <c r="M118" s="199">
        <f t="shared" si="7"/>
        <v>9430329</v>
      </c>
      <c r="N118" s="196">
        <f t="shared" si="5"/>
        <v>983.35026068821685</v>
      </c>
      <c r="O118" s="161" t="s">
        <v>295</v>
      </c>
      <c r="P118" s="169" t="s">
        <v>299</v>
      </c>
      <c r="Q118" s="142"/>
      <c r="R118" s="142"/>
      <c r="S118" s="163"/>
      <c r="T118" s="164"/>
      <c r="U118" s="165"/>
    </row>
    <row r="119" spans="1:21" ht="27" customHeight="1">
      <c r="A119" s="13"/>
      <c r="B119" s="49" t="s">
        <v>63</v>
      </c>
      <c r="C119" s="41">
        <v>115</v>
      </c>
      <c r="D119" s="40">
        <v>4</v>
      </c>
      <c r="E119" s="40">
        <v>6040001121843</v>
      </c>
      <c r="F119" s="40" t="s">
        <v>273</v>
      </c>
      <c r="G119" s="50" t="s">
        <v>274</v>
      </c>
      <c r="H119" s="160">
        <v>30</v>
      </c>
      <c r="I119" s="130">
        <v>61</v>
      </c>
      <c r="J119" s="192">
        <v>3677271</v>
      </c>
      <c r="K119" s="196">
        <f t="shared" si="9"/>
        <v>60283.131147540982</v>
      </c>
      <c r="L119" s="194">
        <v>3735</v>
      </c>
      <c r="M119" s="199">
        <f t="shared" si="7"/>
        <v>3677271</v>
      </c>
      <c r="N119" s="196">
        <f t="shared" si="5"/>
        <v>984.5437751004016</v>
      </c>
      <c r="O119" s="161" t="s">
        <v>295</v>
      </c>
      <c r="P119" s="169" t="s">
        <v>299</v>
      </c>
      <c r="Q119" s="142"/>
      <c r="R119" s="142"/>
      <c r="S119" s="163"/>
      <c r="T119" s="164"/>
      <c r="U119" s="165"/>
    </row>
    <row r="120" spans="1:21" ht="27" customHeight="1">
      <c r="A120" s="13"/>
      <c r="B120" s="13" t="s">
        <v>63</v>
      </c>
      <c r="C120" s="41">
        <v>116</v>
      </c>
      <c r="D120" s="40">
        <v>4</v>
      </c>
      <c r="E120" s="40">
        <v>2010601061925</v>
      </c>
      <c r="F120" s="40" t="s">
        <v>275</v>
      </c>
      <c r="G120" s="46" t="s">
        <v>276</v>
      </c>
      <c r="H120" s="160">
        <v>0</v>
      </c>
      <c r="I120" s="130">
        <v>0</v>
      </c>
      <c r="J120" s="192">
        <v>0</v>
      </c>
      <c r="K120" s="196">
        <f t="shared" si="9"/>
        <v>0</v>
      </c>
      <c r="L120" s="194">
        <v>0</v>
      </c>
      <c r="M120" s="199">
        <f t="shared" si="7"/>
        <v>0</v>
      </c>
      <c r="N120" s="196">
        <f t="shared" si="5"/>
        <v>0</v>
      </c>
      <c r="O120" s="161" t="s">
        <v>295</v>
      </c>
      <c r="P120" s="169" t="s">
        <v>299</v>
      </c>
      <c r="Q120" s="142"/>
      <c r="R120" s="142"/>
      <c r="S120" s="163"/>
      <c r="T120" s="164"/>
      <c r="U120" s="165"/>
    </row>
    <row r="121" spans="1:21" ht="27" customHeight="1">
      <c r="A121" s="13"/>
      <c r="B121" s="49" t="s">
        <v>63</v>
      </c>
      <c r="C121" s="41">
        <v>117</v>
      </c>
      <c r="D121" s="40">
        <v>4</v>
      </c>
      <c r="E121" s="40">
        <v>1040001122086</v>
      </c>
      <c r="F121" s="40" t="s">
        <v>277</v>
      </c>
      <c r="G121" s="50" t="s">
        <v>278</v>
      </c>
      <c r="H121" s="160">
        <v>20</v>
      </c>
      <c r="I121" s="130">
        <v>106</v>
      </c>
      <c r="J121" s="192">
        <v>9592630</v>
      </c>
      <c r="K121" s="196">
        <f t="shared" si="9"/>
        <v>90496.509433962259</v>
      </c>
      <c r="L121" s="194">
        <v>9849</v>
      </c>
      <c r="M121" s="199">
        <f t="shared" si="7"/>
        <v>9592630</v>
      </c>
      <c r="N121" s="196">
        <f t="shared" si="5"/>
        <v>973.9699461874302</v>
      </c>
      <c r="O121" s="161" t="s">
        <v>295</v>
      </c>
      <c r="P121" s="169" t="s">
        <v>299</v>
      </c>
      <c r="Q121" s="142"/>
      <c r="R121" s="142"/>
      <c r="S121" s="163"/>
      <c r="T121" s="164" t="s">
        <v>295</v>
      </c>
      <c r="U121" s="165">
        <v>0.9</v>
      </c>
    </row>
    <row r="122" spans="1:21" ht="27" customHeight="1">
      <c r="A122" s="13"/>
      <c r="B122" s="49" t="s">
        <v>63</v>
      </c>
      <c r="C122" s="41">
        <v>118</v>
      </c>
      <c r="D122" s="40">
        <v>4</v>
      </c>
      <c r="E122" s="40"/>
      <c r="F122" s="40" t="s">
        <v>83</v>
      </c>
      <c r="G122" s="50" t="s">
        <v>279</v>
      </c>
      <c r="H122" s="160">
        <v>20</v>
      </c>
      <c r="I122" s="130">
        <v>1</v>
      </c>
      <c r="J122" s="192">
        <v>83886</v>
      </c>
      <c r="K122" s="196">
        <f t="shared" si="9"/>
        <v>83886</v>
      </c>
      <c r="L122" s="194">
        <v>85.25</v>
      </c>
      <c r="M122" s="199">
        <f t="shared" si="7"/>
        <v>83886</v>
      </c>
      <c r="N122" s="196">
        <f t="shared" si="5"/>
        <v>984</v>
      </c>
      <c r="O122" s="161"/>
      <c r="P122" s="169" t="s">
        <v>299</v>
      </c>
      <c r="Q122" s="142"/>
      <c r="R122" s="142"/>
      <c r="S122" s="163"/>
      <c r="T122" s="164"/>
      <c r="U122" s="165"/>
    </row>
    <row r="123" spans="1:21" ht="27" customHeight="1">
      <c r="A123" s="13"/>
      <c r="B123" s="13" t="s">
        <v>63</v>
      </c>
      <c r="C123" s="41">
        <v>119</v>
      </c>
      <c r="D123" s="40">
        <v>4</v>
      </c>
      <c r="E123" s="40"/>
      <c r="F123" s="40" t="s">
        <v>280</v>
      </c>
      <c r="G123" s="50" t="s">
        <v>281</v>
      </c>
      <c r="H123" s="160">
        <v>0</v>
      </c>
      <c r="I123" s="130">
        <v>0</v>
      </c>
      <c r="J123" s="192">
        <v>0</v>
      </c>
      <c r="K123" s="196">
        <f t="shared" si="9"/>
        <v>0</v>
      </c>
      <c r="L123" s="194">
        <v>0</v>
      </c>
      <c r="M123" s="199">
        <f t="shared" si="7"/>
        <v>0</v>
      </c>
      <c r="N123" s="196">
        <f t="shared" si="5"/>
        <v>0</v>
      </c>
      <c r="O123" s="161"/>
      <c r="P123" s="169" t="s">
        <v>299</v>
      </c>
      <c r="Q123" s="142"/>
      <c r="R123" s="142"/>
      <c r="S123" s="163"/>
      <c r="T123" s="164"/>
      <c r="U123" s="165"/>
    </row>
    <row r="124" spans="1:21" ht="27" customHeight="1">
      <c r="A124" s="13"/>
      <c r="B124" s="49" t="s">
        <v>63</v>
      </c>
      <c r="C124" s="51">
        <v>120</v>
      </c>
      <c r="D124" s="40">
        <v>4</v>
      </c>
      <c r="E124" s="40">
        <v>9010401121542</v>
      </c>
      <c r="F124" s="40" t="s">
        <v>282</v>
      </c>
      <c r="G124" s="59" t="s">
        <v>283</v>
      </c>
      <c r="H124" s="160">
        <v>20</v>
      </c>
      <c r="I124" s="130">
        <v>10</v>
      </c>
      <c r="J124" s="192">
        <v>811990</v>
      </c>
      <c r="K124" s="196">
        <f t="shared" si="9"/>
        <v>81199</v>
      </c>
      <c r="L124" s="194">
        <v>790</v>
      </c>
      <c r="M124" s="199">
        <f t="shared" si="7"/>
        <v>811990</v>
      </c>
      <c r="N124" s="196">
        <f t="shared" si="5"/>
        <v>1027.8354430379748</v>
      </c>
      <c r="O124" s="161" t="s">
        <v>295</v>
      </c>
      <c r="P124" s="169" t="s">
        <v>299</v>
      </c>
      <c r="Q124" s="142"/>
      <c r="R124" s="142"/>
      <c r="S124" s="163"/>
      <c r="T124" s="164"/>
      <c r="U124" s="165"/>
    </row>
    <row r="125" spans="1:21" ht="27" customHeight="1">
      <c r="A125" s="13"/>
      <c r="B125" s="49" t="s">
        <v>63</v>
      </c>
      <c r="C125" s="51">
        <v>121</v>
      </c>
      <c r="D125" s="40">
        <v>4</v>
      </c>
      <c r="E125" s="40">
        <v>8011101100705</v>
      </c>
      <c r="F125" s="40" t="s">
        <v>284</v>
      </c>
      <c r="G125" s="59" t="s">
        <v>285</v>
      </c>
      <c r="H125" s="160">
        <v>10</v>
      </c>
      <c r="I125" s="130">
        <v>0</v>
      </c>
      <c r="J125" s="192">
        <v>0</v>
      </c>
      <c r="K125" s="196">
        <f t="shared" si="9"/>
        <v>0</v>
      </c>
      <c r="L125" s="194">
        <v>0</v>
      </c>
      <c r="M125" s="199">
        <f t="shared" si="7"/>
        <v>0</v>
      </c>
      <c r="N125" s="196">
        <f t="shared" si="5"/>
        <v>0</v>
      </c>
      <c r="O125" s="161" t="s">
        <v>295</v>
      </c>
      <c r="P125" s="169" t="s">
        <v>299</v>
      </c>
      <c r="Q125" s="142"/>
      <c r="R125" s="142"/>
      <c r="S125" s="163"/>
      <c r="T125" s="164"/>
      <c r="U125" s="165"/>
    </row>
    <row r="126" spans="1:21" ht="27" customHeight="1">
      <c r="A126" s="13"/>
      <c r="B126" s="13" t="s">
        <v>63</v>
      </c>
      <c r="C126" s="41">
        <v>122</v>
      </c>
      <c r="D126" s="40">
        <v>4</v>
      </c>
      <c r="E126" s="40"/>
      <c r="F126" s="40" t="s">
        <v>102</v>
      </c>
      <c r="G126" s="46" t="s">
        <v>286</v>
      </c>
      <c r="H126" s="160"/>
      <c r="I126" s="130">
        <v>0</v>
      </c>
      <c r="J126" s="192">
        <v>0</v>
      </c>
      <c r="K126" s="196">
        <f t="shared" si="9"/>
        <v>0</v>
      </c>
      <c r="L126" s="194">
        <v>0</v>
      </c>
      <c r="M126" s="199">
        <f t="shared" si="7"/>
        <v>0</v>
      </c>
      <c r="N126" s="196">
        <f t="shared" si="5"/>
        <v>0</v>
      </c>
      <c r="O126" s="161" t="s">
        <v>295</v>
      </c>
      <c r="P126" s="169" t="s">
        <v>299</v>
      </c>
      <c r="Q126" s="142"/>
      <c r="R126" s="142"/>
      <c r="S126" s="163"/>
      <c r="T126" s="164"/>
      <c r="U126" s="165"/>
    </row>
    <row r="127" spans="1:21" ht="27" customHeight="1">
      <c r="A127" s="13"/>
      <c r="B127" s="32" t="s">
        <v>63</v>
      </c>
      <c r="C127" s="32">
        <v>123</v>
      </c>
      <c r="D127" s="40">
        <v>4</v>
      </c>
      <c r="E127" s="40">
        <v>1040001126500</v>
      </c>
      <c r="F127" s="40" t="s">
        <v>287</v>
      </c>
      <c r="G127" s="33" t="s">
        <v>288</v>
      </c>
      <c r="H127" s="160">
        <v>0</v>
      </c>
      <c r="I127" s="130">
        <v>0</v>
      </c>
      <c r="J127" s="192">
        <v>0</v>
      </c>
      <c r="K127" s="196">
        <f t="shared" si="9"/>
        <v>0</v>
      </c>
      <c r="L127" s="194">
        <v>0</v>
      </c>
      <c r="M127" s="199">
        <f t="shared" si="7"/>
        <v>0</v>
      </c>
      <c r="N127" s="196">
        <f t="shared" si="5"/>
        <v>0</v>
      </c>
      <c r="O127" s="161"/>
      <c r="P127" s="169" t="s">
        <v>299</v>
      </c>
      <c r="Q127" s="142"/>
      <c r="R127" s="142"/>
      <c r="S127" s="163"/>
      <c r="T127" s="164"/>
      <c r="U127" s="165"/>
    </row>
    <row r="128" spans="1:21" ht="27" customHeight="1">
      <c r="A128" s="13"/>
      <c r="B128" s="191" t="s">
        <v>63</v>
      </c>
      <c r="C128" s="31">
        <v>124</v>
      </c>
      <c r="D128" s="40">
        <v>5</v>
      </c>
      <c r="E128" s="40"/>
      <c r="F128" s="40" t="s">
        <v>166</v>
      </c>
      <c r="G128" s="33" t="s">
        <v>289</v>
      </c>
      <c r="H128" s="160">
        <v>10</v>
      </c>
      <c r="I128" s="130">
        <v>132</v>
      </c>
      <c r="J128" s="192">
        <v>14277359</v>
      </c>
      <c r="K128" s="196">
        <f t="shared" si="9"/>
        <v>108161.81060606061</v>
      </c>
      <c r="L128" s="194">
        <v>13708</v>
      </c>
      <c r="M128" s="199">
        <f t="shared" si="7"/>
        <v>14277359</v>
      </c>
      <c r="N128" s="196">
        <f t="shared" si="5"/>
        <v>1041.534797198716</v>
      </c>
      <c r="O128" s="161"/>
      <c r="P128" s="169" t="s">
        <v>299</v>
      </c>
      <c r="Q128" s="142"/>
      <c r="R128" s="142"/>
      <c r="S128" s="163"/>
      <c r="T128" s="164"/>
      <c r="U128" s="165"/>
    </row>
    <row r="129" spans="1:21" ht="27" customHeight="1">
      <c r="A129" s="13"/>
      <c r="B129" s="191" t="s">
        <v>63</v>
      </c>
      <c r="C129" s="31">
        <v>125</v>
      </c>
      <c r="D129" s="40">
        <v>4</v>
      </c>
      <c r="E129" s="40">
        <v>7040003017700</v>
      </c>
      <c r="F129" s="40" t="s">
        <v>290</v>
      </c>
      <c r="G129" s="39" t="s">
        <v>291</v>
      </c>
      <c r="H129" s="160">
        <v>20</v>
      </c>
      <c r="I129" s="130">
        <v>43</v>
      </c>
      <c r="J129" s="192">
        <v>2998372</v>
      </c>
      <c r="K129" s="196">
        <f t="shared" si="9"/>
        <v>69729.58139534884</v>
      </c>
      <c r="L129" s="194">
        <v>2974</v>
      </c>
      <c r="M129" s="199">
        <f t="shared" si="7"/>
        <v>2998372</v>
      </c>
      <c r="N129" s="196">
        <f t="shared" si="5"/>
        <v>1008.1950235373234</v>
      </c>
      <c r="O129" s="161" t="s">
        <v>295</v>
      </c>
      <c r="P129" s="169" t="s">
        <v>299</v>
      </c>
      <c r="Q129" s="142"/>
      <c r="R129" s="142"/>
      <c r="S129" s="163">
        <v>0</v>
      </c>
      <c r="T129" s="164"/>
      <c r="U129" s="165">
        <v>0</v>
      </c>
    </row>
    <row r="130" spans="1:21" ht="27" customHeight="1" thickBot="1">
      <c r="A130" s="13"/>
      <c r="B130" s="36"/>
      <c r="C130" s="37"/>
      <c r="D130" s="40"/>
      <c r="E130" s="40"/>
      <c r="F130" s="40"/>
      <c r="G130" s="38"/>
      <c r="H130" s="84"/>
      <c r="I130" s="183"/>
      <c r="J130" s="184"/>
      <c r="K130" s="185">
        <f t="shared" ref="K130:K131" si="10">IF(AND(I130&gt;0,J130&gt;0),J130/I130,0)</f>
        <v>0</v>
      </c>
      <c r="L130" s="186"/>
      <c r="M130" s="187"/>
      <c r="N130" s="185">
        <f t="shared" ref="N130:N131" si="11">IF(AND(L130&gt;0,M130&gt;0),M130/L130,0)</f>
        <v>0</v>
      </c>
      <c r="O130" s="15"/>
      <c r="P130" s="84"/>
      <c r="Q130" s="70"/>
      <c r="R130" s="70"/>
      <c r="S130" s="87"/>
      <c r="T130" s="71"/>
      <c r="U130" s="101"/>
    </row>
    <row r="131" spans="1:21" ht="15" customHeight="1">
      <c r="B131" t="s">
        <v>3</v>
      </c>
      <c r="C131" s="2"/>
      <c r="D131" s="24">
        <f>COUNTIF(D5:D130,1)</f>
        <v>0</v>
      </c>
      <c r="E131" s="24"/>
      <c r="F131" s="80"/>
      <c r="G131" s="2">
        <f>COUNTA(G5:G130)</f>
        <v>125</v>
      </c>
      <c r="H131" s="188">
        <f>SUM(H5:H130)</f>
        <v>2056</v>
      </c>
      <c r="I131" s="188">
        <f>SUM(I5:I130)</f>
        <v>33429</v>
      </c>
      <c r="J131" s="188">
        <f>SUM(J5:J130)</f>
        <v>2610475870</v>
      </c>
      <c r="K131" s="189">
        <f t="shared" si="10"/>
        <v>78090.157348410066</v>
      </c>
      <c r="L131" s="188">
        <f>SUM(L5:L130)</f>
        <v>2567954.9613999999</v>
      </c>
      <c r="M131" s="188">
        <f>SUM(M5:M130)</f>
        <v>2610475870</v>
      </c>
      <c r="N131" s="189">
        <f t="shared" si="11"/>
        <v>1016.5582766205598</v>
      </c>
      <c r="Q131" s="77"/>
      <c r="U131" s="77"/>
    </row>
    <row r="132" spans="1:21" ht="15" customHeight="1">
      <c r="D132" s="24">
        <f>COUNTIF(D5:D130,2)</f>
        <v>6</v>
      </c>
      <c r="E132" s="24"/>
      <c r="F132" s="24"/>
      <c r="G132" s="25"/>
      <c r="H132" s="188"/>
      <c r="I132" s="188"/>
      <c r="J132" s="188"/>
      <c r="K132" s="190"/>
      <c r="L132" s="190"/>
      <c r="M132" s="190"/>
      <c r="N132" s="190"/>
    </row>
    <row r="133" spans="1:21" ht="15" customHeight="1">
      <c r="D133" s="24">
        <f>COUNTIF(D5:D130,3)</f>
        <v>0</v>
      </c>
      <c r="E133" s="24"/>
      <c r="F133" s="24"/>
      <c r="G133" s="25"/>
      <c r="H133" s="188">
        <f>COUNTA(H5:H130)</f>
        <v>115</v>
      </c>
      <c r="I133" s="188"/>
      <c r="J133" s="188"/>
      <c r="K133" s="190"/>
      <c r="L133" s="190"/>
      <c r="M133" s="190"/>
      <c r="N133" s="190"/>
    </row>
    <row r="134" spans="1:21" ht="15" customHeight="1">
      <c r="D134" s="24">
        <f>COUNTIF(D5:D130,4)</f>
        <v>103</v>
      </c>
      <c r="E134" s="24"/>
      <c r="F134" s="24"/>
      <c r="G134" s="25"/>
    </row>
    <row r="135" spans="1:21" ht="15" customHeight="1">
      <c r="D135" s="24">
        <f>COUNTIF(D5:D130,5)</f>
        <v>11</v>
      </c>
      <c r="E135" s="24"/>
      <c r="F135" s="24"/>
      <c r="G135" s="25"/>
    </row>
    <row r="136" spans="1:21" ht="15" customHeight="1">
      <c r="D136" s="24">
        <f>COUNTIF(D5:D130,6)</f>
        <v>3</v>
      </c>
      <c r="E136" s="24"/>
      <c r="F136" s="24"/>
      <c r="G136" s="25"/>
    </row>
    <row r="137" spans="1:21" ht="15" customHeight="1">
      <c r="D137" s="24"/>
      <c r="E137" s="24"/>
      <c r="F137" s="24"/>
    </row>
    <row r="138" spans="1:21" ht="15" customHeight="1">
      <c r="D138" s="24"/>
      <c r="E138" s="24"/>
      <c r="F138" s="24"/>
    </row>
    <row r="139" spans="1:21" ht="15" customHeight="1">
      <c r="D139" s="24"/>
      <c r="E139" s="24"/>
      <c r="F139" s="24"/>
    </row>
    <row r="140" spans="1:21" ht="15" customHeight="1"/>
    <row r="141" spans="1:21" ht="15" customHeight="1"/>
    <row r="142" spans="1:21" ht="15" customHeight="1"/>
    <row r="143" spans="1:21" ht="15" customHeight="1"/>
    <row r="144" spans="1:21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</sheetData>
  <mergeCells count="15">
    <mergeCell ref="Q3:S3"/>
    <mergeCell ref="Q2:U2"/>
    <mergeCell ref="T3:U3"/>
    <mergeCell ref="A2:A4"/>
    <mergeCell ref="B2:B4"/>
    <mergeCell ref="P2:P4"/>
    <mergeCell ref="I3:K3"/>
    <mergeCell ref="L3:N3"/>
    <mergeCell ref="H2:N2"/>
    <mergeCell ref="O2:O4"/>
    <mergeCell ref="G2:G4"/>
    <mergeCell ref="C2:C4"/>
    <mergeCell ref="E2:E4"/>
    <mergeCell ref="D2:D4"/>
    <mergeCell ref="F2:F4"/>
  </mergeCells>
  <phoneticPr fontId="2"/>
  <dataValidations count="4">
    <dataValidation imeMode="on" allowBlank="1" showInputMessage="1" showErrorMessage="1" sqref="G128 G40:G43 G5:G13 G34:G36 G17:G20 G98 G76" xr:uid="{00000000-0002-0000-0300-000000000000}"/>
    <dataValidation type="list" allowBlank="1" showInputMessage="1" showErrorMessage="1" sqref="O113:O130 Q108:R130 T108:T130 O108:O111 T5:T106 Q5:R106 O5:O106" xr:uid="{00000000-0002-0000-0300-000001000000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130" xr:uid="{00000000-0002-0000-0300-000002000000}">
      <formula1>$V$5:$V$10</formula1>
    </dataValidation>
    <dataValidation type="list" allowBlank="1" showErrorMessage="1" sqref="O112 O107 Q107:R107 T107" xr:uid="{A936A8DE-8BBC-4693-8AAB-446D581BF28F}">
      <formula1>"○"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</sheetPr>
  <dimension ref="A1:W687"/>
  <sheetViews>
    <sheetView view="pageBreakPreview" topLeftCell="B1" zoomScale="70" zoomScaleNormal="100" zoomScaleSheetLayoutView="70" workbookViewId="0">
      <selection activeCell="D28" sqref="D28"/>
    </sheetView>
  </sheetViews>
  <sheetFormatPr defaultRowHeight="13.5"/>
  <cols>
    <col min="1" max="1" width="4.625" style="4" hidden="1" customWidth="1"/>
    <col min="2" max="2" width="8.375" style="1" customWidth="1"/>
    <col min="3" max="3" width="4.5" style="1" bestFit="1" customWidth="1"/>
    <col min="4" max="5" width="8.375" style="1" customWidth="1"/>
    <col min="6" max="6" width="25.625" style="1" customWidth="1"/>
    <col min="7" max="7" width="38.625" style="2" customWidth="1"/>
    <col min="8" max="8" width="6.75" style="12" customWidth="1"/>
    <col min="9" max="10" width="13.375" style="12" customWidth="1"/>
    <col min="11" max="11" width="13.375" style="3" customWidth="1"/>
    <col min="12" max="12" width="13" style="3" customWidth="1"/>
    <col min="13" max="13" width="12.25" style="3" customWidth="1"/>
    <col min="14" max="14" width="13" style="3" customWidth="1"/>
    <col min="15" max="15" width="8.5" style="1" customWidth="1"/>
    <col min="16" max="18" width="11.625" style="1" customWidth="1"/>
    <col min="19" max="19" width="18.625" style="1" customWidth="1"/>
    <col min="20" max="20" width="11.625" style="1" customWidth="1"/>
    <col min="21" max="21" width="18.625" style="1" customWidth="1"/>
    <col min="22" max="16384" width="9" style="1"/>
  </cols>
  <sheetData>
    <row r="1" spans="1:23" ht="30" customHeight="1" thickBot="1">
      <c r="B1" s="109" t="s">
        <v>27</v>
      </c>
    </row>
    <row r="2" spans="1:23" ht="16.5" customHeight="1" thickBot="1">
      <c r="A2" s="304"/>
      <c r="B2" s="307" t="s">
        <v>13</v>
      </c>
      <c r="C2" s="307" t="s">
        <v>14</v>
      </c>
      <c r="D2" s="313" t="s">
        <v>15</v>
      </c>
      <c r="E2" s="313" t="s">
        <v>16</v>
      </c>
      <c r="F2" s="313" t="s">
        <v>17</v>
      </c>
      <c r="G2" s="307" t="s">
        <v>18</v>
      </c>
      <c r="H2" s="312" t="s">
        <v>62</v>
      </c>
      <c r="I2" s="312"/>
      <c r="J2" s="312"/>
      <c r="K2" s="312"/>
      <c r="L2" s="312"/>
      <c r="M2" s="312"/>
      <c r="N2" s="312"/>
      <c r="O2" s="302" t="s">
        <v>22</v>
      </c>
      <c r="P2" s="302" t="s">
        <v>49</v>
      </c>
      <c r="Q2" s="302" t="s">
        <v>4</v>
      </c>
      <c r="R2" s="302"/>
      <c r="S2" s="302"/>
      <c r="T2" s="302"/>
      <c r="U2" s="302"/>
      <c r="V2" s="83"/>
    </row>
    <row r="3" spans="1:23" ht="36.75" customHeight="1" thickBot="1">
      <c r="A3" s="305"/>
      <c r="B3" s="307"/>
      <c r="C3" s="307"/>
      <c r="D3" s="313"/>
      <c r="E3" s="313"/>
      <c r="F3" s="313"/>
      <c r="G3" s="307"/>
      <c r="H3" s="115"/>
      <c r="I3" s="310" t="s">
        <v>2</v>
      </c>
      <c r="J3" s="310"/>
      <c r="K3" s="310"/>
      <c r="L3" s="311" t="s">
        <v>1</v>
      </c>
      <c r="M3" s="311"/>
      <c r="N3" s="311"/>
      <c r="O3" s="308"/>
      <c r="P3" s="308"/>
      <c r="Q3" s="302" t="s">
        <v>5</v>
      </c>
      <c r="R3" s="302"/>
      <c r="S3" s="302"/>
      <c r="T3" s="303" t="s">
        <v>6</v>
      </c>
      <c r="U3" s="303"/>
    </row>
    <row r="4" spans="1:23" s="4" customFormat="1" ht="38.25" customHeight="1" thickBot="1">
      <c r="A4" s="306"/>
      <c r="B4" s="307"/>
      <c r="C4" s="307"/>
      <c r="D4" s="313"/>
      <c r="E4" s="313"/>
      <c r="F4" s="313"/>
      <c r="G4" s="307"/>
      <c r="H4" s="116" t="s">
        <v>19</v>
      </c>
      <c r="I4" s="117" t="s">
        <v>20</v>
      </c>
      <c r="J4" s="118" t="s">
        <v>51</v>
      </c>
      <c r="K4" s="119" t="s">
        <v>52</v>
      </c>
      <c r="L4" s="120" t="s">
        <v>21</v>
      </c>
      <c r="M4" s="121" t="s">
        <v>53</v>
      </c>
      <c r="N4" s="122" t="s">
        <v>54</v>
      </c>
      <c r="O4" s="309"/>
      <c r="P4" s="309"/>
      <c r="Q4" s="123" t="s">
        <v>50</v>
      </c>
      <c r="R4" s="124" t="s">
        <v>59</v>
      </c>
      <c r="S4" s="124" t="s">
        <v>55</v>
      </c>
      <c r="T4" s="125" t="s">
        <v>57</v>
      </c>
      <c r="U4" s="126" t="s">
        <v>56</v>
      </c>
    </row>
    <row r="5" spans="1:23" ht="27" customHeight="1">
      <c r="A5" s="13"/>
      <c r="B5" s="112" t="s">
        <v>63</v>
      </c>
      <c r="C5" s="127" t="s">
        <v>301</v>
      </c>
      <c r="D5" s="81">
        <v>4</v>
      </c>
      <c r="E5" s="81"/>
      <c r="F5" s="81" t="s">
        <v>64</v>
      </c>
      <c r="G5" s="128" t="s">
        <v>65</v>
      </c>
      <c r="H5" s="206">
        <v>20</v>
      </c>
      <c r="I5" s="207">
        <v>58</v>
      </c>
      <c r="J5" s="208">
        <v>1159260</v>
      </c>
      <c r="K5" s="209">
        <f>IF(AND(I5&gt;0,J5&gt;0),J5/I5,0)</f>
        <v>19987.241379310344</v>
      </c>
      <c r="L5" s="210">
        <v>2334</v>
      </c>
      <c r="M5" s="211">
        <f>J5</f>
        <v>1159260</v>
      </c>
      <c r="N5" s="209">
        <f t="shared" ref="N5:N8" si="0">IF(AND(L5&gt;0,M5&gt;0),M5/L5,0)</f>
        <v>496.68380462724934</v>
      </c>
      <c r="O5" s="30"/>
      <c r="P5" s="114"/>
      <c r="Q5" s="111"/>
      <c r="R5" s="111"/>
      <c r="S5" s="110"/>
      <c r="T5" s="69"/>
      <c r="U5" s="91"/>
      <c r="V5" s="104">
        <v>1</v>
      </c>
      <c r="W5" s="78" t="s">
        <v>8</v>
      </c>
    </row>
    <row r="6" spans="1:23" ht="27" customHeight="1">
      <c r="A6" s="13"/>
      <c r="B6" s="41" t="s">
        <v>63</v>
      </c>
      <c r="C6" s="13" t="s">
        <v>302</v>
      </c>
      <c r="D6" s="40">
        <v>4</v>
      </c>
      <c r="E6" s="40"/>
      <c r="F6" s="41" t="s">
        <v>64</v>
      </c>
      <c r="G6" s="46" t="s">
        <v>66</v>
      </c>
      <c r="H6" s="206"/>
      <c r="I6" s="207">
        <v>65</v>
      </c>
      <c r="J6" s="208">
        <v>1610498</v>
      </c>
      <c r="K6" s="212">
        <f t="shared" ref="K6:K8" si="1">IF(AND(I6&gt;0,J6&gt;0),J6/I6,0)</f>
        <v>24776.892307692309</v>
      </c>
      <c r="L6" s="210">
        <v>2877</v>
      </c>
      <c r="M6" s="211">
        <v>1610498</v>
      </c>
      <c r="N6" s="212">
        <f t="shared" si="0"/>
        <v>559.7838025721237</v>
      </c>
      <c r="O6" s="30"/>
      <c r="P6" s="85"/>
      <c r="Q6" s="66"/>
      <c r="R6" s="66"/>
      <c r="S6" s="86"/>
      <c r="T6" s="67"/>
      <c r="U6" s="88"/>
      <c r="V6" s="78">
        <v>2</v>
      </c>
      <c r="W6" s="79" t="s">
        <v>9</v>
      </c>
    </row>
    <row r="7" spans="1:23" ht="27" customHeight="1">
      <c r="A7" s="13"/>
      <c r="B7" s="41" t="s">
        <v>63</v>
      </c>
      <c r="C7" s="13" t="s">
        <v>303</v>
      </c>
      <c r="D7" s="40">
        <v>2</v>
      </c>
      <c r="E7" s="40">
        <v>5040005001976</v>
      </c>
      <c r="F7" s="41" t="s">
        <v>212</v>
      </c>
      <c r="G7" s="44" t="s">
        <v>213</v>
      </c>
      <c r="H7" s="206">
        <v>10</v>
      </c>
      <c r="I7" s="207">
        <v>69</v>
      </c>
      <c r="J7" s="208">
        <v>337412</v>
      </c>
      <c r="K7" s="212">
        <f t="shared" si="1"/>
        <v>4890.028985507246</v>
      </c>
      <c r="L7" s="210">
        <v>4875</v>
      </c>
      <c r="M7" s="211">
        <f>J7</f>
        <v>337412</v>
      </c>
      <c r="N7" s="212">
        <f t="shared" si="0"/>
        <v>69.212717948717952</v>
      </c>
      <c r="O7" s="30"/>
      <c r="P7" s="85"/>
      <c r="Q7" s="68"/>
      <c r="R7" s="68"/>
      <c r="S7" s="86"/>
      <c r="T7" s="69"/>
      <c r="U7" s="88"/>
      <c r="V7" s="78">
        <v>3</v>
      </c>
      <c r="W7" s="79" t="s">
        <v>10</v>
      </c>
    </row>
    <row r="8" spans="1:23" ht="27" customHeight="1">
      <c r="A8" s="13"/>
      <c r="B8" s="41" t="s">
        <v>63</v>
      </c>
      <c r="C8" s="13" t="s">
        <v>304</v>
      </c>
      <c r="D8" s="40">
        <v>5</v>
      </c>
      <c r="E8" s="40">
        <v>2040005002250</v>
      </c>
      <c r="F8" s="41" t="s">
        <v>231</v>
      </c>
      <c r="G8" s="44" t="s">
        <v>232</v>
      </c>
      <c r="H8" s="206">
        <v>5</v>
      </c>
      <c r="I8" s="207">
        <v>84</v>
      </c>
      <c r="J8" s="208">
        <v>3023653</v>
      </c>
      <c r="K8" s="212">
        <f t="shared" si="1"/>
        <v>35995.869047619046</v>
      </c>
      <c r="L8" s="210">
        <v>6000</v>
      </c>
      <c r="M8" s="211">
        <f t="shared" ref="M8" si="2">J8</f>
        <v>3023653</v>
      </c>
      <c r="N8" s="212">
        <f t="shared" si="0"/>
        <v>503.94216666666665</v>
      </c>
      <c r="O8" s="30"/>
      <c r="P8" s="85"/>
      <c r="Q8" s="66"/>
      <c r="R8" s="66"/>
      <c r="S8" s="86"/>
      <c r="T8" s="67"/>
      <c r="U8" s="88"/>
      <c r="V8" s="78">
        <v>4</v>
      </c>
      <c r="W8" s="79" t="s">
        <v>23</v>
      </c>
    </row>
    <row r="9" spans="1:23" ht="27" customHeight="1">
      <c r="A9" s="13"/>
      <c r="B9" s="41"/>
      <c r="C9" s="13"/>
      <c r="D9" s="40"/>
      <c r="E9" s="40"/>
      <c r="F9" s="41"/>
      <c r="G9" s="44"/>
      <c r="H9" s="26"/>
      <c r="I9" s="27"/>
      <c r="J9" s="28"/>
      <c r="K9" s="16">
        <f t="shared" ref="K9:K25" si="3">IF(AND(I9&gt;0,J9&gt;0),J9/I9,0)</f>
        <v>0</v>
      </c>
      <c r="L9" s="29"/>
      <c r="M9" s="28"/>
      <c r="N9" s="16">
        <f t="shared" ref="N9:N25" si="4">IF(AND(L9&gt;0,M9&gt;0),M9/L9,0)</f>
        <v>0</v>
      </c>
      <c r="O9" s="30"/>
      <c r="P9" s="85"/>
      <c r="Q9" s="68"/>
      <c r="R9" s="68"/>
      <c r="S9" s="86"/>
      <c r="T9" s="69"/>
      <c r="U9" s="88"/>
      <c r="V9" s="78">
        <v>5</v>
      </c>
      <c r="W9" s="79" t="s">
        <v>12</v>
      </c>
    </row>
    <row r="10" spans="1:23" ht="27" customHeight="1">
      <c r="A10" s="13"/>
      <c r="B10" s="41"/>
      <c r="C10" s="13"/>
      <c r="D10" s="40"/>
      <c r="E10" s="40"/>
      <c r="F10" s="41"/>
      <c r="G10" s="44"/>
      <c r="H10" s="26"/>
      <c r="I10" s="27"/>
      <c r="J10" s="28"/>
      <c r="K10" s="16">
        <f t="shared" si="3"/>
        <v>0</v>
      </c>
      <c r="L10" s="29"/>
      <c r="M10" s="28"/>
      <c r="N10" s="16">
        <f t="shared" si="4"/>
        <v>0</v>
      </c>
      <c r="O10" s="30"/>
      <c r="P10" s="85"/>
      <c r="Q10" s="66"/>
      <c r="R10" s="66"/>
      <c r="S10" s="86"/>
      <c r="T10" s="67"/>
      <c r="U10" s="88"/>
      <c r="V10" s="78">
        <v>6</v>
      </c>
      <c r="W10" s="79" t="s">
        <v>11</v>
      </c>
    </row>
    <row r="11" spans="1:23" ht="27" customHeight="1">
      <c r="A11" s="13"/>
      <c r="B11" s="41"/>
      <c r="C11" s="13"/>
      <c r="D11" s="40"/>
      <c r="E11" s="40"/>
      <c r="F11" s="41"/>
      <c r="G11" s="44"/>
      <c r="H11" s="26"/>
      <c r="I11" s="27"/>
      <c r="J11" s="28"/>
      <c r="K11" s="16">
        <f t="shared" si="3"/>
        <v>0</v>
      </c>
      <c r="L11" s="29"/>
      <c r="M11" s="28"/>
      <c r="N11" s="16">
        <f t="shared" si="4"/>
        <v>0</v>
      </c>
      <c r="O11" s="30"/>
      <c r="P11" s="85"/>
      <c r="Q11" s="68"/>
      <c r="R11" s="68"/>
      <c r="S11" s="86"/>
      <c r="T11" s="69"/>
      <c r="U11" s="88"/>
      <c r="V11" s="78"/>
      <c r="W11" s="79"/>
    </row>
    <row r="12" spans="1:23" ht="27" customHeight="1">
      <c r="A12" s="13"/>
      <c r="B12" s="53"/>
      <c r="C12" s="41"/>
      <c r="D12" s="40"/>
      <c r="E12" s="40"/>
      <c r="F12" s="53"/>
      <c r="G12" s="42"/>
      <c r="H12" s="26"/>
      <c r="I12" s="27"/>
      <c r="J12" s="28"/>
      <c r="K12" s="16">
        <f t="shared" si="3"/>
        <v>0</v>
      </c>
      <c r="L12" s="29"/>
      <c r="M12" s="28"/>
      <c r="N12" s="16">
        <f t="shared" si="4"/>
        <v>0</v>
      </c>
      <c r="O12" s="30"/>
      <c r="P12" s="85"/>
      <c r="Q12" s="66"/>
      <c r="R12" s="66"/>
      <c r="S12" s="86"/>
      <c r="T12" s="67"/>
      <c r="U12" s="88"/>
      <c r="V12" s="78"/>
      <c r="W12" s="79"/>
    </row>
    <row r="13" spans="1:23" ht="27" customHeight="1">
      <c r="A13" s="13"/>
      <c r="B13" s="53"/>
      <c r="C13" s="41"/>
      <c r="D13" s="40"/>
      <c r="E13" s="40"/>
      <c r="F13" s="53"/>
      <c r="G13" s="44"/>
      <c r="H13" s="26"/>
      <c r="I13" s="27"/>
      <c r="J13" s="28"/>
      <c r="K13" s="16">
        <f t="shared" si="3"/>
        <v>0</v>
      </c>
      <c r="L13" s="29"/>
      <c r="M13" s="28"/>
      <c r="N13" s="16">
        <f t="shared" si="4"/>
        <v>0</v>
      </c>
      <c r="O13" s="30"/>
      <c r="P13" s="85"/>
      <c r="Q13" s="68"/>
      <c r="R13" s="68"/>
      <c r="S13" s="86"/>
      <c r="T13" s="69"/>
      <c r="U13" s="88"/>
      <c r="V13" s="78"/>
      <c r="W13" s="79"/>
    </row>
    <row r="14" spans="1:23" ht="27" customHeight="1">
      <c r="A14" s="13"/>
      <c r="B14" s="53"/>
      <c r="C14" s="41"/>
      <c r="D14" s="40"/>
      <c r="E14" s="40"/>
      <c r="F14" s="53"/>
      <c r="G14" s="44"/>
      <c r="H14" s="26"/>
      <c r="I14" s="27"/>
      <c r="J14" s="28"/>
      <c r="K14" s="16">
        <f t="shared" si="3"/>
        <v>0</v>
      </c>
      <c r="L14" s="29"/>
      <c r="M14" s="28"/>
      <c r="N14" s="16">
        <f t="shared" si="4"/>
        <v>0</v>
      </c>
      <c r="O14" s="30"/>
      <c r="P14" s="85"/>
      <c r="Q14" s="66"/>
      <c r="R14" s="66"/>
      <c r="S14" s="86"/>
      <c r="T14" s="67"/>
      <c r="U14" s="88"/>
    </row>
    <row r="15" spans="1:23" ht="27" customHeight="1">
      <c r="A15" s="13"/>
      <c r="B15" s="53"/>
      <c r="C15" s="41"/>
      <c r="D15" s="40"/>
      <c r="E15" s="40"/>
      <c r="F15" s="53"/>
      <c r="G15" s="44"/>
      <c r="H15" s="26"/>
      <c r="I15" s="27"/>
      <c r="J15" s="28"/>
      <c r="K15" s="16">
        <f t="shared" si="3"/>
        <v>0</v>
      </c>
      <c r="L15" s="29"/>
      <c r="M15" s="28"/>
      <c r="N15" s="16">
        <f t="shared" si="4"/>
        <v>0</v>
      </c>
      <c r="O15" s="30"/>
      <c r="P15" s="85"/>
      <c r="Q15" s="68"/>
      <c r="R15" s="68"/>
      <c r="S15" s="86"/>
      <c r="T15" s="69"/>
      <c r="U15" s="88"/>
    </row>
    <row r="16" spans="1:23" ht="27" customHeight="1">
      <c r="A16" s="13"/>
      <c r="B16" s="53"/>
      <c r="C16" s="41"/>
      <c r="D16" s="40"/>
      <c r="E16" s="40"/>
      <c r="F16" s="53"/>
      <c r="G16" s="44"/>
      <c r="H16" s="26"/>
      <c r="I16" s="27"/>
      <c r="J16" s="28"/>
      <c r="K16" s="16">
        <f t="shared" si="3"/>
        <v>0</v>
      </c>
      <c r="L16" s="29"/>
      <c r="M16" s="28"/>
      <c r="N16" s="16">
        <f t="shared" si="4"/>
        <v>0</v>
      </c>
      <c r="O16" s="30"/>
      <c r="P16" s="85"/>
      <c r="Q16" s="66"/>
      <c r="R16" s="66"/>
      <c r="S16" s="86"/>
      <c r="T16" s="67"/>
      <c r="U16" s="88"/>
    </row>
    <row r="17" spans="1:21" ht="27" customHeight="1">
      <c r="A17" s="13"/>
      <c r="B17" s="53"/>
      <c r="C17" s="41"/>
      <c r="D17" s="40"/>
      <c r="E17" s="40"/>
      <c r="F17" s="53"/>
      <c r="G17" s="44"/>
      <c r="H17" s="26"/>
      <c r="I17" s="27"/>
      <c r="J17" s="28"/>
      <c r="K17" s="16">
        <f t="shared" si="3"/>
        <v>0</v>
      </c>
      <c r="L17" s="29"/>
      <c r="M17" s="28"/>
      <c r="N17" s="16">
        <f t="shared" si="4"/>
        <v>0</v>
      </c>
      <c r="O17" s="30"/>
      <c r="P17" s="85"/>
      <c r="Q17" s="68"/>
      <c r="R17" s="68"/>
      <c r="S17" s="86"/>
      <c r="T17" s="69"/>
      <c r="U17" s="88"/>
    </row>
    <row r="18" spans="1:21" ht="27" customHeight="1">
      <c r="A18" s="13"/>
      <c r="B18" s="53"/>
      <c r="C18" s="41"/>
      <c r="D18" s="40"/>
      <c r="E18" s="40"/>
      <c r="F18" s="53"/>
      <c r="G18" s="44"/>
      <c r="H18" s="26"/>
      <c r="I18" s="27"/>
      <c r="J18" s="28"/>
      <c r="K18" s="16">
        <f t="shared" si="3"/>
        <v>0</v>
      </c>
      <c r="L18" s="29"/>
      <c r="M18" s="28"/>
      <c r="N18" s="16">
        <f t="shared" si="4"/>
        <v>0</v>
      </c>
      <c r="O18" s="30"/>
      <c r="P18" s="85"/>
      <c r="Q18" s="66"/>
      <c r="R18" s="66"/>
      <c r="S18" s="86"/>
      <c r="T18" s="67"/>
      <c r="U18" s="88"/>
    </row>
    <row r="19" spans="1:21" ht="27" customHeight="1">
      <c r="A19" s="13"/>
      <c r="B19" s="53"/>
      <c r="C19" s="41"/>
      <c r="D19" s="40"/>
      <c r="E19" s="40"/>
      <c r="F19" s="53"/>
      <c r="G19" s="44"/>
      <c r="H19" s="26"/>
      <c r="I19" s="27"/>
      <c r="J19" s="28"/>
      <c r="K19" s="16">
        <f t="shared" si="3"/>
        <v>0</v>
      </c>
      <c r="L19" s="29"/>
      <c r="M19" s="28"/>
      <c r="N19" s="16">
        <f t="shared" si="4"/>
        <v>0</v>
      </c>
      <c r="O19" s="30"/>
      <c r="P19" s="85"/>
      <c r="Q19" s="68"/>
      <c r="R19" s="68"/>
      <c r="S19" s="86"/>
      <c r="T19" s="69"/>
      <c r="U19" s="88"/>
    </row>
    <row r="20" spans="1:21" ht="27" customHeight="1">
      <c r="A20" s="13"/>
      <c r="B20" s="53"/>
      <c r="C20" s="41"/>
      <c r="D20" s="40"/>
      <c r="E20" s="40"/>
      <c r="F20" s="53"/>
      <c r="G20" s="42"/>
      <c r="H20" s="26"/>
      <c r="I20" s="27"/>
      <c r="J20" s="28"/>
      <c r="K20" s="16">
        <f t="shared" si="3"/>
        <v>0</v>
      </c>
      <c r="L20" s="29"/>
      <c r="M20" s="28"/>
      <c r="N20" s="16">
        <f t="shared" si="4"/>
        <v>0</v>
      </c>
      <c r="O20" s="30"/>
      <c r="P20" s="85"/>
      <c r="Q20" s="66"/>
      <c r="R20" s="66"/>
      <c r="S20" s="86"/>
      <c r="T20" s="67"/>
      <c r="U20" s="88"/>
    </row>
    <row r="21" spans="1:21" ht="27" customHeight="1">
      <c r="A21" s="13"/>
      <c r="B21" s="53"/>
      <c r="C21" s="41"/>
      <c r="D21" s="40"/>
      <c r="E21" s="40"/>
      <c r="F21" s="53"/>
      <c r="G21" s="42"/>
      <c r="H21" s="26"/>
      <c r="I21" s="27"/>
      <c r="J21" s="28"/>
      <c r="K21" s="16">
        <f t="shared" si="3"/>
        <v>0</v>
      </c>
      <c r="L21" s="29"/>
      <c r="M21" s="28"/>
      <c r="N21" s="16">
        <f t="shared" si="4"/>
        <v>0</v>
      </c>
      <c r="O21" s="30"/>
      <c r="P21" s="85"/>
      <c r="Q21" s="68"/>
      <c r="R21" s="68"/>
      <c r="S21" s="86"/>
      <c r="T21" s="69"/>
      <c r="U21" s="88"/>
    </row>
    <row r="22" spans="1:21" ht="27" customHeight="1">
      <c r="A22" s="13"/>
      <c r="B22" s="53"/>
      <c r="C22" s="41"/>
      <c r="D22" s="40"/>
      <c r="E22" s="40"/>
      <c r="F22" s="53"/>
      <c r="G22" s="42"/>
      <c r="H22" s="26"/>
      <c r="I22" s="27"/>
      <c r="J22" s="28"/>
      <c r="K22" s="16">
        <f t="shared" si="3"/>
        <v>0</v>
      </c>
      <c r="L22" s="29"/>
      <c r="M22" s="28"/>
      <c r="N22" s="16">
        <f t="shared" si="4"/>
        <v>0</v>
      </c>
      <c r="O22" s="30"/>
      <c r="P22" s="85"/>
      <c r="Q22" s="66"/>
      <c r="R22" s="66"/>
      <c r="S22" s="86"/>
      <c r="T22" s="67"/>
      <c r="U22" s="88"/>
    </row>
    <row r="23" spans="1:21" ht="27" customHeight="1">
      <c r="A23" s="13"/>
      <c r="B23" s="53"/>
      <c r="C23" s="41"/>
      <c r="D23" s="40"/>
      <c r="E23" s="40"/>
      <c r="F23" s="53"/>
      <c r="G23" s="42"/>
      <c r="H23" s="26"/>
      <c r="I23" s="27"/>
      <c r="J23" s="28"/>
      <c r="K23" s="16">
        <f t="shared" si="3"/>
        <v>0</v>
      </c>
      <c r="L23" s="29"/>
      <c r="M23" s="28"/>
      <c r="N23" s="16">
        <f t="shared" si="4"/>
        <v>0</v>
      </c>
      <c r="O23" s="30"/>
      <c r="P23" s="85"/>
      <c r="Q23" s="68"/>
      <c r="R23" s="68"/>
      <c r="S23" s="86"/>
      <c r="T23" s="69"/>
      <c r="U23" s="88"/>
    </row>
    <row r="24" spans="1:21" ht="27" customHeight="1">
      <c r="A24" s="13"/>
      <c r="B24" s="53"/>
      <c r="C24" s="41"/>
      <c r="D24" s="40"/>
      <c r="E24" s="40"/>
      <c r="F24" s="53"/>
      <c r="G24" s="44"/>
      <c r="H24" s="26"/>
      <c r="I24" s="27"/>
      <c r="J24" s="28"/>
      <c r="K24" s="16">
        <f t="shared" si="3"/>
        <v>0</v>
      </c>
      <c r="L24" s="29"/>
      <c r="M24" s="28"/>
      <c r="N24" s="16">
        <f t="shared" si="4"/>
        <v>0</v>
      </c>
      <c r="O24" s="30"/>
      <c r="P24" s="85"/>
      <c r="Q24" s="66"/>
      <c r="R24" s="66"/>
      <c r="S24" s="86"/>
      <c r="T24" s="67"/>
      <c r="U24" s="88"/>
    </row>
    <row r="25" spans="1:21" ht="27" customHeight="1" thickBot="1">
      <c r="A25" s="13"/>
      <c r="B25" s="98"/>
      <c r="C25" s="98"/>
      <c r="D25" s="40"/>
      <c r="E25" s="99"/>
      <c r="F25" s="98"/>
      <c r="G25" s="95"/>
      <c r="H25" s="96"/>
      <c r="I25" s="18"/>
      <c r="J25" s="19"/>
      <c r="K25" s="22">
        <f t="shared" si="3"/>
        <v>0</v>
      </c>
      <c r="L25" s="20"/>
      <c r="M25" s="21"/>
      <c r="N25" s="22">
        <f t="shared" si="4"/>
        <v>0</v>
      </c>
      <c r="O25" s="93"/>
      <c r="P25" s="94"/>
      <c r="Q25" s="68"/>
      <c r="R25" s="68"/>
      <c r="S25" s="90"/>
      <c r="T25" s="69"/>
      <c r="U25" s="89"/>
    </row>
    <row r="26" spans="1:21" ht="15" customHeight="1">
      <c r="B26" t="s">
        <v>3</v>
      </c>
      <c r="D26" s="100">
        <f>COUNTIF(D5:D25,1)</f>
        <v>0</v>
      </c>
      <c r="E26" s="24"/>
      <c r="F26"/>
      <c r="G26" s="97">
        <f>COUNTA(G5:G25)</f>
        <v>4</v>
      </c>
      <c r="H26" s="12">
        <f>SUM(H5:H25)</f>
        <v>35</v>
      </c>
      <c r="I26" s="12">
        <f>SUM(I5:I25)</f>
        <v>276</v>
      </c>
      <c r="J26" s="12">
        <f>SUM(J5:J25)</f>
        <v>6130823</v>
      </c>
      <c r="K26" s="14">
        <f>IF(AND(I26&gt;0,J26&gt;0),J26/I26,0)</f>
        <v>22213.126811594204</v>
      </c>
      <c r="L26" s="12">
        <f>SUM(L5:L25)</f>
        <v>16086</v>
      </c>
      <c r="M26" s="12">
        <f>SUM(M5:M25)</f>
        <v>6130823</v>
      </c>
      <c r="N26" s="14">
        <f>IF(AND(L26&gt;0,M26&gt;0),M26/L26,0)</f>
        <v>381.12787517095609</v>
      </c>
      <c r="Q26" s="74"/>
      <c r="R26" s="74"/>
      <c r="S26" s="75"/>
      <c r="T26" s="76"/>
      <c r="U26" s="77"/>
    </row>
    <row r="27" spans="1:21" ht="15" customHeight="1">
      <c r="D27" s="24">
        <f>COUNTIF(D5:D25,2)</f>
        <v>1</v>
      </c>
      <c r="E27" s="24"/>
      <c r="Q27" s="72"/>
      <c r="R27" s="72"/>
      <c r="S27" s="73"/>
      <c r="T27"/>
    </row>
    <row r="28" spans="1:21" ht="15" customHeight="1">
      <c r="D28" s="24">
        <f>COUNTIF(D5:D25,3)</f>
        <v>0</v>
      </c>
      <c r="E28" s="24"/>
      <c r="H28" s="12">
        <f>COUNTA(H5:H25)</f>
        <v>3</v>
      </c>
      <c r="Q28" s="72"/>
      <c r="R28" s="72"/>
      <c r="S28" s="73"/>
      <c r="T28"/>
    </row>
    <row r="29" spans="1:21" ht="15" customHeight="1">
      <c r="D29" s="24">
        <f>COUNTIF(D5:D25,4)</f>
        <v>2</v>
      </c>
      <c r="E29" s="24"/>
      <c r="Q29" s="72"/>
      <c r="R29" s="72"/>
      <c r="S29" s="73"/>
      <c r="T29"/>
    </row>
    <row r="30" spans="1:21" ht="15" customHeight="1">
      <c r="D30" s="24">
        <f>COUNTIF(D5:D25,5)</f>
        <v>1</v>
      </c>
      <c r="E30" s="24"/>
      <c r="Q30" s="72"/>
      <c r="R30" s="72"/>
      <c r="S30" s="73"/>
      <c r="T30"/>
    </row>
    <row r="31" spans="1:21" ht="15" customHeight="1">
      <c r="D31" s="24">
        <f>COUNTIF(D5:D25,6)</f>
        <v>0</v>
      </c>
      <c r="E31" s="24"/>
      <c r="Q31" s="72"/>
      <c r="R31" s="72"/>
      <c r="S31" s="73"/>
      <c r="T31"/>
    </row>
    <row r="32" spans="1:21" ht="15" customHeight="1">
      <c r="D32" s="24"/>
      <c r="E32" s="24"/>
      <c r="Q32" s="72"/>
      <c r="R32" s="72"/>
      <c r="S32" s="73"/>
      <c r="T32"/>
    </row>
    <row r="33" spans="4:5" ht="15" customHeight="1">
      <c r="D33" s="24"/>
      <c r="E33" s="24"/>
    </row>
    <row r="34" spans="4:5" ht="15" customHeight="1">
      <c r="D34" s="24"/>
      <c r="E34" s="24"/>
    </row>
    <row r="35" spans="4:5" ht="15" customHeight="1">
      <c r="D35" s="24"/>
      <c r="E35" s="24"/>
    </row>
    <row r="36" spans="4:5" ht="15" customHeight="1"/>
    <row r="37" spans="4:5" ht="15" customHeight="1"/>
    <row r="38" spans="4:5" ht="15" customHeight="1"/>
    <row r="39" spans="4:5" ht="15" customHeight="1"/>
    <row r="40" spans="4:5" ht="15" customHeight="1"/>
    <row r="41" spans="4:5" ht="15" customHeight="1"/>
    <row r="42" spans="4:5" ht="15" customHeight="1"/>
    <row r="43" spans="4:5" ht="15" customHeight="1"/>
    <row r="44" spans="4:5" ht="15" customHeight="1"/>
    <row r="45" spans="4:5" ht="15" customHeight="1"/>
    <row r="46" spans="4:5" ht="15" customHeight="1"/>
    <row r="47" spans="4:5" ht="15" customHeight="1"/>
    <row r="48" spans="4:5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</sheetData>
  <mergeCells count="15">
    <mergeCell ref="O2:O4"/>
    <mergeCell ref="P2:P4"/>
    <mergeCell ref="Q2:U2"/>
    <mergeCell ref="T3:U3"/>
    <mergeCell ref="Q3:S3"/>
    <mergeCell ref="A2:A4"/>
    <mergeCell ref="B2:B4"/>
    <mergeCell ref="H2:N2"/>
    <mergeCell ref="I3:K3"/>
    <mergeCell ref="L3:N3"/>
    <mergeCell ref="G2:G4"/>
    <mergeCell ref="F2:F4"/>
    <mergeCell ref="C2:C4"/>
    <mergeCell ref="D2:D4"/>
    <mergeCell ref="E2:E4"/>
  </mergeCells>
  <phoneticPr fontId="2"/>
  <dataValidations count="3">
    <dataValidation imeMode="on" allowBlank="1" showInputMessage="1" showErrorMessage="1" sqref="G25" xr:uid="{00000000-0002-0000-0400-000000000000}"/>
    <dataValidation type="list" allowBlank="1" showInputMessage="1" showErrorMessage="1" sqref="T5:T32 Q5:R32 O5:O25" xr:uid="{00000000-0002-0000-0400-000001000000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25" xr:uid="{00000000-0002-0000-0400-000002000000}">
      <formula1>$V$5:$V$10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Z1148"/>
  <sheetViews>
    <sheetView view="pageBreakPreview" topLeftCell="B478" zoomScale="70" zoomScaleNormal="100" zoomScaleSheetLayoutView="70" workbookViewId="0">
      <selection activeCell="G487" sqref="G487"/>
    </sheetView>
  </sheetViews>
  <sheetFormatPr defaultRowHeight="13.5"/>
  <cols>
    <col min="1" max="1" width="4.625" style="4" hidden="1" customWidth="1"/>
    <col min="2" max="2" width="8.375" style="1" customWidth="1"/>
    <col min="3" max="3" width="4.5" style="1" bestFit="1" customWidth="1"/>
    <col min="4" max="5" width="8.375" style="1" customWidth="1"/>
    <col min="6" max="6" width="25.625" style="1" customWidth="1"/>
    <col min="7" max="7" width="38.625" style="2" customWidth="1"/>
    <col min="8" max="8" width="6.75" style="12" customWidth="1"/>
    <col min="9" max="10" width="13.375" style="12" customWidth="1"/>
    <col min="11" max="11" width="13.375" style="3" customWidth="1"/>
    <col min="12" max="12" width="13" style="3" customWidth="1"/>
    <col min="13" max="13" width="12.25" style="3" customWidth="1"/>
    <col min="14" max="14" width="13" style="3" customWidth="1"/>
    <col min="15" max="15" width="7.875" style="1" customWidth="1"/>
    <col min="16" max="18" width="11.625" style="1" customWidth="1"/>
    <col min="19" max="19" width="18.625" style="1" customWidth="1"/>
    <col min="20" max="20" width="11.625" style="1" customWidth="1"/>
    <col min="21" max="21" width="18.625" style="1" customWidth="1"/>
    <col min="22" max="16384" width="9" style="1"/>
  </cols>
  <sheetData>
    <row r="1" spans="1:26" ht="30" customHeight="1" thickBot="1">
      <c r="B1" s="109" t="s">
        <v>28</v>
      </c>
    </row>
    <row r="2" spans="1:26" ht="16.5" customHeight="1" thickBot="1">
      <c r="A2" s="304"/>
      <c r="B2" s="307" t="s">
        <v>13</v>
      </c>
      <c r="C2" s="307" t="s">
        <v>14</v>
      </c>
      <c r="D2" s="313" t="s">
        <v>15</v>
      </c>
      <c r="E2" s="313" t="s">
        <v>16</v>
      </c>
      <c r="F2" s="313" t="s">
        <v>17</v>
      </c>
      <c r="G2" s="307" t="s">
        <v>18</v>
      </c>
      <c r="H2" s="312" t="s">
        <v>62</v>
      </c>
      <c r="I2" s="312"/>
      <c r="J2" s="312"/>
      <c r="K2" s="312"/>
      <c r="L2" s="312"/>
      <c r="M2" s="312"/>
      <c r="N2" s="312"/>
      <c r="O2" s="302" t="s">
        <v>22</v>
      </c>
      <c r="P2" s="302" t="s">
        <v>49</v>
      </c>
      <c r="Q2" s="302" t="s">
        <v>4</v>
      </c>
      <c r="R2" s="302"/>
      <c r="S2" s="302"/>
      <c r="T2" s="302"/>
      <c r="U2" s="302"/>
    </row>
    <row r="3" spans="1:26" ht="33" customHeight="1" thickBot="1">
      <c r="A3" s="305"/>
      <c r="B3" s="307"/>
      <c r="C3" s="307"/>
      <c r="D3" s="313"/>
      <c r="E3" s="313"/>
      <c r="F3" s="313"/>
      <c r="G3" s="307"/>
      <c r="H3" s="115"/>
      <c r="I3" s="310" t="s">
        <v>2</v>
      </c>
      <c r="J3" s="310"/>
      <c r="K3" s="310"/>
      <c r="L3" s="311" t="s">
        <v>1</v>
      </c>
      <c r="M3" s="311"/>
      <c r="N3" s="311"/>
      <c r="O3" s="308"/>
      <c r="P3" s="308"/>
      <c r="Q3" s="302" t="s">
        <v>5</v>
      </c>
      <c r="R3" s="302"/>
      <c r="S3" s="302"/>
      <c r="T3" s="303" t="s">
        <v>6</v>
      </c>
      <c r="U3" s="303"/>
      <c r="V3" s="105"/>
    </row>
    <row r="4" spans="1:26" s="4" customFormat="1" ht="38.25" customHeight="1" thickBot="1">
      <c r="A4" s="306"/>
      <c r="B4" s="307"/>
      <c r="C4" s="307"/>
      <c r="D4" s="313"/>
      <c r="E4" s="313"/>
      <c r="F4" s="313"/>
      <c r="G4" s="307"/>
      <c r="H4" s="116" t="s">
        <v>19</v>
      </c>
      <c r="I4" s="117" t="s">
        <v>20</v>
      </c>
      <c r="J4" s="118" t="s">
        <v>51</v>
      </c>
      <c r="K4" s="119" t="s">
        <v>52</v>
      </c>
      <c r="L4" s="120" t="s">
        <v>21</v>
      </c>
      <c r="M4" s="121" t="s">
        <v>53</v>
      </c>
      <c r="N4" s="122" t="s">
        <v>54</v>
      </c>
      <c r="O4" s="309"/>
      <c r="P4" s="309"/>
      <c r="Q4" s="123" t="s">
        <v>50</v>
      </c>
      <c r="R4" s="124" t="s">
        <v>59</v>
      </c>
      <c r="S4" s="124" t="s">
        <v>55</v>
      </c>
      <c r="T4" s="125" t="s">
        <v>57</v>
      </c>
      <c r="U4" s="126" t="s">
        <v>56</v>
      </c>
    </row>
    <row r="5" spans="1:26" ht="27" customHeight="1">
      <c r="A5" s="13"/>
      <c r="B5" s="61" t="s">
        <v>63</v>
      </c>
      <c r="C5" s="112">
        <v>1</v>
      </c>
      <c r="D5" s="81">
        <v>4</v>
      </c>
      <c r="E5" s="81" t="s">
        <v>305</v>
      </c>
      <c r="F5" s="81" t="s">
        <v>306</v>
      </c>
      <c r="G5" s="113" t="s">
        <v>307</v>
      </c>
      <c r="H5" s="217">
        <v>20</v>
      </c>
      <c r="I5" s="194">
        <v>244</v>
      </c>
      <c r="J5" s="192">
        <v>2480130</v>
      </c>
      <c r="K5" s="193">
        <f t="shared" ref="K5:K68" si="0">IF(AND(I5&gt;0,J5&gt;0),J5/I5,0)</f>
        <v>10164.467213114754</v>
      </c>
      <c r="L5" s="194">
        <v>32903</v>
      </c>
      <c r="M5" s="199">
        <f>J5</f>
        <v>2480130</v>
      </c>
      <c r="N5" s="193">
        <f t="shared" ref="N5:N7" si="1">IF(AND(L5&gt;0,M5&gt;0),M5/L5,0)</f>
        <v>75.377017293255932</v>
      </c>
      <c r="O5" s="218"/>
      <c r="P5" s="219"/>
      <c r="Q5" s="220" t="s">
        <v>295</v>
      </c>
      <c r="R5" s="220"/>
      <c r="S5" s="221">
        <v>0.625</v>
      </c>
      <c r="T5" s="222"/>
      <c r="U5" s="223"/>
      <c r="V5" s="78">
        <v>1</v>
      </c>
      <c r="W5" s="78" t="s">
        <v>8</v>
      </c>
      <c r="Y5" s="78">
        <v>1</v>
      </c>
      <c r="Z5" s="78" t="s">
        <v>24</v>
      </c>
    </row>
    <row r="6" spans="1:26" ht="27" customHeight="1">
      <c r="A6" s="13"/>
      <c r="B6" s="53" t="s">
        <v>63</v>
      </c>
      <c r="C6" s="41">
        <v>2</v>
      </c>
      <c r="D6" s="40">
        <v>4</v>
      </c>
      <c r="E6" s="40">
        <v>40001024688</v>
      </c>
      <c r="F6" s="53" t="s">
        <v>306</v>
      </c>
      <c r="G6" s="42" t="s">
        <v>308</v>
      </c>
      <c r="H6" s="224">
        <v>20</v>
      </c>
      <c r="I6" s="225">
        <v>124</v>
      </c>
      <c r="J6" s="226">
        <v>1047413</v>
      </c>
      <c r="K6" s="196">
        <f t="shared" si="0"/>
        <v>8446.8790322580644</v>
      </c>
      <c r="L6" s="225">
        <v>9070</v>
      </c>
      <c r="M6" s="227">
        <f>J6</f>
        <v>1047413</v>
      </c>
      <c r="N6" s="196">
        <f t="shared" si="1"/>
        <v>115.48103638368246</v>
      </c>
      <c r="O6" s="228"/>
      <c r="P6" s="224"/>
      <c r="Q6" s="229"/>
      <c r="R6" s="229"/>
      <c r="S6" s="230"/>
      <c r="T6" s="231"/>
      <c r="U6" s="232"/>
      <c r="V6" s="78">
        <v>2</v>
      </c>
      <c r="W6" s="79" t="s">
        <v>9</v>
      </c>
      <c r="Y6" s="78">
        <v>2</v>
      </c>
      <c r="Z6" s="78" t="s">
        <v>25</v>
      </c>
    </row>
    <row r="7" spans="1:26" ht="27" customHeight="1">
      <c r="A7" s="13"/>
      <c r="B7" s="53" t="s">
        <v>63</v>
      </c>
      <c r="C7" s="41">
        <v>3</v>
      </c>
      <c r="D7" s="40">
        <v>5</v>
      </c>
      <c r="E7" s="40">
        <v>1211200264</v>
      </c>
      <c r="F7" s="53" t="s">
        <v>309</v>
      </c>
      <c r="G7" s="54" t="s">
        <v>310</v>
      </c>
      <c r="H7" s="224">
        <v>20</v>
      </c>
      <c r="I7" s="225">
        <v>173</v>
      </c>
      <c r="J7" s="226">
        <v>7820550</v>
      </c>
      <c r="K7" s="196">
        <f t="shared" si="0"/>
        <v>45205.491329479766</v>
      </c>
      <c r="L7" s="225">
        <v>13450</v>
      </c>
      <c r="M7" s="227">
        <f t="shared" ref="M7:M70" si="2">J7</f>
        <v>7820550</v>
      </c>
      <c r="N7" s="196">
        <f t="shared" si="1"/>
        <v>581.453531598513</v>
      </c>
      <c r="O7" s="228"/>
      <c r="P7" s="224"/>
      <c r="Q7" s="233"/>
      <c r="R7" s="233"/>
      <c r="S7" s="230"/>
      <c r="T7" s="222"/>
      <c r="U7" s="223"/>
      <c r="V7" s="78">
        <v>3</v>
      </c>
      <c r="W7" s="79" t="s">
        <v>10</v>
      </c>
    </row>
    <row r="8" spans="1:26" ht="27" customHeight="1">
      <c r="A8" s="13"/>
      <c r="B8" s="53" t="s">
        <v>63</v>
      </c>
      <c r="C8" s="41">
        <v>4</v>
      </c>
      <c r="D8" s="40">
        <v>5</v>
      </c>
      <c r="E8" s="40">
        <v>215300169</v>
      </c>
      <c r="F8" s="53" t="s">
        <v>311</v>
      </c>
      <c r="G8" s="42" t="s">
        <v>312</v>
      </c>
      <c r="H8" s="224">
        <v>20</v>
      </c>
      <c r="I8" s="225">
        <v>170</v>
      </c>
      <c r="J8" s="226">
        <v>1416486</v>
      </c>
      <c r="K8" s="196">
        <f t="shared" si="0"/>
        <v>8332.2705882352948</v>
      </c>
      <c r="L8" s="225">
        <v>13500</v>
      </c>
      <c r="M8" s="227">
        <f t="shared" si="2"/>
        <v>1416486</v>
      </c>
      <c r="N8" s="196">
        <f>IF(AND(L8&gt;0,M8&gt;0),M8/L8,0)</f>
        <v>104.92488888888889</v>
      </c>
      <c r="O8" s="228"/>
      <c r="P8" s="224"/>
      <c r="Q8" s="229"/>
      <c r="R8" s="229"/>
      <c r="S8" s="230"/>
      <c r="T8" s="231"/>
      <c r="U8" s="232"/>
      <c r="V8" s="78">
        <v>4</v>
      </c>
      <c r="W8" s="79" t="s">
        <v>23</v>
      </c>
    </row>
    <row r="9" spans="1:26" ht="27" customHeight="1">
      <c r="A9" s="13"/>
      <c r="B9" s="53" t="s">
        <v>63</v>
      </c>
      <c r="C9" s="41">
        <v>5</v>
      </c>
      <c r="D9" s="40">
        <v>5</v>
      </c>
      <c r="E9" s="40">
        <v>6040005014291</v>
      </c>
      <c r="F9" s="53" t="s">
        <v>313</v>
      </c>
      <c r="G9" s="42" t="s">
        <v>314</v>
      </c>
      <c r="H9" s="224">
        <v>20</v>
      </c>
      <c r="I9" s="225">
        <v>293</v>
      </c>
      <c r="J9" s="226">
        <v>4539850</v>
      </c>
      <c r="K9" s="196">
        <f t="shared" si="0"/>
        <v>15494.368600682594</v>
      </c>
      <c r="L9" s="225">
        <v>8920</v>
      </c>
      <c r="M9" s="227">
        <f t="shared" si="2"/>
        <v>4539850</v>
      </c>
      <c r="N9" s="196">
        <f t="shared" ref="N9:N72" si="3">IF(AND(L9&gt;0,M9&gt;0),M9/L9,0)</f>
        <v>508.9517937219731</v>
      </c>
      <c r="O9" s="228"/>
      <c r="P9" s="224"/>
      <c r="Q9" s="233"/>
      <c r="R9" s="233"/>
      <c r="S9" s="230"/>
      <c r="T9" s="222"/>
      <c r="U9" s="223"/>
      <c r="V9" s="78">
        <v>5</v>
      </c>
      <c r="W9" s="79" t="s">
        <v>12</v>
      </c>
    </row>
    <row r="10" spans="1:26" ht="27" customHeight="1">
      <c r="A10" s="13"/>
      <c r="B10" s="53" t="s">
        <v>63</v>
      </c>
      <c r="C10" s="41">
        <v>6</v>
      </c>
      <c r="D10" s="40">
        <v>5</v>
      </c>
      <c r="E10" s="40">
        <v>9040005011518</v>
      </c>
      <c r="F10" s="53" t="s">
        <v>315</v>
      </c>
      <c r="G10" s="42" t="s">
        <v>316</v>
      </c>
      <c r="H10" s="224">
        <v>20</v>
      </c>
      <c r="I10" s="225">
        <v>296</v>
      </c>
      <c r="J10" s="226">
        <v>3477722</v>
      </c>
      <c r="K10" s="196">
        <f t="shared" si="0"/>
        <v>11749.06081081081</v>
      </c>
      <c r="L10" s="225">
        <v>15132</v>
      </c>
      <c r="M10" s="227">
        <f t="shared" si="2"/>
        <v>3477722</v>
      </c>
      <c r="N10" s="196">
        <f t="shared" si="3"/>
        <v>229.82566745968808</v>
      </c>
      <c r="O10" s="228"/>
      <c r="P10" s="224"/>
      <c r="Q10" s="229"/>
      <c r="R10" s="229"/>
      <c r="S10" s="230"/>
      <c r="T10" s="231"/>
      <c r="U10" s="232"/>
      <c r="V10" s="78">
        <v>6</v>
      </c>
      <c r="W10" s="79" t="s">
        <v>11</v>
      </c>
    </row>
    <row r="11" spans="1:26" ht="27" customHeight="1">
      <c r="A11" s="13"/>
      <c r="B11" s="53" t="s">
        <v>63</v>
      </c>
      <c r="C11" s="41">
        <v>7</v>
      </c>
      <c r="D11" s="40">
        <v>5</v>
      </c>
      <c r="E11" s="40">
        <v>215300169</v>
      </c>
      <c r="F11" s="53" t="s">
        <v>317</v>
      </c>
      <c r="G11" s="42" t="s">
        <v>318</v>
      </c>
      <c r="H11" s="224">
        <v>20</v>
      </c>
      <c r="I11" s="225">
        <v>176</v>
      </c>
      <c r="J11" s="226">
        <v>2292496</v>
      </c>
      <c r="K11" s="196">
        <f t="shared" si="0"/>
        <v>13025.545454545454</v>
      </c>
      <c r="L11" s="225">
        <v>14143</v>
      </c>
      <c r="M11" s="227">
        <f t="shared" si="2"/>
        <v>2292496</v>
      </c>
      <c r="N11" s="196">
        <f t="shared" si="3"/>
        <v>162.09403945414692</v>
      </c>
      <c r="O11" s="228"/>
      <c r="P11" s="224"/>
      <c r="Q11" s="233"/>
      <c r="R11" s="233"/>
      <c r="S11" s="230"/>
      <c r="T11" s="222"/>
      <c r="U11" s="223"/>
      <c r="V11" s="78"/>
      <c r="W11" s="79"/>
    </row>
    <row r="12" spans="1:26" ht="27" customHeight="1">
      <c r="A12" s="13"/>
      <c r="B12" s="53" t="s">
        <v>63</v>
      </c>
      <c r="C12" s="41">
        <v>8</v>
      </c>
      <c r="D12" s="40">
        <v>5</v>
      </c>
      <c r="E12" s="40"/>
      <c r="F12" s="53" t="s">
        <v>319</v>
      </c>
      <c r="G12" s="42" t="s">
        <v>320</v>
      </c>
      <c r="H12" s="224">
        <v>20</v>
      </c>
      <c r="I12" s="225">
        <v>74</v>
      </c>
      <c r="J12" s="226">
        <v>1903000</v>
      </c>
      <c r="K12" s="196">
        <f t="shared" si="0"/>
        <v>25716.216216216217</v>
      </c>
      <c r="L12" s="225">
        <v>8880</v>
      </c>
      <c r="M12" s="227">
        <f t="shared" si="2"/>
        <v>1903000</v>
      </c>
      <c r="N12" s="196">
        <f t="shared" si="3"/>
        <v>214.30180180180182</v>
      </c>
      <c r="O12" s="228"/>
      <c r="P12" s="224"/>
      <c r="Q12" s="229"/>
      <c r="R12" s="229"/>
      <c r="S12" s="230"/>
      <c r="T12" s="231"/>
      <c r="U12" s="232"/>
      <c r="V12" s="78"/>
      <c r="W12" s="79"/>
    </row>
    <row r="13" spans="1:26" ht="27" customHeight="1">
      <c r="A13" s="13"/>
      <c r="B13" s="53" t="s">
        <v>63</v>
      </c>
      <c r="C13" s="41">
        <v>9</v>
      </c>
      <c r="D13" s="40">
        <v>5</v>
      </c>
      <c r="E13" s="40"/>
      <c r="F13" s="53" t="s">
        <v>321</v>
      </c>
      <c r="G13" s="42" t="s">
        <v>322</v>
      </c>
      <c r="H13" s="224">
        <v>20</v>
      </c>
      <c r="I13" s="225">
        <v>90</v>
      </c>
      <c r="J13" s="226">
        <v>1081950</v>
      </c>
      <c r="K13" s="196">
        <f t="shared" si="0"/>
        <v>12021.666666666666</v>
      </c>
      <c r="L13" s="225">
        <v>8425</v>
      </c>
      <c r="M13" s="227">
        <f t="shared" si="2"/>
        <v>1081950</v>
      </c>
      <c r="N13" s="196">
        <f t="shared" si="3"/>
        <v>128.42136498516319</v>
      </c>
      <c r="O13" s="228"/>
      <c r="P13" s="224"/>
      <c r="Q13" s="233"/>
      <c r="R13" s="233"/>
      <c r="S13" s="230"/>
      <c r="T13" s="222"/>
      <c r="U13" s="223"/>
      <c r="V13" s="78"/>
      <c r="W13" s="79"/>
    </row>
    <row r="14" spans="1:26" ht="27" customHeight="1">
      <c r="A14" s="13"/>
      <c r="B14" s="53" t="s">
        <v>63</v>
      </c>
      <c r="C14" s="41">
        <v>10</v>
      </c>
      <c r="D14" s="40">
        <v>5</v>
      </c>
      <c r="E14" s="40">
        <v>1210200281</v>
      </c>
      <c r="F14" s="53" t="s">
        <v>323</v>
      </c>
      <c r="G14" s="42" t="s">
        <v>324</v>
      </c>
      <c r="H14" s="224">
        <v>40</v>
      </c>
      <c r="I14" s="225">
        <v>302</v>
      </c>
      <c r="J14" s="226">
        <v>8793250</v>
      </c>
      <c r="K14" s="196">
        <f t="shared" si="0"/>
        <v>29116.721854304637</v>
      </c>
      <c r="L14" s="225">
        <v>37778</v>
      </c>
      <c r="M14" s="227">
        <f t="shared" si="2"/>
        <v>8793250</v>
      </c>
      <c r="N14" s="196">
        <f t="shared" si="3"/>
        <v>232.76113081687754</v>
      </c>
      <c r="O14" s="228"/>
      <c r="P14" s="224"/>
      <c r="Q14" s="229"/>
      <c r="R14" s="229"/>
      <c r="S14" s="230"/>
      <c r="T14" s="231"/>
      <c r="U14" s="232"/>
    </row>
    <row r="15" spans="1:26" ht="27" customHeight="1">
      <c r="A15" s="13"/>
      <c r="B15" s="53" t="s">
        <v>63</v>
      </c>
      <c r="C15" s="41">
        <v>11</v>
      </c>
      <c r="D15" s="40">
        <v>5</v>
      </c>
      <c r="E15" s="40">
        <v>6040005013525</v>
      </c>
      <c r="F15" s="53" t="s">
        <v>325</v>
      </c>
      <c r="G15" s="42" t="s">
        <v>326</v>
      </c>
      <c r="H15" s="224">
        <v>20</v>
      </c>
      <c r="I15" s="225">
        <v>147</v>
      </c>
      <c r="J15" s="226">
        <v>2355133</v>
      </c>
      <c r="K15" s="196">
        <f t="shared" si="0"/>
        <v>16021.312925170068</v>
      </c>
      <c r="L15" s="225">
        <v>10690</v>
      </c>
      <c r="M15" s="227">
        <f t="shared" si="2"/>
        <v>2355133</v>
      </c>
      <c r="N15" s="196">
        <f t="shared" si="3"/>
        <v>220.31178671655752</v>
      </c>
      <c r="O15" s="228"/>
      <c r="P15" s="224"/>
      <c r="Q15" s="233"/>
      <c r="R15" s="233"/>
      <c r="S15" s="230"/>
      <c r="T15" s="222"/>
      <c r="U15" s="223"/>
    </row>
    <row r="16" spans="1:26" ht="27" customHeight="1">
      <c r="A16" s="13"/>
      <c r="B16" s="53" t="s">
        <v>104</v>
      </c>
      <c r="C16" s="41">
        <v>12</v>
      </c>
      <c r="D16" s="40">
        <v>4</v>
      </c>
      <c r="E16" s="40"/>
      <c r="F16" s="53" t="s">
        <v>327</v>
      </c>
      <c r="G16" s="42" t="s">
        <v>328</v>
      </c>
      <c r="H16" s="224">
        <v>20</v>
      </c>
      <c r="I16" s="225">
        <v>250</v>
      </c>
      <c r="J16" s="226">
        <v>3157522</v>
      </c>
      <c r="K16" s="196">
        <f t="shared" si="0"/>
        <v>12630.088</v>
      </c>
      <c r="L16" s="225">
        <v>12000</v>
      </c>
      <c r="M16" s="227">
        <f t="shared" si="2"/>
        <v>3157522</v>
      </c>
      <c r="N16" s="196">
        <f t="shared" si="3"/>
        <v>263.12683333333331</v>
      </c>
      <c r="O16" s="228"/>
      <c r="P16" s="224"/>
      <c r="Q16" s="229"/>
      <c r="R16" s="229"/>
      <c r="S16" s="230"/>
      <c r="T16" s="231" t="s">
        <v>295</v>
      </c>
      <c r="U16" s="232">
        <v>0.1</v>
      </c>
    </row>
    <row r="17" spans="1:21" ht="27" customHeight="1">
      <c r="A17" s="13"/>
      <c r="B17" s="53" t="s">
        <v>63</v>
      </c>
      <c r="C17" s="41">
        <v>13</v>
      </c>
      <c r="D17" s="40">
        <v>4</v>
      </c>
      <c r="E17" s="40">
        <v>9010401121542</v>
      </c>
      <c r="F17" s="53" t="s">
        <v>329</v>
      </c>
      <c r="G17" s="42" t="s">
        <v>283</v>
      </c>
      <c r="H17" s="224">
        <v>20</v>
      </c>
      <c r="I17" s="225">
        <v>132</v>
      </c>
      <c r="J17" s="226">
        <v>3762459</v>
      </c>
      <c r="K17" s="196">
        <f t="shared" si="0"/>
        <v>28503.477272727272</v>
      </c>
      <c r="L17" s="225">
        <v>9149</v>
      </c>
      <c r="M17" s="227">
        <f t="shared" si="2"/>
        <v>3762459</v>
      </c>
      <c r="N17" s="196">
        <f t="shared" si="3"/>
        <v>411.2426494698874</v>
      </c>
      <c r="O17" s="228"/>
      <c r="P17" s="224"/>
      <c r="Q17" s="233"/>
      <c r="R17" s="233"/>
      <c r="S17" s="230"/>
      <c r="T17" s="222"/>
      <c r="U17" s="223"/>
    </row>
    <row r="18" spans="1:21" ht="27" customHeight="1">
      <c r="A18" s="13"/>
      <c r="B18" s="55" t="s">
        <v>63</v>
      </c>
      <c r="C18" s="41">
        <v>14</v>
      </c>
      <c r="D18" s="40">
        <v>4</v>
      </c>
      <c r="E18" s="40"/>
      <c r="F18" s="55" t="s">
        <v>330</v>
      </c>
      <c r="G18" s="42" t="s">
        <v>331</v>
      </c>
      <c r="H18" s="224">
        <v>20</v>
      </c>
      <c r="I18" s="225">
        <v>223</v>
      </c>
      <c r="J18" s="226">
        <v>3233289</v>
      </c>
      <c r="K18" s="196">
        <f t="shared" si="0"/>
        <v>14499.053811659192</v>
      </c>
      <c r="L18" s="225">
        <v>12943</v>
      </c>
      <c r="M18" s="227">
        <f t="shared" si="2"/>
        <v>3233289</v>
      </c>
      <c r="N18" s="196">
        <f t="shared" si="3"/>
        <v>249.80985861083212</v>
      </c>
      <c r="O18" s="228"/>
      <c r="P18" s="224"/>
      <c r="Q18" s="229"/>
      <c r="R18" s="229"/>
      <c r="S18" s="230"/>
      <c r="T18" s="231"/>
      <c r="U18" s="232"/>
    </row>
    <row r="19" spans="1:21" ht="27" customHeight="1">
      <c r="A19" s="13"/>
      <c r="B19" s="53" t="s">
        <v>63</v>
      </c>
      <c r="C19" s="41">
        <v>15</v>
      </c>
      <c r="D19" s="40">
        <v>4</v>
      </c>
      <c r="E19" s="40" t="s">
        <v>332</v>
      </c>
      <c r="F19" s="53" t="s">
        <v>333</v>
      </c>
      <c r="G19" s="42" t="s">
        <v>334</v>
      </c>
      <c r="H19" s="224">
        <v>20</v>
      </c>
      <c r="I19" s="225">
        <v>242</v>
      </c>
      <c r="J19" s="226">
        <v>5834415</v>
      </c>
      <c r="K19" s="196">
        <f t="shared" si="0"/>
        <v>24109.152892561982</v>
      </c>
      <c r="L19" s="225">
        <v>11707</v>
      </c>
      <c r="M19" s="227">
        <f t="shared" si="2"/>
        <v>5834415</v>
      </c>
      <c r="N19" s="196">
        <f t="shared" si="3"/>
        <v>498.36977876484156</v>
      </c>
      <c r="O19" s="228"/>
      <c r="P19" s="224"/>
      <c r="Q19" s="233" t="s">
        <v>295</v>
      </c>
      <c r="R19" s="233" t="s">
        <v>295</v>
      </c>
      <c r="S19" s="230">
        <v>0.39800000000000002</v>
      </c>
      <c r="T19" s="222"/>
      <c r="U19" s="223"/>
    </row>
    <row r="20" spans="1:21" ht="27" customHeight="1">
      <c r="A20" s="13"/>
      <c r="B20" s="53" t="s">
        <v>63</v>
      </c>
      <c r="C20" s="41">
        <v>16</v>
      </c>
      <c r="D20" s="40">
        <v>3</v>
      </c>
      <c r="E20" s="40">
        <v>5040005006884</v>
      </c>
      <c r="F20" s="53" t="s">
        <v>335</v>
      </c>
      <c r="G20" s="42" t="s">
        <v>336</v>
      </c>
      <c r="H20" s="224">
        <v>14</v>
      </c>
      <c r="I20" s="225">
        <v>205</v>
      </c>
      <c r="J20" s="226">
        <v>5210693</v>
      </c>
      <c r="K20" s="196">
        <f t="shared" si="0"/>
        <v>25418.014634146341</v>
      </c>
      <c r="L20" s="225">
        <v>10421</v>
      </c>
      <c r="M20" s="227">
        <f t="shared" si="2"/>
        <v>5210693</v>
      </c>
      <c r="N20" s="196">
        <f t="shared" si="3"/>
        <v>500.01852029555704</v>
      </c>
      <c r="O20" s="228"/>
      <c r="P20" s="224"/>
      <c r="Q20" s="229" t="s">
        <v>295</v>
      </c>
      <c r="R20" s="229"/>
      <c r="S20" s="230">
        <v>2.1000000000000001E-2</v>
      </c>
      <c r="T20" s="231"/>
      <c r="U20" s="232"/>
    </row>
    <row r="21" spans="1:21" ht="27" customHeight="1">
      <c r="A21" s="13"/>
      <c r="B21" s="53" t="s">
        <v>63</v>
      </c>
      <c r="C21" s="41">
        <v>17</v>
      </c>
      <c r="D21" s="40">
        <v>3</v>
      </c>
      <c r="E21" s="40">
        <v>1210800312</v>
      </c>
      <c r="F21" s="53" t="s">
        <v>337</v>
      </c>
      <c r="G21" s="42" t="s">
        <v>338</v>
      </c>
      <c r="H21" s="224">
        <v>20</v>
      </c>
      <c r="I21" s="225">
        <v>451</v>
      </c>
      <c r="J21" s="226">
        <v>5606250</v>
      </c>
      <c r="K21" s="196">
        <f t="shared" si="0"/>
        <v>12430.70953436807</v>
      </c>
      <c r="L21" s="225">
        <v>21666</v>
      </c>
      <c r="M21" s="227">
        <f t="shared" si="2"/>
        <v>5606250</v>
      </c>
      <c r="N21" s="196">
        <f t="shared" si="3"/>
        <v>258.7579617834395</v>
      </c>
      <c r="O21" s="228"/>
      <c r="P21" s="224"/>
      <c r="Q21" s="233"/>
      <c r="R21" s="233"/>
      <c r="S21" s="230"/>
      <c r="T21" s="222"/>
      <c r="U21" s="223"/>
    </row>
    <row r="22" spans="1:21" ht="27" customHeight="1">
      <c r="A22" s="13"/>
      <c r="B22" s="53" t="s">
        <v>63</v>
      </c>
      <c r="C22" s="41">
        <v>18</v>
      </c>
      <c r="D22" s="40">
        <v>3</v>
      </c>
      <c r="E22" s="40">
        <v>1212600140</v>
      </c>
      <c r="F22" s="53" t="s">
        <v>339</v>
      </c>
      <c r="G22" s="42" t="s">
        <v>340</v>
      </c>
      <c r="H22" s="224">
        <v>20</v>
      </c>
      <c r="I22" s="225">
        <v>252</v>
      </c>
      <c r="J22" s="226">
        <v>3049843</v>
      </c>
      <c r="K22" s="196">
        <f t="shared" si="0"/>
        <v>12102.551587301587</v>
      </c>
      <c r="L22" s="225">
        <v>12563</v>
      </c>
      <c r="M22" s="227">
        <f t="shared" si="2"/>
        <v>3049843</v>
      </c>
      <c r="N22" s="196">
        <f t="shared" si="3"/>
        <v>242.76390989413358</v>
      </c>
      <c r="O22" s="228"/>
      <c r="P22" s="224"/>
      <c r="Q22" s="229"/>
      <c r="R22" s="229"/>
      <c r="S22" s="230"/>
      <c r="T22" s="231"/>
      <c r="U22" s="232"/>
    </row>
    <row r="23" spans="1:21" ht="27" customHeight="1">
      <c r="A23" s="13"/>
      <c r="B23" s="53" t="s">
        <v>63</v>
      </c>
      <c r="C23" s="41">
        <v>19</v>
      </c>
      <c r="D23" s="40">
        <v>6</v>
      </c>
      <c r="E23" s="40">
        <v>121240217</v>
      </c>
      <c r="F23" s="53" t="s">
        <v>341</v>
      </c>
      <c r="G23" s="42" t="s">
        <v>342</v>
      </c>
      <c r="H23" s="224">
        <v>20</v>
      </c>
      <c r="I23" s="225">
        <v>99</v>
      </c>
      <c r="J23" s="226">
        <v>595082</v>
      </c>
      <c r="K23" s="196">
        <f t="shared" si="0"/>
        <v>6010.9292929292933</v>
      </c>
      <c r="L23" s="225">
        <v>3628</v>
      </c>
      <c r="M23" s="227">
        <f t="shared" si="2"/>
        <v>595082</v>
      </c>
      <c r="N23" s="196">
        <f t="shared" si="3"/>
        <v>164.02480705622932</v>
      </c>
      <c r="O23" s="228"/>
      <c r="P23" s="224"/>
      <c r="Q23" s="229"/>
      <c r="R23" s="229"/>
      <c r="S23" s="230"/>
      <c r="T23" s="231"/>
      <c r="U23" s="232"/>
    </row>
    <row r="24" spans="1:21" ht="27" customHeight="1">
      <c r="A24" s="13"/>
      <c r="B24" s="53" t="s">
        <v>63</v>
      </c>
      <c r="C24" s="41">
        <v>20</v>
      </c>
      <c r="D24" s="40">
        <v>6</v>
      </c>
      <c r="E24" s="40">
        <v>1214900209</v>
      </c>
      <c r="F24" s="53" t="s">
        <v>343</v>
      </c>
      <c r="G24" s="42" t="s">
        <v>344</v>
      </c>
      <c r="H24" s="224">
        <v>10</v>
      </c>
      <c r="I24" s="225">
        <v>107</v>
      </c>
      <c r="J24" s="226">
        <v>1376482</v>
      </c>
      <c r="K24" s="196">
        <f t="shared" si="0"/>
        <v>12864.317757009347</v>
      </c>
      <c r="L24" s="225">
        <v>6600</v>
      </c>
      <c r="M24" s="227">
        <f t="shared" si="2"/>
        <v>1376482</v>
      </c>
      <c r="N24" s="196">
        <f t="shared" si="3"/>
        <v>208.55787878787879</v>
      </c>
      <c r="O24" s="228"/>
      <c r="P24" s="224"/>
      <c r="Q24" s="233" t="s">
        <v>295</v>
      </c>
      <c r="R24" s="233"/>
      <c r="S24" s="230">
        <v>0.104</v>
      </c>
      <c r="T24" s="222"/>
      <c r="U24" s="223">
        <v>0</v>
      </c>
    </row>
    <row r="25" spans="1:21" ht="27" customHeight="1">
      <c r="A25" s="13"/>
      <c r="B25" s="53" t="s">
        <v>63</v>
      </c>
      <c r="C25" s="41">
        <v>21</v>
      </c>
      <c r="D25" s="40">
        <v>6</v>
      </c>
      <c r="E25" s="40">
        <v>1210400691</v>
      </c>
      <c r="F25" s="53" t="s">
        <v>345</v>
      </c>
      <c r="G25" s="42" t="s">
        <v>346</v>
      </c>
      <c r="H25" s="224">
        <v>20</v>
      </c>
      <c r="I25" s="225">
        <v>306</v>
      </c>
      <c r="J25" s="226">
        <v>1818375</v>
      </c>
      <c r="K25" s="196">
        <f t="shared" si="0"/>
        <v>5942.4019607843138</v>
      </c>
      <c r="L25" s="225">
        <v>12123</v>
      </c>
      <c r="M25" s="227">
        <f t="shared" si="2"/>
        <v>1818375</v>
      </c>
      <c r="N25" s="196">
        <f t="shared" si="3"/>
        <v>149.99381341252166</v>
      </c>
      <c r="O25" s="228"/>
      <c r="P25" s="224"/>
      <c r="Q25" s="229"/>
      <c r="R25" s="229"/>
      <c r="S25" s="230"/>
      <c r="T25" s="231"/>
      <c r="U25" s="232"/>
    </row>
    <row r="26" spans="1:21" ht="27" customHeight="1">
      <c r="A26" s="13"/>
      <c r="B26" s="53" t="s">
        <v>63</v>
      </c>
      <c r="C26" s="41">
        <v>22</v>
      </c>
      <c r="D26" s="40">
        <v>6</v>
      </c>
      <c r="E26" s="40">
        <v>1212401796</v>
      </c>
      <c r="F26" s="53" t="s">
        <v>347</v>
      </c>
      <c r="G26" s="42" t="s">
        <v>348</v>
      </c>
      <c r="H26" s="224"/>
      <c r="I26" s="225">
        <v>143</v>
      </c>
      <c r="J26" s="226">
        <v>1616593</v>
      </c>
      <c r="K26" s="196">
        <f t="shared" si="0"/>
        <v>11304.846153846154</v>
      </c>
      <c r="L26" s="225">
        <v>9457</v>
      </c>
      <c r="M26" s="227">
        <f t="shared" si="2"/>
        <v>1616593</v>
      </c>
      <c r="N26" s="196">
        <f t="shared" si="3"/>
        <v>170.9414190546685</v>
      </c>
      <c r="O26" s="228"/>
      <c r="P26" s="224"/>
      <c r="Q26" s="233" t="s">
        <v>295</v>
      </c>
      <c r="R26" s="233"/>
      <c r="S26" s="230">
        <v>0</v>
      </c>
      <c r="T26" s="222" t="s">
        <v>295</v>
      </c>
      <c r="U26" s="223">
        <v>0.2</v>
      </c>
    </row>
    <row r="27" spans="1:21" ht="27" customHeight="1">
      <c r="A27" s="13"/>
      <c r="B27" s="53" t="s">
        <v>63</v>
      </c>
      <c r="C27" s="41">
        <v>23</v>
      </c>
      <c r="D27" s="40">
        <v>6</v>
      </c>
      <c r="E27" s="40">
        <v>7040005018481</v>
      </c>
      <c r="F27" s="53" t="s">
        <v>349</v>
      </c>
      <c r="G27" s="42" t="s">
        <v>350</v>
      </c>
      <c r="H27" s="224">
        <v>20</v>
      </c>
      <c r="I27" s="225">
        <v>17</v>
      </c>
      <c r="J27" s="226">
        <v>176490</v>
      </c>
      <c r="K27" s="196">
        <f t="shared" si="0"/>
        <v>10381.764705882353</v>
      </c>
      <c r="L27" s="225">
        <v>885</v>
      </c>
      <c r="M27" s="227">
        <f t="shared" si="2"/>
        <v>176490</v>
      </c>
      <c r="N27" s="196">
        <f t="shared" si="3"/>
        <v>199.42372881355934</v>
      </c>
      <c r="O27" s="228"/>
      <c r="P27" s="224"/>
      <c r="Q27" s="229"/>
      <c r="R27" s="229"/>
      <c r="S27" s="230"/>
      <c r="T27" s="231"/>
      <c r="U27" s="232"/>
    </row>
    <row r="28" spans="1:21" ht="27" customHeight="1">
      <c r="A28" s="13"/>
      <c r="B28" s="53" t="s">
        <v>63</v>
      </c>
      <c r="C28" s="41">
        <v>24</v>
      </c>
      <c r="D28" s="40">
        <v>6</v>
      </c>
      <c r="E28" s="40">
        <v>7040005018481</v>
      </c>
      <c r="F28" s="53" t="s">
        <v>349</v>
      </c>
      <c r="G28" s="42" t="s">
        <v>351</v>
      </c>
      <c r="H28" s="224">
        <v>14</v>
      </c>
      <c r="I28" s="225">
        <v>177</v>
      </c>
      <c r="J28" s="226">
        <v>1842412</v>
      </c>
      <c r="K28" s="196">
        <f t="shared" si="0"/>
        <v>10409.107344632768</v>
      </c>
      <c r="L28" s="225">
        <v>20664</v>
      </c>
      <c r="M28" s="227">
        <f t="shared" si="2"/>
        <v>1842412</v>
      </c>
      <c r="N28" s="196">
        <f t="shared" si="3"/>
        <v>89.160472319008903</v>
      </c>
      <c r="O28" s="228"/>
      <c r="P28" s="224"/>
      <c r="Q28" s="233"/>
      <c r="R28" s="233"/>
      <c r="S28" s="230"/>
      <c r="T28" s="222"/>
      <c r="U28" s="223"/>
    </row>
    <row r="29" spans="1:21" ht="27" customHeight="1">
      <c r="A29" s="13"/>
      <c r="B29" s="53" t="s">
        <v>63</v>
      </c>
      <c r="C29" s="41">
        <v>25</v>
      </c>
      <c r="D29" s="40">
        <v>6</v>
      </c>
      <c r="E29" s="40"/>
      <c r="F29" s="53" t="s">
        <v>349</v>
      </c>
      <c r="G29" s="42" t="s">
        <v>352</v>
      </c>
      <c r="H29" s="224"/>
      <c r="I29" s="225"/>
      <c r="J29" s="226"/>
      <c r="K29" s="196">
        <f t="shared" si="0"/>
        <v>0</v>
      </c>
      <c r="L29" s="225"/>
      <c r="M29" s="227">
        <f t="shared" si="2"/>
        <v>0</v>
      </c>
      <c r="N29" s="196">
        <f t="shared" si="3"/>
        <v>0</v>
      </c>
      <c r="O29" s="228"/>
      <c r="P29" s="234" t="s">
        <v>297</v>
      </c>
      <c r="Q29" s="229"/>
      <c r="R29" s="229"/>
      <c r="S29" s="230"/>
      <c r="T29" s="231"/>
      <c r="U29" s="232"/>
    </row>
    <row r="30" spans="1:21" ht="27" customHeight="1">
      <c r="A30" s="13"/>
      <c r="B30" s="53" t="s">
        <v>104</v>
      </c>
      <c r="C30" s="41">
        <v>26</v>
      </c>
      <c r="D30" s="40">
        <v>6</v>
      </c>
      <c r="E30" s="40"/>
      <c r="F30" s="53" t="s">
        <v>353</v>
      </c>
      <c r="G30" s="42" t="s">
        <v>354</v>
      </c>
      <c r="H30" s="224">
        <v>20</v>
      </c>
      <c r="I30" s="225">
        <v>240</v>
      </c>
      <c r="J30" s="226">
        <v>10850000</v>
      </c>
      <c r="K30" s="196">
        <f t="shared" si="0"/>
        <v>45208.333333333336</v>
      </c>
      <c r="L30" s="225">
        <v>36960</v>
      </c>
      <c r="M30" s="227">
        <f t="shared" si="2"/>
        <v>10850000</v>
      </c>
      <c r="N30" s="196">
        <f t="shared" si="3"/>
        <v>293.56060606060606</v>
      </c>
      <c r="O30" s="228"/>
      <c r="P30" s="224"/>
      <c r="Q30" s="233"/>
      <c r="R30" s="233"/>
      <c r="S30" s="230"/>
      <c r="T30" s="222"/>
      <c r="U30" s="223"/>
    </row>
    <row r="31" spans="1:21" ht="27" customHeight="1">
      <c r="A31" s="13"/>
      <c r="B31" s="53" t="s">
        <v>63</v>
      </c>
      <c r="C31" s="41">
        <v>27</v>
      </c>
      <c r="D31" s="40">
        <v>6</v>
      </c>
      <c r="E31" s="40">
        <v>1212701575</v>
      </c>
      <c r="F31" s="53" t="s">
        <v>355</v>
      </c>
      <c r="G31" s="42" t="s">
        <v>356</v>
      </c>
      <c r="H31" s="224">
        <v>20</v>
      </c>
      <c r="I31" s="225">
        <v>367</v>
      </c>
      <c r="J31" s="226">
        <v>3455515</v>
      </c>
      <c r="K31" s="196">
        <f t="shared" si="0"/>
        <v>9415.5722070844695</v>
      </c>
      <c r="L31" s="225">
        <v>24085</v>
      </c>
      <c r="M31" s="227">
        <f t="shared" si="2"/>
        <v>3455515</v>
      </c>
      <c r="N31" s="196">
        <f t="shared" si="3"/>
        <v>143.47166286070168</v>
      </c>
      <c r="O31" s="228"/>
      <c r="P31" s="224"/>
      <c r="Q31" s="229"/>
      <c r="R31" s="229"/>
      <c r="S31" s="230"/>
      <c r="T31" s="231" t="s">
        <v>295</v>
      </c>
      <c r="U31" s="232">
        <v>0.39</v>
      </c>
    </row>
    <row r="32" spans="1:21" ht="27" customHeight="1">
      <c r="A32" s="13"/>
      <c r="B32" s="53" t="s">
        <v>63</v>
      </c>
      <c r="C32" s="41">
        <v>28</v>
      </c>
      <c r="D32" s="40">
        <v>6</v>
      </c>
      <c r="E32" s="40">
        <v>1215400068</v>
      </c>
      <c r="F32" s="53" t="s">
        <v>357</v>
      </c>
      <c r="G32" s="42" t="s">
        <v>358</v>
      </c>
      <c r="H32" s="224">
        <v>15</v>
      </c>
      <c r="I32" s="225">
        <v>150</v>
      </c>
      <c r="J32" s="226">
        <v>3321290</v>
      </c>
      <c r="K32" s="196">
        <f t="shared" si="0"/>
        <v>22141.933333333334</v>
      </c>
      <c r="L32" s="225">
        <v>20085</v>
      </c>
      <c r="M32" s="227">
        <f t="shared" si="2"/>
        <v>3321290</v>
      </c>
      <c r="N32" s="196">
        <f t="shared" si="3"/>
        <v>165.36171272093603</v>
      </c>
      <c r="O32" s="228"/>
      <c r="P32" s="224"/>
      <c r="Q32" s="233"/>
      <c r="R32" s="233"/>
      <c r="S32" s="230"/>
      <c r="T32" s="222"/>
      <c r="U32" s="223"/>
    </row>
    <row r="33" spans="1:21" ht="27" customHeight="1">
      <c r="A33" s="13"/>
      <c r="B33" s="53" t="s">
        <v>63</v>
      </c>
      <c r="C33" s="41">
        <v>29</v>
      </c>
      <c r="D33" s="40">
        <v>6</v>
      </c>
      <c r="E33" s="40">
        <v>1212500415</v>
      </c>
      <c r="F33" s="53" t="s">
        <v>359</v>
      </c>
      <c r="G33" s="42" t="s">
        <v>360</v>
      </c>
      <c r="H33" s="224">
        <v>10</v>
      </c>
      <c r="I33" s="225">
        <v>155</v>
      </c>
      <c r="J33" s="226">
        <v>657682</v>
      </c>
      <c r="K33" s="196">
        <f t="shared" si="0"/>
        <v>4243.1096774193547</v>
      </c>
      <c r="L33" s="225">
        <v>7992</v>
      </c>
      <c r="M33" s="227">
        <f t="shared" si="2"/>
        <v>657682</v>
      </c>
      <c r="N33" s="196">
        <f t="shared" si="3"/>
        <v>82.292542542542549</v>
      </c>
      <c r="O33" s="228"/>
      <c r="P33" s="224"/>
      <c r="Q33" s="229"/>
      <c r="R33" s="229"/>
      <c r="S33" s="230"/>
      <c r="T33" s="231"/>
      <c r="U33" s="232"/>
    </row>
    <row r="34" spans="1:21" ht="27" customHeight="1">
      <c r="A34" s="13"/>
      <c r="B34" s="53" t="s">
        <v>63</v>
      </c>
      <c r="C34" s="41">
        <v>30</v>
      </c>
      <c r="D34" s="40">
        <v>2</v>
      </c>
      <c r="E34" s="40"/>
      <c r="F34" s="53" t="s">
        <v>361</v>
      </c>
      <c r="G34" s="42" t="s">
        <v>362</v>
      </c>
      <c r="H34" s="224">
        <v>45</v>
      </c>
      <c r="I34" s="225">
        <v>533</v>
      </c>
      <c r="J34" s="226">
        <v>14855790</v>
      </c>
      <c r="K34" s="196">
        <f t="shared" si="0"/>
        <v>27872.026266416509</v>
      </c>
      <c r="L34" s="225">
        <v>38747</v>
      </c>
      <c r="M34" s="227">
        <f t="shared" si="2"/>
        <v>14855790</v>
      </c>
      <c r="N34" s="196">
        <f t="shared" si="3"/>
        <v>383.40490876713034</v>
      </c>
      <c r="O34" s="228"/>
      <c r="P34" s="224"/>
      <c r="Q34" s="233"/>
      <c r="R34" s="233"/>
      <c r="S34" s="230"/>
      <c r="T34" s="222"/>
      <c r="U34" s="223"/>
    </row>
    <row r="35" spans="1:21" ht="27" customHeight="1">
      <c r="A35" s="13"/>
      <c r="B35" s="53" t="s">
        <v>63</v>
      </c>
      <c r="C35" s="41">
        <v>31</v>
      </c>
      <c r="D35" s="40">
        <v>4</v>
      </c>
      <c r="E35" s="40">
        <v>1210200471</v>
      </c>
      <c r="F35" s="53" t="s">
        <v>363</v>
      </c>
      <c r="G35" s="42" t="s">
        <v>364</v>
      </c>
      <c r="H35" s="224">
        <v>20</v>
      </c>
      <c r="I35" s="225">
        <v>313</v>
      </c>
      <c r="J35" s="226">
        <v>1495114</v>
      </c>
      <c r="K35" s="196">
        <f t="shared" si="0"/>
        <v>4776.7220447284344</v>
      </c>
      <c r="L35" s="225">
        <v>8134</v>
      </c>
      <c r="M35" s="227">
        <f t="shared" si="2"/>
        <v>1495114</v>
      </c>
      <c r="N35" s="196">
        <f t="shared" si="3"/>
        <v>183.81042537496927</v>
      </c>
      <c r="O35" s="228"/>
      <c r="P35" s="224"/>
      <c r="Q35" s="229"/>
      <c r="R35" s="229"/>
      <c r="S35" s="230"/>
      <c r="T35" s="231" t="s">
        <v>295</v>
      </c>
      <c r="U35" s="232">
        <v>0.8</v>
      </c>
    </row>
    <row r="36" spans="1:21" ht="27" customHeight="1">
      <c r="A36" s="13"/>
      <c r="B36" s="53" t="s">
        <v>63</v>
      </c>
      <c r="C36" s="41">
        <v>32</v>
      </c>
      <c r="D36" s="40">
        <v>4</v>
      </c>
      <c r="E36" s="40"/>
      <c r="F36" s="53" t="s">
        <v>365</v>
      </c>
      <c r="G36" s="42" t="s">
        <v>366</v>
      </c>
      <c r="H36" s="224">
        <v>20</v>
      </c>
      <c r="I36" s="225">
        <v>51</v>
      </c>
      <c r="J36" s="226">
        <v>1985850</v>
      </c>
      <c r="K36" s="196">
        <f t="shared" si="0"/>
        <v>38938.23529411765</v>
      </c>
      <c r="L36" s="225">
        <v>5168</v>
      </c>
      <c r="M36" s="227">
        <f t="shared" si="2"/>
        <v>1985850</v>
      </c>
      <c r="N36" s="196">
        <f t="shared" si="3"/>
        <v>384.25890092879257</v>
      </c>
      <c r="O36" s="228"/>
      <c r="P36" s="224"/>
      <c r="Q36" s="233" t="s">
        <v>295</v>
      </c>
      <c r="R36" s="233"/>
      <c r="S36" s="230">
        <v>1</v>
      </c>
      <c r="T36" s="222"/>
      <c r="U36" s="223"/>
    </row>
    <row r="37" spans="1:21" ht="27" customHeight="1">
      <c r="A37" s="13"/>
      <c r="B37" s="53" t="s">
        <v>63</v>
      </c>
      <c r="C37" s="41">
        <v>33</v>
      </c>
      <c r="D37" s="40">
        <v>4</v>
      </c>
      <c r="E37" s="40">
        <v>1214200493</v>
      </c>
      <c r="F37" s="53" t="s">
        <v>367</v>
      </c>
      <c r="G37" s="42" t="s">
        <v>368</v>
      </c>
      <c r="H37" s="224">
        <v>20</v>
      </c>
      <c r="I37" s="225">
        <v>92</v>
      </c>
      <c r="J37" s="226">
        <v>3213762</v>
      </c>
      <c r="K37" s="196">
        <f t="shared" si="0"/>
        <v>34932.195652173912</v>
      </c>
      <c r="L37" s="225">
        <v>11870</v>
      </c>
      <c r="M37" s="227">
        <f t="shared" si="2"/>
        <v>3213762</v>
      </c>
      <c r="N37" s="196">
        <f t="shared" si="3"/>
        <v>270.74658803706825</v>
      </c>
      <c r="O37" s="228"/>
      <c r="P37" s="224"/>
      <c r="Q37" s="229"/>
      <c r="R37" s="229"/>
      <c r="S37" s="230"/>
      <c r="T37" s="231"/>
      <c r="U37" s="232"/>
    </row>
    <row r="38" spans="1:21" ht="27" customHeight="1">
      <c r="A38" s="13"/>
      <c r="B38" s="53" t="s">
        <v>63</v>
      </c>
      <c r="C38" s="41">
        <v>34</v>
      </c>
      <c r="D38" s="40">
        <v>4</v>
      </c>
      <c r="E38" s="40" t="s">
        <v>369</v>
      </c>
      <c r="F38" s="53" t="s">
        <v>370</v>
      </c>
      <c r="G38" s="42" t="s">
        <v>371</v>
      </c>
      <c r="H38" s="224">
        <v>14</v>
      </c>
      <c r="I38" s="225">
        <v>183</v>
      </c>
      <c r="J38" s="226">
        <v>1961946</v>
      </c>
      <c r="K38" s="196">
        <f t="shared" si="0"/>
        <v>10721.016393442624</v>
      </c>
      <c r="L38" s="225">
        <v>12281</v>
      </c>
      <c r="M38" s="227">
        <f t="shared" si="2"/>
        <v>1961946</v>
      </c>
      <c r="N38" s="196">
        <f t="shared" si="3"/>
        <v>159.7545802459083</v>
      </c>
      <c r="O38" s="228"/>
      <c r="P38" s="224"/>
      <c r="Q38" s="233"/>
      <c r="R38" s="233"/>
      <c r="S38" s="230"/>
      <c r="T38" s="222" t="s">
        <v>295</v>
      </c>
      <c r="U38" s="223">
        <v>0.05</v>
      </c>
    </row>
    <row r="39" spans="1:21" ht="27" customHeight="1">
      <c r="A39" s="13"/>
      <c r="B39" s="53" t="s">
        <v>63</v>
      </c>
      <c r="C39" s="41">
        <v>35</v>
      </c>
      <c r="D39" s="40">
        <v>4</v>
      </c>
      <c r="E39" s="40">
        <v>7040001036198</v>
      </c>
      <c r="F39" s="53" t="s">
        <v>372</v>
      </c>
      <c r="G39" s="42" t="s">
        <v>373</v>
      </c>
      <c r="H39" s="224">
        <v>20</v>
      </c>
      <c r="I39" s="225">
        <v>110</v>
      </c>
      <c r="J39" s="226">
        <v>1015264</v>
      </c>
      <c r="K39" s="196">
        <f t="shared" si="0"/>
        <v>9229.6727272727276</v>
      </c>
      <c r="L39" s="225">
        <v>6483.36</v>
      </c>
      <c r="M39" s="227">
        <f t="shared" si="2"/>
        <v>1015264</v>
      </c>
      <c r="N39" s="196">
        <f t="shared" si="3"/>
        <v>156.59534562325709</v>
      </c>
      <c r="O39" s="228"/>
      <c r="P39" s="224"/>
      <c r="Q39" s="229"/>
      <c r="R39" s="229"/>
      <c r="S39" s="230"/>
      <c r="T39" s="231"/>
      <c r="U39" s="232"/>
    </row>
    <row r="40" spans="1:21" ht="27" customHeight="1">
      <c r="A40" s="13"/>
      <c r="B40" s="53" t="s">
        <v>63</v>
      </c>
      <c r="C40" s="41">
        <v>36</v>
      </c>
      <c r="D40" s="40">
        <v>4</v>
      </c>
      <c r="E40" s="40"/>
      <c r="F40" s="53" t="s">
        <v>374</v>
      </c>
      <c r="G40" s="42" t="s">
        <v>375</v>
      </c>
      <c r="H40" s="224">
        <v>20</v>
      </c>
      <c r="I40" s="225">
        <v>276</v>
      </c>
      <c r="J40" s="226">
        <v>3551902</v>
      </c>
      <c r="K40" s="196">
        <f t="shared" si="0"/>
        <v>12869.210144927536</v>
      </c>
      <c r="L40" s="225">
        <v>8649</v>
      </c>
      <c r="M40" s="227">
        <f t="shared" si="2"/>
        <v>3551902</v>
      </c>
      <c r="N40" s="196">
        <f t="shared" si="3"/>
        <v>410.67198520060123</v>
      </c>
      <c r="O40" s="228"/>
      <c r="P40" s="224"/>
      <c r="Q40" s="233"/>
      <c r="R40" s="233"/>
      <c r="S40" s="230"/>
      <c r="T40" s="222" t="s">
        <v>295</v>
      </c>
      <c r="U40" s="223">
        <v>0.1</v>
      </c>
    </row>
    <row r="41" spans="1:21" ht="27" customHeight="1">
      <c r="A41" s="13"/>
      <c r="B41" s="53" t="s">
        <v>63</v>
      </c>
      <c r="C41" s="41">
        <v>37</v>
      </c>
      <c r="D41" s="40">
        <v>4</v>
      </c>
      <c r="E41" s="40"/>
      <c r="F41" s="53" t="s">
        <v>376</v>
      </c>
      <c r="G41" s="42" t="s">
        <v>377</v>
      </c>
      <c r="H41" s="224">
        <v>20</v>
      </c>
      <c r="I41" s="225">
        <v>108</v>
      </c>
      <c r="J41" s="226">
        <v>3207080</v>
      </c>
      <c r="K41" s="196">
        <f t="shared" si="0"/>
        <v>29695.185185185186</v>
      </c>
      <c r="L41" s="225">
        <v>5400</v>
      </c>
      <c r="M41" s="227">
        <f t="shared" si="2"/>
        <v>3207080</v>
      </c>
      <c r="N41" s="196">
        <f t="shared" si="3"/>
        <v>593.90370370370374</v>
      </c>
      <c r="O41" s="228"/>
      <c r="P41" s="224"/>
      <c r="Q41" s="229"/>
      <c r="R41" s="229"/>
      <c r="S41" s="230"/>
      <c r="T41" s="231"/>
      <c r="U41" s="232"/>
    </row>
    <row r="42" spans="1:21" ht="27" customHeight="1">
      <c r="A42" s="13"/>
      <c r="B42" s="53" t="s">
        <v>63</v>
      </c>
      <c r="C42" s="41">
        <v>38</v>
      </c>
      <c r="D42" s="40">
        <v>4</v>
      </c>
      <c r="E42" s="40">
        <v>1040001107120</v>
      </c>
      <c r="F42" s="53" t="s">
        <v>378</v>
      </c>
      <c r="G42" s="42" t="s">
        <v>379</v>
      </c>
      <c r="H42" s="224">
        <v>20</v>
      </c>
      <c r="I42" s="225">
        <v>368</v>
      </c>
      <c r="J42" s="226">
        <v>1782289</v>
      </c>
      <c r="K42" s="196">
        <f t="shared" si="0"/>
        <v>4843.176630434783</v>
      </c>
      <c r="L42" s="225">
        <v>14889</v>
      </c>
      <c r="M42" s="227">
        <f t="shared" si="2"/>
        <v>1782289</v>
      </c>
      <c r="N42" s="196">
        <f t="shared" si="3"/>
        <v>119.70508429041574</v>
      </c>
      <c r="O42" s="228"/>
      <c r="P42" s="224"/>
      <c r="Q42" s="233"/>
      <c r="R42" s="233"/>
      <c r="S42" s="230"/>
      <c r="T42" s="222"/>
      <c r="U42" s="223"/>
    </row>
    <row r="43" spans="1:21" ht="27" customHeight="1">
      <c r="A43" s="13"/>
      <c r="B43" s="53" t="s">
        <v>63</v>
      </c>
      <c r="C43" s="41">
        <v>39</v>
      </c>
      <c r="D43" s="40">
        <v>4</v>
      </c>
      <c r="E43" s="40" t="s">
        <v>380</v>
      </c>
      <c r="F43" s="53" t="s">
        <v>381</v>
      </c>
      <c r="G43" s="42" t="s">
        <v>382</v>
      </c>
      <c r="H43" s="224">
        <v>20</v>
      </c>
      <c r="I43" s="225">
        <v>200</v>
      </c>
      <c r="J43" s="226">
        <v>4577157</v>
      </c>
      <c r="K43" s="196">
        <f t="shared" si="0"/>
        <v>22885.785</v>
      </c>
      <c r="L43" s="225">
        <v>9450</v>
      </c>
      <c r="M43" s="227">
        <f t="shared" si="2"/>
        <v>4577157</v>
      </c>
      <c r="N43" s="196">
        <f t="shared" si="3"/>
        <v>484.35523809523812</v>
      </c>
      <c r="O43" s="228"/>
      <c r="P43" s="224"/>
      <c r="Q43" s="229"/>
      <c r="R43" s="229"/>
      <c r="S43" s="230"/>
      <c r="T43" s="231"/>
      <c r="U43" s="232"/>
    </row>
    <row r="44" spans="1:21" ht="27" customHeight="1">
      <c r="A44" s="13"/>
      <c r="B44" s="53" t="s">
        <v>104</v>
      </c>
      <c r="C44" s="41">
        <v>40</v>
      </c>
      <c r="D44" s="40">
        <v>4</v>
      </c>
      <c r="E44" s="40" t="s">
        <v>383</v>
      </c>
      <c r="F44" s="53" t="s">
        <v>384</v>
      </c>
      <c r="G44" s="42" t="s">
        <v>385</v>
      </c>
      <c r="H44" s="224">
        <v>20</v>
      </c>
      <c r="I44" s="225">
        <v>267</v>
      </c>
      <c r="J44" s="226">
        <v>3574265</v>
      </c>
      <c r="K44" s="196">
        <f t="shared" si="0"/>
        <v>13386.760299625468</v>
      </c>
      <c r="L44" s="225">
        <v>12580</v>
      </c>
      <c r="M44" s="227">
        <f t="shared" si="2"/>
        <v>3574265</v>
      </c>
      <c r="N44" s="196">
        <f t="shared" si="3"/>
        <v>284.12281399046105</v>
      </c>
      <c r="O44" s="228"/>
      <c r="P44" s="224"/>
      <c r="Q44" s="233"/>
      <c r="R44" s="233"/>
      <c r="S44" s="230"/>
      <c r="T44" s="222" t="s">
        <v>295</v>
      </c>
      <c r="U44" s="223">
        <v>0.3</v>
      </c>
    </row>
    <row r="45" spans="1:21" ht="27" customHeight="1">
      <c r="A45" s="13"/>
      <c r="B45" s="53" t="s">
        <v>63</v>
      </c>
      <c r="C45" s="41">
        <v>41</v>
      </c>
      <c r="D45" s="40">
        <v>4</v>
      </c>
      <c r="E45" s="40">
        <v>8040001107816</v>
      </c>
      <c r="F45" s="53" t="s">
        <v>386</v>
      </c>
      <c r="G45" s="42" t="s">
        <v>387</v>
      </c>
      <c r="H45" s="224">
        <v>30</v>
      </c>
      <c r="I45" s="225">
        <v>296</v>
      </c>
      <c r="J45" s="226">
        <v>3272249</v>
      </c>
      <c r="K45" s="196">
        <f t="shared" si="0"/>
        <v>11054.89527027027</v>
      </c>
      <c r="L45" s="225">
        <v>11523</v>
      </c>
      <c r="M45" s="227">
        <f t="shared" si="2"/>
        <v>3272249</v>
      </c>
      <c r="N45" s="196">
        <f t="shared" si="3"/>
        <v>283.9754404235008</v>
      </c>
      <c r="O45" s="228"/>
      <c r="P45" s="224"/>
      <c r="Q45" s="229"/>
      <c r="R45" s="229"/>
      <c r="S45" s="230"/>
      <c r="T45" s="231" t="s">
        <v>295</v>
      </c>
      <c r="U45" s="232">
        <v>0.03</v>
      </c>
    </row>
    <row r="46" spans="1:21" ht="27" customHeight="1">
      <c r="A46" s="13"/>
      <c r="B46" s="53" t="s">
        <v>63</v>
      </c>
      <c r="C46" s="41">
        <v>42</v>
      </c>
      <c r="D46" s="40">
        <v>4</v>
      </c>
      <c r="E46" s="40">
        <v>1210601173</v>
      </c>
      <c r="F46" s="53" t="s">
        <v>388</v>
      </c>
      <c r="G46" s="42" t="s">
        <v>389</v>
      </c>
      <c r="H46" s="224">
        <v>40</v>
      </c>
      <c r="I46" s="225">
        <v>439</v>
      </c>
      <c r="J46" s="226">
        <v>6059257</v>
      </c>
      <c r="K46" s="196">
        <f t="shared" si="0"/>
        <v>13802.407744874716</v>
      </c>
      <c r="L46" s="225">
        <v>21335</v>
      </c>
      <c r="M46" s="227">
        <f t="shared" si="2"/>
        <v>6059257</v>
      </c>
      <c r="N46" s="196">
        <f t="shared" si="3"/>
        <v>284.0054839465667</v>
      </c>
      <c r="O46" s="228"/>
      <c r="P46" s="224"/>
      <c r="Q46" s="233"/>
      <c r="R46" s="233"/>
      <c r="S46" s="230"/>
      <c r="T46" s="222" t="s">
        <v>295</v>
      </c>
      <c r="U46" s="223">
        <v>0.21</v>
      </c>
    </row>
    <row r="47" spans="1:21" ht="27" customHeight="1">
      <c r="A47" s="13"/>
      <c r="B47" s="53" t="s">
        <v>104</v>
      </c>
      <c r="C47" s="41">
        <v>43</v>
      </c>
      <c r="D47" s="40">
        <v>4</v>
      </c>
      <c r="E47" s="40">
        <v>1210900567</v>
      </c>
      <c r="F47" s="53" t="s">
        <v>388</v>
      </c>
      <c r="G47" s="42" t="s">
        <v>390</v>
      </c>
      <c r="H47" s="224">
        <v>20</v>
      </c>
      <c r="I47" s="225">
        <v>222</v>
      </c>
      <c r="J47" s="226">
        <v>1767914</v>
      </c>
      <c r="K47" s="196">
        <f t="shared" si="0"/>
        <v>7963.5765765765764</v>
      </c>
      <c r="L47" s="225">
        <v>6223</v>
      </c>
      <c r="M47" s="227">
        <f t="shared" si="2"/>
        <v>1767914</v>
      </c>
      <c r="N47" s="196">
        <f t="shared" si="3"/>
        <v>284.09352402378272</v>
      </c>
      <c r="O47" s="228"/>
      <c r="P47" s="224"/>
      <c r="Q47" s="229"/>
      <c r="R47" s="229"/>
      <c r="S47" s="230"/>
      <c r="T47" s="231"/>
      <c r="U47" s="232"/>
    </row>
    <row r="48" spans="1:21" ht="27" customHeight="1">
      <c r="A48" s="13"/>
      <c r="B48" s="53" t="s">
        <v>104</v>
      </c>
      <c r="C48" s="41">
        <v>44</v>
      </c>
      <c r="D48" s="40">
        <v>4</v>
      </c>
      <c r="E48" s="40">
        <v>1212600413</v>
      </c>
      <c r="F48" s="53" t="s">
        <v>391</v>
      </c>
      <c r="G48" s="42" t="s">
        <v>392</v>
      </c>
      <c r="H48" s="224">
        <v>20</v>
      </c>
      <c r="I48" s="225">
        <v>329</v>
      </c>
      <c r="J48" s="226">
        <v>3537737</v>
      </c>
      <c r="K48" s="196">
        <f t="shared" si="0"/>
        <v>10753</v>
      </c>
      <c r="L48" s="225">
        <v>12456</v>
      </c>
      <c r="M48" s="227">
        <f t="shared" si="2"/>
        <v>3537737</v>
      </c>
      <c r="N48" s="196">
        <f t="shared" si="3"/>
        <v>284.01870584457288</v>
      </c>
      <c r="O48" s="228"/>
      <c r="P48" s="224"/>
      <c r="Q48" s="233"/>
      <c r="R48" s="233"/>
      <c r="S48" s="230"/>
      <c r="T48" s="222" t="s">
        <v>295</v>
      </c>
      <c r="U48" s="223">
        <v>0.25</v>
      </c>
    </row>
    <row r="49" spans="1:21" ht="27" customHeight="1">
      <c r="A49" s="13"/>
      <c r="B49" s="53" t="s">
        <v>104</v>
      </c>
      <c r="C49" s="41">
        <v>45</v>
      </c>
      <c r="D49" s="40">
        <v>4</v>
      </c>
      <c r="E49" s="40">
        <v>8040001104326</v>
      </c>
      <c r="F49" s="53" t="s">
        <v>393</v>
      </c>
      <c r="G49" s="42" t="s">
        <v>394</v>
      </c>
      <c r="H49" s="224">
        <v>20</v>
      </c>
      <c r="I49" s="225">
        <v>390</v>
      </c>
      <c r="J49" s="226">
        <v>3805131</v>
      </c>
      <c r="K49" s="196">
        <f t="shared" si="0"/>
        <v>9756.7461538461539</v>
      </c>
      <c r="L49" s="225">
        <v>13384</v>
      </c>
      <c r="M49" s="227">
        <f t="shared" si="2"/>
        <v>3805131</v>
      </c>
      <c r="N49" s="196">
        <f t="shared" si="3"/>
        <v>284.30446802151823</v>
      </c>
      <c r="O49" s="228"/>
      <c r="P49" s="224"/>
      <c r="Q49" s="229"/>
      <c r="R49" s="229"/>
      <c r="S49" s="230"/>
      <c r="T49" s="231" t="s">
        <v>295</v>
      </c>
      <c r="U49" s="232">
        <v>0.123</v>
      </c>
    </row>
    <row r="50" spans="1:21" ht="27" customHeight="1">
      <c r="A50" s="13"/>
      <c r="B50" s="53" t="s">
        <v>63</v>
      </c>
      <c r="C50" s="41">
        <v>46</v>
      </c>
      <c r="D50" s="40">
        <v>4</v>
      </c>
      <c r="E50" s="40"/>
      <c r="F50" s="53" t="s">
        <v>395</v>
      </c>
      <c r="G50" s="42" t="s">
        <v>396</v>
      </c>
      <c r="H50" s="224">
        <v>20</v>
      </c>
      <c r="I50" s="225">
        <v>256</v>
      </c>
      <c r="J50" s="226">
        <v>4080201</v>
      </c>
      <c r="K50" s="196">
        <f t="shared" si="0"/>
        <v>15938.28515625</v>
      </c>
      <c r="L50" s="225">
        <v>10235</v>
      </c>
      <c r="M50" s="227">
        <f t="shared" si="2"/>
        <v>4080201</v>
      </c>
      <c r="N50" s="196">
        <f t="shared" si="3"/>
        <v>398.65178309721546</v>
      </c>
      <c r="O50" s="228"/>
      <c r="P50" s="224"/>
      <c r="Q50" s="233"/>
      <c r="R50" s="233"/>
      <c r="S50" s="230"/>
      <c r="T50" s="222"/>
      <c r="U50" s="223"/>
    </row>
    <row r="51" spans="1:21" ht="27" customHeight="1">
      <c r="A51" s="13"/>
      <c r="B51" s="53" t="s">
        <v>63</v>
      </c>
      <c r="C51" s="41">
        <v>47</v>
      </c>
      <c r="D51" s="40">
        <v>4</v>
      </c>
      <c r="E51" s="40"/>
      <c r="F51" s="53" t="s">
        <v>397</v>
      </c>
      <c r="G51" s="42" t="s">
        <v>398</v>
      </c>
      <c r="H51" s="224">
        <v>14</v>
      </c>
      <c r="I51" s="225">
        <v>211</v>
      </c>
      <c r="J51" s="226">
        <v>1045894</v>
      </c>
      <c r="K51" s="196">
        <f t="shared" si="0"/>
        <v>4956.8436018957345</v>
      </c>
      <c r="L51" s="225">
        <v>5688</v>
      </c>
      <c r="M51" s="227">
        <f>J51</f>
        <v>1045894</v>
      </c>
      <c r="N51" s="196">
        <f t="shared" si="3"/>
        <v>183.87728551336147</v>
      </c>
      <c r="O51" s="228"/>
      <c r="P51" s="224"/>
      <c r="Q51" s="229"/>
      <c r="R51" s="229"/>
      <c r="S51" s="230"/>
      <c r="T51" s="231"/>
      <c r="U51" s="232"/>
    </row>
    <row r="52" spans="1:21" ht="27" customHeight="1">
      <c r="A52" s="13"/>
      <c r="B52" s="53" t="s">
        <v>63</v>
      </c>
      <c r="C52" s="41">
        <v>48</v>
      </c>
      <c r="D52" s="40">
        <v>4</v>
      </c>
      <c r="E52" s="40" t="s">
        <v>399</v>
      </c>
      <c r="F52" s="53" t="s">
        <v>400</v>
      </c>
      <c r="G52" s="42" t="s">
        <v>401</v>
      </c>
      <c r="H52" s="224">
        <v>20</v>
      </c>
      <c r="I52" s="225">
        <v>188</v>
      </c>
      <c r="J52" s="226">
        <v>2011080</v>
      </c>
      <c r="K52" s="196">
        <f t="shared" si="0"/>
        <v>10697.234042553191</v>
      </c>
      <c r="L52" s="225">
        <v>13340</v>
      </c>
      <c r="M52" s="227">
        <f t="shared" ref="M52:M54" si="4">J52</f>
        <v>2011080</v>
      </c>
      <c r="N52" s="196">
        <f t="shared" si="3"/>
        <v>150.75562218890553</v>
      </c>
      <c r="O52" s="228"/>
      <c r="P52" s="224"/>
      <c r="Q52" s="233" t="s">
        <v>295</v>
      </c>
      <c r="R52" s="233"/>
      <c r="S52" s="230">
        <v>2.4E-2</v>
      </c>
      <c r="T52" s="222"/>
      <c r="U52" s="223"/>
    </row>
    <row r="53" spans="1:21" ht="27" customHeight="1">
      <c r="A53" s="13"/>
      <c r="B53" s="53" t="s">
        <v>63</v>
      </c>
      <c r="C53" s="41">
        <v>49</v>
      </c>
      <c r="D53" s="40">
        <v>4</v>
      </c>
      <c r="E53" s="40">
        <v>1212401226</v>
      </c>
      <c r="F53" s="53" t="s">
        <v>402</v>
      </c>
      <c r="G53" s="42" t="s">
        <v>403</v>
      </c>
      <c r="H53" s="224">
        <v>20</v>
      </c>
      <c r="I53" s="225">
        <v>352</v>
      </c>
      <c r="J53" s="226">
        <v>5755783</v>
      </c>
      <c r="K53" s="196">
        <f t="shared" si="0"/>
        <v>16351.65625</v>
      </c>
      <c r="L53" s="225">
        <v>11871</v>
      </c>
      <c r="M53" s="227">
        <f t="shared" si="4"/>
        <v>5755783</v>
      </c>
      <c r="N53" s="196">
        <f t="shared" si="3"/>
        <v>484.86083733468115</v>
      </c>
      <c r="O53" s="228"/>
      <c r="P53" s="224"/>
      <c r="Q53" s="229"/>
      <c r="R53" s="229"/>
      <c r="S53" s="230"/>
      <c r="T53" s="231"/>
      <c r="U53" s="232"/>
    </row>
    <row r="54" spans="1:21" ht="27" customHeight="1">
      <c r="A54" s="13"/>
      <c r="B54" s="53" t="s">
        <v>63</v>
      </c>
      <c r="C54" s="41">
        <v>50</v>
      </c>
      <c r="D54" s="40">
        <v>4</v>
      </c>
      <c r="E54" s="40">
        <v>1212300329</v>
      </c>
      <c r="F54" s="53" t="s">
        <v>404</v>
      </c>
      <c r="G54" s="54" t="s">
        <v>405</v>
      </c>
      <c r="H54" s="224">
        <v>23</v>
      </c>
      <c r="I54" s="225">
        <v>427</v>
      </c>
      <c r="J54" s="226">
        <v>6419407</v>
      </c>
      <c r="K54" s="196">
        <f t="shared" si="0"/>
        <v>15033.740046838408</v>
      </c>
      <c r="L54" s="225">
        <v>17738</v>
      </c>
      <c r="M54" s="227">
        <f t="shared" si="4"/>
        <v>6419407</v>
      </c>
      <c r="N54" s="196">
        <f t="shared" si="3"/>
        <v>361.90139812831211</v>
      </c>
      <c r="O54" s="228"/>
      <c r="P54" s="224"/>
      <c r="Q54" s="229"/>
      <c r="R54" s="229"/>
      <c r="S54" s="230"/>
      <c r="T54" s="231" t="s">
        <v>295</v>
      </c>
      <c r="U54" s="232">
        <v>0.65</v>
      </c>
    </row>
    <row r="55" spans="1:21" ht="27" customHeight="1">
      <c r="A55" s="13"/>
      <c r="B55" s="53" t="s">
        <v>63</v>
      </c>
      <c r="C55" s="41">
        <v>51</v>
      </c>
      <c r="D55" s="40">
        <v>4</v>
      </c>
      <c r="E55" s="40">
        <v>3040001117084</v>
      </c>
      <c r="F55" s="53" t="s">
        <v>406</v>
      </c>
      <c r="G55" s="42" t="s">
        <v>407</v>
      </c>
      <c r="H55" s="224">
        <v>20</v>
      </c>
      <c r="I55" s="225">
        <v>335</v>
      </c>
      <c r="J55" s="226">
        <v>3788640</v>
      </c>
      <c r="K55" s="196">
        <f t="shared" si="0"/>
        <v>11309.373134328358</v>
      </c>
      <c r="L55" s="225">
        <v>15572</v>
      </c>
      <c r="M55" s="227">
        <f t="shared" si="2"/>
        <v>3788640</v>
      </c>
      <c r="N55" s="196">
        <f t="shared" si="3"/>
        <v>243.29822758797843</v>
      </c>
      <c r="O55" s="228"/>
      <c r="P55" s="224"/>
      <c r="Q55" s="229" t="s">
        <v>295</v>
      </c>
      <c r="R55" s="229"/>
      <c r="S55" s="230">
        <v>0.17499999999999999</v>
      </c>
      <c r="T55" s="231" t="s">
        <v>295</v>
      </c>
      <c r="U55" s="232">
        <v>0.21</v>
      </c>
    </row>
    <row r="56" spans="1:21" ht="27" customHeight="1">
      <c r="A56" s="13"/>
      <c r="B56" s="53" t="s">
        <v>63</v>
      </c>
      <c r="C56" s="41">
        <v>52</v>
      </c>
      <c r="D56" s="40">
        <v>4</v>
      </c>
      <c r="E56" s="40"/>
      <c r="F56" s="53" t="s">
        <v>408</v>
      </c>
      <c r="G56" s="42" t="s">
        <v>409</v>
      </c>
      <c r="H56" s="224"/>
      <c r="I56" s="235"/>
      <c r="J56" s="213"/>
      <c r="K56" s="236">
        <f t="shared" si="0"/>
        <v>0</v>
      </c>
      <c r="L56" s="225"/>
      <c r="M56" s="227">
        <f t="shared" si="2"/>
        <v>0</v>
      </c>
      <c r="N56" s="196">
        <f t="shared" si="3"/>
        <v>0</v>
      </c>
      <c r="O56" s="228"/>
      <c r="P56" s="234" t="s">
        <v>297</v>
      </c>
      <c r="Q56" s="229"/>
      <c r="R56" s="229"/>
      <c r="S56" s="230"/>
      <c r="T56" s="231"/>
      <c r="U56" s="232"/>
    </row>
    <row r="57" spans="1:21" ht="27" customHeight="1">
      <c r="A57" s="13"/>
      <c r="B57" s="53" t="s">
        <v>104</v>
      </c>
      <c r="C57" s="41">
        <v>53</v>
      </c>
      <c r="D57" s="40">
        <v>4</v>
      </c>
      <c r="E57" s="40">
        <v>1213600297</v>
      </c>
      <c r="F57" s="53" t="s">
        <v>410</v>
      </c>
      <c r="G57" s="42" t="s">
        <v>411</v>
      </c>
      <c r="H57" s="237">
        <v>40</v>
      </c>
      <c r="I57" s="238">
        <v>320</v>
      </c>
      <c r="J57" s="239">
        <v>1448000</v>
      </c>
      <c r="K57" s="240">
        <f t="shared" si="0"/>
        <v>4525</v>
      </c>
      <c r="L57" s="238">
        <v>32000</v>
      </c>
      <c r="M57" s="241">
        <f t="shared" si="2"/>
        <v>1448000</v>
      </c>
      <c r="N57" s="240">
        <f t="shared" si="3"/>
        <v>45.25</v>
      </c>
      <c r="O57" s="242"/>
      <c r="P57" s="237"/>
      <c r="Q57" s="243"/>
      <c r="R57" s="243"/>
      <c r="S57" s="244"/>
      <c r="T57" s="245"/>
      <c r="U57" s="246"/>
    </row>
    <row r="58" spans="1:21" ht="27" customHeight="1">
      <c r="A58" s="13"/>
      <c r="B58" s="53" t="s">
        <v>63</v>
      </c>
      <c r="C58" s="41">
        <v>54</v>
      </c>
      <c r="D58" s="40">
        <v>4</v>
      </c>
      <c r="E58" s="40">
        <v>3011801025405</v>
      </c>
      <c r="F58" s="53" t="s">
        <v>96</v>
      </c>
      <c r="G58" s="42" t="s">
        <v>97</v>
      </c>
      <c r="H58" s="224">
        <v>5</v>
      </c>
      <c r="I58" s="225">
        <v>16</v>
      </c>
      <c r="J58" s="226">
        <v>316899</v>
      </c>
      <c r="K58" s="196">
        <f t="shared" si="0"/>
        <v>19806.1875</v>
      </c>
      <c r="L58" s="225">
        <v>363</v>
      </c>
      <c r="M58" s="227">
        <f t="shared" si="2"/>
        <v>316899</v>
      </c>
      <c r="N58" s="196">
        <f t="shared" si="3"/>
        <v>873</v>
      </c>
      <c r="O58" s="228"/>
      <c r="P58" s="224"/>
      <c r="Q58" s="229"/>
      <c r="R58" s="229"/>
      <c r="S58" s="230"/>
      <c r="T58" s="231"/>
      <c r="U58" s="232"/>
    </row>
    <row r="59" spans="1:21" ht="27" customHeight="1">
      <c r="A59" s="13"/>
      <c r="B59" s="53" t="s">
        <v>63</v>
      </c>
      <c r="C59" s="41">
        <v>55</v>
      </c>
      <c r="D59" s="40">
        <v>4</v>
      </c>
      <c r="E59" s="40">
        <v>5040001089636</v>
      </c>
      <c r="F59" s="53" t="s">
        <v>412</v>
      </c>
      <c r="G59" s="42" t="s">
        <v>413</v>
      </c>
      <c r="H59" s="224"/>
      <c r="I59" s="225">
        <v>166</v>
      </c>
      <c r="J59" s="226">
        <v>1363799</v>
      </c>
      <c r="K59" s="196">
        <f t="shared" si="0"/>
        <v>8215.6566265060246</v>
      </c>
      <c r="L59" s="225">
        <v>8425</v>
      </c>
      <c r="M59" s="227">
        <f t="shared" si="2"/>
        <v>1363799</v>
      </c>
      <c r="N59" s="196">
        <f t="shared" si="3"/>
        <v>161.87525222551929</v>
      </c>
      <c r="O59" s="228"/>
      <c r="P59" s="224"/>
      <c r="Q59" s="229"/>
      <c r="R59" s="229"/>
      <c r="S59" s="230"/>
      <c r="T59" s="231"/>
      <c r="U59" s="232"/>
    </row>
    <row r="60" spans="1:21" ht="27" customHeight="1">
      <c r="A60" s="13"/>
      <c r="B60" s="53" t="s">
        <v>63</v>
      </c>
      <c r="C60" s="41">
        <v>56</v>
      </c>
      <c r="D60" s="40">
        <v>4</v>
      </c>
      <c r="E60" s="40"/>
      <c r="F60" s="53" t="s">
        <v>414</v>
      </c>
      <c r="G60" s="42" t="s">
        <v>415</v>
      </c>
      <c r="H60" s="224">
        <v>20</v>
      </c>
      <c r="I60" s="225">
        <v>230</v>
      </c>
      <c r="J60" s="226">
        <v>3983183</v>
      </c>
      <c r="K60" s="196">
        <f t="shared" si="0"/>
        <v>17318.186956521738</v>
      </c>
      <c r="L60" s="225">
        <v>18810</v>
      </c>
      <c r="M60" s="227">
        <f t="shared" si="2"/>
        <v>3983183</v>
      </c>
      <c r="N60" s="196">
        <f t="shared" si="3"/>
        <v>211.75879851143009</v>
      </c>
      <c r="O60" s="228"/>
      <c r="P60" s="224"/>
      <c r="Q60" s="229"/>
      <c r="R60" s="229"/>
      <c r="S60" s="230"/>
      <c r="T60" s="231"/>
      <c r="U60" s="232"/>
    </row>
    <row r="61" spans="1:21" ht="27" customHeight="1">
      <c r="A61" s="13"/>
      <c r="B61" s="53" t="s">
        <v>63</v>
      </c>
      <c r="C61" s="41">
        <v>57</v>
      </c>
      <c r="D61" s="40">
        <v>4</v>
      </c>
      <c r="E61" s="40"/>
      <c r="F61" s="53" t="s">
        <v>416</v>
      </c>
      <c r="G61" s="44" t="s">
        <v>417</v>
      </c>
      <c r="H61" s="224">
        <v>20</v>
      </c>
      <c r="I61" s="225">
        <v>216</v>
      </c>
      <c r="J61" s="226">
        <v>10686835</v>
      </c>
      <c r="K61" s="196">
        <f t="shared" si="0"/>
        <v>49476.087962962964</v>
      </c>
      <c r="L61" s="225">
        <v>23252</v>
      </c>
      <c r="M61" s="227">
        <f t="shared" si="2"/>
        <v>10686835</v>
      </c>
      <c r="N61" s="196">
        <f t="shared" si="3"/>
        <v>459.60928092207121</v>
      </c>
      <c r="O61" s="228"/>
      <c r="P61" s="224"/>
      <c r="Q61" s="229"/>
      <c r="R61" s="229"/>
      <c r="S61" s="230"/>
      <c r="T61" s="231"/>
      <c r="U61" s="232"/>
    </row>
    <row r="62" spans="1:21" ht="27" customHeight="1">
      <c r="A62" s="13"/>
      <c r="B62" s="53" t="s">
        <v>63</v>
      </c>
      <c r="C62" s="41">
        <v>58</v>
      </c>
      <c r="D62" s="40">
        <v>4</v>
      </c>
      <c r="E62" s="40"/>
      <c r="F62" s="53" t="s">
        <v>418</v>
      </c>
      <c r="G62" s="56" t="s">
        <v>419</v>
      </c>
      <c r="H62" s="224">
        <v>20</v>
      </c>
      <c r="I62" s="225">
        <v>65</v>
      </c>
      <c r="J62" s="226">
        <v>2515028</v>
      </c>
      <c r="K62" s="196">
        <f t="shared" si="0"/>
        <v>38692.738461538458</v>
      </c>
      <c r="L62" s="225">
        <v>9300</v>
      </c>
      <c r="M62" s="227">
        <f t="shared" si="2"/>
        <v>2515028</v>
      </c>
      <c r="N62" s="196">
        <f t="shared" si="3"/>
        <v>270.4331182795699</v>
      </c>
      <c r="O62" s="228"/>
      <c r="P62" s="224"/>
      <c r="Q62" s="229"/>
      <c r="R62" s="229"/>
      <c r="S62" s="230"/>
      <c r="T62" s="231"/>
      <c r="U62" s="232"/>
    </row>
    <row r="63" spans="1:21" ht="27" customHeight="1">
      <c r="A63" s="13"/>
      <c r="B63" s="53" t="s">
        <v>63</v>
      </c>
      <c r="C63" s="41">
        <v>59</v>
      </c>
      <c r="D63" s="40">
        <v>4</v>
      </c>
      <c r="E63" s="40">
        <v>6040001081492</v>
      </c>
      <c r="F63" s="53" t="s">
        <v>420</v>
      </c>
      <c r="G63" s="44" t="s">
        <v>421</v>
      </c>
      <c r="H63" s="224">
        <v>20</v>
      </c>
      <c r="I63" s="225">
        <v>91</v>
      </c>
      <c r="J63" s="226">
        <v>1735179</v>
      </c>
      <c r="K63" s="196">
        <f t="shared" si="0"/>
        <v>19067.9010989011</v>
      </c>
      <c r="L63" s="225">
        <v>8094</v>
      </c>
      <c r="M63" s="227">
        <f t="shared" si="2"/>
        <v>1735179</v>
      </c>
      <c r="N63" s="196">
        <f t="shared" si="3"/>
        <v>214.37842846553002</v>
      </c>
      <c r="O63" s="228"/>
      <c r="P63" s="224"/>
      <c r="Q63" s="229" t="s">
        <v>295</v>
      </c>
      <c r="R63" s="229"/>
      <c r="S63" s="230">
        <v>0.23100000000000001</v>
      </c>
      <c r="T63" s="231"/>
      <c r="U63" s="232"/>
    </row>
    <row r="64" spans="1:21" ht="27" customHeight="1">
      <c r="A64" s="13"/>
      <c r="B64" s="53" t="s">
        <v>63</v>
      </c>
      <c r="C64" s="41">
        <v>60</v>
      </c>
      <c r="D64" s="40">
        <v>4</v>
      </c>
      <c r="E64" s="40" t="s">
        <v>422</v>
      </c>
      <c r="F64" s="53" t="s">
        <v>423</v>
      </c>
      <c r="G64" s="44" t="s">
        <v>424</v>
      </c>
      <c r="H64" s="224">
        <v>21</v>
      </c>
      <c r="I64" s="225">
        <v>124</v>
      </c>
      <c r="J64" s="226">
        <v>2403650</v>
      </c>
      <c r="K64" s="196">
        <f t="shared" si="0"/>
        <v>19384.274193548386</v>
      </c>
      <c r="L64" s="225">
        <v>14184.5</v>
      </c>
      <c r="M64" s="227">
        <f t="shared" si="2"/>
        <v>2403650</v>
      </c>
      <c r="N64" s="196">
        <f t="shared" si="3"/>
        <v>169.45609644330079</v>
      </c>
      <c r="O64" s="228"/>
      <c r="P64" s="224"/>
      <c r="Q64" s="229"/>
      <c r="R64" s="229"/>
      <c r="S64" s="230"/>
      <c r="T64" s="231"/>
      <c r="U64" s="232"/>
    </row>
    <row r="65" spans="1:21" ht="27" customHeight="1">
      <c r="A65" s="13"/>
      <c r="B65" s="53" t="s">
        <v>63</v>
      </c>
      <c r="C65" s="41">
        <v>61</v>
      </c>
      <c r="D65" s="40">
        <v>4</v>
      </c>
      <c r="E65" s="40">
        <v>7050001022825</v>
      </c>
      <c r="F65" s="53" t="s">
        <v>106</v>
      </c>
      <c r="G65" s="44" t="s">
        <v>425</v>
      </c>
      <c r="H65" s="224">
        <v>14</v>
      </c>
      <c r="I65" s="225">
        <v>213</v>
      </c>
      <c r="J65" s="226">
        <v>2187663</v>
      </c>
      <c r="K65" s="196">
        <f t="shared" si="0"/>
        <v>10270.718309859154</v>
      </c>
      <c r="L65" s="225">
        <v>15900</v>
      </c>
      <c r="M65" s="227">
        <f t="shared" si="2"/>
        <v>2187663</v>
      </c>
      <c r="N65" s="196">
        <f t="shared" si="3"/>
        <v>137.5888679245283</v>
      </c>
      <c r="O65" s="228"/>
      <c r="P65" s="224"/>
      <c r="Q65" s="229" t="s">
        <v>295</v>
      </c>
      <c r="R65" s="229"/>
      <c r="S65" s="230">
        <v>0</v>
      </c>
      <c r="T65" s="231"/>
      <c r="U65" s="232"/>
    </row>
    <row r="66" spans="1:21" ht="27" customHeight="1">
      <c r="A66" s="13"/>
      <c r="B66" s="53" t="s">
        <v>63</v>
      </c>
      <c r="C66" s="41">
        <v>62</v>
      </c>
      <c r="D66" s="40">
        <v>4</v>
      </c>
      <c r="E66" s="40" t="s">
        <v>105</v>
      </c>
      <c r="F66" s="53" t="s">
        <v>106</v>
      </c>
      <c r="G66" s="44" t="s">
        <v>426</v>
      </c>
      <c r="H66" s="224">
        <v>20</v>
      </c>
      <c r="I66" s="225">
        <v>221</v>
      </c>
      <c r="J66" s="226">
        <v>3279573</v>
      </c>
      <c r="K66" s="196">
        <f t="shared" si="0"/>
        <v>14839.696832579186</v>
      </c>
      <c r="L66" s="225">
        <v>11483</v>
      </c>
      <c r="M66" s="227">
        <f t="shared" si="2"/>
        <v>3279573</v>
      </c>
      <c r="N66" s="196">
        <f t="shared" si="3"/>
        <v>285.60245580423236</v>
      </c>
      <c r="O66" s="228"/>
      <c r="P66" s="224"/>
      <c r="Q66" s="229"/>
      <c r="R66" s="229"/>
      <c r="S66" s="230"/>
      <c r="T66" s="231"/>
      <c r="U66" s="232"/>
    </row>
    <row r="67" spans="1:21" ht="27" customHeight="1">
      <c r="A67" s="13"/>
      <c r="B67" s="53" t="s">
        <v>63</v>
      </c>
      <c r="C67" s="41">
        <v>63</v>
      </c>
      <c r="D67" s="40">
        <v>4</v>
      </c>
      <c r="E67" s="40">
        <v>2040001103374</v>
      </c>
      <c r="F67" s="53" t="s">
        <v>427</v>
      </c>
      <c r="G67" s="44" t="s">
        <v>428</v>
      </c>
      <c r="H67" s="224">
        <v>10</v>
      </c>
      <c r="I67" s="225">
        <v>90</v>
      </c>
      <c r="J67" s="226">
        <v>713495</v>
      </c>
      <c r="K67" s="196">
        <f t="shared" si="0"/>
        <v>7927.7222222222226</v>
      </c>
      <c r="L67" s="225">
        <v>5045</v>
      </c>
      <c r="M67" s="227">
        <f t="shared" si="2"/>
        <v>713495</v>
      </c>
      <c r="N67" s="196">
        <f t="shared" si="3"/>
        <v>141.42616451932608</v>
      </c>
      <c r="O67" s="228"/>
      <c r="P67" s="224"/>
      <c r="Q67" s="229"/>
      <c r="R67" s="229"/>
      <c r="S67" s="230"/>
      <c r="T67" s="231"/>
      <c r="U67" s="232"/>
    </row>
    <row r="68" spans="1:21" ht="27" customHeight="1">
      <c r="A68" s="13"/>
      <c r="B68" s="53" t="s">
        <v>63</v>
      </c>
      <c r="C68" s="41">
        <v>64</v>
      </c>
      <c r="D68" s="40">
        <v>4</v>
      </c>
      <c r="E68" s="40" t="s">
        <v>429</v>
      </c>
      <c r="F68" s="53" t="s">
        <v>430</v>
      </c>
      <c r="G68" s="44" t="s">
        <v>431</v>
      </c>
      <c r="H68" s="224">
        <v>40</v>
      </c>
      <c r="I68" s="225">
        <v>467</v>
      </c>
      <c r="J68" s="226">
        <v>6562040</v>
      </c>
      <c r="K68" s="196">
        <f t="shared" si="0"/>
        <v>14051.477516059957</v>
      </c>
      <c r="L68" s="225">
        <v>32638</v>
      </c>
      <c r="M68" s="227">
        <f t="shared" si="2"/>
        <v>6562040</v>
      </c>
      <c r="N68" s="196">
        <f t="shared" si="3"/>
        <v>201.05521171640419</v>
      </c>
      <c r="O68" s="228"/>
      <c r="P68" s="224"/>
      <c r="Q68" s="229"/>
      <c r="R68" s="229"/>
      <c r="S68" s="230"/>
      <c r="T68" s="231"/>
      <c r="U68" s="232"/>
    </row>
    <row r="69" spans="1:21" ht="27" customHeight="1">
      <c r="A69" s="13"/>
      <c r="B69" s="53" t="s">
        <v>63</v>
      </c>
      <c r="C69" s="41">
        <v>65</v>
      </c>
      <c r="D69" s="40">
        <v>4</v>
      </c>
      <c r="E69" s="40">
        <v>1040001098302</v>
      </c>
      <c r="F69" s="53" t="s">
        <v>432</v>
      </c>
      <c r="G69" s="44" t="s">
        <v>433</v>
      </c>
      <c r="H69" s="224">
        <v>40</v>
      </c>
      <c r="I69" s="225">
        <v>367</v>
      </c>
      <c r="J69" s="226">
        <v>1111900</v>
      </c>
      <c r="K69" s="196">
        <f t="shared" ref="K69:K218" si="5">IF(AND(I69&gt;0,J69&gt;0),J69/I69,0)</f>
        <v>3029.7002724795639</v>
      </c>
      <c r="L69" s="225">
        <v>14885</v>
      </c>
      <c r="M69" s="227">
        <f t="shared" si="2"/>
        <v>1111900</v>
      </c>
      <c r="N69" s="196">
        <f t="shared" si="3"/>
        <v>74.699361773597587</v>
      </c>
      <c r="O69" s="228"/>
      <c r="P69" s="224"/>
      <c r="Q69" s="229"/>
      <c r="R69" s="229"/>
      <c r="S69" s="230"/>
      <c r="T69" s="231"/>
      <c r="U69" s="232"/>
    </row>
    <row r="70" spans="1:21" ht="27" customHeight="1">
      <c r="A70" s="13"/>
      <c r="B70" s="53" t="s">
        <v>104</v>
      </c>
      <c r="C70" s="41">
        <v>66</v>
      </c>
      <c r="D70" s="40">
        <v>4</v>
      </c>
      <c r="E70" s="40">
        <v>2030001119462</v>
      </c>
      <c r="F70" s="53" t="s">
        <v>434</v>
      </c>
      <c r="G70" s="44" t="s">
        <v>435</v>
      </c>
      <c r="H70" s="224">
        <v>9</v>
      </c>
      <c r="I70" s="225">
        <v>108</v>
      </c>
      <c r="J70" s="226">
        <v>1150000</v>
      </c>
      <c r="K70" s="247">
        <f t="shared" si="5"/>
        <v>10648.148148148148</v>
      </c>
      <c r="L70" s="225">
        <v>10800</v>
      </c>
      <c r="M70" s="248">
        <f t="shared" si="2"/>
        <v>1150000</v>
      </c>
      <c r="N70" s="247">
        <f t="shared" si="3"/>
        <v>106.48148148148148</v>
      </c>
      <c r="O70" s="228"/>
      <c r="P70" s="224"/>
      <c r="Q70" s="229"/>
      <c r="R70" s="229"/>
      <c r="S70" s="230"/>
      <c r="T70" s="231"/>
      <c r="U70" s="232"/>
    </row>
    <row r="71" spans="1:21" ht="27" customHeight="1">
      <c r="A71" s="13"/>
      <c r="B71" s="53" t="s">
        <v>63</v>
      </c>
      <c r="C71" s="41">
        <v>67</v>
      </c>
      <c r="D71" s="40">
        <v>4</v>
      </c>
      <c r="E71" s="40"/>
      <c r="F71" s="53" t="s">
        <v>436</v>
      </c>
      <c r="G71" s="44" t="s">
        <v>437</v>
      </c>
      <c r="H71" s="224"/>
      <c r="I71" s="225">
        <v>201</v>
      </c>
      <c r="J71" s="226">
        <v>1718324</v>
      </c>
      <c r="K71" s="196">
        <f t="shared" si="5"/>
        <v>8548.8756218905473</v>
      </c>
      <c r="L71" s="225">
        <v>8279</v>
      </c>
      <c r="M71" s="227">
        <f t="shared" ref="M71:M134" si="6">J71</f>
        <v>1718324</v>
      </c>
      <c r="N71" s="196">
        <f t="shared" si="3"/>
        <v>207.55211982123444</v>
      </c>
      <c r="O71" s="228"/>
      <c r="P71" s="224"/>
      <c r="Q71" s="229"/>
      <c r="R71" s="229"/>
      <c r="S71" s="230"/>
      <c r="T71" s="231"/>
      <c r="U71" s="232"/>
    </row>
    <row r="72" spans="1:21" ht="27" customHeight="1">
      <c r="A72" s="13"/>
      <c r="B72" s="53" t="s">
        <v>63</v>
      </c>
      <c r="C72" s="41">
        <v>68</v>
      </c>
      <c r="D72" s="40">
        <v>4</v>
      </c>
      <c r="E72" s="40"/>
      <c r="F72" s="53" t="s">
        <v>438</v>
      </c>
      <c r="G72" s="44" t="s">
        <v>439</v>
      </c>
      <c r="H72" s="224">
        <v>10</v>
      </c>
      <c r="I72" s="225">
        <v>120</v>
      </c>
      <c r="J72" s="226">
        <v>3572900</v>
      </c>
      <c r="K72" s="196">
        <f t="shared" si="5"/>
        <v>29774.166666666668</v>
      </c>
      <c r="L72" s="225">
        <v>14310</v>
      </c>
      <c r="M72" s="227">
        <f t="shared" si="6"/>
        <v>3572900</v>
      </c>
      <c r="N72" s="196">
        <f t="shared" si="3"/>
        <v>249.67854647099929</v>
      </c>
      <c r="O72" s="228"/>
      <c r="P72" s="224"/>
      <c r="Q72" s="229"/>
      <c r="R72" s="229"/>
      <c r="S72" s="230"/>
      <c r="T72" s="231"/>
      <c r="U72" s="232"/>
    </row>
    <row r="73" spans="1:21" ht="27" customHeight="1">
      <c r="A73" s="13"/>
      <c r="B73" s="53" t="s">
        <v>63</v>
      </c>
      <c r="C73" s="41">
        <v>69</v>
      </c>
      <c r="D73" s="40">
        <v>4</v>
      </c>
      <c r="E73" s="40">
        <v>1214600221</v>
      </c>
      <c r="F73" s="53" t="s">
        <v>440</v>
      </c>
      <c r="G73" s="42" t="s">
        <v>441</v>
      </c>
      <c r="H73" s="224">
        <v>10</v>
      </c>
      <c r="I73" s="225">
        <v>144</v>
      </c>
      <c r="J73" s="226">
        <v>5590266</v>
      </c>
      <c r="K73" s="196">
        <f t="shared" si="5"/>
        <v>38821.291666666664</v>
      </c>
      <c r="L73" s="225">
        <v>8188</v>
      </c>
      <c r="M73" s="227">
        <f t="shared" si="6"/>
        <v>5590266</v>
      </c>
      <c r="N73" s="196">
        <f t="shared" ref="N73:N233" si="7">IF(AND(L73&gt;0,M73&gt;0),M73/L73,0)</f>
        <v>682.73888617489013</v>
      </c>
      <c r="O73" s="228"/>
      <c r="P73" s="224"/>
      <c r="Q73" s="229"/>
      <c r="R73" s="229"/>
      <c r="S73" s="230"/>
      <c r="T73" s="231" t="s">
        <v>295</v>
      </c>
      <c r="U73" s="232">
        <v>7.0000000000000007E-2</v>
      </c>
    </row>
    <row r="74" spans="1:21" ht="27" customHeight="1">
      <c r="A74" s="13"/>
      <c r="B74" s="53" t="s">
        <v>63</v>
      </c>
      <c r="C74" s="41">
        <v>70</v>
      </c>
      <c r="D74" s="40">
        <v>4</v>
      </c>
      <c r="E74" s="40">
        <v>1211000532</v>
      </c>
      <c r="F74" s="53" t="s">
        <v>442</v>
      </c>
      <c r="G74" s="44" t="s">
        <v>443</v>
      </c>
      <c r="H74" s="224">
        <v>20</v>
      </c>
      <c r="I74" s="225">
        <v>122</v>
      </c>
      <c r="J74" s="226">
        <v>1315027</v>
      </c>
      <c r="K74" s="196">
        <f t="shared" si="5"/>
        <v>10778.909836065573</v>
      </c>
      <c r="L74" s="225">
        <v>9459</v>
      </c>
      <c r="M74" s="227">
        <f t="shared" si="6"/>
        <v>1315027</v>
      </c>
      <c r="N74" s="196">
        <f t="shared" si="7"/>
        <v>139.02389258906862</v>
      </c>
      <c r="O74" s="228"/>
      <c r="P74" s="224"/>
      <c r="Q74" s="229"/>
      <c r="R74" s="229"/>
      <c r="S74" s="230"/>
      <c r="T74" s="231"/>
      <c r="U74" s="232"/>
    </row>
    <row r="75" spans="1:21" ht="27" customHeight="1">
      <c r="A75" s="13"/>
      <c r="B75" s="53" t="s">
        <v>63</v>
      </c>
      <c r="C75" s="41">
        <v>71</v>
      </c>
      <c r="D75" s="40">
        <v>4</v>
      </c>
      <c r="E75" s="40"/>
      <c r="F75" s="53" t="s">
        <v>444</v>
      </c>
      <c r="G75" s="44" t="s">
        <v>445</v>
      </c>
      <c r="H75" s="224"/>
      <c r="I75" s="225">
        <v>117</v>
      </c>
      <c r="J75" s="226">
        <v>1516750</v>
      </c>
      <c r="K75" s="196">
        <f t="shared" si="5"/>
        <v>12963.675213675213</v>
      </c>
      <c r="L75" s="225">
        <v>5898</v>
      </c>
      <c r="M75" s="227">
        <f t="shared" si="6"/>
        <v>1516750</v>
      </c>
      <c r="N75" s="196">
        <f t="shared" si="7"/>
        <v>257.16344523567312</v>
      </c>
      <c r="O75" s="228"/>
      <c r="P75" s="224"/>
      <c r="Q75" s="229"/>
      <c r="R75" s="229"/>
      <c r="S75" s="230"/>
      <c r="T75" s="231"/>
      <c r="U75" s="232"/>
    </row>
    <row r="76" spans="1:21" ht="27" customHeight="1">
      <c r="A76" s="13"/>
      <c r="B76" s="53" t="s">
        <v>63</v>
      </c>
      <c r="C76" s="41">
        <v>72</v>
      </c>
      <c r="D76" s="40">
        <v>4</v>
      </c>
      <c r="E76" s="40"/>
      <c r="F76" s="53" t="s">
        <v>446</v>
      </c>
      <c r="G76" s="44" t="s">
        <v>447</v>
      </c>
      <c r="H76" s="224">
        <v>20</v>
      </c>
      <c r="I76" s="225">
        <v>146</v>
      </c>
      <c r="J76" s="226">
        <v>2087550</v>
      </c>
      <c r="K76" s="196">
        <f t="shared" si="5"/>
        <v>14298.287671232876</v>
      </c>
      <c r="L76" s="225">
        <v>8012</v>
      </c>
      <c r="M76" s="227">
        <f t="shared" si="6"/>
        <v>2087550</v>
      </c>
      <c r="N76" s="196">
        <f t="shared" si="7"/>
        <v>260.55292061907141</v>
      </c>
      <c r="O76" s="228"/>
      <c r="P76" s="224"/>
      <c r="Q76" s="229" t="s">
        <v>295</v>
      </c>
      <c r="R76" s="229"/>
      <c r="S76" s="230">
        <v>4.8000000000000001E-2</v>
      </c>
      <c r="T76" s="231"/>
      <c r="U76" s="232"/>
    </row>
    <row r="77" spans="1:21" ht="27" customHeight="1">
      <c r="A77" s="13"/>
      <c r="B77" s="53" t="s">
        <v>63</v>
      </c>
      <c r="C77" s="41">
        <v>73</v>
      </c>
      <c r="D77" s="40">
        <v>4</v>
      </c>
      <c r="E77" s="40">
        <v>1213100587</v>
      </c>
      <c r="F77" s="53" t="s">
        <v>448</v>
      </c>
      <c r="G77" s="44" t="s">
        <v>449</v>
      </c>
      <c r="H77" s="224">
        <v>20</v>
      </c>
      <c r="I77" s="225">
        <v>65</v>
      </c>
      <c r="J77" s="226">
        <v>1304508</v>
      </c>
      <c r="K77" s="196">
        <f t="shared" si="5"/>
        <v>20069.353846153845</v>
      </c>
      <c r="L77" s="225">
        <v>6825</v>
      </c>
      <c r="M77" s="227">
        <f t="shared" si="6"/>
        <v>1304508</v>
      </c>
      <c r="N77" s="196">
        <f t="shared" si="7"/>
        <v>191.1367032967033</v>
      </c>
      <c r="O77" s="228"/>
      <c r="P77" s="224"/>
      <c r="Q77" s="229" t="s">
        <v>295</v>
      </c>
      <c r="R77" s="229"/>
      <c r="S77" s="230">
        <v>0.123</v>
      </c>
      <c r="T77" s="231"/>
      <c r="U77" s="232"/>
    </row>
    <row r="78" spans="1:21" ht="27" customHeight="1">
      <c r="A78" s="13"/>
      <c r="B78" s="53" t="s">
        <v>63</v>
      </c>
      <c r="C78" s="41">
        <v>74</v>
      </c>
      <c r="D78" s="40">
        <v>4</v>
      </c>
      <c r="E78" s="40">
        <v>4340001006818</v>
      </c>
      <c r="F78" s="53" t="s">
        <v>128</v>
      </c>
      <c r="G78" s="56" t="s">
        <v>129</v>
      </c>
      <c r="H78" s="224">
        <v>30</v>
      </c>
      <c r="I78" s="225">
        <v>425</v>
      </c>
      <c r="J78" s="226">
        <v>10655021</v>
      </c>
      <c r="K78" s="196">
        <f t="shared" si="5"/>
        <v>25070.637647058822</v>
      </c>
      <c r="L78" s="225">
        <v>39070</v>
      </c>
      <c r="M78" s="227">
        <f t="shared" si="6"/>
        <v>10655021</v>
      </c>
      <c r="N78" s="196">
        <f t="shared" si="7"/>
        <v>272.7161760941899</v>
      </c>
      <c r="O78" s="228"/>
      <c r="P78" s="224"/>
      <c r="Q78" s="229"/>
      <c r="R78" s="229"/>
      <c r="S78" s="230"/>
      <c r="T78" s="231"/>
      <c r="U78" s="232"/>
    </row>
    <row r="79" spans="1:21" ht="27" customHeight="1">
      <c r="A79" s="13"/>
      <c r="B79" s="53" t="s">
        <v>63</v>
      </c>
      <c r="C79" s="41">
        <v>75</v>
      </c>
      <c r="D79" s="40">
        <v>4</v>
      </c>
      <c r="E79" s="40">
        <v>1212600454</v>
      </c>
      <c r="F79" s="53" t="s">
        <v>132</v>
      </c>
      <c r="G79" s="44" t="s">
        <v>450</v>
      </c>
      <c r="H79" s="224">
        <v>20</v>
      </c>
      <c r="I79" s="225">
        <v>276</v>
      </c>
      <c r="J79" s="226">
        <v>3643557</v>
      </c>
      <c r="K79" s="196">
        <f t="shared" si="5"/>
        <v>13201.29347826087</v>
      </c>
      <c r="L79" s="249">
        <v>13677</v>
      </c>
      <c r="M79" s="227">
        <f t="shared" si="6"/>
        <v>3643557</v>
      </c>
      <c r="N79" s="196">
        <f t="shared" si="7"/>
        <v>266.40030708488706</v>
      </c>
      <c r="O79" s="228"/>
      <c r="P79" s="224"/>
      <c r="Q79" s="229"/>
      <c r="R79" s="229"/>
      <c r="S79" s="230"/>
      <c r="T79" s="231"/>
      <c r="U79" s="232"/>
    </row>
    <row r="80" spans="1:21" ht="27" customHeight="1">
      <c r="A80" s="13"/>
      <c r="B80" s="53" t="s">
        <v>63</v>
      </c>
      <c r="C80" s="41">
        <v>76</v>
      </c>
      <c r="D80" s="40">
        <v>4</v>
      </c>
      <c r="E80" s="40">
        <v>6040001083514</v>
      </c>
      <c r="F80" s="53" t="s">
        <v>138</v>
      </c>
      <c r="G80" s="44" t="s">
        <v>451</v>
      </c>
      <c r="H80" s="224">
        <v>20</v>
      </c>
      <c r="I80" s="225">
        <v>92</v>
      </c>
      <c r="J80" s="226">
        <v>1844860</v>
      </c>
      <c r="K80" s="196">
        <f t="shared" si="5"/>
        <v>20052.82608695652</v>
      </c>
      <c r="L80" s="225">
        <v>4512</v>
      </c>
      <c r="M80" s="227">
        <f t="shared" si="6"/>
        <v>1844860</v>
      </c>
      <c r="N80" s="196">
        <f t="shared" si="7"/>
        <v>408.87854609929076</v>
      </c>
      <c r="O80" s="228"/>
      <c r="P80" s="224"/>
      <c r="Q80" s="229"/>
      <c r="R80" s="229"/>
      <c r="S80" s="230"/>
      <c r="T80" s="231"/>
      <c r="U80" s="232"/>
    </row>
    <row r="81" spans="1:21" ht="27" customHeight="1">
      <c r="A81" s="13"/>
      <c r="B81" s="53" t="s">
        <v>63</v>
      </c>
      <c r="C81" s="41">
        <v>77</v>
      </c>
      <c r="D81" s="40">
        <v>4</v>
      </c>
      <c r="E81" s="40"/>
      <c r="F81" s="53" t="s">
        <v>452</v>
      </c>
      <c r="G81" s="44" t="s">
        <v>453</v>
      </c>
      <c r="H81" s="224">
        <v>20</v>
      </c>
      <c r="I81" s="225">
        <v>234</v>
      </c>
      <c r="J81" s="250">
        <v>3994874</v>
      </c>
      <c r="K81" s="196">
        <f t="shared" si="5"/>
        <v>17072.111111111109</v>
      </c>
      <c r="L81" s="225">
        <v>18713</v>
      </c>
      <c r="M81" s="227">
        <f t="shared" si="6"/>
        <v>3994874</v>
      </c>
      <c r="N81" s="196">
        <f t="shared" si="7"/>
        <v>213.48121626676641</v>
      </c>
      <c r="O81" s="228"/>
      <c r="P81" s="224"/>
      <c r="Q81" s="229"/>
      <c r="R81" s="229"/>
      <c r="S81" s="230"/>
      <c r="T81" s="231"/>
      <c r="U81" s="232"/>
    </row>
    <row r="82" spans="1:21" ht="27" customHeight="1">
      <c r="A82" s="13"/>
      <c r="B82" s="53" t="s">
        <v>63</v>
      </c>
      <c r="C82" s="41">
        <v>78</v>
      </c>
      <c r="D82" s="40">
        <v>4</v>
      </c>
      <c r="E82" s="40">
        <v>40001094142</v>
      </c>
      <c r="F82" s="53" t="s">
        <v>454</v>
      </c>
      <c r="G82" s="44" t="s">
        <v>455</v>
      </c>
      <c r="H82" s="224">
        <v>20</v>
      </c>
      <c r="I82" s="235">
        <v>166</v>
      </c>
      <c r="J82" s="251">
        <v>5608980</v>
      </c>
      <c r="K82" s="236">
        <f t="shared" si="5"/>
        <v>33789.036144578313</v>
      </c>
      <c r="L82" s="225">
        <v>16669</v>
      </c>
      <c r="M82" s="227">
        <f t="shared" si="6"/>
        <v>5608980</v>
      </c>
      <c r="N82" s="196">
        <f t="shared" si="7"/>
        <v>336.49169116323714</v>
      </c>
      <c r="O82" s="228"/>
      <c r="P82" s="224"/>
      <c r="Q82" s="229" t="s">
        <v>295</v>
      </c>
      <c r="R82" s="229"/>
      <c r="S82" s="230">
        <v>0.45200000000000001</v>
      </c>
      <c r="T82" s="231"/>
      <c r="U82" s="232"/>
    </row>
    <row r="83" spans="1:21" ht="27" customHeight="1">
      <c r="A83" s="13"/>
      <c r="B83" s="53" t="s">
        <v>63</v>
      </c>
      <c r="C83" s="41">
        <v>79</v>
      </c>
      <c r="D83" s="40">
        <v>4</v>
      </c>
      <c r="E83" s="40">
        <v>7040001058787</v>
      </c>
      <c r="F83" s="53" t="s">
        <v>456</v>
      </c>
      <c r="G83" s="44" t="s">
        <v>457</v>
      </c>
      <c r="H83" s="224">
        <v>20</v>
      </c>
      <c r="I83" s="225">
        <v>255</v>
      </c>
      <c r="J83" s="226">
        <v>3845250</v>
      </c>
      <c r="K83" s="196">
        <f t="shared" si="5"/>
        <v>15079.411764705883</v>
      </c>
      <c r="L83" s="225">
        <v>35106</v>
      </c>
      <c r="M83" s="227">
        <f t="shared" si="6"/>
        <v>3845250</v>
      </c>
      <c r="N83" s="196">
        <f t="shared" si="7"/>
        <v>109.53255853700222</v>
      </c>
      <c r="O83" s="228"/>
      <c r="P83" s="224"/>
      <c r="Q83" s="229"/>
      <c r="R83" s="229"/>
      <c r="S83" s="230"/>
      <c r="T83" s="231"/>
      <c r="U83" s="232"/>
    </row>
    <row r="84" spans="1:21" ht="27" customHeight="1">
      <c r="A84" s="13"/>
      <c r="B84" s="53" t="s">
        <v>63</v>
      </c>
      <c r="C84" s="41">
        <v>80</v>
      </c>
      <c r="D84" s="40">
        <v>4</v>
      </c>
      <c r="E84" s="40">
        <v>7040001058787</v>
      </c>
      <c r="F84" s="53" t="s">
        <v>456</v>
      </c>
      <c r="G84" s="44" t="s">
        <v>458</v>
      </c>
      <c r="H84" s="224">
        <v>20</v>
      </c>
      <c r="I84" s="225">
        <v>240</v>
      </c>
      <c r="J84" s="226">
        <v>3601150</v>
      </c>
      <c r="K84" s="196">
        <f t="shared" si="5"/>
        <v>15004.791666666666</v>
      </c>
      <c r="L84" s="225">
        <v>32592</v>
      </c>
      <c r="M84" s="227">
        <f t="shared" si="6"/>
        <v>3601150</v>
      </c>
      <c r="N84" s="196">
        <f t="shared" si="7"/>
        <v>110.49183848797252</v>
      </c>
      <c r="O84" s="228"/>
      <c r="P84" s="224"/>
      <c r="Q84" s="229"/>
      <c r="R84" s="229"/>
      <c r="S84" s="230"/>
      <c r="T84" s="231"/>
      <c r="U84" s="232"/>
    </row>
    <row r="85" spans="1:21" ht="27" customHeight="1">
      <c r="A85" s="13"/>
      <c r="B85" s="53" t="s">
        <v>63</v>
      </c>
      <c r="C85" s="41">
        <v>81</v>
      </c>
      <c r="D85" s="40">
        <v>4</v>
      </c>
      <c r="E85" s="40">
        <v>7040001058787</v>
      </c>
      <c r="F85" s="53" t="s">
        <v>456</v>
      </c>
      <c r="G85" s="44" t="s">
        <v>459</v>
      </c>
      <c r="H85" s="224">
        <v>20</v>
      </c>
      <c r="I85" s="225">
        <v>248</v>
      </c>
      <c r="J85" s="250">
        <v>3761940</v>
      </c>
      <c r="K85" s="196">
        <f t="shared" si="5"/>
        <v>15169.112903225807</v>
      </c>
      <c r="L85" s="225">
        <v>34734</v>
      </c>
      <c r="M85" s="227">
        <f t="shared" si="6"/>
        <v>3761940</v>
      </c>
      <c r="N85" s="196">
        <f t="shared" si="7"/>
        <v>108.30713422007256</v>
      </c>
      <c r="O85" s="228"/>
      <c r="P85" s="224"/>
      <c r="Q85" s="229"/>
      <c r="R85" s="229"/>
      <c r="S85" s="230"/>
      <c r="T85" s="231"/>
      <c r="U85" s="232"/>
    </row>
    <row r="86" spans="1:21" ht="27" customHeight="1">
      <c r="A86" s="13"/>
      <c r="B86" s="53" t="s">
        <v>63</v>
      </c>
      <c r="C86" s="41">
        <v>82</v>
      </c>
      <c r="D86" s="40">
        <v>4</v>
      </c>
      <c r="E86" s="40">
        <v>7040001058787</v>
      </c>
      <c r="F86" s="53" t="s">
        <v>456</v>
      </c>
      <c r="G86" s="57" t="s">
        <v>460</v>
      </c>
      <c r="H86" s="224">
        <v>10</v>
      </c>
      <c r="I86" s="235">
        <v>91</v>
      </c>
      <c r="J86" s="251">
        <v>1255350</v>
      </c>
      <c r="K86" s="236">
        <f t="shared" si="5"/>
        <v>13795.054945054944</v>
      </c>
      <c r="L86" s="225">
        <v>13770</v>
      </c>
      <c r="M86" s="227">
        <f t="shared" si="6"/>
        <v>1255350</v>
      </c>
      <c r="N86" s="196">
        <f t="shared" si="7"/>
        <v>91.165577342047925</v>
      </c>
      <c r="O86" s="228"/>
      <c r="P86" s="224"/>
      <c r="Q86" s="229"/>
      <c r="R86" s="229"/>
      <c r="S86" s="230"/>
      <c r="T86" s="231"/>
      <c r="U86" s="232"/>
    </row>
    <row r="87" spans="1:21" ht="27" customHeight="1">
      <c r="A87" s="13"/>
      <c r="B87" s="53" t="s">
        <v>63</v>
      </c>
      <c r="C87" s="41">
        <v>83</v>
      </c>
      <c r="D87" s="40">
        <v>4</v>
      </c>
      <c r="E87" s="40"/>
      <c r="F87" s="53" t="s">
        <v>461</v>
      </c>
      <c r="G87" s="57" t="s">
        <v>462</v>
      </c>
      <c r="H87" s="224">
        <v>20</v>
      </c>
      <c r="I87" s="225">
        <v>122</v>
      </c>
      <c r="J87" s="226">
        <v>846000</v>
      </c>
      <c r="K87" s="196">
        <f t="shared" si="5"/>
        <v>6934.4262295081971</v>
      </c>
      <c r="L87" s="225">
        <v>4056</v>
      </c>
      <c r="M87" s="227">
        <f t="shared" si="6"/>
        <v>846000</v>
      </c>
      <c r="N87" s="196">
        <f t="shared" si="7"/>
        <v>208.57988165680473</v>
      </c>
      <c r="O87" s="228"/>
      <c r="P87" s="224"/>
      <c r="Q87" s="229"/>
      <c r="R87" s="229"/>
      <c r="S87" s="230"/>
      <c r="T87" s="231"/>
      <c r="U87" s="232"/>
    </row>
    <row r="88" spans="1:21" ht="27" customHeight="1">
      <c r="A88" s="13"/>
      <c r="B88" s="53" t="s">
        <v>63</v>
      </c>
      <c r="C88" s="41">
        <v>84</v>
      </c>
      <c r="D88" s="40">
        <v>6</v>
      </c>
      <c r="E88" s="40">
        <v>1212000549</v>
      </c>
      <c r="F88" s="53" t="s">
        <v>463</v>
      </c>
      <c r="G88" s="57" t="s">
        <v>464</v>
      </c>
      <c r="H88" s="224">
        <v>20</v>
      </c>
      <c r="I88" s="225">
        <v>181</v>
      </c>
      <c r="J88" s="226">
        <v>2075445</v>
      </c>
      <c r="K88" s="196">
        <f t="shared" si="5"/>
        <v>11466.546961325967</v>
      </c>
      <c r="L88" s="225">
        <v>8514</v>
      </c>
      <c r="M88" s="227">
        <f t="shared" si="6"/>
        <v>2075445</v>
      </c>
      <c r="N88" s="196">
        <f t="shared" si="7"/>
        <v>243.76849894291755</v>
      </c>
      <c r="O88" s="228"/>
      <c r="P88" s="224"/>
      <c r="Q88" s="229"/>
      <c r="R88" s="229"/>
      <c r="S88" s="230"/>
      <c r="T88" s="231"/>
      <c r="U88" s="232"/>
    </row>
    <row r="89" spans="1:21" ht="27" customHeight="1">
      <c r="A89" s="13"/>
      <c r="B89" s="53" t="s">
        <v>63</v>
      </c>
      <c r="C89" s="41">
        <v>85</v>
      </c>
      <c r="D89" s="40">
        <v>6</v>
      </c>
      <c r="E89" s="40"/>
      <c r="F89" s="53" t="s">
        <v>465</v>
      </c>
      <c r="G89" s="58" t="s">
        <v>466</v>
      </c>
      <c r="H89" s="224">
        <v>14</v>
      </c>
      <c r="I89" s="225">
        <v>182</v>
      </c>
      <c r="J89" s="226">
        <v>2272028</v>
      </c>
      <c r="K89" s="196">
        <f t="shared" si="5"/>
        <v>12483.670329670329</v>
      </c>
      <c r="L89" s="225">
        <v>9808</v>
      </c>
      <c r="M89" s="227">
        <f t="shared" si="6"/>
        <v>2272028</v>
      </c>
      <c r="N89" s="196">
        <f t="shared" si="7"/>
        <v>231.6504893964111</v>
      </c>
      <c r="O89" s="228"/>
      <c r="P89" s="224"/>
      <c r="Q89" s="229"/>
      <c r="R89" s="229"/>
      <c r="S89" s="230"/>
      <c r="T89" s="231"/>
      <c r="U89" s="232"/>
    </row>
    <row r="90" spans="1:21" ht="27" customHeight="1">
      <c r="A90" s="13"/>
      <c r="B90" s="53" t="s">
        <v>63</v>
      </c>
      <c r="C90" s="41">
        <v>86</v>
      </c>
      <c r="D90" s="40">
        <v>1</v>
      </c>
      <c r="E90" s="40">
        <v>3040005008412</v>
      </c>
      <c r="F90" s="53" t="s">
        <v>467</v>
      </c>
      <c r="G90" s="57" t="s">
        <v>468</v>
      </c>
      <c r="H90" s="224">
        <v>22</v>
      </c>
      <c r="I90" s="225">
        <v>144</v>
      </c>
      <c r="J90" s="226">
        <v>1424880</v>
      </c>
      <c r="K90" s="196">
        <f t="shared" si="5"/>
        <v>9895</v>
      </c>
      <c r="L90" s="225">
        <v>13625</v>
      </c>
      <c r="M90" s="227">
        <f t="shared" si="6"/>
        <v>1424880</v>
      </c>
      <c r="N90" s="196">
        <f t="shared" si="7"/>
        <v>104.57834862385322</v>
      </c>
      <c r="O90" s="228"/>
      <c r="P90" s="224"/>
      <c r="Q90" s="229"/>
      <c r="R90" s="229"/>
      <c r="S90" s="230"/>
      <c r="T90" s="231"/>
      <c r="U90" s="232"/>
    </row>
    <row r="91" spans="1:21" ht="27" customHeight="1">
      <c r="A91" s="13"/>
      <c r="B91" s="53" t="s">
        <v>63</v>
      </c>
      <c r="C91" s="41">
        <v>87</v>
      </c>
      <c r="D91" s="40">
        <v>1</v>
      </c>
      <c r="E91" s="40"/>
      <c r="F91" s="53" t="s">
        <v>467</v>
      </c>
      <c r="G91" s="57" t="s">
        <v>469</v>
      </c>
      <c r="H91" s="224">
        <v>22</v>
      </c>
      <c r="I91" s="225">
        <v>212</v>
      </c>
      <c r="J91" s="226">
        <v>2609205</v>
      </c>
      <c r="K91" s="196">
        <f t="shared" si="5"/>
        <v>12307.57075471698</v>
      </c>
      <c r="L91" s="225">
        <v>21460</v>
      </c>
      <c r="M91" s="227">
        <f t="shared" si="6"/>
        <v>2609205</v>
      </c>
      <c r="N91" s="196">
        <f t="shared" si="7"/>
        <v>121.58457595526561</v>
      </c>
      <c r="O91" s="228"/>
      <c r="P91" s="224"/>
      <c r="Q91" s="229"/>
      <c r="R91" s="229"/>
      <c r="S91" s="230"/>
      <c r="T91" s="231"/>
      <c r="U91" s="232"/>
    </row>
    <row r="92" spans="1:21" ht="27" customHeight="1">
      <c r="A92" s="13"/>
      <c r="B92" s="53" t="s">
        <v>63</v>
      </c>
      <c r="C92" s="41">
        <v>88</v>
      </c>
      <c r="D92" s="40">
        <v>6</v>
      </c>
      <c r="E92" s="40">
        <v>4040005013304</v>
      </c>
      <c r="F92" s="53" t="s">
        <v>470</v>
      </c>
      <c r="G92" s="57" t="s">
        <v>471</v>
      </c>
      <c r="H92" s="224">
        <v>20</v>
      </c>
      <c r="I92" s="225">
        <v>123</v>
      </c>
      <c r="J92" s="226">
        <v>2277688</v>
      </c>
      <c r="K92" s="196">
        <f t="shared" si="5"/>
        <v>18517.788617886177</v>
      </c>
      <c r="L92" s="225">
        <v>11451</v>
      </c>
      <c r="M92" s="227">
        <f t="shared" si="6"/>
        <v>2277688</v>
      </c>
      <c r="N92" s="196">
        <f t="shared" si="7"/>
        <v>198.90734433673916</v>
      </c>
      <c r="O92" s="228"/>
      <c r="P92" s="224"/>
      <c r="Q92" s="229"/>
      <c r="R92" s="229"/>
      <c r="S92" s="230">
        <v>0</v>
      </c>
      <c r="T92" s="231"/>
      <c r="U92" s="232">
        <v>0</v>
      </c>
    </row>
    <row r="93" spans="1:21" ht="27" customHeight="1">
      <c r="A93" s="13"/>
      <c r="B93" s="53" t="s">
        <v>63</v>
      </c>
      <c r="C93" s="41">
        <v>89</v>
      </c>
      <c r="D93" s="40">
        <v>4</v>
      </c>
      <c r="E93" s="40"/>
      <c r="F93" s="53" t="s">
        <v>472</v>
      </c>
      <c r="G93" s="57" t="s">
        <v>473</v>
      </c>
      <c r="H93" s="224">
        <v>20</v>
      </c>
      <c r="I93" s="225">
        <v>221</v>
      </c>
      <c r="J93" s="226">
        <v>783000</v>
      </c>
      <c r="K93" s="196">
        <f t="shared" si="5"/>
        <v>3542.9864253393666</v>
      </c>
      <c r="L93" s="225">
        <v>8555</v>
      </c>
      <c r="M93" s="227">
        <f t="shared" si="6"/>
        <v>783000</v>
      </c>
      <c r="N93" s="196">
        <f t="shared" si="7"/>
        <v>91.525423728813564</v>
      </c>
      <c r="O93" s="228"/>
      <c r="P93" s="224"/>
      <c r="Q93" s="229"/>
      <c r="R93" s="229"/>
      <c r="S93" s="230"/>
      <c r="T93" s="231"/>
      <c r="U93" s="232"/>
    </row>
    <row r="94" spans="1:21" ht="27" customHeight="1">
      <c r="A94" s="13"/>
      <c r="B94" s="53" t="s">
        <v>63</v>
      </c>
      <c r="C94" s="41">
        <v>90</v>
      </c>
      <c r="D94" s="40">
        <v>4</v>
      </c>
      <c r="E94" s="40"/>
      <c r="F94" s="53" t="s">
        <v>474</v>
      </c>
      <c r="G94" s="57" t="s">
        <v>475</v>
      </c>
      <c r="H94" s="224">
        <v>20</v>
      </c>
      <c r="I94" s="225">
        <v>269</v>
      </c>
      <c r="J94" s="226">
        <v>2784668</v>
      </c>
      <c r="K94" s="196">
        <f t="shared" si="5"/>
        <v>10351.925650557621</v>
      </c>
      <c r="L94" s="225">
        <v>13755</v>
      </c>
      <c r="M94" s="227">
        <f t="shared" si="6"/>
        <v>2784668</v>
      </c>
      <c r="N94" s="196">
        <f t="shared" si="7"/>
        <v>202.4476917484551</v>
      </c>
      <c r="O94" s="228"/>
      <c r="P94" s="224"/>
      <c r="Q94" s="229"/>
      <c r="R94" s="229"/>
      <c r="S94" s="230"/>
      <c r="T94" s="231"/>
      <c r="U94" s="232"/>
    </row>
    <row r="95" spans="1:21" ht="27" customHeight="1">
      <c r="A95" s="13"/>
      <c r="B95" s="53" t="s">
        <v>63</v>
      </c>
      <c r="C95" s="41">
        <v>91</v>
      </c>
      <c r="D95" s="40">
        <v>4</v>
      </c>
      <c r="E95" s="40">
        <v>1214800177</v>
      </c>
      <c r="F95" s="53" t="s">
        <v>476</v>
      </c>
      <c r="G95" s="57" t="s">
        <v>477</v>
      </c>
      <c r="H95" s="224">
        <v>20</v>
      </c>
      <c r="I95" s="225">
        <v>279</v>
      </c>
      <c r="J95" s="226">
        <v>4861720</v>
      </c>
      <c r="K95" s="196">
        <f t="shared" si="5"/>
        <v>17425.519713261649</v>
      </c>
      <c r="L95" s="225">
        <v>29190</v>
      </c>
      <c r="M95" s="227">
        <f t="shared" si="6"/>
        <v>4861720</v>
      </c>
      <c r="N95" s="196">
        <f t="shared" si="7"/>
        <v>166.55429941760877</v>
      </c>
      <c r="O95" s="228"/>
      <c r="P95" s="224"/>
      <c r="Q95" s="229" t="s">
        <v>295</v>
      </c>
      <c r="R95" s="229"/>
      <c r="S95" s="230">
        <v>4.0000000000000001E-3</v>
      </c>
      <c r="T95" s="231"/>
      <c r="U95" s="232"/>
    </row>
    <row r="96" spans="1:21" ht="27" customHeight="1">
      <c r="A96" s="13"/>
      <c r="B96" s="53" t="s">
        <v>63</v>
      </c>
      <c r="C96" s="41">
        <v>92</v>
      </c>
      <c r="D96" s="40">
        <v>4</v>
      </c>
      <c r="E96" s="40"/>
      <c r="F96" s="53" t="s">
        <v>478</v>
      </c>
      <c r="G96" s="57" t="s">
        <v>479</v>
      </c>
      <c r="H96" s="224">
        <v>20</v>
      </c>
      <c r="I96" s="225">
        <v>225</v>
      </c>
      <c r="J96" s="226">
        <v>3031103</v>
      </c>
      <c r="K96" s="196">
        <f t="shared" si="5"/>
        <v>13471.568888888889</v>
      </c>
      <c r="L96" s="225">
        <v>11413</v>
      </c>
      <c r="M96" s="227">
        <f t="shared" si="6"/>
        <v>3031103</v>
      </c>
      <c r="N96" s="196">
        <f t="shared" si="7"/>
        <v>265.58336984140891</v>
      </c>
      <c r="O96" s="228"/>
      <c r="P96" s="224"/>
      <c r="Q96" s="229"/>
      <c r="R96" s="229"/>
      <c r="S96" s="230"/>
      <c r="T96" s="231" t="s">
        <v>295</v>
      </c>
      <c r="U96" s="232">
        <v>0.05</v>
      </c>
    </row>
    <row r="97" spans="1:21" ht="27" customHeight="1">
      <c r="A97" s="13"/>
      <c r="B97" s="53" t="s">
        <v>63</v>
      </c>
      <c r="C97" s="41">
        <v>93</v>
      </c>
      <c r="D97" s="40">
        <v>4</v>
      </c>
      <c r="E97" s="40">
        <v>2040003011856</v>
      </c>
      <c r="F97" s="53" t="s">
        <v>480</v>
      </c>
      <c r="G97" s="58" t="s">
        <v>481</v>
      </c>
      <c r="H97" s="224">
        <v>20</v>
      </c>
      <c r="I97" s="225">
        <v>221</v>
      </c>
      <c r="J97" s="226">
        <v>2779086</v>
      </c>
      <c r="K97" s="196">
        <f t="shared" si="5"/>
        <v>12575.049773755656</v>
      </c>
      <c r="L97" s="225">
        <v>11874</v>
      </c>
      <c r="M97" s="227">
        <f t="shared" si="6"/>
        <v>2779086</v>
      </c>
      <c r="N97" s="196">
        <f t="shared" si="7"/>
        <v>234.04800404244568</v>
      </c>
      <c r="O97" s="228"/>
      <c r="P97" s="224"/>
      <c r="Q97" s="229" t="s">
        <v>295</v>
      </c>
      <c r="R97" s="229"/>
      <c r="S97" s="230">
        <v>0.14599999999999999</v>
      </c>
      <c r="T97" s="231"/>
      <c r="U97" s="232"/>
    </row>
    <row r="98" spans="1:21" ht="27" customHeight="1">
      <c r="A98" s="13"/>
      <c r="B98" s="53" t="s">
        <v>63</v>
      </c>
      <c r="C98" s="41">
        <v>94</v>
      </c>
      <c r="D98" s="40">
        <v>4</v>
      </c>
      <c r="E98" s="40">
        <v>1212300642</v>
      </c>
      <c r="F98" s="53" t="s">
        <v>482</v>
      </c>
      <c r="G98" s="57" t="s">
        <v>483</v>
      </c>
      <c r="H98" s="224">
        <v>20</v>
      </c>
      <c r="I98" s="225">
        <v>76</v>
      </c>
      <c r="J98" s="226">
        <v>559269</v>
      </c>
      <c r="K98" s="196">
        <f t="shared" si="5"/>
        <v>7358.8026315789475</v>
      </c>
      <c r="L98" s="225">
        <v>4083</v>
      </c>
      <c r="M98" s="227">
        <f t="shared" si="6"/>
        <v>559269</v>
      </c>
      <c r="N98" s="196">
        <f t="shared" si="7"/>
        <v>136.97501836884643</v>
      </c>
      <c r="O98" s="228"/>
      <c r="P98" s="224"/>
      <c r="Q98" s="229"/>
      <c r="R98" s="229"/>
      <c r="S98" s="230"/>
      <c r="T98" s="231"/>
      <c r="U98" s="232"/>
    </row>
    <row r="99" spans="1:21" ht="27" customHeight="1">
      <c r="A99" s="13"/>
      <c r="B99" s="53" t="s">
        <v>63</v>
      </c>
      <c r="C99" s="41">
        <v>95</v>
      </c>
      <c r="D99" s="40">
        <v>4</v>
      </c>
      <c r="E99" s="40">
        <v>1210601470</v>
      </c>
      <c r="F99" s="53" t="s">
        <v>484</v>
      </c>
      <c r="G99" s="43" t="s">
        <v>485</v>
      </c>
      <c r="H99" s="224"/>
      <c r="I99" s="225">
        <v>49</v>
      </c>
      <c r="J99" s="226">
        <v>334756</v>
      </c>
      <c r="K99" s="196">
        <f t="shared" si="5"/>
        <v>6831.7551020408164</v>
      </c>
      <c r="L99" s="225">
        <v>2567</v>
      </c>
      <c r="M99" s="227">
        <f t="shared" si="6"/>
        <v>334756</v>
      </c>
      <c r="N99" s="196">
        <f t="shared" si="7"/>
        <v>130.40747954811064</v>
      </c>
      <c r="O99" s="228"/>
      <c r="P99" s="224"/>
      <c r="Q99" s="229"/>
      <c r="R99" s="229"/>
      <c r="S99" s="230"/>
      <c r="T99" s="231"/>
      <c r="U99" s="232"/>
    </row>
    <row r="100" spans="1:21" ht="27" customHeight="1">
      <c r="A100" s="13"/>
      <c r="B100" s="53" t="s">
        <v>63</v>
      </c>
      <c r="C100" s="41">
        <v>96</v>
      </c>
      <c r="D100" s="40">
        <v>4</v>
      </c>
      <c r="E100" s="40">
        <v>1212402174</v>
      </c>
      <c r="F100" s="53" t="s">
        <v>486</v>
      </c>
      <c r="G100" s="44" t="s">
        <v>487</v>
      </c>
      <c r="H100" s="224">
        <v>20</v>
      </c>
      <c r="I100" s="225">
        <v>317</v>
      </c>
      <c r="J100" s="226">
        <v>2934368</v>
      </c>
      <c r="K100" s="196">
        <f t="shared" si="5"/>
        <v>9256.6813880126174</v>
      </c>
      <c r="L100" s="225">
        <v>12635</v>
      </c>
      <c r="M100" s="227">
        <f t="shared" si="6"/>
        <v>2934368</v>
      </c>
      <c r="N100" s="196">
        <f t="shared" si="7"/>
        <v>232.24123466561139</v>
      </c>
      <c r="O100" s="228"/>
      <c r="P100" s="224"/>
      <c r="Q100" s="229"/>
      <c r="R100" s="229"/>
      <c r="S100" s="230"/>
      <c r="T100" s="231"/>
      <c r="U100" s="232"/>
    </row>
    <row r="101" spans="1:21" ht="27" customHeight="1">
      <c r="A101" s="13"/>
      <c r="B101" s="53" t="s">
        <v>63</v>
      </c>
      <c r="C101" s="41">
        <v>97</v>
      </c>
      <c r="D101" s="40">
        <v>4</v>
      </c>
      <c r="E101" s="40">
        <v>1212701765</v>
      </c>
      <c r="F101" s="53" t="s">
        <v>488</v>
      </c>
      <c r="G101" s="44" t="s">
        <v>489</v>
      </c>
      <c r="H101" s="224">
        <v>20</v>
      </c>
      <c r="I101" s="225">
        <v>92</v>
      </c>
      <c r="J101" s="226">
        <v>876000</v>
      </c>
      <c r="K101" s="196">
        <f t="shared" si="5"/>
        <v>9521.7391304347821</v>
      </c>
      <c r="L101" s="225">
        <v>5080</v>
      </c>
      <c r="M101" s="227">
        <f t="shared" si="6"/>
        <v>876000</v>
      </c>
      <c r="N101" s="196">
        <f t="shared" si="7"/>
        <v>172.44094488188978</v>
      </c>
      <c r="O101" s="228"/>
      <c r="P101" s="224"/>
      <c r="Q101" s="229" t="s">
        <v>295</v>
      </c>
      <c r="R101" s="229"/>
      <c r="S101" s="230">
        <v>0.92</v>
      </c>
      <c r="T101" s="231"/>
      <c r="U101" s="232"/>
    </row>
    <row r="102" spans="1:21" ht="27" customHeight="1">
      <c r="A102" s="13"/>
      <c r="B102" s="53" t="s">
        <v>63</v>
      </c>
      <c r="C102" s="41">
        <v>98</v>
      </c>
      <c r="D102" s="40">
        <v>4</v>
      </c>
      <c r="E102" s="40"/>
      <c r="F102" s="53" t="s">
        <v>490</v>
      </c>
      <c r="G102" s="44" t="s">
        <v>491</v>
      </c>
      <c r="H102" s="224">
        <v>20</v>
      </c>
      <c r="I102" s="225">
        <v>445</v>
      </c>
      <c r="J102" s="226">
        <v>7442450</v>
      </c>
      <c r="K102" s="196">
        <f t="shared" si="5"/>
        <v>16724.606741573032</v>
      </c>
      <c r="L102" s="225">
        <v>33276</v>
      </c>
      <c r="M102" s="227">
        <f t="shared" si="6"/>
        <v>7442450</v>
      </c>
      <c r="N102" s="196">
        <f t="shared" si="7"/>
        <v>223.65819209039549</v>
      </c>
      <c r="O102" s="228"/>
      <c r="P102" s="224"/>
      <c r="Q102" s="229"/>
      <c r="R102" s="229"/>
      <c r="S102" s="230"/>
      <c r="T102" s="231"/>
      <c r="U102" s="232"/>
    </row>
    <row r="103" spans="1:21" ht="27" customHeight="1">
      <c r="A103" s="13"/>
      <c r="B103" s="53" t="s">
        <v>63</v>
      </c>
      <c r="C103" s="41">
        <v>99</v>
      </c>
      <c r="D103" s="40">
        <v>4</v>
      </c>
      <c r="E103" s="40"/>
      <c r="F103" s="53" t="s">
        <v>490</v>
      </c>
      <c r="G103" s="44" t="s">
        <v>492</v>
      </c>
      <c r="H103" s="224">
        <v>20</v>
      </c>
      <c r="I103" s="225">
        <v>290</v>
      </c>
      <c r="J103" s="226">
        <v>5096450</v>
      </c>
      <c r="K103" s="196">
        <f t="shared" si="5"/>
        <v>17573.96551724138</v>
      </c>
      <c r="L103" s="225">
        <v>21084</v>
      </c>
      <c r="M103" s="227">
        <f t="shared" si="6"/>
        <v>5096450</v>
      </c>
      <c r="N103" s="196">
        <f t="shared" si="7"/>
        <v>241.72121039650921</v>
      </c>
      <c r="O103" s="228"/>
      <c r="P103" s="224"/>
      <c r="Q103" s="229"/>
      <c r="R103" s="229"/>
      <c r="S103" s="230"/>
      <c r="T103" s="231"/>
      <c r="U103" s="232"/>
    </row>
    <row r="104" spans="1:21" ht="27" customHeight="1">
      <c r="A104" s="13"/>
      <c r="B104" s="53" t="s">
        <v>63</v>
      </c>
      <c r="C104" s="41">
        <v>100</v>
      </c>
      <c r="D104" s="40">
        <v>4</v>
      </c>
      <c r="E104" s="40"/>
      <c r="F104" s="53" t="s">
        <v>490</v>
      </c>
      <c r="G104" s="44" t="s">
        <v>493</v>
      </c>
      <c r="H104" s="224">
        <v>20</v>
      </c>
      <c r="I104" s="225">
        <v>240</v>
      </c>
      <c r="J104" s="226">
        <v>4650950</v>
      </c>
      <c r="K104" s="196">
        <f t="shared" si="5"/>
        <v>19378.958333333332</v>
      </c>
      <c r="L104" s="225">
        <v>18532</v>
      </c>
      <c r="M104" s="227">
        <f t="shared" si="6"/>
        <v>4650950</v>
      </c>
      <c r="N104" s="196">
        <f t="shared" si="7"/>
        <v>250.96859486293977</v>
      </c>
      <c r="O104" s="228"/>
      <c r="P104" s="224"/>
      <c r="Q104" s="229"/>
      <c r="R104" s="229"/>
      <c r="S104" s="230"/>
      <c r="T104" s="231"/>
      <c r="U104" s="232"/>
    </row>
    <row r="105" spans="1:21" ht="27" customHeight="1">
      <c r="A105" s="13"/>
      <c r="B105" s="53" t="s">
        <v>63</v>
      </c>
      <c r="C105" s="41">
        <v>101</v>
      </c>
      <c r="D105" s="40">
        <v>4</v>
      </c>
      <c r="E105" s="40"/>
      <c r="F105" s="53" t="s">
        <v>494</v>
      </c>
      <c r="G105" s="44" t="s">
        <v>495</v>
      </c>
      <c r="H105" s="224"/>
      <c r="I105" s="225">
        <v>105</v>
      </c>
      <c r="J105" s="226">
        <v>690600</v>
      </c>
      <c r="K105" s="196">
        <f t="shared" si="5"/>
        <v>6577.1428571428569</v>
      </c>
      <c r="L105" s="225">
        <v>3453</v>
      </c>
      <c r="M105" s="227">
        <f t="shared" si="6"/>
        <v>690600</v>
      </c>
      <c r="N105" s="196">
        <f t="shared" si="7"/>
        <v>200</v>
      </c>
      <c r="O105" s="228"/>
      <c r="P105" s="224"/>
      <c r="Q105" s="229"/>
      <c r="R105" s="229"/>
      <c r="S105" s="230"/>
      <c r="T105" s="231"/>
      <c r="U105" s="232"/>
    </row>
    <row r="106" spans="1:21" ht="27" customHeight="1">
      <c r="A106" s="13"/>
      <c r="B106" s="53" t="s">
        <v>63</v>
      </c>
      <c r="C106" s="41">
        <v>102</v>
      </c>
      <c r="D106" s="40">
        <v>4</v>
      </c>
      <c r="E106" s="40">
        <v>2040003014578</v>
      </c>
      <c r="F106" s="53" t="s">
        <v>496</v>
      </c>
      <c r="G106" s="44" t="s">
        <v>497</v>
      </c>
      <c r="H106" s="224">
        <v>20</v>
      </c>
      <c r="I106" s="225">
        <v>214</v>
      </c>
      <c r="J106" s="226">
        <v>3811301</v>
      </c>
      <c r="K106" s="196">
        <f t="shared" si="5"/>
        <v>17809.817757009347</v>
      </c>
      <c r="L106" s="225">
        <v>14855.5</v>
      </c>
      <c r="M106" s="227">
        <f t="shared" si="6"/>
        <v>3811301</v>
      </c>
      <c r="N106" s="196">
        <f t="shared" si="7"/>
        <v>256.55824442125811</v>
      </c>
      <c r="O106" s="228"/>
      <c r="P106" s="224"/>
      <c r="Q106" s="229"/>
      <c r="R106" s="229"/>
      <c r="S106" s="230"/>
      <c r="T106" s="231" t="s">
        <v>295</v>
      </c>
      <c r="U106" s="232">
        <v>7.0000000000000007E-2</v>
      </c>
    </row>
    <row r="107" spans="1:21" ht="27" customHeight="1">
      <c r="A107" s="13"/>
      <c r="B107" s="53" t="s">
        <v>63</v>
      </c>
      <c r="C107" s="41">
        <v>103</v>
      </c>
      <c r="D107" s="40">
        <v>4</v>
      </c>
      <c r="E107" s="40">
        <v>2040003014578</v>
      </c>
      <c r="F107" s="53" t="s">
        <v>496</v>
      </c>
      <c r="G107" s="44" t="s">
        <v>498</v>
      </c>
      <c r="H107" s="224">
        <v>20</v>
      </c>
      <c r="I107" s="225">
        <v>250</v>
      </c>
      <c r="J107" s="226">
        <v>4514711</v>
      </c>
      <c r="K107" s="196">
        <f t="shared" si="5"/>
        <v>18058.844000000001</v>
      </c>
      <c r="L107" s="225">
        <v>17379.5</v>
      </c>
      <c r="M107" s="227">
        <f t="shared" si="6"/>
        <v>4514711</v>
      </c>
      <c r="N107" s="196">
        <f t="shared" si="7"/>
        <v>259.77220288270667</v>
      </c>
      <c r="O107" s="228"/>
      <c r="P107" s="224"/>
      <c r="Q107" s="229"/>
      <c r="R107" s="229"/>
      <c r="S107" s="230"/>
      <c r="T107" s="231"/>
      <c r="U107" s="232"/>
    </row>
    <row r="108" spans="1:21" ht="27" customHeight="1">
      <c r="A108" s="13"/>
      <c r="B108" s="53" t="s">
        <v>63</v>
      </c>
      <c r="C108" s="41">
        <v>104</v>
      </c>
      <c r="D108" s="40">
        <v>4</v>
      </c>
      <c r="E108" s="40">
        <v>1214100206</v>
      </c>
      <c r="F108" s="53" t="s">
        <v>499</v>
      </c>
      <c r="G108" s="44" t="s">
        <v>500</v>
      </c>
      <c r="H108" s="224">
        <v>20</v>
      </c>
      <c r="I108" s="225">
        <v>174</v>
      </c>
      <c r="J108" s="226">
        <v>910490</v>
      </c>
      <c r="K108" s="196">
        <f t="shared" si="5"/>
        <v>5232.7011494252874</v>
      </c>
      <c r="L108" s="225">
        <v>5080.25</v>
      </c>
      <c r="M108" s="227">
        <f t="shared" si="6"/>
        <v>910490</v>
      </c>
      <c r="N108" s="196">
        <f t="shared" si="7"/>
        <v>179.22149500516707</v>
      </c>
      <c r="O108" s="228"/>
      <c r="P108" s="224"/>
      <c r="Q108" s="229"/>
      <c r="R108" s="229"/>
      <c r="S108" s="230"/>
      <c r="T108" s="231"/>
      <c r="U108" s="232"/>
    </row>
    <row r="109" spans="1:21" ht="27" customHeight="1">
      <c r="A109" s="13"/>
      <c r="B109" s="53" t="s">
        <v>63</v>
      </c>
      <c r="C109" s="41">
        <v>105</v>
      </c>
      <c r="D109" s="40">
        <v>4</v>
      </c>
      <c r="E109" s="40">
        <v>4040003005708</v>
      </c>
      <c r="F109" s="53" t="s">
        <v>501</v>
      </c>
      <c r="G109" s="44" t="s">
        <v>502</v>
      </c>
      <c r="H109" s="224">
        <v>20</v>
      </c>
      <c r="I109" s="225">
        <v>397</v>
      </c>
      <c r="J109" s="226">
        <v>4224356</v>
      </c>
      <c r="K109" s="196">
        <f t="shared" si="5"/>
        <v>10640.695214105794</v>
      </c>
      <c r="L109" s="225">
        <v>13930</v>
      </c>
      <c r="M109" s="227">
        <f t="shared" si="6"/>
        <v>4224356</v>
      </c>
      <c r="N109" s="196">
        <f t="shared" si="7"/>
        <v>303.25599425699926</v>
      </c>
      <c r="O109" s="228"/>
      <c r="P109" s="224"/>
      <c r="Q109" s="229"/>
      <c r="R109" s="229"/>
      <c r="S109" s="230"/>
      <c r="T109" s="231"/>
      <c r="U109" s="232"/>
    </row>
    <row r="110" spans="1:21" ht="27" customHeight="1">
      <c r="A110" s="13"/>
      <c r="B110" s="53" t="s">
        <v>63</v>
      </c>
      <c r="C110" s="41">
        <v>106</v>
      </c>
      <c r="D110" s="40">
        <v>4</v>
      </c>
      <c r="E110" s="40"/>
      <c r="F110" s="53" t="s">
        <v>503</v>
      </c>
      <c r="G110" s="44" t="s">
        <v>504</v>
      </c>
      <c r="H110" s="224"/>
      <c r="I110" s="225"/>
      <c r="J110" s="226"/>
      <c r="K110" s="196">
        <f t="shared" si="5"/>
        <v>0</v>
      </c>
      <c r="L110" s="225"/>
      <c r="M110" s="227">
        <f t="shared" si="6"/>
        <v>0</v>
      </c>
      <c r="N110" s="196">
        <f t="shared" si="7"/>
        <v>0</v>
      </c>
      <c r="O110" s="228"/>
      <c r="P110" s="224"/>
      <c r="Q110" s="229"/>
      <c r="R110" s="229"/>
      <c r="S110" s="230"/>
      <c r="T110" s="231"/>
      <c r="U110" s="232"/>
    </row>
    <row r="111" spans="1:21" ht="27" customHeight="1">
      <c r="A111" s="13"/>
      <c r="B111" s="53" t="s">
        <v>63</v>
      </c>
      <c r="C111" s="41">
        <v>107</v>
      </c>
      <c r="D111" s="40">
        <v>1</v>
      </c>
      <c r="E111" s="40">
        <v>4040005010648</v>
      </c>
      <c r="F111" s="53" t="s">
        <v>505</v>
      </c>
      <c r="G111" s="44" t="s">
        <v>506</v>
      </c>
      <c r="H111" s="224">
        <v>50</v>
      </c>
      <c r="I111" s="225">
        <v>419</v>
      </c>
      <c r="J111" s="226">
        <v>3752626</v>
      </c>
      <c r="K111" s="196">
        <f t="shared" si="5"/>
        <v>8956.1479713603821</v>
      </c>
      <c r="L111" s="225">
        <v>31520</v>
      </c>
      <c r="M111" s="227">
        <f t="shared" si="6"/>
        <v>3752626</v>
      </c>
      <c r="N111" s="196">
        <f t="shared" si="7"/>
        <v>119.05539340101522</v>
      </c>
      <c r="O111" s="228"/>
      <c r="P111" s="224"/>
      <c r="Q111" s="229"/>
      <c r="R111" s="229"/>
      <c r="S111" s="230"/>
      <c r="T111" s="231"/>
      <c r="U111" s="232"/>
    </row>
    <row r="112" spans="1:21" ht="27" customHeight="1">
      <c r="A112" s="13"/>
      <c r="B112" s="53" t="s">
        <v>63</v>
      </c>
      <c r="C112" s="41">
        <v>108</v>
      </c>
      <c r="D112" s="40">
        <v>6</v>
      </c>
      <c r="E112" s="40"/>
      <c r="F112" s="53" t="s">
        <v>507</v>
      </c>
      <c r="G112" s="44" t="s">
        <v>508</v>
      </c>
      <c r="H112" s="224">
        <v>10</v>
      </c>
      <c r="I112" s="225">
        <v>79</v>
      </c>
      <c r="J112" s="226">
        <v>1478849</v>
      </c>
      <c r="K112" s="196">
        <f t="shared" si="5"/>
        <v>18719.607594936708</v>
      </c>
      <c r="L112" s="225">
        <v>6645</v>
      </c>
      <c r="M112" s="227">
        <f t="shared" si="6"/>
        <v>1478849</v>
      </c>
      <c r="N112" s="196">
        <f t="shared" si="7"/>
        <v>222.55063957863055</v>
      </c>
      <c r="O112" s="228"/>
      <c r="P112" s="224"/>
      <c r="Q112" s="229"/>
      <c r="R112" s="229"/>
      <c r="S112" s="230">
        <v>0</v>
      </c>
      <c r="T112" s="231"/>
      <c r="U112" s="232">
        <v>0</v>
      </c>
    </row>
    <row r="113" spans="1:21" ht="27" customHeight="1">
      <c r="A113" s="13"/>
      <c r="B113" s="53" t="s">
        <v>63</v>
      </c>
      <c r="C113" s="41">
        <v>109</v>
      </c>
      <c r="D113" s="40">
        <v>4</v>
      </c>
      <c r="E113" s="40"/>
      <c r="F113" s="53" t="s">
        <v>509</v>
      </c>
      <c r="G113" s="44" t="s">
        <v>510</v>
      </c>
      <c r="H113" s="224">
        <v>20</v>
      </c>
      <c r="I113" s="225">
        <v>250</v>
      </c>
      <c r="J113" s="226">
        <v>9035850</v>
      </c>
      <c r="K113" s="196">
        <f t="shared" si="5"/>
        <v>36143.4</v>
      </c>
      <c r="L113" s="225">
        <v>17885.75</v>
      </c>
      <c r="M113" s="227">
        <f t="shared" si="6"/>
        <v>9035850</v>
      </c>
      <c r="N113" s="196">
        <f t="shared" si="7"/>
        <v>505.19827236766702</v>
      </c>
      <c r="O113" s="228"/>
      <c r="P113" s="224"/>
      <c r="Q113" s="229"/>
      <c r="R113" s="229"/>
      <c r="S113" s="230"/>
      <c r="T113" s="231" t="s">
        <v>295</v>
      </c>
      <c r="U113" s="232">
        <v>0.26</v>
      </c>
    </row>
    <row r="114" spans="1:21" ht="27" customHeight="1">
      <c r="A114" s="13"/>
      <c r="B114" s="53" t="s">
        <v>63</v>
      </c>
      <c r="C114" s="41">
        <v>110</v>
      </c>
      <c r="D114" s="40">
        <v>2</v>
      </c>
      <c r="E114" s="40"/>
      <c r="F114" s="53" t="s">
        <v>511</v>
      </c>
      <c r="G114" s="46" t="s">
        <v>512</v>
      </c>
      <c r="H114" s="224">
        <v>20</v>
      </c>
      <c r="I114" s="225">
        <v>180</v>
      </c>
      <c r="J114" s="226">
        <v>4277460</v>
      </c>
      <c r="K114" s="196">
        <f t="shared" si="5"/>
        <v>23763.666666666668</v>
      </c>
      <c r="L114" s="225">
        <v>13507</v>
      </c>
      <c r="M114" s="227">
        <f t="shared" si="6"/>
        <v>4277460</v>
      </c>
      <c r="N114" s="196">
        <f t="shared" si="7"/>
        <v>316.68468201673204</v>
      </c>
      <c r="O114" s="228"/>
      <c r="P114" s="224"/>
      <c r="Q114" s="229"/>
      <c r="R114" s="229"/>
      <c r="S114" s="230"/>
      <c r="T114" s="231"/>
      <c r="U114" s="232"/>
    </row>
    <row r="115" spans="1:21" ht="27" customHeight="1">
      <c r="A115" s="13"/>
      <c r="B115" s="55" t="s">
        <v>63</v>
      </c>
      <c r="C115" s="41">
        <v>111</v>
      </c>
      <c r="D115" s="40">
        <v>2</v>
      </c>
      <c r="E115" s="40"/>
      <c r="F115" s="55" t="s">
        <v>513</v>
      </c>
      <c r="G115" s="46" t="s">
        <v>514</v>
      </c>
      <c r="H115" s="224">
        <v>10</v>
      </c>
      <c r="I115" s="225">
        <v>132</v>
      </c>
      <c r="J115" s="226">
        <v>1513000</v>
      </c>
      <c r="K115" s="196">
        <f t="shared" si="5"/>
        <v>11462.121212121212</v>
      </c>
      <c r="L115" s="225">
        <v>17043</v>
      </c>
      <c r="M115" s="227">
        <f t="shared" si="6"/>
        <v>1513000</v>
      </c>
      <c r="N115" s="196">
        <f t="shared" si="7"/>
        <v>88.775450331514406</v>
      </c>
      <c r="O115" s="228"/>
      <c r="P115" s="224"/>
      <c r="Q115" s="229"/>
      <c r="R115" s="229"/>
      <c r="S115" s="230"/>
      <c r="T115" s="231"/>
      <c r="U115" s="232"/>
    </row>
    <row r="116" spans="1:21" ht="27" customHeight="1">
      <c r="A116" s="13"/>
      <c r="B116" s="53" t="s">
        <v>63</v>
      </c>
      <c r="C116" s="41">
        <v>112</v>
      </c>
      <c r="D116" s="40">
        <v>2</v>
      </c>
      <c r="E116" s="40" t="s">
        <v>515</v>
      </c>
      <c r="F116" s="53" t="s">
        <v>516</v>
      </c>
      <c r="G116" s="59" t="s">
        <v>517</v>
      </c>
      <c r="H116" s="224">
        <v>14</v>
      </c>
      <c r="I116" s="225">
        <v>57</v>
      </c>
      <c r="J116" s="226">
        <v>343857</v>
      </c>
      <c r="K116" s="196">
        <f t="shared" si="5"/>
        <v>6032.5789473684208</v>
      </c>
      <c r="L116" s="225">
        <v>3986</v>
      </c>
      <c r="M116" s="227">
        <f t="shared" si="6"/>
        <v>343857</v>
      </c>
      <c r="N116" s="196">
        <f t="shared" si="7"/>
        <v>86.266181635725033</v>
      </c>
      <c r="O116" s="228"/>
      <c r="P116" s="224"/>
      <c r="Q116" s="229"/>
      <c r="R116" s="229"/>
      <c r="S116" s="230"/>
      <c r="T116" s="231"/>
      <c r="U116" s="232"/>
    </row>
    <row r="117" spans="1:21" ht="27" customHeight="1">
      <c r="A117" s="13"/>
      <c r="B117" s="53" t="s">
        <v>63</v>
      </c>
      <c r="C117" s="41">
        <v>113</v>
      </c>
      <c r="D117" s="40">
        <v>2</v>
      </c>
      <c r="E117" s="40"/>
      <c r="F117" s="53" t="s">
        <v>518</v>
      </c>
      <c r="G117" s="46" t="s">
        <v>519</v>
      </c>
      <c r="H117" s="224">
        <v>10</v>
      </c>
      <c r="I117" s="225">
        <v>36</v>
      </c>
      <c r="J117" s="226">
        <v>920085</v>
      </c>
      <c r="K117" s="196">
        <f t="shared" si="5"/>
        <v>25557.916666666668</v>
      </c>
      <c r="L117" s="225">
        <v>3350</v>
      </c>
      <c r="M117" s="227">
        <f t="shared" si="6"/>
        <v>920085</v>
      </c>
      <c r="N117" s="196">
        <f t="shared" si="7"/>
        <v>274.65223880597017</v>
      </c>
      <c r="O117" s="228"/>
      <c r="P117" s="224"/>
      <c r="Q117" s="229"/>
      <c r="R117" s="229"/>
      <c r="S117" s="230"/>
      <c r="T117" s="231"/>
      <c r="U117" s="232"/>
    </row>
    <row r="118" spans="1:21" ht="27" customHeight="1">
      <c r="A118" s="13"/>
      <c r="B118" s="53" t="s">
        <v>63</v>
      </c>
      <c r="C118" s="41">
        <v>114</v>
      </c>
      <c r="D118" s="40">
        <v>2</v>
      </c>
      <c r="E118" s="40">
        <v>4040005009087</v>
      </c>
      <c r="F118" s="53" t="s">
        <v>518</v>
      </c>
      <c r="G118" s="46" t="s">
        <v>520</v>
      </c>
      <c r="H118" s="224">
        <v>10</v>
      </c>
      <c r="I118" s="225">
        <v>121</v>
      </c>
      <c r="J118" s="226">
        <v>1654400</v>
      </c>
      <c r="K118" s="196">
        <f t="shared" si="5"/>
        <v>13672.727272727272</v>
      </c>
      <c r="L118" s="225">
        <v>9753</v>
      </c>
      <c r="M118" s="227">
        <f t="shared" si="6"/>
        <v>1654400</v>
      </c>
      <c r="N118" s="196">
        <f t="shared" si="7"/>
        <v>169.62985747974983</v>
      </c>
      <c r="O118" s="228"/>
      <c r="P118" s="224"/>
      <c r="Q118" s="229"/>
      <c r="R118" s="229"/>
      <c r="S118" s="230"/>
      <c r="T118" s="231"/>
      <c r="U118" s="232"/>
    </row>
    <row r="119" spans="1:21" ht="27" customHeight="1">
      <c r="A119" s="13"/>
      <c r="B119" s="53" t="s">
        <v>104</v>
      </c>
      <c r="C119" s="41">
        <v>115</v>
      </c>
      <c r="D119" s="40">
        <v>2</v>
      </c>
      <c r="E119" s="40">
        <v>40005009087</v>
      </c>
      <c r="F119" s="53" t="s">
        <v>518</v>
      </c>
      <c r="G119" s="46" t="s">
        <v>521</v>
      </c>
      <c r="H119" s="252">
        <v>15</v>
      </c>
      <c r="I119" s="253">
        <v>197</v>
      </c>
      <c r="J119" s="254">
        <v>4026186</v>
      </c>
      <c r="K119" s="255">
        <f t="shared" si="5"/>
        <v>20437.492385786802</v>
      </c>
      <c r="L119" s="253">
        <v>21594</v>
      </c>
      <c r="M119" s="256">
        <f t="shared" si="6"/>
        <v>4026186</v>
      </c>
      <c r="N119" s="255">
        <f t="shared" si="7"/>
        <v>186.44929146985274</v>
      </c>
      <c r="O119" s="257"/>
      <c r="P119" s="252"/>
      <c r="Q119" s="258"/>
      <c r="R119" s="258"/>
      <c r="S119" s="259"/>
      <c r="T119" s="260"/>
      <c r="U119" s="261"/>
    </row>
    <row r="120" spans="1:21" ht="27" customHeight="1">
      <c r="A120" s="13"/>
      <c r="B120" s="60" t="s">
        <v>63</v>
      </c>
      <c r="C120" s="41">
        <v>116</v>
      </c>
      <c r="D120" s="40">
        <v>2</v>
      </c>
      <c r="E120" s="82"/>
      <c r="F120" s="60" t="s">
        <v>518</v>
      </c>
      <c r="G120" s="35" t="s">
        <v>522</v>
      </c>
      <c r="H120" s="224"/>
      <c r="I120" s="225">
        <v>176</v>
      </c>
      <c r="J120" s="226">
        <v>2198363</v>
      </c>
      <c r="K120" s="196">
        <f t="shared" si="5"/>
        <v>12490.698863636364</v>
      </c>
      <c r="L120" s="225">
        <v>14325</v>
      </c>
      <c r="M120" s="227">
        <f t="shared" si="6"/>
        <v>2198363</v>
      </c>
      <c r="N120" s="196">
        <f t="shared" si="7"/>
        <v>153.46338568935428</v>
      </c>
      <c r="O120" s="228"/>
      <c r="P120" s="224"/>
      <c r="Q120" s="229"/>
      <c r="R120" s="229"/>
      <c r="S120" s="230"/>
      <c r="T120" s="231"/>
      <c r="U120" s="232"/>
    </row>
    <row r="121" spans="1:21" ht="27" customHeight="1">
      <c r="A121" s="13"/>
      <c r="B121" s="53" t="s">
        <v>63</v>
      </c>
      <c r="C121" s="41">
        <v>117</v>
      </c>
      <c r="D121" s="40">
        <v>2</v>
      </c>
      <c r="E121" s="40" t="s">
        <v>523</v>
      </c>
      <c r="F121" s="53" t="s">
        <v>518</v>
      </c>
      <c r="G121" s="46" t="s">
        <v>524</v>
      </c>
      <c r="H121" s="224">
        <v>40</v>
      </c>
      <c r="I121" s="225">
        <v>366</v>
      </c>
      <c r="J121" s="226">
        <v>5458992</v>
      </c>
      <c r="K121" s="196">
        <f t="shared" si="5"/>
        <v>14915.27868852459</v>
      </c>
      <c r="L121" s="225">
        <v>32257</v>
      </c>
      <c r="M121" s="227">
        <f t="shared" si="6"/>
        <v>5458992</v>
      </c>
      <c r="N121" s="196">
        <f t="shared" si="7"/>
        <v>169.2343367331122</v>
      </c>
      <c r="O121" s="228"/>
      <c r="P121" s="224"/>
      <c r="Q121" s="229"/>
      <c r="R121" s="229"/>
      <c r="S121" s="230"/>
      <c r="T121" s="231"/>
      <c r="U121" s="232"/>
    </row>
    <row r="122" spans="1:21" ht="27" customHeight="1">
      <c r="A122" s="13"/>
      <c r="B122" s="61" t="s">
        <v>63</v>
      </c>
      <c r="C122" s="41">
        <v>118</v>
      </c>
      <c r="D122" s="40">
        <v>2</v>
      </c>
      <c r="E122" s="81">
        <v>5040005002446</v>
      </c>
      <c r="F122" s="61" t="s">
        <v>525</v>
      </c>
      <c r="G122" s="62" t="s">
        <v>526</v>
      </c>
      <c r="H122" s="224">
        <v>30</v>
      </c>
      <c r="I122" s="225">
        <v>383</v>
      </c>
      <c r="J122" s="226">
        <v>13549850</v>
      </c>
      <c r="K122" s="196">
        <f t="shared" si="5"/>
        <v>35378.198433420366</v>
      </c>
      <c r="L122" s="225">
        <v>38711</v>
      </c>
      <c r="M122" s="227">
        <f t="shared" si="6"/>
        <v>13549850</v>
      </c>
      <c r="N122" s="196">
        <f t="shared" si="7"/>
        <v>350.02583245072458</v>
      </c>
      <c r="O122" s="228"/>
      <c r="P122" s="224"/>
      <c r="Q122" s="229"/>
      <c r="R122" s="229"/>
      <c r="S122" s="230"/>
      <c r="T122" s="231"/>
      <c r="U122" s="232"/>
    </row>
    <row r="123" spans="1:21" ht="27" customHeight="1">
      <c r="A123" s="13"/>
      <c r="B123" s="53" t="s">
        <v>63</v>
      </c>
      <c r="C123" s="41">
        <v>119</v>
      </c>
      <c r="D123" s="40">
        <v>2</v>
      </c>
      <c r="E123" s="40">
        <v>1211200272</v>
      </c>
      <c r="F123" s="53" t="s">
        <v>527</v>
      </c>
      <c r="G123" s="46" t="s">
        <v>528</v>
      </c>
      <c r="H123" s="224">
        <v>20</v>
      </c>
      <c r="I123" s="225">
        <v>240</v>
      </c>
      <c r="J123" s="226">
        <v>3641334</v>
      </c>
      <c r="K123" s="196">
        <f t="shared" si="5"/>
        <v>15172.225</v>
      </c>
      <c r="L123" s="225">
        <v>18533</v>
      </c>
      <c r="M123" s="227">
        <f t="shared" si="6"/>
        <v>3641334</v>
      </c>
      <c r="N123" s="196">
        <f t="shared" si="7"/>
        <v>196.47838989909891</v>
      </c>
      <c r="O123" s="228"/>
      <c r="P123" s="224"/>
      <c r="Q123" s="229"/>
      <c r="R123" s="229"/>
      <c r="S123" s="230"/>
      <c r="T123" s="231"/>
      <c r="U123" s="232"/>
    </row>
    <row r="124" spans="1:21" ht="27" customHeight="1">
      <c r="A124" s="13"/>
      <c r="B124" s="53" t="s">
        <v>63</v>
      </c>
      <c r="C124" s="41">
        <v>120</v>
      </c>
      <c r="D124" s="40">
        <v>2</v>
      </c>
      <c r="E124" s="40">
        <v>1212700502</v>
      </c>
      <c r="F124" s="53" t="s">
        <v>529</v>
      </c>
      <c r="G124" s="46" t="s">
        <v>530</v>
      </c>
      <c r="H124" s="224">
        <v>30</v>
      </c>
      <c r="I124" s="225">
        <v>335</v>
      </c>
      <c r="J124" s="226">
        <v>6156161</v>
      </c>
      <c r="K124" s="196">
        <f t="shared" si="5"/>
        <v>18376.599999999999</v>
      </c>
      <c r="L124" s="225">
        <v>34182</v>
      </c>
      <c r="M124" s="227">
        <f t="shared" si="6"/>
        <v>6156161</v>
      </c>
      <c r="N124" s="196">
        <f t="shared" si="7"/>
        <v>180.09949681118718</v>
      </c>
      <c r="O124" s="228"/>
      <c r="P124" s="224"/>
      <c r="Q124" s="229"/>
      <c r="R124" s="229"/>
      <c r="S124" s="230"/>
      <c r="T124" s="231"/>
      <c r="U124" s="232"/>
    </row>
    <row r="125" spans="1:21" ht="27" customHeight="1">
      <c r="A125" s="13"/>
      <c r="B125" s="53" t="s">
        <v>63</v>
      </c>
      <c r="C125" s="41">
        <v>121</v>
      </c>
      <c r="D125" s="40">
        <v>2</v>
      </c>
      <c r="E125" s="40"/>
      <c r="F125" s="53" t="s">
        <v>529</v>
      </c>
      <c r="G125" s="46" t="s">
        <v>531</v>
      </c>
      <c r="H125" s="224">
        <v>30</v>
      </c>
      <c r="I125" s="225">
        <v>304</v>
      </c>
      <c r="J125" s="226">
        <v>3867927</v>
      </c>
      <c r="K125" s="196">
        <f t="shared" si="5"/>
        <v>12723.444078947368</v>
      </c>
      <c r="L125" s="225">
        <v>33306</v>
      </c>
      <c r="M125" s="227">
        <f t="shared" si="6"/>
        <v>3867927</v>
      </c>
      <c r="N125" s="196">
        <f t="shared" si="7"/>
        <v>116.13303909205548</v>
      </c>
      <c r="O125" s="228"/>
      <c r="P125" s="224"/>
      <c r="Q125" s="229"/>
      <c r="R125" s="229"/>
      <c r="S125" s="230"/>
      <c r="T125" s="231"/>
      <c r="U125" s="232"/>
    </row>
    <row r="126" spans="1:21" ht="27" customHeight="1">
      <c r="A126" s="13"/>
      <c r="B126" s="53" t="s">
        <v>63</v>
      </c>
      <c r="C126" s="41">
        <v>122</v>
      </c>
      <c r="D126" s="40">
        <v>2</v>
      </c>
      <c r="E126" s="40"/>
      <c r="F126" s="53" t="s">
        <v>529</v>
      </c>
      <c r="G126" s="46" t="s">
        <v>532</v>
      </c>
      <c r="H126" s="224">
        <v>20</v>
      </c>
      <c r="I126" s="225">
        <v>223</v>
      </c>
      <c r="J126" s="226">
        <v>2545308</v>
      </c>
      <c r="K126" s="196">
        <f t="shared" si="5"/>
        <v>11413.937219730942</v>
      </c>
      <c r="L126" s="225">
        <v>20117</v>
      </c>
      <c r="M126" s="227">
        <f t="shared" si="6"/>
        <v>2545308</v>
      </c>
      <c r="N126" s="196">
        <f t="shared" si="7"/>
        <v>126.52522741959537</v>
      </c>
      <c r="O126" s="228"/>
      <c r="P126" s="224"/>
      <c r="Q126" s="229"/>
      <c r="R126" s="229"/>
      <c r="S126" s="230"/>
      <c r="T126" s="231"/>
      <c r="U126" s="232"/>
    </row>
    <row r="127" spans="1:21" ht="27" customHeight="1">
      <c r="A127" s="13"/>
      <c r="B127" s="53" t="s">
        <v>63</v>
      </c>
      <c r="C127" s="41">
        <v>123</v>
      </c>
      <c r="D127" s="40">
        <v>2</v>
      </c>
      <c r="E127" s="40"/>
      <c r="F127" s="53" t="s">
        <v>533</v>
      </c>
      <c r="G127" s="46" t="s">
        <v>534</v>
      </c>
      <c r="H127" s="224">
        <v>34</v>
      </c>
      <c r="I127" s="225">
        <v>362</v>
      </c>
      <c r="J127" s="226">
        <v>5026285</v>
      </c>
      <c r="K127" s="196">
        <f t="shared" si="5"/>
        <v>13884.765193370165</v>
      </c>
      <c r="L127" s="225">
        <v>18568</v>
      </c>
      <c r="M127" s="227">
        <f t="shared" si="6"/>
        <v>5026285</v>
      </c>
      <c r="N127" s="196">
        <f t="shared" si="7"/>
        <v>270.69609004739334</v>
      </c>
      <c r="O127" s="228"/>
      <c r="P127" s="224"/>
      <c r="Q127" s="229"/>
      <c r="R127" s="229"/>
      <c r="S127" s="230"/>
      <c r="T127" s="231"/>
      <c r="U127" s="232"/>
    </row>
    <row r="128" spans="1:21" ht="27" customHeight="1">
      <c r="A128" s="13"/>
      <c r="B128" s="53" t="s">
        <v>63</v>
      </c>
      <c r="C128" s="41">
        <v>124</v>
      </c>
      <c r="D128" s="40">
        <v>2</v>
      </c>
      <c r="E128" s="40"/>
      <c r="F128" s="53" t="s">
        <v>533</v>
      </c>
      <c r="G128" s="46" t="s">
        <v>535</v>
      </c>
      <c r="H128" s="224">
        <v>20</v>
      </c>
      <c r="I128" s="225">
        <v>160</v>
      </c>
      <c r="J128" s="226">
        <v>1800209</v>
      </c>
      <c r="K128" s="196">
        <f t="shared" si="5"/>
        <v>11251.30625</v>
      </c>
      <c r="L128" s="225">
        <v>7503</v>
      </c>
      <c r="M128" s="227">
        <f t="shared" si="6"/>
        <v>1800209</v>
      </c>
      <c r="N128" s="196">
        <f t="shared" si="7"/>
        <v>239.93189390910302</v>
      </c>
      <c r="O128" s="228"/>
      <c r="P128" s="224"/>
      <c r="Q128" s="229"/>
      <c r="R128" s="229"/>
      <c r="S128" s="230"/>
      <c r="T128" s="231" t="s">
        <v>295</v>
      </c>
      <c r="U128" s="232">
        <v>6.2500000000000001E-5</v>
      </c>
    </row>
    <row r="129" spans="1:21" ht="27" customHeight="1">
      <c r="A129" s="13"/>
      <c r="B129" s="53" t="s">
        <v>63</v>
      </c>
      <c r="C129" s="41">
        <v>125</v>
      </c>
      <c r="D129" s="40">
        <v>2</v>
      </c>
      <c r="E129" s="40">
        <v>5040005019580</v>
      </c>
      <c r="F129" s="53" t="s">
        <v>536</v>
      </c>
      <c r="G129" s="46" t="s">
        <v>537</v>
      </c>
      <c r="H129" s="224">
        <v>38</v>
      </c>
      <c r="I129" s="225">
        <v>264</v>
      </c>
      <c r="J129" s="226">
        <v>4989500</v>
      </c>
      <c r="K129" s="196">
        <f t="shared" si="5"/>
        <v>18899.621212121212</v>
      </c>
      <c r="L129" s="225">
        <v>29675</v>
      </c>
      <c r="M129" s="227">
        <f t="shared" si="6"/>
        <v>4989500</v>
      </c>
      <c r="N129" s="196">
        <f t="shared" si="7"/>
        <v>168.13816343723673</v>
      </c>
      <c r="O129" s="228"/>
      <c r="P129" s="224"/>
      <c r="Q129" s="229" t="s">
        <v>295</v>
      </c>
      <c r="R129" s="229" t="s">
        <v>295</v>
      </c>
      <c r="S129" s="230">
        <v>0.02</v>
      </c>
      <c r="T129" s="231"/>
      <c r="U129" s="232">
        <v>0</v>
      </c>
    </row>
    <row r="130" spans="1:21" ht="27" customHeight="1">
      <c r="A130" s="13"/>
      <c r="B130" s="53" t="s">
        <v>63</v>
      </c>
      <c r="C130" s="41">
        <v>126</v>
      </c>
      <c r="D130" s="40">
        <v>2</v>
      </c>
      <c r="E130" s="40">
        <v>9040005001502</v>
      </c>
      <c r="F130" s="53" t="s">
        <v>538</v>
      </c>
      <c r="G130" s="59" t="s">
        <v>539</v>
      </c>
      <c r="H130" s="224">
        <v>20</v>
      </c>
      <c r="I130" s="225">
        <v>216</v>
      </c>
      <c r="J130" s="226">
        <v>2690500</v>
      </c>
      <c r="K130" s="196">
        <f t="shared" si="5"/>
        <v>12456.018518518518</v>
      </c>
      <c r="L130" s="225">
        <v>15420</v>
      </c>
      <c r="M130" s="227">
        <f t="shared" si="6"/>
        <v>2690500</v>
      </c>
      <c r="N130" s="196">
        <f t="shared" si="7"/>
        <v>174.48119325551232</v>
      </c>
      <c r="O130" s="228"/>
      <c r="P130" s="224"/>
      <c r="Q130" s="229"/>
      <c r="R130" s="229"/>
      <c r="S130" s="230"/>
      <c r="T130" s="231"/>
      <c r="U130" s="232"/>
    </row>
    <row r="131" spans="1:21" ht="27" customHeight="1">
      <c r="A131" s="13"/>
      <c r="B131" s="63" t="s">
        <v>63</v>
      </c>
      <c r="C131" s="41">
        <v>127</v>
      </c>
      <c r="D131" s="40">
        <v>2</v>
      </c>
      <c r="E131" s="40"/>
      <c r="F131" s="63" t="s">
        <v>540</v>
      </c>
      <c r="G131" s="46" t="s">
        <v>541</v>
      </c>
      <c r="H131" s="224"/>
      <c r="I131" s="225">
        <v>138</v>
      </c>
      <c r="J131" s="226">
        <v>5209263</v>
      </c>
      <c r="K131" s="196">
        <f t="shared" si="5"/>
        <v>37748.282608695656</v>
      </c>
      <c r="L131" s="225">
        <v>10232</v>
      </c>
      <c r="M131" s="227">
        <f t="shared" si="6"/>
        <v>5209263</v>
      </c>
      <c r="N131" s="196">
        <f t="shared" si="7"/>
        <v>509.11483580922595</v>
      </c>
      <c r="O131" s="228"/>
      <c r="P131" s="224"/>
      <c r="Q131" s="229"/>
      <c r="R131" s="229"/>
      <c r="S131" s="230"/>
      <c r="T131" s="231"/>
      <c r="U131" s="232"/>
    </row>
    <row r="132" spans="1:21" ht="27" customHeight="1">
      <c r="A132" s="13"/>
      <c r="B132" s="63" t="s">
        <v>63</v>
      </c>
      <c r="C132" s="41">
        <v>128</v>
      </c>
      <c r="D132" s="40">
        <v>2</v>
      </c>
      <c r="E132" s="40">
        <v>8040005009083</v>
      </c>
      <c r="F132" s="63" t="s">
        <v>542</v>
      </c>
      <c r="G132" s="46" t="s">
        <v>543</v>
      </c>
      <c r="H132" s="224">
        <v>30</v>
      </c>
      <c r="I132" s="225">
        <v>272</v>
      </c>
      <c r="J132" s="226">
        <v>2206539</v>
      </c>
      <c r="K132" s="196">
        <f t="shared" si="5"/>
        <v>8112.275735294118</v>
      </c>
      <c r="L132" s="225">
        <v>23865</v>
      </c>
      <c r="M132" s="227">
        <f t="shared" si="6"/>
        <v>2206539</v>
      </c>
      <c r="N132" s="196">
        <f t="shared" si="7"/>
        <v>92.459208045254556</v>
      </c>
      <c r="O132" s="228"/>
      <c r="P132" s="224"/>
      <c r="Q132" s="229"/>
      <c r="R132" s="229"/>
      <c r="S132" s="230"/>
      <c r="T132" s="231"/>
      <c r="U132" s="232"/>
    </row>
    <row r="133" spans="1:21" ht="27" customHeight="1">
      <c r="A133" s="13"/>
      <c r="B133" s="63" t="s">
        <v>63</v>
      </c>
      <c r="C133" s="41">
        <v>129</v>
      </c>
      <c r="D133" s="40">
        <v>2</v>
      </c>
      <c r="E133" s="40">
        <v>8040005009083</v>
      </c>
      <c r="F133" s="63" t="s">
        <v>542</v>
      </c>
      <c r="G133" s="46" t="s">
        <v>544</v>
      </c>
      <c r="H133" s="224">
        <v>10</v>
      </c>
      <c r="I133" s="225">
        <v>117</v>
      </c>
      <c r="J133" s="226">
        <v>1787708</v>
      </c>
      <c r="K133" s="196">
        <f t="shared" si="5"/>
        <v>15279.555555555555</v>
      </c>
      <c r="L133" s="225">
        <v>15533</v>
      </c>
      <c r="M133" s="227">
        <f t="shared" si="6"/>
        <v>1787708</v>
      </c>
      <c r="N133" s="196">
        <f t="shared" si="7"/>
        <v>115.09096761733085</v>
      </c>
      <c r="O133" s="228"/>
      <c r="P133" s="224"/>
      <c r="Q133" s="229"/>
      <c r="R133" s="229"/>
      <c r="S133" s="230"/>
      <c r="T133" s="231"/>
      <c r="U133" s="232"/>
    </row>
    <row r="134" spans="1:21" ht="27" customHeight="1">
      <c r="A134" s="13"/>
      <c r="B134" s="63" t="s">
        <v>63</v>
      </c>
      <c r="C134" s="41">
        <v>130</v>
      </c>
      <c r="D134" s="40">
        <v>2</v>
      </c>
      <c r="E134" s="40"/>
      <c r="F134" s="63" t="s">
        <v>545</v>
      </c>
      <c r="G134" s="46" t="s">
        <v>546</v>
      </c>
      <c r="H134" s="224"/>
      <c r="I134" s="225">
        <v>265</v>
      </c>
      <c r="J134" s="226">
        <v>4677190</v>
      </c>
      <c r="K134" s="196">
        <f t="shared" si="5"/>
        <v>17649.773584905659</v>
      </c>
      <c r="L134" s="225">
        <v>22176</v>
      </c>
      <c r="M134" s="227">
        <f t="shared" si="6"/>
        <v>4677190</v>
      </c>
      <c r="N134" s="196">
        <f t="shared" si="7"/>
        <v>210.91224747474749</v>
      </c>
      <c r="O134" s="228"/>
      <c r="P134" s="224"/>
      <c r="Q134" s="229"/>
      <c r="R134" s="229"/>
      <c r="S134" s="230"/>
      <c r="T134" s="231"/>
      <c r="U134" s="232"/>
    </row>
    <row r="135" spans="1:21" ht="27" customHeight="1">
      <c r="A135" s="13"/>
      <c r="B135" s="63" t="s">
        <v>63</v>
      </c>
      <c r="C135" s="41">
        <v>131</v>
      </c>
      <c r="D135" s="40">
        <v>2</v>
      </c>
      <c r="E135" s="40">
        <v>1210900161</v>
      </c>
      <c r="F135" s="63" t="s">
        <v>547</v>
      </c>
      <c r="G135" s="46" t="s">
        <v>548</v>
      </c>
      <c r="H135" s="224">
        <v>20</v>
      </c>
      <c r="I135" s="225">
        <v>211</v>
      </c>
      <c r="J135" s="226">
        <v>3720779</v>
      </c>
      <c r="K135" s="196">
        <f t="shared" si="5"/>
        <v>17634.023696682463</v>
      </c>
      <c r="L135" s="225">
        <v>11928.5</v>
      </c>
      <c r="M135" s="227">
        <f t="shared" ref="M135:M140" si="8">J135</f>
        <v>3720779</v>
      </c>
      <c r="N135" s="196">
        <f t="shared" si="7"/>
        <v>311.92346061952469</v>
      </c>
      <c r="O135" s="228"/>
      <c r="P135" s="224"/>
      <c r="Q135" s="229"/>
      <c r="R135" s="229"/>
      <c r="S135" s="230"/>
      <c r="T135" s="231"/>
      <c r="U135" s="232"/>
    </row>
    <row r="136" spans="1:21" ht="27" customHeight="1">
      <c r="A136" s="13"/>
      <c r="B136" s="63" t="s">
        <v>63</v>
      </c>
      <c r="C136" s="41">
        <v>132</v>
      </c>
      <c r="D136" s="40">
        <v>2</v>
      </c>
      <c r="E136" s="40">
        <v>9040005004620</v>
      </c>
      <c r="F136" s="63" t="s">
        <v>549</v>
      </c>
      <c r="G136" s="46" t="s">
        <v>550</v>
      </c>
      <c r="H136" s="224">
        <v>20</v>
      </c>
      <c r="I136" s="225">
        <v>366</v>
      </c>
      <c r="J136" s="226">
        <v>2161246</v>
      </c>
      <c r="K136" s="196">
        <f t="shared" si="5"/>
        <v>5905.0437158469949</v>
      </c>
      <c r="L136" s="225">
        <v>16020</v>
      </c>
      <c r="M136" s="227">
        <f t="shared" si="8"/>
        <v>2161246</v>
      </c>
      <c r="N136" s="196">
        <f t="shared" si="7"/>
        <v>134.90923845193507</v>
      </c>
      <c r="O136" s="228"/>
      <c r="P136" s="224"/>
      <c r="Q136" s="229"/>
      <c r="R136" s="229"/>
      <c r="S136" s="230"/>
      <c r="T136" s="231"/>
      <c r="U136" s="232"/>
    </row>
    <row r="137" spans="1:21" ht="27" customHeight="1">
      <c r="A137" s="13"/>
      <c r="B137" s="63" t="s">
        <v>63</v>
      </c>
      <c r="C137" s="41">
        <v>133</v>
      </c>
      <c r="D137" s="40">
        <v>2</v>
      </c>
      <c r="E137" s="40"/>
      <c r="F137" s="63" t="s">
        <v>549</v>
      </c>
      <c r="G137" s="46" t="s">
        <v>551</v>
      </c>
      <c r="H137" s="224">
        <v>22</v>
      </c>
      <c r="I137" s="225">
        <v>227</v>
      </c>
      <c r="J137" s="226">
        <v>798563</v>
      </c>
      <c r="K137" s="196">
        <f t="shared" si="5"/>
        <v>3517.898678414097</v>
      </c>
      <c r="L137" s="225">
        <v>10373</v>
      </c>
      <c r="M137" s="227">
        <f t="shared" si="8"/>
        <v>798563</v>
      </c>
      <c r="N137" s="196">
        <f t="shared" si="7"/>
        <v>76.984768148076739</v>
      </c>
      <c r="O137" s="228"/>
      <c r="P137" s="224"/>
      <c r="Q137" s="229"/>
      <c r="R137" s="229"/>
      <c r="S137" s="230"/>
      <c r="T137" s="231"/>
      <c r="U137" s="232"/>
    </row>
    <row r="138" spans="1:21" ht="27" customHeight="1">
      <c r="A138" s="13"/>
      <c r="B138" s="63" t="s">
        <v>63</v>
      </c>
      <c r="C138" s="41">
        <v>134</v>
      </c>
      <c r="D138" s="40">
        <v>2</v>
      </c>
      <c r="E138" s="40"/>
      <c r="F138" s="63" t="s">
        <v>552</v>
      </c>
      <c r="G138" s="46" t="s">
        <v>553</v>
      </c>
      <c r="H138" s="224">
        <v>30</v>
      </c>
      <c r="I138" s="225">
        <v>538</v>
      </c>
      <c r="J138" s="226">
        <v>3712235</v>
      </c>
      <c r="K138" s="196">
        <f t="shared" si="5"/>
        <v>6900.065055762082</v>
      </c>
      <c r="L138" s="225">
        <v>30203</v>
      </c>
      <c r="M138" s="227">
        <f t="shared" si="8"/>
        <v>3712235</v>
      </c>
      <c r="N138" s="196">
        <f t="shared" si="7"/>
        <v>122.90947919080887</v>
      </c>
      <c r="O138" s="228"/>
      <c r="P138" s="224"/>
      <c r="Q138" s="229"/>
      <c r="R138" s="229"/>
      <c r="S138" s="230"/>
      <c r="T138" s="231"/>
      <c r="U138" s="232"/>
    </row>
    <row r="139" spans="1:21" ht="27" customHeight="1">
      <c r="A139" s="13"/>
      <c r="B139" s="63" t="s">
        <v>63</v>
      </c>
      <c r="C139" s="41">
        <v>135</v>
      </c>
      <c r="D139" s="40">
        <v>2</v>
      </c>
      <c r="E139" s="40" t="s">
        <v>554</v>
      </c>
      <c r="F139" s="63" t="s">
        <v>555</v>
      </c>
      <c r="G139" s="46" t="s">
        <v>556</v>
      </c>
      <c r="H139" s="224">
        <v>80</v>
      </c>
      <c r="I139" s="225">
        <v>618</v>
      </c>
      <c r="J139" s="226">
        <v>14998006</v>
      </c>
      <c r="K139" s="196">
        <f t="shared" si="5"/>
        <v>24268.618122977347</v>
      </c>
      <c r="L139" s="225">
        <v>57245</v>
      </c>
      <c r="M139" s="227">
        <f t="shared" si="8"/>
        <v>14998006</v>
      </c>
      <c r="N139" s="196">
        <f t="shared" si="7"/>
        <v>261.99678574547994</v>
      </c>
      <c r="O139" s="228"/>
      <c r="P139" s="224"/>
      <c r="Q139" s="229"/>
      <c r="R139" s="229"/>
      <c r="S139" s="230"/>
      <c r="T139" s="231"/>
      <c r="U139" s="232"/>
    </row>
    <row r="140" spans="1:21" ht="27" customHeight="1">
      <c r="A140" s="13"/>
      <c r="B140" s="63" t="s">
        <v>63</v>
      </c>
      <c r="C140" s="41">
        <v>136</v>
      </c>
      <c r="D140" s="40">
        <v>2</v>
      </c>
      <c r="E140" s="40">
        <v>8040005014083</v>
      </c>
      <c r="F140" s="63" t="s">
        <v>557</v>
      </c>
      <c r="G140" s="46" t="s">
        <v>558</v>
      </c>
      <c r="H140" s="224">
        <v>20</v>
      </c>
      <c r="I140" s="225">
        <v>223</v>
      </c>
      <c r="J140" s="226">
        <v>4685600</v>
      </c>
      <c r="K140" s="196">
        <f t="shared" si="5"/>
        <v>21011.659192825111</v>
      </c>
      <c r="L140" s="225">
        <v>20070</v>
      </c>
      <c r="M140" s="227">
        <f t="shared" si="8"/>
        <v>4685600</v>
      </c>
      <c r="N140" s="196">
        <f t="shared" si="7"/>
        <v>233.46287992027902</v>
      </c>
      <c r="O140" s="228"/>
      <c r="P140" s="224"/>
      <c r="Q140" s="229"/>
      <c r="R140" s="229"/>
      <c r="S140" s="230"/>
      <c r="T140" s="231"/>
      <c r="U140" s="232"/>
    </row>
    <row r="141" spans="1:21" ht="27" customHeight="1">
      <c r="A141" s="13"/>
      <c r="B141" s="63" t="s">
        <v>63</v>
      </c>
      <c r="C141" s="41">
        <v>137</v>
      </c>
      <c r="D141" s="40">
        <v>2</v>
      </c>
      <c r="E141" s="40"/>
      <c r="F141" s="63" t="s">
        <v>557</v>
      </c>
      <c r="G141" s="46" t="s">
        <v>559</v>
      </c>
      <c r="H141" s="224">
        <v>10</v>
      </c>
      <c r="I141" s="225">
        <v>131</v>
      </c>
      <c r="J141" s="226">
        <v>3010308</v>
      </c>
      <c r="K141" s="196">
        <v>22979.450381679388</v>
      </c>
      <c r="L141" s="225">
        <v>16830</v>
      </c>
      <c r="M141" s="227">
        <v>3010308</v>
      </c>
      <c r="N141" s="196">
        <v>178.8655971479501</v>
      </c>
      <c r="O141" s="228"/>
      <c r="P141" s="224"/>
      <c r="Q141" s="229"/>
      <c r="R141" s="229"/>
      <c r="S141" s="230"/>
      <c r="T141" s="231"/>
      <c r="U141" s="232"/>
    </row>
    <row r="142" spans="1:21" ht="27" customHeight="1">
      <c r="A142" s="13"/>
      <c r="B142" s="63" t="s">
        <v>63</v>
      </c>
      <c r="C142" s="41">
        <v>138</v>
      </c>
      <c r="D142" s="40">
        <v>2</v>
      </c>
      <c r="E142" s="40">
        <v>6040005018565</v>
      </c>
      <c r="F142" s="63" t="s">
        <v>560</v>
      </c>
      <c r="G142" s="46" t="s">
        <v>561</v>
      </c>
      <c r="H142" s="224">
        <v>10</v>
      </c>
      <c r="I142" s="225">
        <v>102</v>
      </c>
      <c r="J142" s="226">
        <v>1620562</v>
      </c>
      <c r="K142" s="196">
        <f t="shared" si="5"/>
        <v>15887.862745098038</v>
      </c>
      <c r="L142" s="225">
        <v>10592</v>
      </c>
      <c r="M142" s="227">
        <f t="shared" ref="M142:M205" si="9">J142</f>
        <v>1620562</v>
      </c>
      <c r="N142" s="196">
        <f t="shared" si="7"/>
        <v>152.99867824773415</v>
      </c>
      <c r="O142" s="228"/>
      <c r="P142" s="224"/>
      <c r="Q142" s="229"/>
      <c r="R142" s="229"/>
      <c r="S142" s="230"/>
      <c r="T142" s="231"/>
      <c r="U142" s="232"/>
    </row>
    <row r="143" spans="1:21" ht="27" customHeight="1">
      <c r="A143" s="13"/>
      <c r="B143" s="63" t="s">
        <v>63</v>
      </c>
      <c r="C143" s="41">
        <v>139</v>
      </c>
      <c r="D143" s="40">
        <v>2</v>
      </c>
      <c r="E143" s="40">
        <v>1210200315</v>
      </c>
      <c r="F143" s="63" t="s">
        <v>562</v>
      </c>
      <c r="G143" s="46" t="s">
        <v>563</v>
      </c>
      <c r="H143" s="224">
        <v>20</v>
      </c>
      <c r="I143" s="225">
        <v>222</v>
      </c>
      <c r="J143" s="226">
        <v>1105491</v>
      </c>
      <c r="K143" s="196">
        <f t="shared" si="5"/>
        <v>4979.6891891891892</v>
      </c>
      <c r="L143" s="225">
        <v>2773</v>
      </c>
      <c r="M143" s="227">
        <f t="shared" si="9"/>
        <v>1105491</v>
      </c>
      <c r="N143" s="196">
        <f t="shared" si="7"/>
        <v>398.66245943022</v>
      </c>
      <c r="O143" s="228"/>
      <c r="P143" s="224"/>
      <c r="Q143" s="229"/>
      <c r="R143" s="229"/>
      <c r="S143" s="230"/>
      <c r="T143" s="231"/>
      <c r="U143" s="232"/>
    </row>
    <row r="144" spans="1:21" ht="27" customHeight="1">
      <c r="A144" s="13"/>
      <c r="B144" s="63" t="s">
        <v>63</v>
      </c>
      <c r="C144" s="41">
        <v>140</v>
      </c>
      <c r="D144" s="40">
        <v>2</v>
      </c>
      <c r="E144" s="40">
        <v>1211000557</v>
      </c>
      <c r="F144" s="63" t="s">
        <v>564</v>
      </c>
      <c r="G144" s="46" t="s">
        <v>565</v>
      </c>
      <c r="H144" s="224">
        <v>10</v>
      </c>
      <c r="I144" s="225">
        <v>32</v>
      </c>
      <c r="J144" s="226">
        <v>214213</v>
      </c>
      <c r="K144" s="196">
        <f t="shared" si="5"/>
        <v>6694.15625</v>
      </c>
      <c r="L144" s="225">
        <v>1045</v>
      </c>
      <c r="M144" s="227">
        <f t="shared" si="9"/>
        <v>214213</v>
      </c>
      <c r="N144" s="196">
        <f t="shared" si="7"/>
        <v>204.98851674641148</v>
      </c>
      <c r="O144" s="228"/>
      <c r="P144" s="224"/>
      <c r="Q144" s="229"/>
      <c r="R144" s="229"/>
      <c r="S144" s="230"/>
      <c r="T144" s="231"/>
      <c r="U144" s="232"/>
    </row>
    <row r="145" spans="1:21" ht="27" customHeight="1">
      <c r="A145" s="13"/>
      <c r="B145" s="64" t="s">
        <v>63</v>
      </c>
      <c r="C145" s="41">
        <v>141</v>
      </c>
      <c r="D145" s="40">
        <v>2</v>
      </c>
      <c r="E145" s="81">
        <v>3040005004700</v>
      </c>
      <c r="F145" s="64" t="s">
        <v>566</v>
      </c>
      <c r="G145" s="62" t="s">
        <v>567</v>
      </c>
      <c r="H145" s="224">
        <v>20</v>
      </c>
      <c r="I145" s="225">
        <v>132</v>
      </c>
      <c r="J145" s="226">
        <v>1162323</v>
      </c>
      <c r="K145" s="196">
        <f t="shared" si="5"/>
        <v>8805.4772727272721</v>
      </c>
      <c r="L145" s="225">
        <v>4094</v>
      </c>
      <c r="M145" s="227">
        <f t="shared" si="9"/>
        <v>1162323</v>
      </c>
      <c r="N145" s="196">
        <f t="shared" si="7"/>
        <v>283.90889106008791</v>
      </c>
      <c r="O145" s="228"/>
      <c r="P145" s="224"/>
      <c r="Q145" s="229"/>
      <c r="R145" s="229"/>
      <c r="S145" s="230"/>
      <c r="T145" s="231" t="s">
        <v>295</v>
      </c>
      <c r="U145" s="232">
        <v>0.05</v>
      </c>
    </row>
    <row r="146" spans="1:21" ht="27" customHeight="1">
      <c r="A146" s="13"/>
      <c r="B146" s="63" t="s">
        <v>63</v>
      </c>
      <c r="C146" s="41">
        <v>142</v>
      </c>
      <c r="D146" s="40">
        <v>2</v>
      </c>
      <c r="E146" s="40"/>
      <c r="F146" s="63" t="s">
        <v>568</v>
      </c>
      <c r="G146" s="46" t="s">
        <v>569</v>
      </c>
      <c r="H146" s="224">
        <v>10</v>
      </c>
      <c r="I146" s="225">
        <v>108</v>
      </c>
      <c r="J146" s="226">
        <v>1410945</v>
      </c>
      <c r="K146" s="196">
        <f t="shared" si="5"/>
        <v>13064.305555555555</v>
      </c>
      <c r="L146" s="262">
        <v>6.7779999999999996</v>
      </c>
      <c r="M146" s="227">
        <f t="shared" si="9"/>
        <v>1410945</v>
      </c>
      <c r="N146" s="263">
        <v>208.2</v>
      </c>
      <c r="O146" s="228"/>
      <c r="P146" s="224"/>
      <c r="Q146" s="229"/>
      <c r="R146" s="229"/>
      <c r="S146" s="230"/>
      <c r="T146" s="231"/>
      <c r="U146" s="232"/>
    </row>
    <row r="147" spans="1:21" ht="27" customHeight="1">
      <c r="A147" s="13"/>
      <c r="B147" s="63" t="s">
        <v>63</v>
      </c>
      <c r="C147" s="41">
        <v>143</v>
      </c>
      <c r="D147" s="40">
        <v>2</v>
      </c>
      <c r="E147" s="40">
        <v>2040005018973</v>
      </c>
      <c r="F147" s="63" t="s">
        <v>158</v>
      </c>
      <c r="G147" s="46" t="s">
        <v>159</v>
      </c>
      <c r="H147" s="224"/>
      <c r="I147" s="225">
        <v>92</v>
      </c>
      <c r="J147" s="226">
        <v>1384124</v>
      </c>
      <c r="K147" s="196">
        <f t="shared" si="5"/>
        <v>15044.826086956522</v>
      </c>
      <c r="L147" s="225">
        <v>7362</v>
      </c>
      <c r="M147" s="227">
        <f t="shared" si="9"/>
        <v>1384124</v>
      </c>
      <c r="N147" s="196">
        <f t="shared" ref="N147" si="10">IF(AND(L147&gt;0,M147&gt;0),M147/L147,0)</f>
        <v>188.00923662048356</v>
      </c>
      <c r="O147" s="228"/>
      <c r="P147" s="224"/>
      <c r="Q147" s="229"/>
      <c r="R147" s="229"/>
      <c r="S147" s="230"/>
      <c r="T147" s="231" t="s">
        <v>295</v>
      </c>
      <c r="U147" s="232">
        <v>2.1000000000000001E-2</v>
      </c>
    </row>
    <row r="148" spans="1:21" ht="27" customHeight="1">
      <c r="A148" s="13"/>
      <c r="B148" s="63" t="s">
        <v>63</v>
      </c>
      <c r="C148" s="41">
        <v>144</v>
      </c>
      <c r="D148" s="40">
        <v>2</v>
      </c>
      <c r="E148" s="40">
        <v>1214300160</v>
      </c>
      <c r="F148" s="63" t="s">
        <v>160</v>
      </c>
      <c r="G148" s="46" t="s">
        <v>161</v>
      </c>
      <c r="H148" s="224">
        <v>50</v>
      </c>
      <c r="I148" s="225">
        <v>714</v>
      </c>
      <c r="J148" s="226">
        <v>15300666</v>
      </c>
      <c r="K148" s="196">
        <f t="shared" si="5"/>
        <v>21429.504201680673</v>
      </c>
      <c r="L148" s="225">
        <v>86924</v>
      </c>
      <c r="M148" s="227">
        <f t="shared" si="9"/>
        <v>15300666</v>
      </c>
      <c r="N148" s="196">
        <f t="shared" si="7"/>
        <v>176.02349178592794</v>
      </c>
      <c r="O148" s="228"/>
      <c r="P148" s="224"/>
      <c r="Q148" s="229"/>
      <c r="R148" s="229"/>
      <c r="S148" s="230"/>
      <c r="T148" s="231" t="s">
        <v>295</v>
      </c>
      <c r="U148" s="232">
        <v>0.02</v>
      </c>
    </row>
    <row r="149" spans="1:21" ht="27" customHeight="1">
      <c r="A149" s="13"/>
      <c r="B149" s="63" t="s">
        <v>63</v>
      </c>
      <c r="C149" s="41">
        <v>145</v>
      </c>
      <c r="D149" s="40">
        <v>2</v>
      </c>
      <c r="E149" s="40">
        <v>7040005019579</v>
      </c>
      <c r="F149" s="63" t="s">
        <v>570</v>
      </c>
      <c r="G149" s="46" t="s">
        <v>571</v>
      </c>
      <c r="H149" s="224">
        <v>24</v>
      </c>
      <c r="I149" s="225">
        <v>237</v>
      </c>
      <c r="J149" s="226">
        <v>4972335</v>
      </c>
      <c r="K149" s="196">
        <f t="shared" si="5"/>
        <v>20980.316455696204</v>
      </c>
      <c r="L149" s="225">
        <v>21910</v>
      </c>
      <c r="M149" s="227">
        <f t="shared" si="9"/>
        <v>4972335</v>
      </c>
      <c r="N149" s="196">
        <f t="shared" si="7"/>
        <v>226.94363304427202</v>
      </c>
      <c r="O149" s="228"/>
      <c r="P149" s="224"/>
      <c r="Q149" s="229"/>
      <c r="R149" s="229"/>
      <c r="S149" s="230"/>
      <c r="T149" s="231"/>
      <c r="U149" s="232"/>
    </row>
    <row r="150" spans="1:21" ht="27" customHeight="1">
      <c r="A150" s="13"/>
      <c r="B150" s="63" t="s">
        <v>63</v>
      </c>
      <c r="C150" s="41">
        <v>146</v>
      </c>
      <c r="D150" s="40">
        <v>2</v>
      </c>
      <c r="E150" s="40">
        <v>7040005019579</v>
      </c>
      <c r="F150" s="63" t="s">
        <v>570</v>
      </c>
      <c r="G150" s="46" t="s">
        <v>572</v>
      </c>
      <c r="H150" s="224">
        <v>20</v>
      </c>
      <c r="I150" s="225">
        <v>204</v>
      </c>
      <c r="J150" s="226">
        <v>4484790</v>
      </c>
      <c r="K150" s="196">
        <f t="shared" si="5"/>
        <v>21984.264705882353</v>
      </c>
      <c r="L150" s="225">
        <v>21181</v>
      </c>
      <c r="M150" s="227">
        <f t="shared" si="9"/>
        <v>4484790</v>
      </c>
      <c r="N150" s="196">
        <f t="shared" si="7"/>
        <v>211.73646192342193</v>
      </c>
      <c r="O150" s="228"/>
      <c r="P150" s="224"/>
      <c r="Q150" s="229"/>
      <c r="R150" s="229"/>
      <c r="S150" s="230"/>
      <c r="T150" s="231"/>
      <c r="U150" s="232"/>
    </row>
    <row r="151" spans="1:21" ht="27" customHeight="1">
      <c r="A151" s="13"/>
      <c r="B151" s="63" t="s">
        <v>63</v>
      </c>
      <c r="C151" s="41">
        <v>147</v>
      </c>
      <c r="D151" s="40">
        <v>2</v>
      </c>
      <c r="E151" s="40" t="s">
        <v>573</v>
      </c>
      <c r="F151" s="63" t="s">
        <v>574</v>
      </c>
      <c r="G151" s="46" t="s">
        <v>575</v>
      </c>
      <c r="H151" s="224">
        <v>20</v>
      </c>
      <c r="I151" s="225">
        <v>240</v>
      </c>
      <c r="J151" s="226">
        <v>5158757</v>
      </c>
      <c r="K151" s="196">
        <f t="shared" si="5"/>
        <v>21494.820833333335</v>
      </c>
      <c r="L151" s="225">
        <v>23565</v>
      </c>
      <c r="M151" s="227">
        <f t="shared" si="9"/>
        <v>5158757</v>
      </c>
      <c r="N151" s="196">
        <f t="shared" si="7"/>
        <v>218.91606195629112</v>
      </c>
      <c r="O151" s="228"/>
      <c r="P151" s="224"/>
      <c r="Q151" s="229"/>
      <c r="R151" s="229"/>
      <c r="S151" s="230"/>
      <c r="T151" s="231"/>
      <c r="U151" s="232"/>
    </row>
    <row r="152" spans="1:21" ht="27" customHeight="1">
      <c r="A152" s="13"/>
      <c r="B152" s="65" t="s">
        <v>63</v>
      </c>
      <c r="C152" s="55">
        <v>148</v>
      </c>
      <c r="D152" s="40">
        <v>2</v>
      </c>
      <c r="E152" s="40"/>
      <c r="F152" s="65" t="s">
        <v>576</v>
      </c>
      <c r="G152" s="59" t="s">
        <v>577</v>
      </c>
      <c r="H152" s="224">
        <v>20</v>
      </c>
      <c r="I152" s="225">
        <v>205</v>
      </c>
      <c r="J152" s="226">
        <v>6238211</v>
      </c>
      <c r="K152" s="196">
        <f t="shared" si="5"/>
        <v>30430.29756097561</v>
      </c>
      <c r="L152" s="225">
        <v>17064.5</v>
      </c>
      <c r="M152" s="227">
        <f t="shared" si="9"/>
        <v>6238211</v>
      </c>
      <c r="N152" s="196">
        <f t="shared" si="7"/>
        <v>365.56658560168773</v>
      </c>
      <c r="O152" s="228"/>
      <c r="P152" s="224"/>
      <c r="Q152" s="229"/>
      <c r="R152" s="229"/>
      <c r="S152" s="230"/>
      <c r="T152" s="231" t="s">
        <v>295</v>
      </c>
      <c r="U152" s="232">
        <v>0.11</v>
      </c>
    </row>
    <row r="153" spans="1:21" ht="27" customHeight="1">
      <c r="A153" s="13"/>
      <c r="B153" s="63" t="s">
        <v>63</v>
      </c>
      <c r="C153" s="41">
        <v>149</v>
      </c>
      <c r="D153" s="40">
        <v>2</v>
      </c>
      <c r="E153" s="40"/>
      <c r="F153" s="63" t="s">
        <v>576</v>
      </c>
      <c r="G153" s="46" t="s">
        <v>578</v>
      </c>
      <c r="H153" s="224">
        <v>12</v>
      </c>
      <c r="I153" s="225">
        <v>144</v>
      </c>
      <c r="J153" s="226">
        <v>1558460</v>
      </c>
      <c r="K153" s="196">
        <f t="shared" si="5"/>
        <v>10822.638888888889</v>
      </c>
      <c r="L153" s="225">
        <v>11000</v>
      </c>
      <c r="M153" s="227">
        <f t="shared" si="9"/>
        <v>1558460</v>
      </c>
      <c r="N153" s="196">
        <f t="shared" si="7"/>
        <v>141.67818181818183</v>
      </c>
      <c r="O153" s="228"/>
      <c r="P153" s="224"/>
      <c r="Q153" s="229"/>
      <c r="R153" s="229"/>
      <c r="S153" s="230"/>
      <c r="T153" s="231"/>
      <c r="U153" s="232"/>
    </row>
    <row r="154" spans="1:21" ht="27" customHeight="1">
      <c r="A154" s="13"/>
      <c r="B154" s="63" t="s">
        <v>63</v>
      </c>
      <c r="C154" s="41">
        <v>150</v>
      </c>
      <c r="D154" s="40">
        <v>2</v>
      </c>
      <c r="E154" s="40"/>
      <c r="F154" s="63" t="s">
        <v>576</v>
      </c>
      <c r="G154" s="46" t="s">
        <v>579</v>
      </c>
      <c r="H154" s="224">
        <v>40</v>
      </c>
      <c r="I154" s="225">
        <v>456</v>
      </c>
      <c r="J154" s="226">
        <v>7246695</v>
      </c>
      <c r="K154" s="196">
        <f t="shared" si="5"/>
        <v>15891.875</v>
      </c>
      <c r="L154" s="225">
        <v>38461</v>
      </c>
      <c r="M154" s="227">
        <f t="shared" si="9"/>
        <v>7246695</v>
      </c>
      <c r="N154" s="196">
        <f t="shared" si="7"/>
        <v>188.41670783390967</v>
      </c>
      <c r="O154" s="228"/>
      <c r="P154" s="224"/>
      <c r="Q154" s="229"/>
      <c r="R154" s="229"/>
      <c r="S154" s="230"/>
      <c r="T154" s="231"/>
      <c r="U154" s="232"/>
    </row>
    <row r="155" spans="1:21" ht="27" customHeight="1">
      <c r="A155" s="13"/>
      <c r="B155" s="63" t="s">
        <v>63</v>
      </c>
      <c r="C155" s="41">
        <v>151</v>
      </c>
      <c r="D155" s="40">
        <v>2</v>
      </c>
      <c r="E155" s="40"/>
      <c r="F155" s="63" t="s">
        <v>580</v>
      </c>
      <c r="G155" s="46" t="s">
        <v>581</v>
      </c>
      <c r="H155" s="224">
        <v>40</v>
      </c>
      <c r="I155" s="225">
        <v>440</v>
      </c>
      <c r="J155" s="226">
        <v>5053445</v>
      </c>
      <c r="K155" s="196">
        <f t="shared" si="5"/>
        <v>11485.102272727272</v>
      </c>
      <c r="L155" s="225">
        <v>45025</v>
      </c>
      <c r="M155" s="227">
        <f t="shared" si="9"/>
        <v>5053445</v>
      </c>
      <c r="N155" s="196">
        <f t="shared" si="7"/>
        <v>112.2364242087729</v>
      </c>
      <c r="O155" s="228"/>
      <c r="P155" s="224"/>
      <c r="Q155" s="229"/>
      <c r="R155" s="229"/>
      <c r="S155" s="230"/>
      <c r="T155" s="231"/>
      <c r="U155" s="232"/>
    </row>
    <row r="156" spans="1:21" ht="27" customHeight="1">
      <c r="A156" s="13"/>
      <c r="B156" s="63" t="s">
        <v>63</v>
      </c>
      <c r="C156" s="41">
        <v>152</v>
      </c>
      <c r="D156" s="40">
        <v>2</v>
      </c>
      <c r="E156" s="40" t="s">
        <v>582</v>
      </c>
      <c r="F156" s="63" t="s">
        <v>583</v>
      </c>
      <c r="G156" s="46" t="s">
        <v>584</v>
      </c>
      <c r="H156" s="224">
        <v>25</v>
      </c>
      <c r="I156" s="225">
        <v>440</v>
      </c>
      <c r="J156" s="226">
        <v>6303464</v>
      </c>
      <c r="K156" s="196">
        <f t="shared" si="5"/>
        <v>14326.054545454546</v>
      </c>
      <c r="L156" s="225">
        <v>29546</v>
      </c>
      <c r="M156" s="227">
        <f t="shared" si="9"/>
        <v>6303464</v>
      </c>
      <c r="N156" s="196">
        <f t="shared" si="7"/>
        <v>213.34407364787111</v>
      </c>
      <c r="O156" s="228"/>
      <c r="P156" s="224"/>
      <c r="Q156" s="229"/>
      <c r="R156" s="229"/>
      <c r="S156" s="230"/>
      <c r="T156" s="231"/>
      <c r="U156" s="232"/>
    </row>
    <row r="157" spans="1:21" ht="27" customHeight="1">
      <c r="A157" s="13"/>
      <c r="B157" s="63" t="s">
        <v>63</v>
      </c>
      <c r="C157" s="41">
        <v>153</v>
      </c>
      <c r="D157" s="40">
        <v>2</v>
      </c>
      <c r="E157" s="40" t="s">
        <v>582</v>
      </c>
      <c r="F157" s="63" t="s">
        <v>583</v>
      </c>
      <c r="G157" s="46" t="s">
        <v>585</v>
      </c>
      <c r="H157" s="224">
        <v>40</v>
      </c>
      <c r="I157" s="225">
        <v>539</v>
      </c>
      <c r="J157" s="226">
        <v>12278691</v>
      </c>
      <c r="K157" s="196">
        <f t="shared" si="5"/>
        <v>22780.502782931355</v>
      </c>
      <c r="L157" s="225">
        <v>52544</v>
      </c>
      <c r="M157" s="227">
        <f t="shared" si="9"/>
        <v>12278691</v>
      </c>
      <c r="N157" s="196">
        <f t="shared" si="7"/>
        <v>233.6839791412911</v>
      </c>
      <c r="O157" s="228"/>
      <c r="P157" s="224"/>
      <c r="Q157" s="229"/>
      <c r="R157" s="229"/>
      <c r="S157" s="230"/>
      <c r="T157" s="231"/>
      <c r="U157" s="232"/>
    </row>
    <row r="158" spans="1:21" ht="27" customHeight="1">
      <c r="A158" s="13"/>
      <c r="B158" s="63" t="s">
        <v>63</v>
      </c>
      <c r="C158" s="41">
        <v>154</v>
      </c>
      <c r="D158" s="40">
        <v>2</v>
      </c>
      <c r="E158" s="40">
        <v>5040005010291</v>
      </c>
      <c r="F158" s="63" t="s">
        <v>586</v>
      </c>
      <c r="G158" s="46" t="s">
        <v>587</v>
      </c>
      <c r="H158" s="224">
        <v>20</v>
      </c>
      <c r="I158" s="225">
        <v>227</v>
      </c>
      <c r="J158" s="226">
        <v>2332342</v>
      </c>
      <c r="K158" s="196">
        <f t="shared" si="5"/>
        <v>10274.63436123348</v>
      </c>
      <c r="L158" s="225">
        <v>12197</v>
      </c>
      <c r="M158" s="227">
        <f t="shared" si="9"/>
        <v>2332342</v>
      </c>
      <c r="N158" s="196">
        <f t="shared" si="7"/>
        <v>191.22259572025908</v>
      </c>
      <c r="O158" s="228"/>
      <c r="P158" s="224"/>
      <c r="Q158" s="229"/>
      <c r="R158" s="229"/>
      <c r="S158" s="230"/>
      <c r="T158" s="231"/>
      <c r="U158" s="232"/>
    </row>
    <row r="159" spans="1:21" ht="27" customHeight="1">
      <c r="A159" s="13"/>
      <c r="B159" s="63" t="s">
        <v>63</v>
      </c>
      <c r="C159" s="41">
        <v>155</v>
      </c>
      <c r="D159" s="40">
        <v>2</v>
      </c>
      <c r="E159" s="40">
        <v>1210700157</v>
      </c>
      <c r="F159" s="63" t="s">
        <v>586</v>
      </c>
      <c r="G159" s="46" t="s">
        <v>588</v>
      </c>
      <c r="H159" s="224">
        <v>34</v>
      </c>
      <c r="I159" s="225">
        <v>494</v>
      </c>
      <c r="J159" s="226">
        <v>5947253</v>
      </c>
      <c r="K159" s="196">
        <f t="shared" si="5"/>
        <v>12038.973684210527</v>
      </c>
      <c r="L159" s="225">
        <v>27876</v>
      </c>
      <c r="M159" s="227">
        <f t="shared" si="9"/>
        <v>5947253</v>
      </c>
      <c r="N159" s="196">
        <f t="shared" si="7"/>
        <v>213.34671401922802</v>
      </c>
      <c r="O159" s="228"/>
      <c r="P159" s="224"/>
      <c r="Q159" s="229"/>
      <c r="R159" s="229"/>
      <c r="S159" s="230"/>
      <c r="T159" s="231"/>
      <c r="U159" s="232"/>
    </row>
    <row r="160" spans="1:21" ht="27" customHeight="1">
      <c r="A160" s="13"/>
      <c r="B160" s="63" t="s">
        <v>63</v>
      </c>
      <c r="C160" s="41">
        <v>156</v>
      </c>
      <c r="D160" s="40">
        <v>2</v>
      </c>
      <c r="E160" s="40"/>
      <c r="F160" s="63" t="s">
        <v>586</v>
      </c>
      <c r="G160" s="46" t="s">
        <v>589</v>
      </c>
      <c r="H160" s="224">
        <v>30</v>
      </c>
      <c r="I160" s="225">
        <v>440</v>
      </c>
      <c r="J160" s="226">
        <v>6381960</v>
      </c>
      <c r="K160" s="196">
        <f t="shared" si="5"/>
        <v>14504.454545454546</v>
      </c>
      <c r="L160" s="225">
        <v>19471.75</v>
      </c>
      <c r="M160" s="227">
        <f t="shared" si="9"/>
        <v>6381960</v>
      </c>
      <c r="N160" s="196">
        <f t="shared" si="7"/>
        <v>327.75482429673758</v>
      </c>
      <c r="O160" s="228"/>
      <c r="P160" s="224"/>
      <c r="Q160" s="229"/>
      <c r="R160" s="229"/>
      <c r="S160" s="230"/>
      <c r="T160" s="231"/>
      <c r="U160" s="232"/>
    </row>
    <row r="161" spans="1:26" ht="27" customHeight="1">
      <c r="A161" s="13"/>
      <c r="B161" s="65" t="s">
        <v>63</v>
      </c>
      <c r="C161" s="55">
        <v>157</v>
      </c>
      <c r="D161" s="40">
        <v>2</v>
      </c>
      <c r="E161" s="40"/>
      <c r="F161" s="65" t="s">
        <v>590</v>
      </c>
      <c r="G161" s="59" t="s">
        <v>591</v>
      </c>
      <c r="H161" s="224">
        <v>18</v>
      </c>
      <c r="I161" s="225">
        <v>284</v>
      </c>
      <c r="J161" s="226">
        <v>3756585</v>
      </c>
      <c r="K161" s="196">
        <f t="shared" si="5"/>
        <v>13227.411971830987</v>
      </c>
      <c r="L161" s="225">
        <v>13342</v>
      </c>
      <c r="M161" s="227">
        <f t="shared" si="9"/>
        <v>3756585</v>
      </c>
      <c r="N161" s="196">
        <f t="shared" si="7"/>
        <v>281.56086044071355</v>
      </c>
      <c r="O161" s="228"/>
      <c r="P161" s="224"/>
      <c r="Q161" s="229"/>
      <c r="R161" s="229"/>
      <c r="S161" s="230"/>
      <c r="T161" s="231"/>
      <c r="U161" s="232"/>
    </row>
    <row r="162" spans="1:26" ht="27" customHeight="1">
      <c r="A162" s="13"/>
      <c r="B162" s="65" t="s">
        <v>63</v>
      </c>
      <c r="C162" s="55">
        <v>158</v>
      </c>
      <c r="D162" s="40">
        <v>2</v>
      </c>
      <c r="E162" s="40">
        <v>1214200337</v>
      </c>
      <c r="F162" s="65" t="s">
        <v>590</v>
      </c>
      <c r="G162" s="59" t="s">
        <v>592</v>
      </c>
      <c r="H162" s="224">
        <v>40</v>
      </c>
      <c r="I162" s="225">
        <v>449</v>
      </c>
      <c r="J162" s="226">
        <v>6997785</v>
      </c>
      <c r="K162" s="196">
        <f t="shared" si="5"/>
        <v>15585.267260579065</v>
      </c>
      <c r="L162" s="225">
        <v>42605</v>
      </c>
      <c r="M162" s="227">
        <f t="shared" si="9"/>
        <v>6997785</v>
      </c>
      <c r="N162" s="196">
        <f t="shared" si="7"/>
        <v>164.24797558971952</v>
      </c>
      <c r="O162" s="228"/>
      <c r="P162" s="224"/>
      <c r="Q162" s="229"/>
      <c r="R162" s="229"/>
      <c r="S162" s="230"/>
      <c r="T162" s="231"/>
      <c r="U162" s="232"/>
    </row>
    <row r="163" spans="1:26" ht="27" customHeight="1">
      <c r="A163" s="13"/>
      <c r="B163" s="53" t="s">
        <v>63</v>
      </c>
      <c r="C163" s="41">
        <v>159</v>
      </c>
      <c r="D163" s="40">
        <v>2</v>
      </c>
      <c r="E163" s="40"/>
      <c r="F163" s="53" t="s">
        <v>593</v>
      </c>
      <c r="G163" s="42" t="s">
        <v>594</v>
      </c>
      <c r="H163" s="224"/>
      <c r="I163" s="225">
        <v>284</v>
      </c>
      <c r="J163" s="226">
        <v>4267000</v>
      </c>
      <c r="K163" s="196">
        <f t="shared" si="5"/>
        <v>15024.647887323943</v>
      </c>
      <c r="L163" s="225">
        <v>24092</v>
      </c>
      <c r="M163" s="227">
        <f t="shared" si="9"/>
        <v>4267000</v>
      </c>
      <c r="N163" s="196">
        <f t="shared" si="7"/>
        <v>177.11273451768221</v>
      </c>
      <c r="O163" s="228"/>
      <c r="P163" s="224"/>
      <c r="Q163" s="229"/>
      <c r="R163" s="229"/>
      <c r="S163" s="230"/>
      <c r="T163" s="231"/>
      <c r="U163" s="232"/>
      <c r="V163" s="78">
        <v>2</v>
      </c>
      <c r="W163" s="79" t="s">
        <v>9</v>
      </c>
      <c r="Y163" s="78">
        <v>2</v>
      </c>
      <c r="Z163" s="78" t="s">
        <v>25</v>
      </c>
    </row>
    <row r="164" spans="1:26" ht="27" customHeight="1">
      <c r="A164" s="13"/>
      <c r="B164" s="53" t="s">
        <v>63</v>
      </c>
      <c r="C164" s="41">
        <v>160</v>
      </c>
      <c r="D164" s="40">
        <v>2</v>
      </c>
      <c r="E164" s="40">
        <v>1213600115</v>
      </c>
      <c r="F164" s="53" t="s">
        <v>593</v>
      </c>
      <c r="G164" s="54" t="s">
        <v>595</v>
      </c>
      <c r="H164" s="224">
        <v>45</v>
      </c>
      <c r="I164" s="225">
        <v>574</v>
      </c>
      <c r="J164" s="226">
        <v>5816550</v>
      </c>
      <c r="K164" s="196">
        <f t="shared" si="5"/>
        <v>10133.36236933798</v>
      </c>
      <c r="L164" s="225">
        <v>54720</v>
      </c>
      <c r="M164" s="227">
        <f t="shared" si="9"/>
        <v>5816550</v>
      </c>
      <c r="N164" s="196">
        <f t="shared" si="7"/>
        <v>106.29660087719299</v>
      </c>
      <c r="O164" s="228"/>
      <c r="P164" s="224"/>
      <c r="Q164" s="229"/>
      <c r="R164" s="229"/>
      <c r="S164" s="230"/>
      <c r="T164" s="231"/>
      <c r="U164" s="232"/>
      <c r="V164" s="78">
        <v>3</v>
      </c>
      <c r="W164" s="79" t="s">
        <v>10</v>
      </c>
    </row>
    <row r="165" spans="1:26" ht="27" customHeight="1">
      <c r="A165" s="13"/>
      <c r="B165" s="53" t="s">
        <v>63</v>
      </c>
      <c r="C165" s="41">
        <v>161</v>
      </c>
      <c r="D165" s="40">
        <v>2</v>
      </c>
      <c r="E165" s="40">
        <v>121460049</v>
      </c>
      <c r="F165" s="53" t="s">
        <v>596</v>
      </c>
      <c r="G165" s="42" t="s">
        <v>597</v>
      </c>
      <c r="H165" s="224">
        <v>34</v>
      </c>
      <c r="I165" s="225">
        <v>435</v>
      </c>
      <c r="J165" s="226">
        <v>8700256</v>
      </c>
      <c r="K165" s="196">
        <f t="shared" si="5"/>
        <v>20000.588505747128</v>
      </c>
      <c r="L165" s="225">
        <v>33386</v>
      </c>
      <c r="M165" s="227">
        <f t="shared" si="9"/>
        <v>8700256</v>
      </c>
      <c r="N165" s="196">
        <f t="shared" si="7"/>
        <v>260.59593841730066</v>
      </c>
      <c r="O165" s="228"/>
      <c r="P165" s="224"/>
      <c r="Q165" s="229" t="s">
        <v>295</v>
      </c>
      <c r="R165" s="229"/>
      <c r="S165" s="230">
        <v>1.4E-2</v>
      </c>
      <c r="T165" s="231" t="s">
        <v>295</v>
      </c>
      <c r="U165" s="232">
        <v>0.03</v>
      </c>
      <c r="V165" s="78">
        <v>4</v>
      </c>
      <c r="W165" s="79" t="s">
        <v>23</v>
      </c>
    </row>
    <row r="166" spans="1:26" ht="27" customHeight="1">
      <c r="A166" s="13"/>
      <c r="B166" s="53" t="s">
        <v>63</v>
      </c>
      <c r="C166" s="41">
        <v>162</v>
      </c>
      <c r="D166" s="40">
        <v>2</v>
      </c>
      <c r="E166" s="40"/>
      <c r="F166" s="53" t="s">
        <v>596</v>
      </c>
      <c r="G166" s="42" t="s">
        <v>598</v>
      </c>
      <c r="H166" s="224">
        <v>10</v>
      </c>
      <c r="I166" s="225">
        <v>120</v>
      </c>
      <c r="J166" s="226">
        <v>1026130</v>
      </c>
      <c r="K166" s="196">
        <f t="shared" si="5"/>
        <v>8551.0833333333339</v>
      </c>
      <c r="L166" s="225">
        <v>12528</v>
      </c>
      <c r="M166" s="227">
        <f t="shared" si="9"/>
        <v>1026130</v>
      </c>
      <c r="N166" s="196">
        <f t="shared" si="7"/>
        <v>81.906928480204343</v>
      </c>
      <c r="O166" s="228"/>
      <c r="P166" s="224"/>
      <c r="Q166" s="229"/>
      <c r="R166" s="229"/>
      <c r="S166" s="230"/>
      <c r="T166" s="231"/>
      <c r="U166" s="232"/>
      <c r="V166" s="78">
        <v>5</v>
      </c>
      <c r="W166" s="79" t="s">
        <v>12</v>
      </c>
    </row>
    <row r="167" spans="1:26" ht="27" customHeight="1">
      <c r="A167" s="13"/>
      <c r="B167" s="53" t="s">
        <v>63</v>
      </c>
      <c r="C167" s="41">
        <v>163</v>
      </c>
      <c r="D167" s="40">
        <v>2</v>
      </c>
      <c r="E167" s="40">
        <v>6040005005712</v>
      </c>
      <c r="F167" s="53" t="s">
        <v>599</v>
      </c>
      <c r="G167" s="42" t="s">
        <v>600</v>
      </c>
      <c r="H167" s="224">
        <v>20</v>
      </c>
      <c r="I167" s="225">
        <v>332</v>
      </c>
      <c r="J167" s="226">
        <v>10043500</v>
      </c>
      <c r="K167" s="196">
        <f t="shared" si="5"/>
        <v>30251.506024096387</v>
      </c>
      <c r="L167" s="225">
        <v>12287</v>
      </c>
      <c r="M167" s="227">
        <f t="shared" si="9"/>
        <v>10043500</v>
      </c>
      <c r="N167" s="196">
        <f t="shared" si="7"/>
        <v>817.40864328151702</v>
      </c>
      <c r="O167" s="228"/>
      <c r="P167" s="224"/>
      <c r="Q167" s="229" t="s">
        <v>295</v>
      </c>
      <c r="R167" s="229"/>
      <c r="S167" s="230">
        <v>0.626</v>
      </c>
      <c r="T167" s="231"/>
      <c r="U167" s="232"/>
      <c r="V167" s="78">
        <v>6</v>
      </c>
      <c r="W167" s="79" t="s">
        <v>11</v>
      </c>
    </row>
    <row r="168" spans="1:26" ht="27" customHeight="1">
      <c r="A168" s="13"/>
      <c r="B168" s="53" t="s">
        <v>63</v>
      </c>
      <c r="C168" s="41">
        <v>164</v>
      </c>
      <c r="D168" s="40">
        <v>2</v>
      </c>
      <c r="E168" s="40"/>
      <c r="F168" s="53" t="s">
        <v>601</v>
      </c>
      <c r="G168" s="42" t="s">
        <v>602</v>
      </c>
      <c r="H168" s="224"/>
      <c r="I168" s="225">
        <v>198</v>
      </c>
      <c r="J168" s="226">
        <v>2456781</v>
      </c>
      <c r="K168" s="196">
        <f t="shared" si="5"/>
        <v>12407.984848484848</v>
      </c>
      <c r="L168" s="225">
        <v>22788</v>
      </c>
      <c r="M168" s="227">
        <f t="shared" si="9"/>
        <v>2456781</v>
      </c>
      <c r="N168" s="196">
        <f t="shared" si="7"/>
        <v>107.81029489204845</v>
      </c>
      <c r="O168" s="228"/>
      <c r="P168" s="224"/>
      <c r="Q168" s="229"/>
      <c r="R168" s="229"/>
      <c r="S168" s="230"/>
      <c r="T168" s="231"/>
      <c r="U168" s="232"/>
      <c r="V168" s="78"/>
      <c r="W168" s="79"/>
    </row>
    <row r="169" spans="1:26" ht="27" customHeight="1">
      <c r="A169" s="13"/>
      <c r="B169" s="53" t="s">
        <v>63</v>
      </c>
      <c r="C169" s="41">
        <v>165</v>
      </c>
      <c r="D169" s="40">
        <v>2</v>
      </c>
      <c r="E169" s="40">
        <v>1213900135</v>
      </c>
      <c r="F169" s="53" t="s">
        <v>603</v>
      </c>
      <c r="G169" s="42" t="s">
        <v>604</v>
      </c>
      <c r="H169" s="224">
        <v>20</v>
      </c>
      <c r="I169" s="225">
        <v>227</v>
      </c>
      <c r="J169" s="226">
        <v>4617150</v>
      </c>
      <c r="K169" s="196">
        <f t="shared" si="5"/>
        <v>20339.86784140969</v>
      </c>
      <c r="L169" s="225">
        <v>20688</v>
      </c>
      <c r="M169" s="227">
        <f t="shared" si="9"/>
        <v>4617150</v>
      </c>
      <c r="N169" s="196">
        <f t="shared" si="7"/>
        <v>223.18010440835266</v>
      </c>
      <c r="O169" s="228"/>
      <c r="P169" s="224"/>
      <c r="Q169" s="229" t="s">
        <v>295</v>
      </c>
      <c r="R169" s="229"/>
      <c r="S169" s="230">
        <v>2.1999999999999999E-2</v>
      </c>
      <c r="T169" s="231" t="s">
        <v>295</v>
      </c>
      <c r="U169" s="232">
        <v>0.05</v>
      </c>
      <c r="V169" s="78"/>
      <c r="W169" s="79"/>
    </row>
    <row r="170" spans="1:26" ht="27" customHeight="1">
      <c r="A170" s="13"/>
      <c r="B170" s="53" t="s">
        <v>63</v>
      </c>
      <c r="C170" s="41">
        <v>166</v>
      </c>
      <c r="D170" s="40">
        <v>2</v>
      </c>
      <c r="E170" s="40">
        <v>6010905000798</v>
      </c>
      <c r="F170" s="53" t="s">
        <v>605</v>
      </c>
      <c r="G170" s="42" t="s">
        <v>606</v>
      </c>
      <c r="H170" s="224">
        <v>30</v>
      </c>
      <c r="I170" s="225">
        <v>253</v>
      </c>
      <c r="J170" s="226">
        <v>2812177</v>
      </c>
      <c r="K170" s="196">
        <f t="shared" si="5"/>
        <v>11115.324110671936</v>
      </c>
      <c r="L170" s="225">
        <v>19027</v>
      </c>
      <c r="M170" s="227">
        <f t="shared" si="9"/>
        <v>2812177</v>
      </c>
      <c r="N170" s="196">
        <f t="shared" si="7"/>
        <v>147.79928522625741</v>
      </c>
      <c r="O170" s="228"/>
      <c r="P170" s="224"/>
      <c r="Q170" s="229"/>
      <c r="R170" s="229"/>
      <c r="S170" s="230"/>
      <c r="T170" s="231"/>
      <c r="U170" s="232"/>
      <c r="V170" s="78"/>
      <c r="W170" s="79"/>
    </row>
    <row r="171" spans="1:26" ht="27" customHeight="1">
      <c r="A171" s="13"/>
      <c r="B171" s="53" t="s">
        <v>63</v>
      </c>
      <c r="C171" s="41">
        <v>167</v>
      </c>
      <c r="D171" s="40">
        <v>2</v>
      </c>
      <c r="E171" s="40">
        <v>3040005011481</v>
      </c>
      <c r="F171" s="53" t="s">
        <v>607</v>
      </c>
      <c r="G171" s="42" t="s">
        <v>608</v>
      </c>
      <c r="H171" s="224">
        <v>24</v>
      </c>
      <c r="I171" s="225">
        <v>365</v>
      </c>
      <c r="J171" s="226">
        <v>5032768</v>
      </c>
      <c r="K171" s="196">
        <f t="shared" si="5"/>
        <v>13788.405479452054</v>
      </c>
      <c r="L171" s="225">
        <v>34751</v>
      </c>
      <c r="M171" s="227">
        <f t="shared" si="9"/>
        <v>5032768</v>
      </c>
      <c r="N171" s="196">
        <f t="shared" si="7"/>
        <v>144.82368852694887</v>
      </c>
      <c r="O171" s="228"/>
      <c r="P171" s="224"/>
      <c r="Q171" s="229"/>
      <c r="R171" s="229"/>
      <c r="S171" s="230"/>
      <c r="T171" s="231"/>
      <c r="U171" s="232"/>
    </row>
    <row r="172" spans="1:26" ht="27" customHeight="1">
      <c r="A172" s="13"/>
      <c r="B172" s="53" t="s">
        <v>63</v>
      </c>
      <c r="C172" s="41">
        <v>168</v>
      </c>
      <c r="D172" s="40">
        <v>2</v>
      </c>
      <c r="E172" s="40">
        <v>3040005011481</v>
      </c>
      <c r="F172" s="53" t="s">
        <v>607</v>
      </c>
      <c r="G172" s="42" t="s">
        <v>609</v>
      </c>
      <c r="H172" s="224">
        <v>20</v>
      </c>
      <c r="I172" s="225">
        <v>283</v>
      </c>
      <c r="J172" s="226">
        <v>4864036</v>
      </c>
      <c r="K172" s="196">
        <f t="shared" si="5"/>
        <v>17187.406360424029</v>
      </c>
      <c r="L172" s="225">
        <v>22943</v>
      </c>
      <c r="M172" s="227">
        <f t="shared" si="9"/>
        <v>4864036</v>
      </c>
      <c r="N172" s="196">
        <f t="shared" si="7"/>
        <v>212.00523035348473</v>
      </c>
      <c r="O172" s="228"/>
      <c r="P172" s="224"/>
      <c r="Q172" s="229" t="s">
        <v>295</v>
      </c>
      <c r="R172" s="229" t="s">
        <v>295</v>
      </c>
      <c r="S172" s="230">
        <v>1.2999999999999999E-2</v>
      </c>
      <c r="T172" s="231"/>
      <c r="U172" s="232"/>
    </row>
    <row r="173" spans="1:26" ht="27" customHeight="1">
      <c r="A173" s="13"/>
      <c r="B173" s="53" t="s">
        <v>63</v>
      </c>
      <c r="C173" s="41">
        <v>169</v>
      </c>
      <c r="D173" s="40">
        <v>2</v>
      </c>
      <c r="E173" s="40"/>
      <c r="F173" s="53" t="s">
        <v>610</v>
      </c>
      <c r="G173" s="42" t="s">
        <v>611</v>
      </c>
      <c r="H173" s="224">
        <v>20</v>
      </c>
      <c r="I173" s="225">
        <v>368</v>
      </c>
      <c r="J173" s="226">
        <v>6502410</v>
      </c>
      <c r="K173" s="196">
        <f t="shared" si="5"/>
        <v>17669.592391304348</v>
      </c>
      <c r="L173" s="225">
        <v>32090</v>
      </c>
      <c r="M173" s="227">
        <f t="shared" si="9"/>
        <v>6502410</v>
      </c>
      <c r="N173" s="196">
        <f t="shared" si="7"/>
        <v>202.63041445933314</v>
      </c>
      <c r="O173" s="228"/>
      <c r="P173" s="224"/>
      <c r="Q173" s="229"/>
      <c r="R173" s="229"/>
      <c r="S173" s="230"/>
      <c r="T173" s="231"/>
      <c r="U173" s="232"/>
    </row>
    <row r="174" spans="1:26" ht="27" customHeight="1">
      <c r="A174" s="13"/>
      <c r="B174" s="53" t="s">
        <v>63</v>
      </c>
      <c r="C174" s="41">
        <v>170</v>
      </c>
      <c r="D174" s="40">
        <v>2</v>
      </c>
      <c r="E174" s="40"/>
      <c r="F174" s="53" t="s">
        <v>610</v>
      </c>
      <c r="G174" s="42" t="s">
        <v>612</v>
      </c>
      <c r="H174" s="224">
        <v>30</v>
      </c>
      <c r="I174" s="225">
        <v>417</v>
      </c>
      <c r="J174" s="226">
        <v>14659506</v>
      </c>
      <c r="K174" s="196">
        <f t="shared" si="5"/>
        <v>35154.690647482013</v>
      </c>
      <c r="L174" s="225">
        <v>44795</v>
      </c>
      <c r="M174" s="227">
        <f t="shared" si="9"/>
        <v>14659506</v>
      </c>
      <c r="N174" s="196">
        <f t="shared" si="7"/>
        <v>327.25764036164753</v>
      </c>
      <c r="O174" s="228"/>
      <c r="P174" s="224"/>
      <c r="Q174" s="229"/>
      <c r="R174" s="229"/>
      <c r="S174" s="230"/>
      <c r="T174" s="231"/>
      <c r="U174" s="232"/>
    </row>
    <row r="175" spans="1:26" ht="27" customHeight="1">
      <c r="A175" s="13"/>
      <c r="B175" s="55" t="s">
        <v>63</v>
      </c>
      <c r="C175" s="41">
        <v>171</v>
      </c>
      <c r="D175" s="40">
        <v>2</v>
      </c>
      <c r="E175" s="40"/>
      <c r="F175" s="55" t="s">
        <v>613</v>
      </c>
      <c r="G175" s="42" t="s">
        <v>614</v>
      </c>
      <c r="H175" s="224">
        <v>10</v>
      </c>
      <c r="I175" s="225">
        <v>110</v>
      </c>
      <c r="J175" s="226">
        <v>1288800</v>
      </c>
      <c r="K175" s="196">
        <f t="shared" si="5"/>
        <v>11716.363636363636</v>
      </c>
      <c r="L175" s="225">
        <v>9985</v>
      </c>
      <c r="M175" s="227">
        <f t="shared" si="9"/>
        <v>1288800</v>
      </c>
      <c r="N175" s="196">
        <f t="shared" si="7"/>
        <v>129.07361041562345</v>
      </c>
      <c r="O175" s="228"/>
      <c r="P175" s="224"/>
      <c r="Q175" s="229"/>
      <c r="R175" s="229"/>
      <c r="S175" s="230"/>
      <c r="T175" s="231"/>
      <c r="U175" s="232"/>
    </row>
    <row r="176" spans="1:26" ht="27" customHeight="1">
      <c r="A176" s="13"/>
      <c r="B176" s="53" t="s">
        <v>63</v>
      </c>
      <c r="C176" s="41">
        <v>172</v>
      </c>
      <c r="D176" s="40">
        <v>2</v>
      </c>
      <c r="E176" s="40">
        <v>40005014958</v>
      </c>
      <c r="F176" s="53" t="s">
        <v>615</v>
      </c>
      <c r="G176" s="42" t="s">
        <v>616</v>
      </c>
      <c r="H176" s="224">
        <v>30</v>
      </c>
      <c r="I176" s="225">
        <v>479</v>
      </c>
      <c r="J176" s="226">
        <v>10077182</v>
      </c>
      <c r="K176" s="196">
        <f t="shared" si="5"/>
        <v>21037.958246346556</v>
      </c>
      <c r="L176" s="225">
        <v>22340</v>
      </c>
      <c r="M176" s="227">
        <f t="shared" si="9"/>
        <v>10077182</v>
      </c>
      <c r="N176" s="196">
        <f t="shared" si="7"/>
        <v>451.08245299910476</v>
      </c>
      <c r="O176" s="228"/>
      <c r="P176" s="224"/>
      <c r="Q176" s="229"/>
      <c r="R176" s="229"/>
      <c r="S176" s="230"/>
      <c r="T176" s="231"/>
      <c r="U176" s="232"/>
    </row>
    <row r="177" spans="1:21" ht="27" customHeight="1">
      <c r="A177" s="13"/>
      <c r="B177" s="53" t="s">
        <v>63</v>
      </c>
      <c r="C177" s="41">
        <v>173</v>
      </c>
      <c r="D177" s="40">
        <v>2</v>
      </c>
      <c r="E177" s="40"/>
      <c r="F177" s="53" t="s">
        <v>617</v>
      </c>
      <c r="G177" s="42" t="s">
        <v>618</v>
      </c>
      <c r="H177" s="224">
        <v>40</v>
      </c>
      <c r="I177" s="225">
        <v>506</v>
      </c>
      <c r="J177" s="226">
        <v>12289899</v>
      </c>
      <c r="K177" s="196">
        <f t="shared" si="5"/>
        <v>24288.337944664032</v>
      </c>
      <c r="L177" s="225">
        <v>42781</v>
      </c>
      <c r="M177" s="227">
        <f t="shared" si="9"/>
        <v>12289899</v>
      </c>
      <c r="N177" s="196">
        <f t="shared" si="7"/>
        <v>287.27470138612938</v>
      </c>
      <c r="O177" s="228"/>
      <c r="P177" s="224"/>
      <c r="Q177" s="229"/>
      <c r="R177" s="229"/>
      <c r="S177" s="230"/>
      <c r="T177" s="231"/>
      <c r="U177" s="232"/>
    </row>
    <row r="178" spans="1:21" ht="27" customHeight="1">
      <c r="A178" s="13"/>
      <c r="B178" s="53" t="s">
        <v>63</v>
      </c>
      <c r="C178" s="41">
        <v>174</v>
      </c>
      <c r="D178" s="40">
        <v>2</v>
      </c>
      <c r="E178" s="40">
        <v>1040005004594</v>
      </c>
      <c r="F178" s="53" t="s">
        <v>617</v>
      </c>
      <c r="G178" s="42" t="s">
        <v>619</v>
      </c>
      <c r="H178" s="224">
        <v>20</v>
      </c>
      <c r="I178" s="225">
        <v>276</v>
      </c>
      <c r="J178" s="226">
        <v>6023443</v>
      </c>
      <c r="K178" s="196">
        <f t="shared" si="5"/>
        <v>21824.068840579712</v>
      </c>
      <c r="L178" s="225">
        <v>21144.25</v>
      </c>
      <c r="M178" s="227">
        <f t="shared" si="9"/>
        <v>6023443</v>
      </c>
      <c r="N178" s="196">
        <f t="shared" si="7"/>
        <v>284.87380729985694</v>
      </c>
      <c r="O178" s="228"/>
      <c r="P178" s="224"/>
      <c r="Q178" s="229"/>
      <c r="R178" s="229"/>
      <c r="S178" s="230"/>
      <c r="T178" s="231"/>
      <c r="U178" s="232"/>
    </row>
    <row r="179" spans="1:21" ht="27" customHeight="1">
      <c r="A179" s="13"/>
      <c r="B179" s="53" t="s">
        <v>63</v>
      </c>
      <c r="C179" s="41">
        <v>175</v>
      </c>
      <c r="D179" s="40">
        <v>2</v>
      </c>
      <c r="E179" s="40"/>
      <c r="F179" s="53" t="s">
        <v>617</v>
      </c>
      <c r="G179" s="42" t="s">
        <v>620</v>
      </c>
      <c r="H179" s="224">
        <v>20</v>
      </c>
      <c r="I179" s="225">
        <v>253</v>
      </c>
      <c r="J179" s="226">
        <v>6052434</v>
      </c>
      <c r="K179" s="196">
        <f t="shared" si="5"/>
        <v>23922.664031620552</v>
      </c>
      <c r="L179" s="225">
        <v>21139</v>
      </c>
      <c r="M179" s="227">
        <f t="shared" si="9"/>
        <v>6052434</v>
      </c>
      <c r="N179" s="196">
        <f t="shared" si="7"/>
        <v>286.31600359525049</v>
      </c>
      <c r="O179" s="228"/>
      <c r="P179" s="224"/>
      <c r="Q179" s="229"/>
      <c r="R179" s="229"/>
      <c r="S179" s="230"/>
      <c r="T179" s="231"/>
      <c r="U179" s="232"/>
    </row>
    <row r="180" spans="1:21" ht="27" customHeight="1">
      <c r="A180" s="13"/>
      <c r="B180" s="53" t="s">
        <v>63</v>
      </c>
      <c r="C180" s="41">
        <v>176</v>
      </c>
      <c r="D180" s="40">
        <v>2</v>
      </c>
      <c r="E180" s="40"/>
      <c r="F180" s="53" t="s">
        <v>621</v>
      </c>
      <c r="G180" s="42" t="s">
        <v>622</v>
      </c>
      <c r="H180" s="224">
        <v>20</v>
      </c>
      <c r="I180" s="225">
        <v>180</v>
      </c>
      <c r="J180" s="226">
        <v>2232820</v>
      </c>
      <c r="K180" s="196">
        <f t="shared" si="5"/>
        <v>12404.555555555555</v>
      </c>
      <c r="L180" s="225">
        <v>19476</v>
      </c>
      <c r="M180" s="227">
        <f t="shared" si="9"/>
        <v>2232820</v>
      </c>
      <c r="N180" s="196">
        <f t="shared" si="7"/>
        <v>114.64469090162251</v>
      </c>
      <c r="O180" s="228"/>
      <c r="P180" s="224"/>
      <c r="Q180" s="229"/>
      <c r="R180" s="229"/>
      <c r="S180" s="230"/>
      <c r="T180" s="231"/>
      <c r="U180" s="232"/>
    </row>
    <row r="181" spans="1:21" ht="27" customHeight="1">
      <c r="A181" s="13"/>
      <c r="B181" s="53" t="s">
        <v>63</v>
      </c>
      <c r="C181" s="41">
        <v>177</v>
      </c>
      <c r="D181" s="40">
        <v>2</v>
      </c>
      <c r="E181" s="40">
        <v>8040005003383</v>
      </c>
      <c r="F181" s="53" t="s">
        <v>623</v>
      </c>
      <c r="G181" s="42" t="s">
        <v>624</v>
      </c>
      <c r="H181" s="224">
        <v>40</v>
      </c>
      <c r="I181" s="225">
        <v>524</v>
      </c>
      <c r="J181" s="226">
        <v>17106085</v>
      </c>
      <c r="K181" s="196">
        <f t="shared" si="5"/>
        <v>32645.200381679388</v>
      </c>
      <c r="L181" s="225">
        <v>55440</v>
      </c>
      <c r="M181" s="227">
        <f t="shared" si="9"/>
        <v>17106085</v>
      </c>
      <c r="N181" s="196">
        <f t="shared" si="7"/>
        <v>308.55131673881675</v>
      </c>
      <c r="O181" s="228"/>
      <c r="P181" s="224"/>
      <c r="Q181" s="229"/>
      <c r="R181" s="229"/>
      <c r="S181" s="230"/>
      <c r="T181" s="231"/>
      <c r="U181" s="232"/>
    </row>
    <row r="182" spans="1:21" ht="27" customHeight="1">
      <c r="A182" s="13"/>
      <c r="B182" s="53" t="s">
        <v>63</v>
      </c>
      <c r="C182" s="41">
        <v>178</v>
      </c>
      <c r="D182" s="40">
        <v>2</v>
      </c>
      <c r="E182" s="40">
        <v>5040005002479</v>
      </c>
      <c r="F182" s="53" t="s">
        <v>625</v>
      </c>
      <c r="G182" s="42" t="s">
        <v>626</v>
      </c>
      <c r="H182" s="224">
        <v>80</v>
      </c>
      <c r="I182" s="225">
        <v>841</v>
      </c>
      <c r="J182" s="226">
        <v>15921084</v>
      </c>
      <c r="K182" s="196">
        <f t="shared" si="5"/>
        <v>18931.134363852558</v>
      </c>
      <c r="L182" s="225">
        <v>61096</v>
      </c>
      <c r="M182" s="227">
        <f t="shared" si="9"/>
        <v>15921084</v>
      </c>
      <c r="N182" s="196">
        <f t="shared" si="7"/>
        <v>260.59126620400679</v>
      </c>
      <c r="O182" s="228"/>
      <c r="P182" s="224"/>
      <c r="Q182" s="229" t="s">
        <v>295</v>
      </c>
      <c r="R182" s="229"/>
      <c r="S182" s="230">
        <v>3.2000000000000001E-2</v>
      </c>
      <c r="T182" s="231"/>
      <c r="U182" s="232"/>
    </row>
    <row r="183" spans="1:21" ht="27" customHeight="1">
      <c r="A183" s="13"/>
      <c r="B183" s="53" t="s">
        <v>63</v>
      </c>
      <c r="C183" s="41">
        <v>179</v>
      </c>
      <c r="D183" s="40">
        <v>2</v>
      </c>
      <c r="E183" s="40">
        <v>6040005005282</v>
      </c>
      <c r="F183" s="53" t="s">
        <v>627</v>
      </c>
      <c r="G183" s="42" t="s">
        <v>628</v>
      </c>
      <c r="H183" s="224">
        <v>20</v>
      </c>
      <c r="I183" s="225">
        <v>288</v>
      </c>
      <c r="J183" s="226">
        <v>5674797</v>
      </c>
      <c r="K183" s="196">
        <f t="shared" si="5"/>
        <v>19704.15625</v>
      </c>
      <c r="L183" s="225">
        <v>26772</v>
      </c>
      <c r="M183" s="227">
        <f t="shared" si="9"/>
        <v>5674797</v>
      </c>
      <c r="N183" s="196">
        <f t="shared" si="7"/>
        <v>211.96761541909459</v>
      </c>
      <c r="O183" s="228"/>
      <c r="P183" s="224"/>
      <c r="Q183" s="229" t="s">
        <v>295</v>
      </c>
      <c r="R183" s="229"/>
      <c r="S183" s="230">
        <v>3.0000000000000001E-3</v>
      </c>
      <c r="T183" s="231"/>
      <c r="U183" s="232"/>
    </row>
    <row r="184" spans="1:21" ht="27" customHeight="1">
      <c r="A184" s="13"/>
      <c r="B184" s="53" t="s">
        <v>63</v>
      </c>
      <c r="C184" s="41">
        <v>180</v>
      </c>
      <c r="D184" s="40">
        <v>2</v>
      </c>
      <c r="E184" s="40">
        <v>1212400939</v>
      </c>
      <c r="F184" s="53" t="s">
        <v>627</v>
      </c>
      <c r="G184" s="42" t="s">
        <v>629</v>
      </c>
      <c r="H184" s="224">
        <v>25</v>
      </c>
      <c r="I184" s="225">
        <v>293</v>
      </c>
      <c r="J184" s="226">
        <v>4980328</v>
      </c>
      <c r="K184" s="196">
        <f t="shared" si="5"/>
        <v>16997.70648464164</v>
      </c>
      <c r="L184" s="225">
        <v>29279</v>
      </c>
      <c r="M184" s="227">
        <f t="shared" si="9"/>
        <v>4980328</v>
      </c>
      <c r="N184" s="196">
        <f t="shared" si="7"/>
        <v>170.09897879025922</v>
      </c>
      <c r="O184" s="228"/>
      <c r="P184" s="224"/>
      <c r="Q184" s="229"/>
      <c r="R184" s="229"/>
      <c r="S184" s="230"/>
      <c r="T184" s="231"/>
      <c r="U184" s="232"/>
    </row>
    <row r="185" spans="1:21" ht="27" customHeight="1">
      <c r="A185" s="13"/>
      <c r="B185" s="53" t="s">
        <v>63</v>
      </c>
      <c r="C185" s="41">
        <v>181</v>
      </c>
      <c r="D185" s="40">
        <v>2</v>
      </c>
      <c r="E185" s="40">
        <v>3011605000471</v>
      </c>
      <c r="F185" s="53" t="s">
        <v>630</v>
      </c>
      <c r="G185" s="42" t="s">
        <v>631</v>
      </c>
      <c r="H185" s="224">
        <v>20</v>
      </c>
      <c r="I185" s="225">
        <v>262</v>
      </c>
      <c r="J185" s="226">
        <v>3190852</v>
      </c>
      <c r="K185" s="196">
        <f t="shared" si="5"/>
        <v>12178.824427480917</v>
      </c>
      <c r="L185" s="225">
        <v>26200</v>
      </c>
      <c r="M185" s="227">
        <f t="shared" si="9"/>
        <v>3190852</v>
      </c>
      <c r="N185" s="196">
        <f t="shared" si="7"/>
        <v>121.78824427480916</v>
      </c>
      <c r="O185" s="228"/>
      <c r="P185" s="224"/>
      <c r="Q185" s="229"/>
      <c r="R185" s="229"/>
      <c r="S185" s="230"/>
      <c r="T185" s="231"/>
      <c r="U185" s="232"/>
    </row>
    <row r="186" spans="1:21" ht="27" customHeight="1">
      <c r="A186" s="13"/>
      <c r="B186" s="53" t="s">
        <v>63</v>
      </c>
      <c r="C186" s="41">
        <v>182</v>
      </c>
      <c r="D186" s="40">
        <v>2</v>
      </c>
      <c r="E186" s="40">
        <v>80400050006163</v>
      </c>
      <c r="F186" s="53" t="s">
        <v>632</v>
      </c>
      <c r="G186" s="42" t="s">
        <v>633</v>
      </c>
      <c r="H186" s="224">
        <v>20</v>
      </c>
      <c r="I186" s="225">
        <v>254</v>
      </c>
      <c r="J186" s="226">
        <v>6015947</v>
      </c>
      <c r="K186" s="196">
        <f t="shared" si="5"/>
        <v>23684.830708661419</v>
      </c>
      <c r="L186" s="225">
        <v>30175</v>
      </c>
      <c r="M186" s="227">
        <f t="shared" si="9"/>
        <v>6015947</v>
      </c>
      <c r="N186" s="196">
        <f t="shared" si="7"/>
        <v>199.36858326429163</v>
      </c>
      <c r="O186" s="228"/>
      <c r="P186" s="224"/>
      <c r="Q186" s="229" t="s">
        <v>295</v>
      </c>
      <c r="R186" s="229"/>
      <c r="S186" s="230">
        <v>1.0999999999999999E-2</v>
      </c>
      <c r="T186" s="231"/>
      <c r="U186" s="232"/>
    </row>
    <row r="187" spans="1:21" ht="27" customHeight="1">
      <c r="A187" s="13"/>
      <c r="B187" s="53" t="s">
        <v>63</v>
      </c>
      <c r="C187" s="41">
        <v>183</v>
      </c>
      <c r="D187" s="40">
        <v>2</v>
      </c>
      <c r="E187" s="40" t="s">
        <v>634</v>
      </c>
      <c r="F187" s="53" t="s">
        <v>635</v>
      </c>
      <c r="G187" s="42" t="s">
        <v>636</v>
      </c>
      <c r="H187" s="224">
        <v>40</v>
      </c>
      <c r="I187" s="225">
        <v>470</v>
      </c>
      <c r="J187" s="226">
        <v>5034718</v>
      </c>
      <c r="K187" s="196">
        <f t="shared" si="5"/>
        <v>10712.165957446809</v>
      </c>
      <c r="L187" s="225">
        <v>15245</v>
      </c>
      <c r="M187" s="227">
        <f t="shared" si="9"/>
        <v>5034718</v>
      </c>
      <c r="N187" s="196">
        <f t="shared" si="7"/>
        <v>330.2537225319777</v>
      </c>
      <c r="O187" s="228"/>
      <c r="P187" s="224"/>
      <c r="Q187" s="229"/>
      <c r="R187" s="229"/>
      <c r="S187" s="230"/>
      <c r="T187" s="231"/>
      <c r="U187" s="232"/>
    </row>
    <row r="188" spans="1:21" ht="27" customHeight="1">
      <c r="A188" s="13"/>
      <c r="B188" s="53" t="s">
        <v>63</v>
      </c>
      <c r="C188" s="41">
        <v>184</v>
      </c>
      <c r="D188" s="40">
        <v>2</v>
      </c>
      <c r="E188" s="40">
        <v>1040005007069</v>
      </c>
      <c r="F188" s="53" t="s">
        <v>637</v>
      </c>
      <c r="G188" s="42" t="s">
        <v>638</v>
      </c>
      <c r="H188" s="224">
        <v>20</v>
      </c>
      <c r="I188" s="225">
        <v>196</v>
      </c>
      <c r="J188" s="226">
        <v>3066450</v>
      </c>
      <c r="K188" s="196">
        <f t="shared" si="5"/>
        <v>15645.15306122449</v>
      </c>
      <c r="L188" s="225">
        <v>23488</v>
      </c>
      <c r="M188" s="227">
        <f t="shared" si="9"/>
        <v>3066450</v>
      </c>
      <c r="N188" s="196">
        <f t="shared" si="7"/>
        <v>130.55389986376022</v>
      </c>
      <c r="O188" s="228"/>
      <c r="P188" s="224"/>
      <c r="Q188" s="229"/>
      <c r="R188" s="229"/>
      <c r="S188" s="230"/>
      <c r="T188" s="231"/>
      <c r="U188" s="232"/>
    </row>
    <row r="189" spans="1:21" ht="27" customHeight="1">
      <c r="A189" s="13"/>
      <c r="B189" s="53" t="s">
        <v>63</v>
      </c>
      <c r="C189" s="41">
        <v>185</v>
      </c>
      <c r="D189" s="40">
        <v>2</v>
      </c>
      <c r="E189" s="40">
        <v>4040005019458</v>
      </c>
      <c r="F189" s="53" t="s">
        <v>639</v>
      </c>
      <c r="G189" s="42" t="s">
        <v>640</v>
      </c>
      <c r="H189" s="224">
        <v>20</v>
      </c>
      <c r="I189" s="225">
        <v>176</v>
      </c>
      <c r="J189" s="226">
        <v>1432004</v>
      </c>
      <c r="K189" s="196">
        <f t="shared" si="5"/>
        <v>8136.386363636364</v>
      </c>
      <c r="L189" s="225">
        <v>14835</v>
      </c>
      <c r="M189" s="227">
        <f t="shared" si="9"/>
        <v>1432004</v>
      </c>
      <c r="N189" s="196">
        <f t="shared" si="7"/>
        <v>96.528749578699021</v>
      </c>
      <c r="O189" s="228"/>
      <c r="P189" s="224"/>
      <c r="Q189" s="229"/>
      <c r="R189" s="229"/>
      <c r="S189" s="230"/>
      <c r="T189" s="231"/>
      <c r="U189" s="232"/>
    </row>
    <row r="190" spans="1:21" ht="27" customHeight="1">
      <c r="A190" s="13"/>
      <c r="B190" s="53" t="s">
        <v>63</v>
      </c>
      <c r="C190" s="41">
        <v>186</v>
      </c>
      <c r="D190" s="40">
        <v>2</v>
      </c>
      <c r="E190" s="40">
        <v>9040005012177</v>
      </c>
      <c r="F190" s="53" t="s">
        <v>641</v>
      </c>
      <c r="G190" s="42" t="s">
        <v>642</v>
      </c>
      <c r="H190" s="224">
        <v>20</v>
      </c>
      <c r="I190" s="225">
        <v>297</v>
      </c>
      <c r="J190" s="226">
        <v>3519980</v>
      </c>
      <c r="K190" s="196">
        <f t="shared" si="5"/>
        <v>11851.784511784512</v>
      </c>
      <c r="L190" s="225">
        <v>24043</v>
      </c>
      <c r="M190" s="227">
        <f t="shared" si="9"/>
        <v>3519980</v>
      </c>
      <c r="N190" s="196">
        <f t="shared" si="7"/>
        <v>146.40352701409975</v>
      </c>
      <c r="O190" s="228"/>
      <c r="P190" s="224"/>
      <c r="Q190" s="229" t="s">
        <v>295</v>
      </c>
      <c r="R190" s="229"/>
      <c r="S190" s="230">
        <v>4.2000000000000003E-2</v>
      </c>
      <c r="T190" s="231"/>
      <c r="U190" s="232"/>
    </row>
    <row r="191" spans="1:21" ht="27" customHeight="1">
      <c r="A191" s="13"/>
      <c r="B191" s="53" t="s">
        <v>63</v>
      </c>
      <c r="C191" s="41">
        <v>187</v>
      </c>
      <c r="D191" s="40">
        <v>2</v>
      </c>
      <c r="E191" s="40">
        <v>1213900036</v>
      </c>
      <c r="F191" s="53" t="s">
        <v>643</v>
      </c>
      <c r="G191" s="42" t="s">
        <v>644</v>
      </c>
      <c r="H191" s="224">
        <v>48</v>
      </c>
      <c r="I191" s="225">
        <v>618</v>
      </c>
      <c r="J191" s="226">
        <v>11907645</v>
      </c>
      <c r="K191" s="196">
        <f t="shared" si="5"/>
        <v>19268.033980582524</v>
      </c>
      <c r="L191" s="225">
        <v>62339</v>
      </c>
      <c r="M191" s="227">
        <f t="shared" si="9"/>
        <v>11907645</v>
      </c>
      <c r="N191" s="196">
        <f t="shared" si="7"/>
        <v>191.01437302491217</v>
      </c>
      <c r="O191" s="228"/>
      <c r="P191" s="224"/>
      <c r="Q191" s="229" t="s">
        <v>295</v>
      </c>
      <c r="R191" s="229"/>
      <c r="S191" s="230">
        <v>4.0000000000000001E-3</v>
      </c>
      <c r="T191" s="231"/>
      <c r="U191" s="232"/>
    </row>
    <row r="192" spans="1:21" ht="27" customHeight="1">
      <c r="A192" s="13"/>
      <c r="B192" s="53" t="s">
        <v>63</v>
      </c>
      <c r="C192" s="41">
        <v>188</v>
      </c>
      <c r="D192" s="40">
        <v>2</v>
      </c>
      <c r="E192" s="40"/>
      <c r="F192" s="53" t="s">
        <v>645</v>
      </c>
      <c r="G192" s="42" t="s">
        <v>646</v>
      </c>
      <c r="H192" s="224">
        <v>10</v>
      </c>
      <c r="I192" s="225">
        <v>142</v>
      </c>
      <c r="J192" s="226">
        <v>1574705</v>
      </c>
      <c r="K192" s="196">
        <f t="shared" si="5"/>
        <v>11089.471830985916</v>
      </c>
      <c r="L192" s="225">
        <v>13265</v>
      </c>
      <c r="M192" s="227">
        <f t="shared" si="9"/>
        <v>1574705</v>
      </c>
      <c r="N192" s="196">
        <f t="shared" si="7"/>
        <v>118.71127026008293</v>
      </c>
      <c r="O192" s="228"/>
      <c r="P192" s="224"/>
      <c r="Q192" s="229"/>
      <c r="R192" s="229"/>
      <c r="S192" s="230"/>
      <c r="T192" s="231"/>
      <c r="U192" s="232"/>
    </row>
    <row r="193" spans="1:21" ht="27" customHeight="1">
      <c r="A193" s="13"/>
      <c r="B193" s="53" t="s">
        <v>63</v>
      </c>
      <c r="C193" s="41">
        <v>189</v>
      </c>
      <c r="D193" s="40">
        <v>2</v>
      </c>
      <c r="E193" s="40"/>
      <c r="F193" s="53" t="s">
        <v>645</v>
      </c>
      <c r="G193" s="42" t="s">
        <v>647</v>
      </c>
      <c r="H193" s="224">
        <v>50</v>
      </c>
      <c r="I193" s="225">
        <v>607</v>
      </c>
      <c r="J193" s="226">
        <v>7094734</v>
      </c>
      <c r="K193" s="196">
        <f t="shared" si="5"/>
        <v>11688.194398682042</v>
      </c>
      <c r="L193" s="225">
        <v>72600</v>
      </c>
      <c r="M193" s="227">
        <f t="shared" si="9"/>
        <v>7094734</v>
      </c>
      <c r="N193" s="196">
        <f t="shared" si="7"/>
        <v>97.723608815426999</v>
      </c>
      <c r="O193" s="228"/>
      <c r="P193" s="224"/>
      <c r="Q193" s="229"/>
      <c r="R193" s="229"/>
      <c r="S193" s="230"/>
      <c r="T193" s="231"/>
      <c r="U193" s="232"/>
    </row>
    <row r="194" spans="1:21" ht="27" customHeight="1">
      <c r="A194" s="13"/>
      <c r="B194" s="53" t="s">
        <v>63</v>
      </c>
      <c r="C194" s="41">
        <v>190</v>
      </c>
      <c r="D194" s="40">
        <v>2</v>
      </c>
      <c r="E194" s="40">
        <v>6040005016692</v>
      </c>
      <c r="F194" s="53" t="s">
        <v>648</v>
      </c>
      <c r="G194" s="42" t="s">
        <v>649</v>
      </c>
      <c r="H194" s="224">
        <v>20</v>
      </c>
      <c r="I194" s="225">
        <v>247</v>
      </c>
      <c r="J194" s="226">
        <v>1701000</v>
      </c>
      <c r="K194" s="196">
        <f t="shared" si="5"/>
        <v>6886.6396761133601</v>
      </c>
      <c r="L194" s="225">
        <v>11971</v>
      </c>
      <c r="M194" s="227">
        <f t="shared" si="9"/>
        <v>1701000</v>
      </c>
      <c r="N194" s="196">
        <f t="shared" si="7"/>
        <v>142.09339236488179</v>
      </c>
      <c r="O194" s="228"/>
      <c r="P194" s="224"/>
      <c r="Q194" s="229" t="s">
        <v>295</v>
      </c>
      <c r="R194" s="230"/>
      <c r="S194" s="264">
        <v>9.1999999999999998E-2</v>
      </c>
      <c r="T194" s="231"/>
      <c r="U194" s="232"/>
    </row>
    <row r="195" spans="1:21" ht="27" customHeight="1">
      <c r="A195" s="13"/>
      <c r="B195" s="53" t="s">
        <v>63</v>
      </c>
      <c r="C195" s="41">
        <v>191</v>
      </c>
      <c r="D195" s="40">
        <v>2</v>
      </c>
      <c r="E195" s="40">
        <v>1214100115</v>
      </c>
      <c r="F195" s="53" t="s">
        <v>650</v>
      </c>
      <c r="G195" s="42" t="s">
        <v>651</v>
      </c>
      <c r="H195" s="224">
        <v>20</v>
      </c>
      <c r="I195" s="225">
        <v>181</v>
      </c>
      <c r="J195" s="226">
        <v>2767712</v>
      </c>
      <c r="K195" s="196">
        <f t="shared" si="5"/>
        <v>15291.226519337017</v>
      </c>
      <c r="L195" s="225">
        <v>10129</v>
      </c>
      <c r="M195" s="227">
        <f t="shared" si="9"/>
        <v>2767712</v>
      </c>
      <c r="N195" s="196">
        <f t="shared" si="7"/>
        <v>273.2463224405173</v>
      </c>
      <c r="O195" s="228"/>
      <c r="P195" s="224"/>
      <c r="Q195" s="229"/>
      <c r="R195" s="229"/>
      <c r="S195" s="230"/>
      <c r="T195" s="231"/>
      <c r="U195" s="232"/>
    </row>
    <row r="196" spans="1:21" ht="27" customHeight="1">
      <c r="A196" s="13"/>
      <c r="B196" s="53" t="s">
        <v>63</v>
      </c>
      <c r="C196" s="41">
        <v>192</v>
      </c>
      <c r="D196" s="40">
        <v>2</v>
      </c>
      <c r="E196" s="40">
        <v>3040005016167</v>
      </c>
      <c r="F196" s="53" t="s">
        <v>652</v>
      </c>
      <c r="G196" s="42" t="s">
        <v>653</v>
      </c>
      <c r="H196" s="224">
        <v>10</v>
      </c>
      <c r="I196" s="225">
        <v>139</v>
      </c>
      <c r="J196" s="226">
        <v>2849500</v>
      </c>
      <c r="K196" s="196">
        <f t="shared" si="5"/>
        <v>20500</v>
      </c>
      <c r="L196" s="225">
        <v>9584</v>
      </c>
      <c r="M196" s="227">
        <f t="shared" si="9"/>
        <v>2849500</v>
      </c>
      <c r="N196" s="196">
        <f t="shared" si="7"/>
        <v>297.31844741235392</v>
      </c>
      <c r="O196" s="228"/>
      <c r="P196" s="224"/>
      <c r="Q196" s="229" t="s">
        <v>295</v>
      </c>
      <c r="R196" s="229"/>
      <c r="S196" s="230">
        <v>0.56000000000000005</v>
      </c>
      <c r="T196" s="231"/>
      <c r="U196" s="232">
        <v>0</v>
      </c>
    </row>
    <row r="197" spans="1:21" ht="27" customHeight="1">
      <c r="A197" s="13"/>
      <c r="B197" s="53" t="s">
        <v>63</v>
      </c>
      <c r="C197" s="41">
        <v>193</v>
      </c>
      <c r="D197" s="40">
        <v>2</v>
      </c>
      <c r="E197" s="40">
        <v>1211200249</v>
      </c>
      <c r="F197" s="53" t="s">
        <v>654</v>
      </c>
      <c r="G197" s="42" t="s">
        <v>655</v>
      </c>
      <c r="H197" s="224">
        <v>20</v>
      </c>
      <c r="I197" s="225">
        <v>109</v>
      </c>
      <c r="J197" s="226">
        <v>1538285</v>
      </c>
      <c r="K197" s="196">
        <f t="shared" si="5"/>
        <v>14112.706422018349</v>
      </c>
      <c r="L197" s="225">
        <v>11705</v>
      </c>
      <c r="M197" s="227">
        <f t="shared" si="9"/>
        <v>1538285</v>
      </c>
      <c r="N197" s="196">
        <f t="shared" si="7"/>
        <v>131.42118752669799</v>
      </c>
      <c r="O197" s="228"/>
      <c r="P197" s="224"/>
      <c r="Q197" s="229"/>
      <c r="R197" s="229"/>
      <c r="S197" s="230"/>
      <c r="T197" s="231"/>
      <c r="U197" s="232">
        <v>0</v>
      </c>
    </row>
    <row r="198" spans="1:21" ht="27" customHeight="1">
      <c r="A198" s="13"/>
      <c r="B198" s="53" t="s">
        <v>63</v>
      </c>
      <c r="C198" s="41">
        <v>194</v>
      </c>
      <c r="D198" s="40">
        <v>2</v>
      </c>
      <c r="E198" s="40"/>
      <c r="F198" s="53" t="s">
        <v>656</v>
      </c>
      <c r="G198" s="42" t="s">
        <v>657</v>
      </c>
      <c r="H198" s="224">
        <v>20</v>
      </c>
      <c r="I198" s="225">
        <v>210</v>
      </c>
      <c r="J198" s="226">
        <v>3477567</v>
      </c>
      <c r="K198" s="196">
        <f t="shared" si="5"/>
        <v>16559.842857142856</v>
      </c>
      <c r="L198" s="225">
        <v>10684</v>
      </c>
      <c r="M198" s="227">
        <f t="shared" si="9"/>
        <v>3477567</v>
      </c>
      <c r="N198" s="196">
        <f t="shared" si="7"/>
        <v>325.49298015724446</v>
      </c>
      <c r="O198" s="228"/>
      <c r="P198" s="224"/>
      <c r="Q198" s="229"/>
      <c r="R198" s="229"/>
      <c r="S198" s="230"/>
      <c r="T198" s="231"/>
      <c r="U198" s="232"/>
    </row>
    <row r="199" spans="1:21" ht="27" customHeight="1">
      <c r="A199" s="13"/>
      <c r="B199" s="53" t="s">
        <v>63</v>
      </c>
      <c r="C199" s="41">
        <v>195</v>
      </c>
      <c r="D199" s="40">
        <v>2</v>
      </c>
      <c r="E199" s="40">
        <v>1210400261</v>
      </c>
      <c r="F199" s="53" t="s">
        <v>658</v>
      </c>
      <c r="G199" s="42" t="s">
        <v>659</v>
      </c>
      <c r="H199" s="224">
        <v>34</v>
      </c>
      <c r="I199" s="225">
        <v>378</v>
      </c>
      <c r="J199" s="226">
        <v>13260347</v>
      </c>
      <c r="K199" s="196">
        <f t="shared" si="5"/>
        <v>35080.283068783072</v>
      </c>
      <c r="L199" s="225">
        <v>35533</v>
      </c>
      <c r="M199" s="227">
        <f t="shared" si="9"/>
        <v>13260347</v>
      </c>
      <c r="N199" s="196">
        <f t="shared" si="7"/>
        <v>373.18399797371455</v>
      </c>
      <c r="O199" s="228"/>
      <c r="P199" s="224"/>
      <c r="Q199" s="229"/>
      <c r="R199" s="229"/>
      <c r="S199" s="230"/>
      <c r="T199" s="231"/>
      <c r="U199" s="232"/>
    </row>
    <row r="200" spans="1:21" ht="27" customHeight="1">
      <c r="A200" s="13"/>
      <c r="B200" s="53" t="s">
        <v>63</v>
      </c>
      <c r="C200" s="41">
        <v>196</v>
      </c>
      <c r="D200" s="40">
        <v>2</v>
      </c>
      <c r="E200" s="40">
        <v>1040005013430</v>
      </c>
      <c r="F200" s="53" t="s">
        <v>162</v>
      </c>
      <c r="G200" s="42" t="s">
        <v>660</v>
      </c>
      <c r="H200" s="224">
        <v>20</v>
      </c>
      <c r="I200" s="225">
        <v>204</v>
      </c>
      <c r="J200" s="226">
        <v>4245155</v>
      </c>
      <c r="K200" s="196">
        <f t="shared" si="5"/>
        <v>20809.583333333332</v>
      </c>
      <c r="L200" s="225">
        <v>12322</v>
      </c>
      <c r="M200" s="227">
        <f t="shared" si="9"/>
        <v>4245155</v>
      </c>
      <c r="N200" s="196">
        <f t="shared" si="7"/>
        <v>344.51834117838013</v>
      </c>
      <c r="O200" s="228"/>
      <c r="P200" s="224"/>
      <c r="Q200" s="229" t="s">
        <v>295</v>
      </c>
      <c r="R200" s="229"/>
      <c r="S200" s="230">
        <v>0.152</v>
      </c>
      <c r="T200" s="231"/>
      <c r="U200" s="232"/>
    </row>
    <row r="201" spans="1:21" ht="27" customHeight="1">
      <c r="A201" s="13"/>
      <c r="B201" s="53" t="s">
        <v>63</v>
      </c>
      <c r="C201" s="41">
        <v>197</v>
      </c>
      <c r="D201" s="40">
        <v>2</v>
      </c>
      <c r="E201" s="40"/>
      <c r="F201" s="53" t="s">
        <v>162</v>
      </c>
      <c r="G201" s="42" t="s">
        <v>661</v>
      </c>
      <c r="H201" s="224">
        <v>20</v>
      </c>
      <c r="I201" s="225">
        <v>107</v>
      </c>
      <c r="J201" s="226">
        <v>1606117</v>
      </c>
      <c r="K201" s="196">
        <f t="shared" si="5"/>
        <v>15010.439252336449</v>
      </c>
      <c r="L201" s="225">
        <v>5023</v>
      </c>
      <c r="M201" s="227">
        <f t="shared" si="9"/>
        <v>1606117</v>
      </c>
      <c r="N201" s="196">
        <f t="shared" si="7"/>
        <v>319.75253832371095</v>
      </c>
      <c r="O201" s="228"/>
      <c r="P201" s="224"/>
      <c r="Q201" s="229"/>
      <c r="R201" s="229"/>
      <c r="S201" s="230"/>
      <c r="T201" s="231"/>
      <c r="U201" s="232"/>
    </row>
    <row r="202" spans="1:21" ht="27" customHeight="1">
      <c r="A202" s="13"/>
      <c r="B202" s="53" t="s">
        <v>63</v>
      </c>
      <c r="C202" s="41">
        <v>198</v>
      </c>
      <c r="D202" s="40">
        <v>2</v>
      </c>
      <c r="E202" s="40">
        <v>9040005006162</v>
      </c>
      <c r="F202" s="53" t="s">
        <v>662</v>
      </c>
      <c r="G202" s="42" t="s">
        <v>663</v>
      </c>
      <c r="H202" s="224">
        <v>30</v>
      </c>
      <c r="I202" s="225">
        <v>360</v>
      </c>
      <c r="J202" s="226">
        <v>6427698</v>
      </c>
      <c r="K202" s="196">
        <f t="shared" si="5"/>
        <v>17854.716666666667</v>
      </c>
      <c r="L202" s="225">
        <v>23590</v>
      </c>
      <c r="M202" s="227">
        <f t="shared" si="9"/>
        <v>6427698</v>
      </c>
      <c r="N202" s="196">
        <f t="shared" si="7"/>
        <v>272.4755404832556</v>
      </c>
      <c r="O202" s="228"/>
      <c r="P202" s="224"/>
      <c r="Q202" s="229" t="s">
        <v>295</v>
      </c>
      <c r="R202" s="229"/>
      <c r="S202" s="230">
        <v>3.0000000000000001E-3</v>
      </c>
      <c r="T202" s="231"/>
      <c r="U202" s="232"/>
    </row>
    <row r="203" spans="1:21" ht="27" customHeight="1">
      <c r="A203" s="13"/>
      <c r="B203" s="53" t="s">
        <v>63</v>
      </c>
      <c r="C203" s="41">
        <v>199</v>
      </c>
      <c r="D203" s="40">
        <v>1</v>
      </c>
      <c r="E203" s="40" t="s">
        <v>664</v>
      </c>
      <c r="F203" s="53" t="s">
        <v>665</v>
      </c>
      <c r="G203" s="42" t="s">
        <v>666</v>
      </c>
      <c r="H203" s="224">
        <v>30</v>
      </c>
      <c r="I203" s="225">
        <v>335</v>
      </c>
      <c r="J203" s="226">
        <v>9291630</v>
      </c>
      <c r="K203" s="196">
        <f t="shared" si="5"/>
        <v>27736.208955223879</v>
      </c>
      <c r="L203" s="225">
        <v>29412</v>
      </c>
      <c r="M203" s="227">
        <f t="shared" si="9"/>
        <v>9291630</v>
      </c>
      <c r="N203" s="196">
        <f t="shared" si="7"/>
        <v>315.91289269685842</v>
      </c>
      <c r="O203" s="228"/>
      <c r="P203" s="224"/>
      <c r="Q203" s="229" t="s">
        <v>295</v>
      </c>
      <c r="R203" s="229"/>
      <c r="S203" s="230">
        <v>0.11</v>
      </c>
      <c r="T203" s="231"/>
      <c r="U203" s="232"/>
    </row>
    <row r="204" spans="1:21" ht="27" customHeight="1">
      <c r="A204" s="13"/>
      <c r="B204" s="53" t="s">
        <v>63</v>
      </c>
      <c r="C204" s="41">
        <v>200</v>
      </c>
      <c r="D204" s="40">
        <v>2</v>
      </c>
      <c r="E204" s="40">
        <v>6040005011652</v>
      </c>
      <c r="F204" s="53" t="s">
        <v>667</v>
      </c>
      <c r="G204" s="42" t="s">
        <v>668</v>
      </c>
      <c r="H204" s="224">
        <v>10</v>
      </c>
      <c r="I204" s="225">
        <v>72</v>
      </c>
      <c r="J204" s="226">
        <v>1112400</v>
      </c>
      <c r="K204" s="196">
        <f t="shared" si="5"/>
        <v>15450</v>
      </c>
      <c r="L204" s="225">
        <v>7392</v>
      </c>
      <c r="M204" s="227">
        <f t="shared" si="9"/>
        <v>1112400</v>
      </c>
      <c r="N204" s="196">
        <f t="shared" si="7"/>
        <v>150.48701298701297</v>
      </c>
      <c r="O204" s="228"/>
      <c r="P204" s="224"/>
      <c r="Q204" s="229" t="s">
        <v>295</v>
      </c>
      <c r="R204" s="229"/>
      <c r="S204" s="230">
        <v>0.161</v>
      </c>
      <c r="T204" s="231"/>
      <c r="U204" s="232"/>
    </row>
    <row r="205" spans="1:21" ht="27" customHeight="1">
      <c r="A205" s="13"/>
      <c r="B205" s="53" t="s">
        <v>63</v>
      </c>
      <c r="C205" s="41">
        <v>201</v>
      </c>
      <c r="D205" s="40">
        <v>2</v>
      </c>
      <c r="E205" s="40">
        <v>9040005014487</v>
      </c>
      <c r="F205" s="53" t="s">
        <v>669</v>
      </c>
      <c r="G205" s="42" t="s">
        <v>670</v>
      </c>
      <c r="H205" s="224">
        <v>16</v>
      </c>
      <c r="I205" s="225">
        <v>162</v>
      </c>
      <c r="J205" s="226">
        <v>968105</v>
      </c>
      <c r="K205" s="196">
        <f t="shared" si="5"/>
        <v>5975.9567901234568</v>
      </c>
      <c r="L205" s="225">
        <v>11126</v>
      </c>
      <c r="M205" s="227">
        <f t="shared" si="9"/>
        <v>968105</v>
      </c>
      <c r="N205" s="196">
        <f t="shared" si="7"/>
        <v>87.012852777278454</v>
      </c>
      <c r="O205" s="228"/>
      <c r="P205" s="224"/>
      <c r="Q205" s="229"/>
      <c r="R205" s="229"/>
      <c r="S205" s="230"/>
      <c r="T205" s="231"/>
      <c r="U205" s="232"/>
    </row>
    <row r="206" spans="1:21" ht="27" customHeight="1">
      <c r="A206" s="13"/>
      <c r="B206" s="53" t="s">
        <v>63</v>
      </c>
      <c r="C206" s="41">
        <v>202</v>
      </c>
      <c r="D206" s="40">
        <v>2</v>
      </c>
      <c r="E206" s="40">
        <v>4040005009087</v>
      </c>
      <c r="F206" s="53" t="s">
        <v>671</v>
      </c>
      <c r="G206" s="42" t="s">
        <v>672</v>
      </c>
      <c r="H206" s="224">
        <v>30</v>
      </c>
      <c r="I206" s="225">
        <v>500</v>
      </c>
      <c r="J206" s="226">
        <v>7520208</v>
      </c>
      <c r="K206" s="196">
        <f t="shared" si="5"/>
        <v>15040.415999999999</v>
      </c>
      <c r="L206" s="225">
        <v>42140</v>
      </c>
      <c r="M206" s="227">
        <f t="shared" ref="M206:M269" si="11">J206</f>
        <v>7520208</v>
      </c>
      <c r="N206" s="196">
        <f t="shared" si="7"/>
        <v>178.45771238728048</v>
      </c>
      <c r="O206" s="228"/>
      <c r="P206" s="224"/>
      <c r="Q206" s="229"/>
      <c r="R206" s="229"/>
      <c r="S206" s="230"/>
      <c r="T206" s="231"/>
      <c r="U206" s="232"/>
    </row>
    <row r="207" spans="1:21" ht="27" customHeight="1">
      <c r="A207" s="13"/>
      <c r="B207" s="53" t="s">
        <v>63</v>
      </c>
      <c r="C207" s="41">
        <v>203</v>
      </c>
      <c r="D207" s="40">
        <v>2</v>
      </c>
      <c r="E207" s="40">
        <v>1211000409</v>
      </c>
      <c r="F207" s="53" t="s">
        <v>671</v>
      </c>
      <c r="G207" s="42" t="s">
        <v>673</v>
      </c>
      <c r="H207" s="224">
        <v>20</v>
      </c>
      <c r="I207" s="225">
        <v>136</v>
      </c>
      <c r="J207" s="226">
        <v>2311728</v>
      </c>
      <c r="K207" s="196">
        <f t="shared" si="5"/>
        <v>16998</v>
      </c>
      <c r="L207" s="225">
        <v>16274</v>
      </c>
      <c r="M207" s="227">
        <f t="shared" si="11"/>
        <v>2311728</v>
      </c>
      <c r="N207" s="196">
        <f t="shared" si="7"/>
        <v>142.0503871205604</v>
      </c>
      <c r="O207" s="228"/>
      <c r="P207" s="224"/>
      <c r="Q207" s="229"/>
      <c r="R207" s="229"/>
      <c r="S207" s="230"/>
      <c r="T207" s="231"/>
      <c r="U207" s="232"/>
    </row>
    <row r="208" spans="1:21" ht="27" customHeight="1">
      <c r="A208" s="13"/>
      <c r="B208" s="53" t="s">
        <v>63</v>
      </c>
      <c r="C208" s="41">
        <v>204</v>
      </c>
      <c r="D208" s="40">
        <v>2</v>
      </c>
      <c r="E208" s="40">
        <v>1212600066</v>
      </c>
      <c r="F208" s="53" t="s">
        <v>674</v>
      </c>
      <c r="G208" s="42" t="s">
        <v>675</v>
      </c>
      <c r="H208" s="224">
        <v>10</v>
      </c>
      <c r="I208" s="225">
        <v>139</v>
      </c>
      <c r="J208" s="226">
        <v>476000</v>
      </c>
      <c r="K208" s="196">
        <f t="shared" si="5"/>
        <v>3424.4604316546761</v>
      </c>
      <c r="L208" s="225">
        <v>5550</v>
      </c>
      <c r="M208" s="227">
        <f t="shared" si="11"/>
        <v>476000</v>
      </c>
      <c r="N208" s="196">
        <f t="shared" si="7"/>
        <v>85.765765765765764</v>
      </c>
      <c r="O208" s="228"/>
      <c r="P208" s="224"/>
      <c r="Q208" s="229"/>
      <c r="R208" s="229"/>
      <c r="S208" s="230"/>
      <c r="T208" s="231"/>
      <c r="U208" s="232"/>
    </row>
    <row r="209" spans="1:21" ht="27" customHeight="1">
      <c r="A209" s="13"/>
      <c r="B209" s="53" t="s">
        <v>63</v>
      </c>
      <c r="C209" s="41">
        <v>205</v>
      </c>
      <c r="D209" s="40">
        <v>1</v>
      </c>
      <c r="E209" s="40">
        <v>1040005005543</v>
      </c>
      <c r="F209" s="53" t="s">
        <v>676</v>
      </c>
      <c r="G209" s="42" t="s">
        <v>677</v>
      </c>
      <c r="H209" s="224">
        <v>20</v>
      </c>
      <c r="I209" s="225">
        <v>133</v>
      </c>
      <c r="J209" s="226">
        <v>3649221</v>
      </c>
      <c r="K209" s="196">
        <f t="shared" si="5"/>
        <v>27437.751879699248</v>
      </c>
      <c r="L209" s="225">
        <v>12798</v>
      </c>
      <c r="M209" s="227">
        <f t="shared" si="11"/>
        <v>3649221</v>
      </c>
      <c r="N209" s="196">
        <f t="shared" si="7"/>
        <v>285.13994374120955</v>
      </c>
      <c r="O209" s="228"/>
      <c r="P209" s="224"/>
      <c r="Q209" s="229" t="s">
        <v>295</v>
      </c>
      <c r="R209" s="229"/>
      <c r="S209" s="230">
        <v>1.6E-2</v>
      </c>
      <c r="T209" s="231"/>
      <c r="U209" s="232"/>
    </row>
    <row r="210" spans="1:21" ht="27" customHeight="1">
      <c r="A210" s="13"/>
      <c r="B210" s="53" t="s">
        <v>63</v>
      </c>
      <c r="C210" s="41">
        <v>206</v>
      </c>
      <c r="D210" s="40">
        <v>6</v>
      </c>
      <c r="E210" s="40"/>
      <c r="F210" s="53" t="s">
        <v>678</v>
      </c>
      <c r="G210" s="42" t="s">
        <v>679</v>
      </c>
      <c r="H210" s="224">
        <v>20</v>
      </c>
      <c r="I210" s="225">
        <v>214</v>
      </c>
      <c r="J210" s="226">
        <v>1341542</v>
      </c>
      <c r="K210" s="196">
        <f t="shared" si="5"/>
        <v>6268.8878504672894</v>
      </c>
      <c r="L210" s="225">
        <v>16428</v>
      </c>
      <c r="M210" s="227">
        <f t="shared" si="11"/>
        <v>1341542</v>
      </c>
      <c r="N210" s="196">
        <f t="shared" si="7"/>
        <v>81.66191867543219</v>
      </c>
      <c r="O210" s="228"/>
      <c r="P210" s="224"/>
      <c r="Q210" s="229" t="s">
        <v>295</v>
      </c>
      <c r="R210" s="229"/>
      <c r="S210" s="264">
        <v>0.223</v>
      </c>
      <c r="T210" s="231"/>
      <c r="U210" s="232"/>
    </row>
    <row r="211" spans="1:21" ht="27" customHeight="1">
      <c r="A211" s="13"/>
      <c r="B211" s="53" t="s">
        <v>63</v>
      </c>
      <c r="C211" s="41">
        <v>207</v>
      </c>
      <c r="D211" s="40">
        <v>1</v>
      </c>
      <c r="E211" s="40"/>
      <c r="F211" s="53" t="s">
        <v>680</v>
      </c>
      <c r="G211" s="54" t="s">
        <v>681</v>
      </c>
      <c r="H211" s="224">
        <v>25</v>
      </c>
      <c r="I211" s="225">
        <v>252</v>
      </c>
      <c r="J211" s="226">
        <v>2215389</v>
      </c>
      <c r="K211" s="196">
        <f t="shared" si="5"/>
        <v>8791.2261904761908</v>
      </c>
      <c r="L211" s="225">
        <v>16003</v>
      </c>
      <c r="M211" s="227">
        <f t="shared" si="11"/>
        <v>2215389</v>
      </c>
      <c r="N211" s="196">
        <f t="shared" si="7"/>
        <v>138.43585577704181</v>
      </c>
      <c r="O211" s="228"/>
      <c r="P211" s="224"/>
      <c r="Q211" s="229"/>
      <c r="R211" s="229"/>
      <c r="S211" s="230"/>
      <c r="T211" s="231"/>
      <c r="U211" s="232"/>
    </row>
    <row r="212" spans="1:21" ht="27" customHeight="1">
      <c r="A212" s="13"/>
      <c r="B212" s="53" t="s">
        <v>63</v>
      </c>
      <c r="C212" s="41">
        <v>208</v>
      </c>
      <c r="D212" s="40">
        <v>5</v>
      </c>
      <c r="E212" s="40"/>
      <c r="F212" s="53" t="s">
        <v>682</v>
      </c>
      <c r="G212" s="42" t="s">
        <v>683</v>
      </c>
      <c r="H212" s="224">
        <v>20</v>
      </c>
      <c r="I212" s="225">
        <v>78</v>
      </c>
      <c r="J212" s="226">
        <v>909910</v>
      </c>
      <c r="K212" s="196">
        <f t="shared" si="5"/>
        <v>11665.51282051282</v>
      </c>
      <c r="L212" s="225">
        <v>4790</v>
      </c>
      <c r="M212" s="227">
        <f t="shared" si="11"/>
        <v>909910</v>
      </c>
      <c r="N212" s="196">
        <f t="shared" si="7"/>
        <v>189.96033402922757</v>
      </c>
      <c r="O212" s="228"/>
      <c r="P212" s="224"/>
      <c r="Q212" s="229"/>
      <c r="R212" s="229"/>
      <c r="S212" s="230"/>
      <c r="T212" s="231"/>
      <c r="U212" s="232"/>
    </row>
    <row r="213" spans="1:21" ht="27" customHeight="1">
      <c r="A213" s="13"/>
      <c r="B213" s="53" t="s">
        <v>63</v>
      </c>
      <c r="C213" s="41">
        <v>209</v>
      </c>
      <c r="D213" s="40">
        <v>5</v>
      </c>
      <c r="E213" s="40">
        <v>1212500530</v>
      </c>
      <c r="F213" s="53" t="s">
        <v>684</v>
      </c>
      <c r="G213" s="42" t="s">
        <v>685</v>
      </c>
      <c r="H213" s="224">
        <v>20</v>
      </c>
      <c r="I213" s="225">
        <v>228</v>
      </c>
      <c r="J213" s="226">
        <v>4038521</v>
      </c>
      <c r="K213" s="196">
        <f t="shared" si="5"/>
        <v>17712.811403508771</v>
      </c>
      <c r="L213" s="225">
        <v>19000</v>
      </c>
      <c r="M213" s="227">
        <f t="shared" si="11"/>
        <v>4038521</v>
      </c>
      <c r="N213" s="196">
        <f t="shared" si="7"/>
        <v>212.55373684210525</v>
      </c>
      <c r="O213" s="228"/>
      <c r="P213" s="224"/>
      <c r="Q213" s="229"/>
      <c r="R213" s="229"/>
      <c r="S213" s="230"/>
      <c r="T213" s="231" t="s">
        <v>295</v>
      </c>
      <c r="U213" s="232">
        <v>0.1</v>
      </c>
    </row>
    <row r="214" spans="1:21" ht="27" customHeight="1">
      <c r="A214" s="13"/>
      <c r="B214" s="53" t="s">
        <v>63</v>
      </c>
      <c r="C214" s="41">
        <v>210</v>
      </c>
      <c r="D214" s="40">
        <v>5</v>
      </c>
      <c r="E214" s="40">
        <v>3040005015945</v>
      </c>
      <c r="F214" s="53" t="s">
        <v>686</v>
      </c>
      <c r="G214" s="42" t="s">
        <v>687</v>
      </c>
      <c r="H214" s="224">
        <v>20</v>
      </c>
      <c r="I214" s="225">
        <v>218</v>
      </c>
      <c r="J214" s="226">
        <v>2906330</v>
      </c>
      <c r="K214" s="196">
        <f t="shared" si="5"/>
        <v>13331.788990825688</v>
      </c>
      <c r="L214" s="225">
        <v>14336</v>
      </c>
      <c r="M214" s="227">
        <f t="shared" si="11"/>
        <v>2906330</v>
      </c>
      <c r="N214" s="196">
        <f t="shared" si="7"/>
        <v>202.7294921875</v>
      </c>
      <c r="O214" s="228"/>
      <c r="P214" s="224"/>
      <c r="Q214" s="229"/>
      <c r="R214" s="229"/>
      <c r="S214" s="230"/>
      <c r="T214" s="231"/>
      <c r="U214" s="232"/>
    </row>
    <row r="215" spans="1:21" ht="27" customHeight="1">
      <c r="A215" s="13"/>
      <c r="B215" s="53" t="s">
        <v>63</v>
      </c>
      <c r="C215" s="41">
        <v>211</v>
      </c>
      <c r="D215" s="40">
        <v>5</v>
      </c>
      <c r="E215" s="40">
        <v>6040005003732</v>
      </c>
      <c r="F215" s="53" t="s">
        <v>688</v>
      </c>
      <c r="G215" s="42" t="s">
        <v>689</v>
      </c>
      <c r="H215" s="224">
        <v>20</v>
      </c>
      <c r="I215" s="225">
        <v>197</v>
      </c>
      <c r="J215" s="226">
        <v>4311975</v>
      </c>
      <c r="K215" s="196">
        <f t="shared" si="5"/>
        <v>21888.197969543147</v>
      </c>
      <c r="L215" s="225">
        <f>3750*5</f>
        <v>18750</v>
      </c>
      <c r="M215" s="227">
        <f t="shared" si="11"/>
        <v>4311975</v>
      </c>
      <c r="N215" s="196">
        <f t="shared" si="7"/>
        <v>229.97200000000001</v>
      </c>
      <c r="O215" s="228"/>
      <c r="P215" s="224"/>
      <c r="Q215" s="229"/>
      <c r="R215" s="229"/>
      <c r="S215" s="230"/>
      <c r="T215" s="231"/>
      <c r="U215" s="232"/>
    </row>
    <row r="216" spans="1:21" ht="27" customHeight="1">
      <c r="A216" s="13"/>
      <c r="B216" s="53" t="s">
        <v>63</v>
      </c>
      <c r="C216" s="41">
        <v>212</v>
      </c>
      <c r="D216" s="40">
        <v>5</v>
      </c>
      <c r="E216" s="40">
        <v>3040005014212</v>
      </c>
      <c r="F216" s="53" t="s">
        <v>690</v>
      </c>
      <c r="G216" s="42" t="s">
        <v>691</v>
      </c>
      <c r="H216" s="224">
        <v>20</v>
      </c>
      <c r="I216" s="225">
        <v>144</v>
      </c>
      <c r="J216" s="226">
        <v>1465116</v>
      </c>
      <c r="K216" s="196">
        <f t="shared" si="5"/>
        <v>10174.416666666666</v>
      </c>
      <c r="L216" s="225">
        <v>7181</v>
      </c>
      <c r="M216" s="227">
        <f t="shared" si="11"/>
        <v>1465116</v>
      </c>
      <c r="N216" s="196">
        <f t="shared" si="7"/>
        <v>204.02673722322797</v>
      </c>
      <c r="O216" s="228"/>
      <c r="P216" s="224"/>
      <c r="Q216" s="229"/>
      <c r="R216" s="229"/>
      <c r="S216" s="230"/>
      <c r="T216" s="231"/>
      <c r="U216" s="232"/>
    </row>
    <row r="217" spans="1:21" ht="27" customHeight="1">
      <c r="A217" s="13"/>
      <c r="B217" s="53" t="s">
        <v>63</v>
      </c>
      <c r="C217" s="41">
        <v>213</v>
      </c>
      <c r="D217" s="40">
        <v>5</v>
      </c>
      <c r="E217" s="40">
        <v>1211900228</v>
      </c>
      <c r="F217" s="53" t="s">
        <v>692</v>
      </c>
      <c r="G217" s="42" t="s">
        <v>693</v>
      </c>
      <c r="H217" s="224">
        <v>10</v>
      </c>
      <c r="I217" s="225">
        <v>84</v>
      </c>
      <c r="J217" s="226">
        <v>1204909</v>
      </c>
      <c r="K217" s="196">
        <f t="shared" si="5"/>
        <v>14344.154761904761</v>
      </c>
      <c r="L217" s="225">
        <v>6481</v>
      </c>
      <c r="M217" s="227">
        <f t="shared" si="11"/>
        <v>1204909</v>
      </c>
      <c r="N217" s="196">
        <f t="shared" si="7"/>
        <v>185.91405647276656</v>
      </c>
      <c r="O217" s="228"/>
      <c r="P217" s="224"/>
      <c r="Q217" s="229"/>
      <c r="R217" s="229"/>
      <c r="S217" s="230"/>
      <c r="T217" s="231"/>
      <c r="U217" s="232"/>
    </row>
    <row r="218" spans="1:21" ht="27" customHeight="1">
      <c r="A218" s="13"/>
      <c r="B218" s="53" t="s">
        <v>63</v>
      </c>
      <c r="C218" s="41">
        <v>214</v>
      </c>
      <c r="D218" s="40">
        <v>5</v>
      </c>
      <c r="E218" s="40">
        <v>4040005012660</v>
      </c>
      <c r="F218" s="53" t="s">
        <v>694</v>
      </c>
      <c r="G218" s="44" t="s">
        <v>695</v>
      </c>
      <c r="H218" s="224">
        <v>20</v>
      </c>
      <c r="I218" s="225">
        <v>180</v>
      </c>
      <c r="J218" s="226">
        <v>5465955</v>
      </c>
      <c r="K218" s="196">
        <f t="shared" si="5"/>
        <v>30366.416666666668</v>
      </c>
      <c r="L218" s="225">
        <v>21780</v>
      </c>
      <c r="M218" s="227">
        <f t="shared" si="11"/>
        <v>5465955</v>
      </c>
      <c r="N218" s="196">
        <f t="shared" si="7"/>
        <v>250.96212121212122</v>
      </c>
      <c r="O218" s="228"/>
      <c r="P218" s="224"/>
      <c r="Q218" s="229" t="s">
        <v>295</v>
      </c>
      <c r="R218" s="229"/>
      <c r="S218" s="230">
        <v>2.7E-2</v>
      </c>
      <c r="T218" s="231"/>
      <c r="U218" s="232"/>
    </row>
    <row r="219" spans="1:21" ht="27" customHeight="1">
      <c r="A219" s="13"/>
      <c r="B219" s="53" t="s">
        <v>63</v>
      </c>
      <c r="C219" s="41">
        <v>215</v>
      </c>
      <c r="D219" s="40">
        <v>5</v>
      </c>
      <c r="E219" s="40"/>
      <c r="F219" s="53" t="s">
        <v>696</v>
      </c>
      <c r="G219" s="56" t="s">
        <v>697</v>
      </c>
      <c r="H219" s="224">
        <v>20</v>
      </c>
      <c r="I219" s="225">
        <v>105</v>
      </c>
      <c r="J219" s="226">
        <v>1145650</v>
      </c>
      <c r="K219" s="196">
        <f t="shared" ref="K219:K282" si="12">IF(AND(I219&gt;0,J219&gt;0),J219/I219,0)</f>
        <v>10910.952380952382</v>
      </c>
      <c r="L219" s="225">
        <v>4343</v>
      </c>
      <c r="M219" s="227">
        <f t="shared" si="11"/>
        <v>1145650</v>
      </c>
      <c r="N219" s="196">
        <f t="shared" si="7"/>
        <v>263.79230946350447</v>
      </c>
      <c r="O219" s="228"/>
      <c r="P219" s="224"/>
      <c r="Q219" s="229" t="s">
        <v>295</v>
      </c>
      <c r="R219" s="229"/>
      <c r="S219" s="230">
        <v>1</v>
      </c>
      <c r="T219" s="231" t="s">
        <v>295</v>
      </c>
      <c r="U219" s="232">
        <v>7.0000000000000007E-2</v>
      </c>
    </row>
    <row r="220" spans="1:21" ht="27" customHeight="1">
      <c r="A220" s="13"/>
      <c r="B220" s="53" t="s">
        <v>63</v>
      </c>
      <c r="C220" s="41">
        <v>216</v>
      </c>
      <c r="D220" s="40">
        <v>5</v>
      </c>
      <c r="E220" s="40">
        <v>1211000000000</v>
      </c>
      <c r="F220" s="53" t="s">
        <v>698</v>
      </c>
      <c r="G220" s="44" t="s">
        <v>699</v>
      </c>
      <c r="H220" s="224">
        <v>20</v>
      </c>
      <c r="I220" s="225">
        <v>130</v>
      </c>
      <c r="J220" s="226">
        <v>1227876</v>
      </c>
      <c r="K220" s="196">
        <f t="shared" si="12"/>
        <v>9445.2000000000007</v>
      </c>
      <c r="L220" s="225">
        <v>8060</v>
      </c>
      <c r="M220" s="227">
        <f t="shared" si="11"/>
        <v>1227876</v>
      </c>
      <c r="N220" s="196">
        <f t="shared" si="7"/>
        <v>152.34193548387097</v>
      </c>
      <c r="O220" s="228"/>
      <c r="P220" s="224"/>
      <c r="Q220" s="229"/>
      <c r="R220" s="229"/>
      <c r="S220" s="230"/>
      <c r="T220" s="231"/>
      <c r="U220" s="232"/>
    </row>
    <row r="221" spans="1:21" ht="27" customHeight="1">
      <c r="A221" s="13"/>
      <c r="B221" s="53" t="s">
        <v>63</v>
      </c>
      <c r="C221" s="41">
        <v>217</v>
      </c>
      <c r="D221" s="40">
        <v>5</v>
      </c>
      <c r="E221" s="40">
        <v>1222500066</v>
      </c>
      <c r="F221" s="53" t="s">
        <v>700</v>
      </c>
      <c r="G221" s="44" t="s">
        <v>701</v>
      </c>
      <c r="H221" s="224">
        <v>20</v>
      </c>
      <c r="I221" s="225">
        <v>263</v>
      </c>
      <c r="J221" s="226">
        <v>2633369</v>
      </c>
      <c r="K221" s="196">
        <f t="shared" si="12"/>
        <v>10012.80988593156</v>
      </c>
      <c r="L221" s="225">
        <v>19250</v>
      </c>
      <c r="M221" s="227">
        <f t="shared" si="11"/>
        <v>2633369</v>
      </c>
      <c r="N221" s="196">
        <f t="shared" si="7"/>
        <v>136.79838961038962</v>
      </c>
      <c r="O221" s="228"/>
      <c r="P221" s="224"/>
      <c r="Q221" s="229"/>
      <c r="R221" s="229"/>
      <c r="S221" s="230"/>
      <c r="T221" s="231"/>
      <c r="U221" s="232"/>
    </row>
    <row r="222" spans="1:21" ht="27" customHeight="1">
      <c r="A222" s="13"/>
      <c r="B222" s="53" t="s">
        <v>63</v>
      </c>
      <c r="C222" s="41">
        <v>218</v>
      </c>
      <c r="D222" s="40">
        <v>5</v>
      </c>
      <c r="E222" s="40">
        <v>9040005011278</v>
      </c>
      <c r="F222" s="53" t="s">
        <v>702</v>
      </c>
      <c r="G222" s="44" t="s">
        <v>703</v>
      </c>
      <c r="H222" s="224">
        <v>40</v>
      </c>
      <c r="I222" s="225">
        <v>478</v>
      </c>
      <c r="J222" s="250">
        <v>11234240</v>
      </c>
      <c r="K222" s="196">
        <f t="shared" si="12"/>
        <v>23502.594142259415</v>
      </c>
      <c r="L222" s="225">
        <v>41090</v>
      </c>
      <c r="M222" s="227">
        <f t="shared" si="11"/>
        <v>11234240</v>
      </c>
      <c r="N222" s="196">
        <f t="shared" si="7"/>
        <v>273.40569481625698</v>
      </c>
      <c r="O222" s="228"/>
      <c r="P222" s="224"/>
      <c r="Q222" s="229"/>
      <c r="R222" s="229"/>
      <c r="S222" s="230"/>
      <c r="T222" s="231"/>
      <c r="U222" s="232"/>
    </row>
    <row r="223" spans="1:21" ht="27" customHeight="1">
      <c r="A223" s="13"/>
      <c r="B223" s="53" t="s">
        <v>63</v>
      </c>
      <c r="C223" s="41">
        <v>219</v>
      </c>
      <c r="D223" s="40">
        <v>5</v>
      </c>
      <c r="E223" s="40">
        <v>1212600090</v>
      </c>
      <c r="F223" s="53" t="s">
        <v>704</v>
      </c>
      <c r="G223" s="44" t="s">
        <v>705</v>
      </c>
      <c r="H223" s="224">
        <v>20</v>
      </c>
      <c r="I223" s="235">
        <v>140</v>
      </c>
      <c r="J223" s="265">
        <v>826600</v>
      </c>
      <c r="K223" s="236">
        <f t="shared" si="12"/>
        <v>5904.2857142857147</v>
      </c>
      <c r="L223" s="225">
        <v>19516</v>
      </c>
      <c r="M223" s="227">
        <f t="shared" si="11"/>
        <v>826600</v>
      </c>
      <c r="N223" s="196">
        <f t="shared" si="7"/>
        <v>42.354990776798523</v>
      </c>
      <c r="O223" s="228"/>
      <c r="P223" s="224"/>
      <c r="Q223" s="229"/>
      <c r="R223" s="229"/>
      <c r="S223" s="230"/>
      <c r="T223" s="231"/>
      <c r="U223" s="232"/>
    </row>
    <row r="224" spans="1:21" ht="27" customHeight="1">
      <c r="A224" s="13"/>
      <c r="B224" s="53" t="s">
        <v>63</v>
      </c>
      <c r="C224" s="41">
        <v>220</v>
      </c>
      <c r="D224" s="40">
        <v>5</v>
      </c>
      <c r="E224" s="40"/>
      <c r="F224" s="53" t="s">
        <v>706</v>
      </c>
      <c r="G224" s="44" t="s">
        <v>707</v>
      </c>
      <c r="H224" s="224">
        <v>20</v>
      </c>
      <c r="I224" s="225">
        <v>185</v>
      </c>
      <c r="J224" s="226">
        <v>2539433</v>
      </c>
      <c r="K224" s="196">
        <f t="shared" si="12"/>
        <v>13726.664864864864</v>
      </c>
      <c r="L224" s="225">
        <v>8660</v>
      </c>
      <c r="M224" s="227">
        <f t="shared" si="11"/>
        <v>2539433</v>
      </c>
      <c r="N224" s="196">
        <f t="shared" si="7"/>
        <v>293.23706697459585</v>
      </c>
      <c r="O224" s="228"/>
      <c r="P224" s="224"/>
      <c r="Q224" s="229"/>
      <c r="R224" s="229"/>
      <c r="S224" s="230"/>
      <c r="T224" s="231"/>
      <c r="U224" s="232"/>
    </row>
    <row r="225" spans="1:21" ht="27" customHeight="1">
      <c r="A225" s="13"/>
      <c r="B225" s="53" t="s">
        <v>63</v>
      </c>
      <c r="C225" s="41">
        <v>221</v>
      </c>
      <c r="D225" s="40">
        <v>5</v>
      </c>
      <c r="E225" s="40">
        <v>1212701666</v>
      </c>
      <c r="F225" s="53" t="s">
        <v>706</v>
      </c>
      <c r="G225" s="44" t="s">
        <v>708</v>
      </c>
      <c r="H225" s="224">
        <v>20</v>
      </c>
      <c r="I225" s="225">
        <v>200</v>
      </c>
      <c r="J225" s="226">
        <v>1083466</v>
      </c>
      <c r="K225" s="196">
        <f t="shared" si="12"/>
        <v>5417.33</v>
      </c>
      <c r="L225" s="225">
        <v>6264</v>
      </c>
      <c r="M225" s="227">
        <f t="shared" si="11"/>
        <v>1083466</v>
      </c>
      <c r="N225" s="196">
        <f t="shared" si="7"/>
        <v>172.96711366538952</v>
      </c>
      <c r="O225" s="228"/>
      <c r="P225" s="224"/>
      <c r="Q225" s="229"/>
      <c r="R225" s="229"/>
      <c r="S225" s="230"/>
      <c r="T225" s="231"/>
      <c r="U225" s="232"/>
    </row>
    <row r="226" spans="1:21" ht="27" customHeight="1">
      <c r="A226" s="13"/>
      <c r="B226" s="53" t="s">
        <v>63</v>
      </c>
      <c r="C226" s="41">
        <v>222</v>
      </c>
      <c r="D226" s="40">
        <v>5</v>
      </c>
      <c r="E226" s="40">
        <v>5040005010366</v>
      </c>
      <c r="F226" s="53" t="s">
        <v>709</v>
      </c>
      <c r="G226" s="44" t="s">
        <v>710</v>
      </c>
      <c r="H226" s="224">
        <v>20</v>
      </c>
      <c r="I226" s="225">
        <v>237</v>
      </c>
      <c r="J226" s="226">
        <v>2459300</v>
      </c>
      <c r="K226" s="196">
        <f t="shared" si="12"/>
        <v>10376.793248945147</v>
      </c>
      <c r="L226" s="225">
        <v>7940</v>
      </c>
      <c r="M226" s="227">
        <f t="shared" si="11"/>
        <v>2459300</v>
      </c>
      <c r="N226" s="196">
        <f t="shared" si="7"/>
        <v>309.73551637279598</v>
      </c>
      <c r="O226" s="228"/>
      <c r="P226" s="224"/>
      <c r="Q226" s="229"/>
      <c r="R226" s="229"/>
      <c r="S226" s="230"/>
      <c r="T226" s="231"/>
      <c r="U226" s="232"/>
    </row>
    <row r="227" spans="1:21" ht="27" customHeight="1">
      <c r="A227" s="13"/>
      <c r="B227" s="53" t="s">
        <v>63</v>
      </c>
      <c r="C227" s="41">
        <v>223</v>
      </c>
      <c r="D227" s="40">
        <v>5</v>
      </c>
      <c r="E227" s="40">
        <v>1040005007762</v>
      </c>
      <c r="F227" s="53" t="s">
        <v>711</v>
      </c>
      <c r="G227" s="44" t="s">
        <v>712</v>
      </c>
      <c r="H227" s="224">
        <v>20</v>
      </c>
      <c r="I227" s="225">
        <v>166</v>
      </c>
      <c r="J227" s="226">
        <v>1815075</v>
      </c>
      <c r="K227" s="196">
        <f t="shared" si="12"/>
        <v>10934.186746987953</v>
      </c>
      <c r="L227" s="225">
        <v>5186</v>
      </c>
      <c r="M227" s="227">
        <f t="shared" si="11"/>
        <v>1815075</v>
      </c>
      <c r="N227" s="196">
        <f t="shared" si="7"/>
        <v>349.99517932896259</v>
      </c>
      <c r="O227" s="228"/>
      <c r="P227" s="224"/>
      <c r="Q227" s="229"/>
      <c r="R227" s="229"/>
      <c r="S227" s="230">
        <v>0</v>
      </c>
      <c r="T227" s="231"/>
      <c r="U227" s="232">
        <v>0</v>
      </c>
    </row>
    <row r="228" spans="1:21" ht="27" customHeight="1">
      <c r="A228" s="13"/>
      <c r="B228" s="53" t="s">
        <v>63</v>
      </c>
      <c r="C228" s="41">
        <v>224</v>
      </c>
      <c r="D228" s="40">
        <v>5</v>
      </c>
      <c r="E228" s="40">
        <v>2040005008958</v>
      </c>
      <c r="F228" s="53" t="s">
        <v>713</v>
      </c>
      <c r="G228" s="44" t="s">
        <v>714</v>
      </c>
      <c r="H228" s="224">
        <v>20</v>
      </c>
      <c r="I228" s="225">
        <v>347</v>
      </c>
      <c r="J228" s="226">
        <v>12679607</v>
      </c>
      <c r="K228" s="196">
        <f t="shared" si="12"/>
        <v>36540.654178674355</v>
      </c>
      <c r="L228" s="225">
        <v>23287.5</v>
      </c>
      <c r="M228" s="227">
        <f t="shared" si="11"/>
        <v>12679607</v>
      </c>
      <c r="N228" s="196">
        <f t="shared" si="7"/>
        <v>544.48124530327425</v>
      </c>
      <c r="O228" s="228"/>
      <c r="P228" s="224"/>
      <c r="Q228" s="229"/>
      <c r="R228" s="229"/>
      <c r="S228" s="230"/>
      <c r="T228" s="231"/>
      <c r="U228" s="232"/>
    </row>
    <row r="229" spans="1:21" ht="27" customHeight="1">
      <c r="A229" s="13"/>
      <c r="B229" s="53" t="s">
        <v>63</v>
      </c>
      <c r="C229" s="41">
        <v>225</v>
      </c>
      <c r="D229" s="40">
        <v>5</v>
      </c>
      <c r="E229" s="40">
        <v>2040005008958</v>
      </c>
      <c r="F229" s="53" t="s">
        <v>713</v>
      </c>
      <c r="G229" s="44" t="s">
        <v>715</v>
      </c>
      <c r="H229" s="224">
        <v>20</v>
      </c>
      <c r="I229" s="225">
        <v>599</v>
      </c>
      <c r="J229" s="226">
        <v>7184547</v>
      </c>
      <c r="K229" s="196">
        <f t="shared" si="12"/>
        <v>11994.235392320534</v>
      </c>
      <c r="L229" s="225">
        <v>25046.5</v>
      </c>
      <c r="M229" s="227">
        <f t="shared" si="11"/>
        <v>7184547</v>
      </c>
      <c r="N229" s="196">
        <f t="shared" si="7"/>
        <v>286.84834208372428</v>
      </c>
      <c r="O229" s="228"/>
      <c r="P229" s="224"/>
      <c r="Q229" s="229"/>
      <c r="R229" s="229"/>
      <c r="S229" s="230"/>
      <c r="T229" s="231"/>
      <c r="U229" s="232"/>
    </row>
    <row r="230" spans="1:21" ht="27" customHeight="1">
      <c r="A230" s="13"/>
      <c r="B230" s="53" t="s">
        <v>63</v>
      </c>
      <c r="C230" s="41">
        <v>226</v>
      </c>
      <c r="D230" s="40">
        <v>5</v>
      </c>
      <c r="E230" s="40"/>
      <c r="F230" s="53" t="s">
        <v>716</v>
      </c>
      <c r="G230" s="42" t="s">
        <v>717</v>
      </c>
      <c r="H230" s="224">
        <v>20</v>
      </c>
      <c r="I230" s="225">
        <v>256</v>
      </c>
      <c r="J230" s="226">
        <v>4060682</v>
      </c>
      <c r="K230" s="196">
        <f t="shared" si="12"/>
        <v>15862.0390625</v>
      </c>
      <c r="L230" s="225">
        <v>19596</v>
      </c>
      <c r="M230" s="227">
        <f t="shared" si="11"/>
        <v>4060682</v>
      </c>
      <c r="N230" s="196">
        <f t="shared" si="7"/>
        <v>207.21994284547867</v>
      </c>
      <c r="O230" s="228"/>
      <c r="P230" s="224"/>
      <c r="Q230" s="229" t="s">
        <v>295</v>
      </c>
      <c r="R230" s="229"/>
      <c r="S230" s="230">
        <v>0.90600000000000003</v>
      </c>
      <c r="T230" s="231"/>
      <c r="U230" s="232"/>
    </row>
    <row r="231" spans="1:21" ht="27" customHeight="1">
      <c r="A231" s="13"/>
      <c r="B231" s="53" t="s">
        <v>63</v>
      </c>
      <c r="C231" s="41">
        <v>227</v>
      </c>
      <c r="D231" s="40">
        <v>5</v>
      </c>
      <c r="E231" s="40" t="s">
        <v>718</v>
      </c>
      <c r="F231" s="53" t="s">
        <v>719</v>
      </c>
      <c r="G231" s="44" t="s">
        <v>720</v>
      </c>
      <c r="H231" s="224">
        <v>20</v>
      </c>
      <c r="I231" s="225">
        <v>184</v>
      </c>
      <c r="J231" s="226">
        <v>3362720</v>
      </c>
      <c r="K231" s="196">
        <f t="shared" si="12"/>
        <v>18275.652173913044</v>
      </c>
      <c r="L231" s="225">
        <v>17648</v>
      </c>
      <c r="M231" s="227">
        <f t="shared" si="11"/>
        <v>3362720</v>
      </c>
      <c r="N231" s="196">
        <f t="shared" si="7"/>
        <v>190.54397098821397</v>
      </c>
      <c r="O231" s="228"/>
      <c r="P231" s="224"/>
      <c r="Q231" s="229"/>
      <c r="R231" s="229"/>
      <c r="S231" s="230"/>
      <c r="T231" s="231"/>
      <c r="U231" s="232"/>
    </row>
    <row r="232" spans="1:21" ht="27" customHeight="1">
      <c r="A232" s="13"/>
      <c r="B232" s="53" t="s">
        <v>63</v>
      </c>
      <c r="C232" s="41">
        <v>228</v>
      </c>
      <c r="D232" s="40">
        <v>5</v>
      </c>
      <c r="E232" s="40"/>
      <c r="F232" s="53" t="s">
        <v>721</v>
      </c>
      <c r="G232" s="44" t="s">
        <v>722</v>
      </c>
      <c r="H232" s="224">
        <v>14</v>
      </c>
      <c r="I232" s="225">
        <v>131</v>
      </c>
      <c r="J232" s="226">
        <v>2624025</v>
      </c>
      <c r="K232" s="196">
        <f t="shared" si="12"/>
        <v>20030.725190839694</v>
      </c>
      <c r="L232" s="225">
        <v>9999</v>
      </c>
      <c r="M232" s="227">
        <f t="shared" si="11"/>
        <v>2624025</v>
      </c>
      <c r="N232" s="196">
        <f t="shared" si="7"/>
        <v>262.42874287428742</v>
      </c>
      <c r="O232" s="228"/>
      <c r="P232" s="224"/>
      <c r="Q232" s="229" t="s">
        <v>295</v>
      </c>
      <c r="R232" s="229"/>
      <c r="S232" s="230">
        <v>0.90700000000000003</v>
      </c>
      <c r="T232" s="231"/>
      <c r="U232" s="232"/>
    </row>
    <row r="233" spans="1:21" ht="27" customHeight="1">
      <c r="A233" s="13"/>
      <c r="B233" s="53" t="s">
        <v>63</v>
      </c>
      <c r="C233" s="41">
        <v>229</v>
      </c>
      <c r="D233" s="40">
        <v>5</v>
      </c>
      <c r="E233" s="40">
        <v>1040005012135</v>
      </c>
      <c r="F233" s="53" t="s">
        <v>723</v>
      </c>
      <c r="G233" s="44" t="s">
        <v>724</v>
      </c>
      <c r="H233" s="224">
        <v>10</v>
      </c>
      <c r="I233" s="225">
        <v>82</v>
      </c>
      <c r="J233" s="226">
        <v>849066</v>
      </c>
      <c r="K233" s="196">
        <f t="shared" si="12"/>
        <v>10354.463414634147</v>
      </c>
      <c r="L233" s="225">
        <v>3534</v>
      </c>
      <c r="M233" s="227">
        <f t="shared" si="11"/>
        <v>849066</v>
      </c>
      <c r="N233" s="196">
        <f t="shared" si="7"/>
        <v>240.25636672325976</v>
      </c>
      <c r="O233" s="228"/>
      <c r="P233" s="224"/>
      <c r="Q233" s="229"/>
      <c r="R233" s="229"/>
      <c r="S233" s="230"/>
      <c r="T233" s="231"/>
      <c r="U233" s="232"/>
    </row>
    <row r="234" spans="1:21" ht="27" customHeight="1">
      <c r="A234" s="13"/>
      <c r="B234" s="53" t="s">
        <v>63</v>
      </c>
      <c r="C234" s="41">
        <v>230</v>
      </c>
      <c r="D234" s="40">
        <v>5</v>
      </c>
      <c r="E234" s="40"/>
      <c r="F234" s="53" t="s">
        <v>166</v>
      </c>
      <c r="G234" s="44" t="s">
        <v>289</v>
      </c>
      <c r="H234" s="224">
        <v>28</v>
      </c>
      <c r="I234" s="225">
        <v>432</v>
      </c>
      <c r="J234" s="226">
        <v>9060057</v>
      </c>
      <c r="K234" s="196">
        <f t="shared" si="12"/>
        <v>20972.354166666668</v>
      </c>
      <c r="L234" s="225">
        <v>23551</v>
      </c>
      <c r="M234" s="227">
        <f t="shared" si="11"/>
        <v>9060057</v>
      </c>
      <c r="N234" s="196">
        <f t="shared" ref="N234:N297" si="13">IF(AND(L234&gt;0,M234&gt;0),M234/L234,0)</f>
        <v>384.69946074476667</v>
      </c>
      <c r="O234" s="228"/>
      <c r="P234" s="224"/>
      <c r="Q234" s="229"/>
      <c r="R234" s="229"/>
      <c r="S234" s="230"/>
      <c r="T234" s="231"/>
      <c r="U234" s="232"/>
    </row>
    <row r="235" spans="1:21" ht="27" customHeight="1">
      <c r="A235" s="13"/>
      <c r="B235" s="53" t="s">
        <v>63</v>
      </c>
      <c r="C235" s="41">
        <v>231</v>
      </c>
      <c r="D235" s="40">
        <v>5</v>
      </c>
      <c r="E235" s="40"/>
      <c r="F235" s="53" t="s">
        <v>166</v>
      </c>
      <c r="G235" s="56" t="s">
        <v>725</v>
      </c>
      <c r="H235" s="224">
        <v>20</v>
      </c>
      <c r="I235" s="225">
        <v>192</v>
      </c>
      <c r="J235" s="226">
        <v>3030725</v>
      </c>
      <c r="K235" s="196">
        <f t="shared" si="12"/>
        <v>15785.026041666666</v>
      </c>
      <c r="L235" s="225">
        <v>9339</v>
      </c>
      <c r="M235" s="227">
        <f t="shared" si="11"/>
        <v>3030725</v>
      </c>
      <c r="N235" s="196">
        <f t="shared" si="13"/>
        <v>324.52350358710783</v>
      </c>
      <c r="O235" s="228"/>
      <c r="P235" s="224"/>
      <c r="Q235" s="229"/>
      <c r="R235" s="229"/>
      <c r="S235" s="230"/>
      <c r="T235" s="231"/>
      <c r="U235" s="232"/>
    </row>
    <row r="236" spans="1:21" ht="27" customHeight="1">
      <c r="A236" s="13"/>
      <c r="B236" s="53" t="s">
        <v>63</v>
      </c>
      <c r="C236" s="41">
        <v>232</v>
      </c>
      <c r="D236" s="40">
        <v>5</v>
      </c>
      <c r="E236" s="40"/>
      <c r="F236" s="53" t="s">
        <v>726</v>
      </c>
      <c r="G236" s="44" t="s">
        <v>727</v>
      </c>
      <c r="H236" s="224">
        <v>20</v>
      </c>
      <c r="I236" s="225">
        <v>162</v>
      </c>
      <c r="J236" s="226">
        <v>1553113</v>
      </c>
      <c r="K236" s="196">
        <f t="shared" si="12"/>
        <v>9587.117283950618</v>
      </c>
      <c r="L236" s="225">
        <v>6241</v>
      </c>
      <c r="M236" s="227">
        <f t="shared" si="11"/>
        <v>1553113</v>
      </c>
      <c r="N236" s="196">
        <f t="shared" si="13"/>
        <v>248.85643326390002</v>
      </c>
      <c r="O236" s="228"/>
      <c r="P236" s="224"/>
      <c r="Q236" s="229"/>
      <c r="R236" s="229"/>
      <c r="S236" s="230"/>
      <c r="T236" s="231"/>
      <c r="U236" s="232"/>
    </row>
    <row r="237" spans="1:21" ht="27" customHeight="1">
      <c r="A237" s="13"/>
      <c r="B237" s="53" t="s">
        <v>63</v>
      </c>
      <c r="C237" s="41">
        <v>233</v>
      </c>
      <c r="D237" s="40">
        <v>5</v>
      </c>
      <c r="E237" s="40"/>
      <c r="F237" s="53" t="s">
        <v>728</v>
      </c>
      <c r="G237" s="44" t="s">
        <v>729</v>
      </c>
      <c r="H237" s="224">
        <v>40</v>
      </c>
      <c r="I237" s="225">
        <v>293</v>
      </c>
      <c r="J237" s="226">
        <v>4270069</v>
      </c>
      <c r="K237" s="196">
        <f t="shared" si="12"/>
        <v>14573.614334470989</v>
      </c>
      <c r="L237" s="225">
        <v>28803</v>
      </c>
      <c r="M237" s="227">
        <f t="shared" si="11"/>
        <v>4270069</v>
      </c>
      <c r="N237" s="196">
        <f t="shared" si="13"/>
        <v>148.25084192618826</v>
      </c>
      <c r="O237" s="228"/>
      <c r="P237" s="224"/>
      <c r="Q237" s="229"/>
      <c r="R237" s="229"/>
      <c r="S237" s="230"/>
      <c r="T237" s="231"/>
      <c r="U237" s="232"/>
    </row>
    <row r="238" spans="1:21" ht="27" customHeight="1">
      <c r="A238" s="13"/>
      <c r="B238" s="53" t="s">
        <v>63</v>
      </c>
      <c r="C238" s="41">
        <v>234</v>
      </c>
      <c r="D238" s="40">
        <v>5</v>
      </c>
      <c r="E238" s="40">
        <v>1212300584</v>
      </c>
      <c r="F238" s="53" t="s">
        <v>730</v>
      </c>
      <c r="G238" s="44" t="s">
        <v>731</v>
      </c>
      <c r="H238" s="224">
        <v>20</v>
      </c>
      <c r="I238" s="225">
        <v>229</v>
      </c>
      <c r="J238" s="226">
        <v>3799600</v>
      </c>
      <c r="K238" s="196">
        <f t="shared" si="12"/>
        <v>16592.139737991267</v>
      </c>
      <c r="L238" s="225">
        <v>14500</v>
      </c>
      <c r="M238" s="227">
        <f t="shared" si="11"/>
        <v>3799600</v>
      </c>
      <c r="N238" s="196">
        <f t="shared" si="13"/>
        <v>262.04137931034484</v>
      </c>
      <c r="O238" s="228"/>
      <c r="P238" s="224"/>
      <c r="Q238" s="229"/>
      <c r="R238" s="229"/>
      <c r="S238" s="230"/>
      <c r="T238" s="231"/>
      <c r="U238" s="232"/>
    </row>
    <row r="239" spans="1:21" ht="27" customHeight="1">
      <c r="A239" s="13"/>
      <c r="B239" s="53" t="s">
        <v>63</v>
      </c>
      <c r="C239" s="41">
        <v>235</v>
      </c>
      <c r="D239" s="40">
        <v>5</v>
      </c>
      <c r="E239" s="40">
        <v>40005012120</v>
      </c>
      <c r="F239" s="53" t="s">
        <v>732</v>
      </c>
      <c r="G239" s="44" t="s">
        <v>733</v>
      </c>
      <c r="H239" s="224">
        <v>14</v>
      </c>
      <c r="I239" s="225">
        <v>240</v>
      </c>
      <c r="J239" s="226">
        <v>3705501</v>
      </c>
      <c r="K239" s="196">
        <f t="shared" si="12"/>
        <v>15439.5875</v>
      </c>
      <c r="L239" s="225">
        <v>12962</v>
      </c>
      <c r="M239" s="227">
        <f t="shared" si="11"/>
        <v>3705501</v>
      </c>
      <c r="N239" s="196">
        <f t="shared" si="13"/>
        <v>285.87417065267704</v>
      </c>
      <c r="O239" s="228" t="s">
        <v>295</v>
      </c>
      <c r="P239" s="224"/>
      <c r="Q239" s="229" t="s">
        <v>295</v>
      </c>
      <c r="R239" s="229" t="s">
        <v>295</v>
      </c>
      <c r="S239" s="230">
        <v>0.29099999999999998</v>
      </c>
      <c r="T239" s="231"/>
      <c r="U239" s="232"/>
    </row>
    <row r="240" spans="1:21" ht="27" customHeight="1">
      <c r="A240" s="13"/>
      <c r="B240" s="53" t="s">
        <v>63</v>
      </c>
      <c r="C240" s="41">
        <v>236</v>
      </c>
      <c r="D240" s="40">
        <v>5</v>
      </c>
      <c r="E240" s="40">
        <v>1211400278</v>
      </c>
      <c r="F240" s="53" t="s">
        <v>734</v>
      </c>
      <c r="G240" s="44" t="s">
        <v>735</v>
      </c>
      <c r="H240" s="224">
        <v>20</v>
      </c>
      <c r="I240" s="225">
        <v>186</v>
      </c>
      <c r="J240" s="226">
        <v>2009473</v>
      </c>
      <c r="K240" s="196">
        <f t="shared" si="12"/>
        <v>10803.618279569893</v>
      </c>
      <c r="L240" s="225">
        <v>15690</v>
      </c>
      <c r="M240" s="227">
        <f t="shared" si="11"/>
        <v>2009473</v>
      </c>
      <c r="N240" s="196">
        <f t="shared" si="13"/>
        <v>128.07348629700445</v>
      </c>
      <c r="O240" s="228"/>
      <c r="P240" s="224"/>
      <c r="Q240" s="229"/>
      <c r="R240" s="229"/>
      <c r="S240" s="230"/>
      <c r="T240" s="231"/>
      <c r="U240" s="232"/>
    </row>
    <row r="241" spans="1:26" ht="27" customHeight="1">
      <c r="A241" s="13"/>
      <c r="B241" s="53" t="s">
        <v>63</v>
      </c>
      <c r="C241" s="41">
        <v>237</v>
      </c>
      <c r="D241" s="40">
        <v>5</v>
      </c>
      <c r="E241" s="40">
        <v>4040005016042</v>
      </c>
      <c r="F241" s="53" t="s">
        <v>736</v>
      </c>
      <c r="G241" s="44" t="s">
        <v>736</v>
      </c>
      <c r="H241" s="224"/>
      <c r="I241" s="225">
        <v>18</v>
      </c>
      <c r="J241" s="226">
        <v>447100</v>
      </c>
      <c r="K241" s="196">
        <f t="shared" si="12"/>
        <v>24838.888888888891</v>
      </c>
      <c r="L241" s="225">
        <v>2544</v>
      </c>
      <c r="M241" s="227">
        <f t="shared" si="11"/>
        <v>447100</v>
      </c>
      <c r="N241" s="196">
        <f t="shared" si="13"/>
        <v>175.74685534591194</v>
      </c>
      <c r="O241" s="228"/>
      <c r="P241" s="224"/>
      <c r="Q241" s="229"/>
      <c r="R241" s="229"/>
      <c r="S241" s="230"/>
      <c r="T241" s="231"/>
      <c r="U241" s="232"/>
    </row>
    <row r="242" spans="1:26" ht="27" customHeight="1">
      <c r="A242" s="13"/>
      <c r="B242" s="53" t="s">
        <v>63</v>
      </c>
      <c r="C242" s="41">
        <v>238</v>
      </c>
      <c r="D242" s="40">
        <v>5</v>
      </c>
      <c r="E242" s="40">
        <v>1040005004685</v>
      </c>
      <c r="F242" s="53" t="s">
        <v>737</v>
      </c>
      <c r="G242" s="44" t="s">
        <v>738</v>
      </c>
      <c r="H242" s="224">
        <v>20</v>
      </c>
      <c r="I242" s="225">
        <v>151</v>
      </c>
      <c r="J242" s="226">
        <v>3313270</v>
      </c>
      <c r="K242" s="196">
        <f t="shared" si="12"/>
        <v>21942.185430463574</v>
      </c>
      <c r="L242" s="225">
        <v>7256</v>
      </c>
      <c r="M242" s="227">
        <f t="shared" si="11"/>
        <v>3313270</v>
      </c>
      <c r="N242" s="196">
        <f t="shared" si="13"/>
        <v>456.62486218302092</v>
      </c>
      <c r="O242" s="228"/>
      <c r="P242" s="224"/>
      <c r="Q242" s="229"/>
      <c r="R242" s="229"/>
      <c r="S242" s="230"/>
      <c r="T242" s="231"/>
      <c r="U242" s="232"/>
    </row>
    <row r="243" spans="1:26" ht="27" customHeight="1">
      <c r="A243" s="13"/>
      <c r="B243" s="53" t="s">
        <v>63</v>
      </c>
      <c r="C243" s="41">
        <v>239</v>
      </c>
      <c r="D243" s="40">
        <v>5</v>
      </c>
      <c r="E243" s="40">
        <v>1211900194</v>
      </c>
      <c r="F243" s="53" t="s">
        <v>737</v>
      </c>
      <c r="G243" s="57" t="s">
        <v>739</v>
      </c>
      <c r="H243" s="224">
        <v>20</v>
      </c>
      <c r="I243" s="225">
        <v>179</v>
      </c>
      <c r="J243" s="226">
        <v>2907925</v>
      </c>
      <c r="K243" s="196">
        <f t="shared" si="12"/>
        <v>16245.391061452514</v>
      </c>
      <c r="L243" s="225">
        <v>8184</v>
      </c>
      <c r="M243" s="227">
        <f t="shared" si="11"/>
        <v>2907925</v>
      </c>
      <c r="N243" s="196">
        <f t="shared" si="13"/>
        <v>355.31830400782013</v>
      </c>
      <c r="O243" s="228"/>
      <c r="P243" s="224"/>
      <c r="Q243" s="229"/>
      <c r="R243" s="229"/>
      <c r="S243" s="230"/>
      <c r="T243" s="231"/>
      <c r="U243" s="232"/>
    </row>
    <row r="244" spans="1:26" ht="27" customHeight="1">
      <c r="A244" s="13"/>
      <c r="B244" s="53" t="s">
        <v>63</v>
      </c>
      <c r="C244" s="41">
        <v>240</v>
      </c>
      <c r="D244" s="40">
        <v>5</v>
      </c>
      <c r="E244" s="40"/>
      <c r="F244" s="53" t="s">
        <v>740</v>
      </c>
      <c r="G244" s="57" t="s">
        <v>741</v>
      </c>
      <c r="H244" s="224">
        <v>30</v>
      </c>
      <c r="I244" s="225">
        <v>486</v>
      </c>
      <c r="J244" s="226">
        <v>4145047</v>
      </c>
      <c r="K244" s="196">
        <f t="shared" si="12"/>
        <v>8528.9032921810704</v>
      </c>
      <c r="L244" s="225">
        <v>21120</v>
      </c>
      <c r="M244" s="227">
        <f t="shared" si="11"/>
        <v>4145047</v>
      </c>
      <c r="N244" s="196">
        <f t="shared" si="13"/>
        <v>196.26169507575759</v>
      </c>
      <c r="O244" s="228"/>
      <c r="P244" s="224"/>
      <c r="Q244" s="229"/>
      <c r="R244" s="229"/>
      <c r="S244" s="230"/>
      <c r="T244" s="231"/>
      <c r="U244" s="232"/>
    </row>
    <row r="245" spans="1:26" ht="27" customHeight="1">
      <c r="A245" s="13"/>
      <c r="B245" s="53" t="s">
        <v>63</v>
      </c>
      <c r="C245" s="41">
        <v>241</v>
      </c>
      <c r="D245" s="40">
        <v>5</v>
      </c>
      <c r="E245" s="40">
        <v>1213200346</v>
      </c>
      <c r="F245" s="53" t="s">
        <v>742</v>
      </c>
      <c r="G245" s="57" t="s">
        <v>743</v>
      </c>
      <c r="H245" s="224">
        <v>20</v>
      </c>
      <c r="I245" s="225">
        <v>147</v>
      </c>
      <c r="J245" s="226">
        <v>2578411</v>
      </c>
      <c r="K245" s="196">
        <f t="shared" si="12"/>
        <v>17540.210884353743</v>
      </c>
      <c r="L245" s="225">
        <v>9113</v>
      </c>
      <c r="M245" s="227">
        <f t="shared" si="11"/>
        <v>2578411</v>
      </c>
      <c r="N245" s="196">
        <f t="shared" si="13"/>
        <v>282.93767145835619</v>
      </c>
      <c r="O245" s="228"/>
      <c r="P245" s="224"/>
      <c r="Q245" s="229" t="s">
        <v>295</v>
      </c>
      <c r="R245" s="229"/>
      <c r="S245" s="230">
        <v>5.0999999999999997E-2</v>
      </c>
      <c r="T245" s="231"/>
      <c r="U245" s="232"/>
    </row>
    <row r="246" spans="1:26" ht="27" customHeight="1">
      <c r="A246" s="13"/>
      <c r="B246" s="53" t="s">
        <v>63</v>
      </c>
      <c r="C246" s="41">
        <v>242</v>
      </c>
      <c r="D246" s="40">
        <v>5</v>
      </c>
      <c r="E246" s="40"/>
      <c r="F246" s="53" t="s">
        <v>744</v>
      </c>
      <c r="G246" s="58" t="s">
        <v>745</v>
      </c>
      <c r="H246" s="224">
        <v>20</v>
      </c>
      <c r="I246" s="235">
        <v>250</v>
      </c>
      <c r="J246" s="226">
        <v>2550000</v>
      </c>
      <c r="K246" s="196">
        <f>IF(AND(I246&gt;0,J246&gt;0),J246/I246,0)</f>
        <v>10200</v>
      </c>
      <c r="L246" s="225">
        <v>18800</v>
      </c>
      <c r="M246" s="227">
        <f t="shared" si="11"/>
        <v>2550000</v>
      </c>
      <c r="N246" s="196">
        <f t="shared" si="13"/>
        <v>135.63829787234042</v>
      </c>
      <c r="O246" s="228"/>
      <c r="P246" s="224"/>
      <c r="Q246" s="229"/>
      <c r="R246" s="229"/>
      <c r="S246" s="230"/>
      <c r="T246" s="231"/>
      <c r="U246" s="232"/>
    </row>
    <row r="247" spans="1:26" ht="27" customHeight="1">
      <c r="A247" s="13"/>
      <c r="B247" s="53" t="s">
        <v>63</v>
      </c>
      <c r="C247" s="41">
        <v>243</v>
      </c>
      <c r="D247" s="40">
        <v>5</v>
      </c>
      <c r="E247" s="40">
        <v>1214700088</v>
      </c>
      <c r="F247" s="53" t="s">
        <v>746</v>
      </c>
      <c r="G247" s="57" t="s">
        <v>747</v>
      </c>
      <c r="H247" s="224">
        <v>30</v>
      </c>
      <c r="I247" s="225">
        <v>190</v>
      </c>
      <c r="J247" s="226">
        <v>3414975</v>
      </c>
      <c r="K247" s="196">
        <f t="shared" ref="K247" si="14">IF(AND(I247&gt;0,J247&gt;0),J247/I247,0)</f>
        <v>17973.552631578947</v>
      </c>
      <c r="L247" s="225">
        <v>5750</v>
      </c>
      <c r="M247" s="227">
        <f t="shared" si="11"/>
        <v>3414975</v>
      </c>
      <c r="N247" s="196">
        <f t="shared" si="13"/>
        <v>593.90869565217395</v>
      </c>
      <c r="O247" s="228"/>
      <c r="P247" s="224"/>
      <c r="Q247" s="229"/>
      <c r="R247" s="229"/>
      <c r="S247" s="230"/>
      <c r="T247" s="231"/>
      <c r="U247" s="232"/>
    </row>
    <row r="248" spans="1:26" ht="27" customHeight="1">
      <c r="A248" s="13"/>
      <c r="B248" s="53" t="s">
        <v>63</v>
      </c>
      <c r="C248" s="41">
        <v>244</v>
      </c>
      <c r="D248" s="40">
        <v>5</v>
      </c>
      <c r="E248" s="40">
        <v>1214600254</v>
      </c>
      <c r="F248" s="53" t="s">
        <v>748</v>
      </c>
      <c r="G248" s="57" t="s">
        <v>749</v>
      </c>
      <c r="H248" s="224">
        <v>10</v>
      </c>
      <c r="I248" s="225">
        <v>60</v>
      </c>
      <c r="J248" s="226">
        <v>494858</v>
      </c>
      <c r="K248" s="196">
        <f t="shared" si="12"/>
        <v>8247.6333333333332</v>
      </c>
      <c r="L248" s="225">
        <v>2613</v>
      </c>
      <c r="M248" s="227">
        <f t="shared" si="11"/>
        <v>494858</v>
      </c>
      <c r="N248" s="196">
        <f t="shared" si="13"/>
        <v>189.38308457711443</v>
      </c>
      <c r="O248" s="228"/>
      <c r="P248" s="224"/>
      <c r="Q248" s="229" t="s">
        <v>295</v>
      </c>
      <c r="R248" s="229" t="s">
        <v>295</v>
      </c>
      <c r="S248" s="230">
        <v>4.0000000000000001E-3</v>
      </c>
      <c r="T248" s="231"/>
      <c r="U248" s="232"/>
    </row>
    <row r="249" spans="1:26" ht="27" customHeight="1">
      <c r="A249" s="13"/>
      <c r="B249" s="53" t="s">
        <v>63</v>
      </c>
      <c r="C249" s="41">
        <v>245</v>
      </c>
      <c r="D249" s="40">
        <v>5</v>
      </c>
      <c r="E249" s="40">
        <v>1214400226</v>
      </c>
      <c r="F249" s="53" t="s">
        <v>750</v>
      </c>
      <c r="G249" s="57" t="s">
        <v>751</v>
      </c>
      <c r="H249" s="224">
        <v>14</v>
      </c>
      <c r="I249" s="225">
        <v>205</v>
      </c>
      <c r="J249" s="226">
        <v>2386550</v>
      </c>
      <c r="K249" s="196">
        <f t="shared" si="12"/>
        <v>11641.707317073171</v>
      </c>
      <c r="L249" s="225">
        <v>9840</v>
      </c>
      <c r="M249" s="227">
        <f t="shared" si="11"/>
        <v>2386550</v>
      </c>
      <c r="N249" s="196">
        <f t="shared" si="13"/>
        <v>242.53556910569105</v>
      </c>
      <c r="O249" s="228"/>
      <c r="P249" s="224"/>
      <c r="Q249" s="229"/>
      <c r="R249" s="229"/>
      <c r="S249" s="230"/>
      <c r="T249" s="231"/>
      <c r="U249" s="232"/>
    </row>
    <row r="250" spans="1:26" ht="27" customHeight="1">
      <c r="A250" s="13"/>
      <c r="B250" s="53" t="s">
        <v>63</v>
      </c>
      <c r="C250" s="41">
        <v>246</v>
      </c>
      <c r="D250" s="40">
        <v>5</v>
      </c>
      <c r="E250" s="40">
        <v>7040005007716</v>
      </c>
      <c r="F250" s="53" t="s">
        <v>750</v>
      </c>
      <c r="G250" s="57" t="s">
        <v>752</v>
      </c>
      <c r="H250" s="224">
        <v>20</v>
      </c>
      <c r="I250" s="225">
        <v>322</v>
      </c>
      <c r="J250" s="226">
        <v>3846670</v>
      </c>
      <c r="K250" s="196">
        <f t="shared" si="12"/>
        <v>11946.180124223603</v>
      </c>
      <c r="L250" s="225">
        <v>32076</v>
      </c>
      <c r="M250" s="227">
        <f t="shared" si="11"/>
        <v>3846670</v>
      </c>
      <c r="N250" s="196">
        <f t="shared" si="13"/>
        <v>119.92361890510038</v>
      </c>
      <c r="O250" s="228"/>
      <c r="P250" s="224"/>
      <c r="Q250" s="229" t="s">
        <v>295</v>
      </c>
      <c r="R250" s="229"/>
      <c r="S250" s="230">
        <v>2E-3</v>
      </c>
      <c r="T250" s="231"/>
      <c r="U250" s="232"/>
    </row>
    <row r="251" spans="1:26" ht="27" customHeight="1">
      <c r="A251" s="13"/>
      <c r="B251" s="53" t="s">
        <v>63</v>
      </c>
      <c r="C251" s="41">
        <v>247</v>
      </c>
      <c r="D251" s="40">
        <v>5</v>
      </c>
      <c r="E251" s="40"/>
      <c r="F251" s="53" t="s">
        <v>753</v>
      </c>
      <c r="G251" s="57" t="s">
        <v>754</v>
      </c>
      <c r="H251" s="224">
        <v>19</v>
      </c>
      <c r="I251" s="225">
        <v>189</v>
      </c>
      <c r="J251" s="226">
        <v>1659960</v>
      </c>
      <c r="K251" s="196">
        <f t="shared" si="12"/>
        <v>8782.8571428571431</v>
      </c>
      <c r="L251" s="225">
        <v>12598</v>
      </c>
      <c r="M251" s="227">
        <f t="shared" si="11"/>
        <v>1659960</v>
      </c>
      <c r="N251" s="196">
        <f t="shared" si="13"/>
        <v>131.76377202730592</v>
      </c>
      <c r="O251" s="228"/>
      <c r="P251" s="224"/>
      <c r="Q251" s="229"/>
      <c r="R251" s="229"/>
      <c r="S251" s="230"/>
      <c r="T251" s="231"/>
      <c r="U251" s="232"/>
    </row>
    <row r="252" spans="1:26" ht="27" customHeight="1">
      <c r="A252" s="13"/>
      <c r="B252" s="53" t="s">
        <v>63</v>
      </c>
      <c r="C252" s="41">
        <v>248</v>
      </c>
      <c r="D252" s="40">
        <v>5</v>
      </c>
      <c r="E252" s="40">
        <v>6040005007634</v>
      </c>
      <c r="F252" s="53" t="s">
        <v>755</v>
      </c>
      <c r="G252" s="57" t="s">
        <v>756</v>
      </c>
      <c r="H252" s="224">
        <v>20</v>
      </c>
      <c r="I252" s="225">
        <v>108</v>
      </c>
      <c r="J252" s="226">
        <v>1620000</v>
      </c>
      <c r="K252" s="196">
        <f t="shared" si="12"/>
        <v>15000</v>
      </c>
      <c r="L252" s="225">
        <v>9100</v>
      </c>
      <c r="M252" s="227">
        <f t="shared" si="11"/>
        <v>1620000</v>
      </c>
      <c r="N252" s="196">
        <f t="shared" si="13"/>
        <v>178.02197802197801</v>
      </c>
      <c r="O252" s="228"/>
      <c r="P252" s="224"/>
      <c r="Q252" s="229"/>
      <c r="R252" s="229"/>
      <c r="S252" s="230"/>
      <c r="T252" s="231"/>
      <c r="U252" s="232"/>
    </row>
    <row r="253" spans="1:26" ht="27" customHeight="1">
      <c r="A253" s="13"/>
      <c r="B253" s="53" t="s">
        <v>63</v>
      </c>
      <c r="C253" s="41">
        <v>249</v>
      </c>
      <c r="D253" s="40">
        <v>5</v>
      </c>
      <c r="E253" s="40">
        <v>4040005009822</v>
      </c>
      <c r="F253" s="53" t="s">
        <v>757</v>
      </c>
      <c r="G253" s="57" t="s">
        <v>758</v>
      </c>
      <c r="H253" s="224">
        <v>20</v>
      </c>
      <c r="I253" s="225">
        <v>264</v>
      </c>
      <c r="J253" s="226">
        <v>2642506</v>
      </c>
      <c r="K253" s="196">
        <f t="shared" si="12"/>
        <v>10009.492424242424</v>
      </c>
      <c r="L253" s="225">
        <v>6180</v>
      </c>
      <c r="M253" s="227">
        <f t="shared" si="11"/>
        <v>2642506</v>
      </c>
      <c r="N253" s="196">
        <f t="shared" si="13"/>
        <v>427.58996763754044</v>
      </c>
      <c r="O253" s="228"/>
      <c r="P253" s="224"/>
      <c r="Q253" s="229"/>
      <c r="R253" s="229"/>
      <c r="S253" s="230"/>
      <c r="T253" s="231"/>
      <c r="U253" s="232"/>
    </row>
    <row r="254" spans="1:26" ht="27" customHeight="1">
      <c r="A254" s="13"/>
      <c r="B254" s="53" t="s">
        <v>63</v>
      </c>
      <c r="C254" s="41">
        <v>250</v>
      </c>
      <c r="D254" s="40">
        <v>5</v>
      </c>
      <c r="E254" s="40"/>
      <c r="F254" s="53" t="s">
        <v>759</v>
      </c>
      <c r="G254" s="58" t="s">
        <v>760</v>
      </c>
      <c r="H254" s="224">
        <v>20</v>
      </c>
      <c r="I254" s="225">
        <v>211</v>
      </c>
      <c r="J254" s="226">
        <v>3172968</v>
      </c>
      <c r="K254" s="196">
        <f t="shared" si="12"/>
        <v>15037.763033175355</v>
      </c>
      <c r="L254" s="225">
        <v>17121</v>
      </c>
      <c r="M254" s="227">
        <f t="shared" si="11"/>
        <v>3172968</v>
      </c>
      <c r="N254" s="196">
        <f t="shared" si="13"/>
        <v>185.32609076572629</v>
      </c>
      <c r="O254" s="228"/>
      <c r="P254" s="224"/>
      <c r="Q254" s="229"/>
      <c r="R254" s="229"/>
      <c r="S254" s="230"/>
      <c r="T254" s="231"/>
      <c r="U254" s="232"/>
    </row>
    <row r="255" spans="1:26" ht="27" customHeight="1">
      <c r="A255" s="13"/>
      <c r="B255" s="53" t="s">
        <v>104</v>
      </c>
      <c r="C255" s="41">
        <v>251</v>
      </c>
      <c r="D255" s="40">
        <v>5</v>
      </c>
      <c r="E255" s="40" t="s">
        <v>761</v>
      </c>
      <c r="F255" s="53" t="s">
        <v>762</v>
      </c>
      <c r="G255" s="42" t="s">
        <v>763</v>
      </c>
      <c r="H255" s="224">
        <v>20</v>
      </c>
      <c r="I255" s="225">
        <v>149</v>
      </c>
      <c r="J255" s="226">
        <v>851018</v>
      </c>
      <c r="K255" s="196">
        <f t="shared" si="12"/>
        <v>5711.5302013422815</v>
      </c>
      <c r="L255" s="225">
        <v>4828</v>
      </c>
      <c r="M255" s="227">
        <f t="shared" si="11"/>
        <v>851018</v>
      </c>
      <c r="N255" s="196">
        <f t="shared" si="13"/>
        <v>176.2671913835957</v>
      </c>
      <c r="O255" s="228"/>
      <c r="P255" s="224"/>
      <c r="Q255" s="229"/>
      <c r="R255" s="229"/>
      <c r="S255" s="230"/>
      <c r="T255" s="231"/>
      <c r="U255" s="232"/>
      <c r="V255" s="78">
        <v>2</v>
      </c>
      <c r="W255" s="79" t="s">
        <v>9</v>
      </c>
      <c r="Y255" s="78">
        <v>2</v>
      </c>
      <c r="Z255" s="78" t="s">
        <v>25</v>
      </c>
    </row>
    <row r="256" spans="1:26" ht="27" customHeight="1">
      <c r="A256" s="13"/>
      <c r="B256" s="53" t="s">
        <v>63</v>
      </c>
      <c r="C256" s="41">
        <v>252</v>
      </c>
      <c r="D256" s="40">
        <v>5</v>
      </c>
      <c r="E256" s="40"/>
      <c r="F256" s="53" t="s">
        <v>764</v>
      </c>
      <c r="G256" s="54" t="s">
        <v>765</v>
      </c>
      <c r="H256" s="224">
        <v>20</v>
      </c>
      <c r="I256" s="225">
        <v>222</v>
      </c>
      <c r="J256" s="226">
        <v>3822326</v>
      </c>
      <c r="K256" s="196">
        <f t="shared" si="12"/>
        <v>17217.684684684686</v>
      </c>
      <c r="L256" s="225">
        <v>22413</v>
      </c>
      <c r="M256" s="227">
        <f t="shared" si="11"/>
        <v>3822326</v>
      </c>
      <c r="N256" s="196">
        <f t="shared" si="13"/>
        <v>170.54057912818453</v>
      </c>
      <c r="O256" s="228"/>
      <c r="P256" s="224"/>
      <c r="Q256" s="229"/>
      <c r="R256" s="229"/>
      <c r="S256" s="230"/>
      <c r="T256" s="231"/>
      <c r="U256" s="232"/>
      <c r="V256" s="78">
        <v>3</v>
      </c>
      <c r="W256" s="79" t="s">
        <v>10</v>
      </c>
    </row>
    <row r="257" spans="1:23" ht="27" customHeight="1">
      <c r="A257" s="13"/>
      <c r="B257" s="53" t="s">
        <v>63</v>
      </c>
      <c r="C257" s="41">
        <v>253</v>
      </c>
      <c r="D257" s="40">
        <v>5</v>
      </c>
      <c r="E257" s="40">
        <v>9040005009000</v>
      </c>
      <c r="F257" s="53" t="s">
        <v>766</v>
      </c>
      <c r="G257" s="42" t="s">
        <v>767</v>
      </c>
      <c r="H257" s="224">
        <v>20</v>
      </c>
      <c r="I257" s="225">
        <v>232</v>
      </c>
      <c r="J257" s="226">
        <v>11438660</v>
      </c>
      <c r="K257" s="196">
        <f t="shared" si="12"/>
        <v>49304.568965517239</v>
      </c>
      <c r="L257" s="225">
        <v>25550</v>
      </c>
      <c r="M257" s="227">
        <f t="shared" si="11"/>
        <v>11438660</v>
      </c>
      <c r="N257" s="196">
        <f t="shared" si="13"/>
        <v>447.69706457925633</v>
      </c>
      <c r="O257" s="228"/>
      <c r="P257" s="224"/>
      <c r="Q257" s="229"/>
      <c r="R257" s="229"/>
      <c r="S257" s="230"/>
      <c r="T257" s="231"/>
      <c r="U257" s="232"/>
      <c r="V257" s="78">
        <v>4</v>
      </c>
      <c r="W257" s="79" t="s">
        <v>23</v>
      </c>
    </row>
    <row r="258" spans="1:23" ht="27" customHeight="1">
      <c r="A258" s="13"/>
      <c r="B258" s="53" t="s">
        <v>63</v>
      </c>
      <c r="C258" s="41">
        <v>254</v>
      </c>
      <c r="D258" s="40">
        <v>5</v>
      </c>
      <c r="E258" s="40"/>
      <c r="F258" s="53" t="s">
        <v>768</v>
      </c>
      <c r="G258" s="42" t="s">
        <v>769</v>
      </c>
      <c r="H258" s="224">
        <v>20</v>
      </c>
      <c r="I258" s="225">
        <v>173</v>
      </c>
      <c r="J258" s="226">
        <v>3254293</v>
      </c>
      <c r="K258" s="196">
        <f t="shared" si="12"/>
        <v>18810.942196531792</v>
      </c>
      <c r="L258" s="225">
        <v>13632</v>
      </c>
      <c r="M258" s="227">
        <f t="shared" si="11"/>
        <v>3254293</v>
      </c>
      <c r="N258" s="196">
        <f t="shared" si="13"/>
        <v>238.72454518779344</v>
      </c>
      <c r="O258" s="228"/>
      <c r="P258" s="224"/>
      <c r="Q258" s="229" t="s">
        <v>295</v>
      </c>
      <c r="R258" s="229" t="s">
        <v>295</v>
      </c>
      <c r="S258" s="230"/>
      <c r="T258" s="231"/>
      <c r="U258" s="232"/>
      <c r="V258" s="78">
        <v>5</v>
      </c>
      <c r="W258" s="79" t="s">
        <v>12</v>
      </c>
    </row>
    <row r="259" spans="1:23" ht="27" customHeight="1">
      <c r="A259" s="13"/>
      <c r="B259" s="53" t="s">
        <v>63</v>
      </c>
      <c r="C259" s="41">
        <v>255</v>
      </c>
      <c r="D259" s="40">
        <v>5</v>
      </c>
      <c r="E259" s="40"/>
      <c r="F259" s="53" t="s">
        <v>770</v>
      </c>
      <c r="G259" s="42" t="s">
        <v>771</v>
      </c>
      <c r="H259" s="224">
        <v>0</v>
      </c>
      <c r="I259" s="225">
        <v>0</v>
      </c>
      <c r="J259" s="226">
        <v>0</v>
      </c>
      <c r="K259" s="196">
        <f t="shared" si="12"/>
        <v>0</v>
      </c>
      <c r="L259" s="225">
        <v>0</v>
      </c>
      <c r="M259" s="227">
        <f t="shared" si="11"/>
        <v>0</v>
      </c>
      <c r="N259" s="196">
        <f t="shared" si="13"/>
        <v>0</v>
      </c>
      <c r="O259" s="228"/>
      <c r="P259" s="224"/>
      <c r="Q259" s="229"/>
      <c r="R259" s="229"/>
      <c r="S259" s="230"/>
      <c r="T259" s="231"/>
      <c r="U259" s="232"/>
      <c r="V259" s="78">
        <v>6</v>
      </c>
      <c r="W259" s="79" t="s">
        <v>11</v>
      </c>
    </row>
    <row r="260" spans="1:23" ht="27" customHeight="1">
      <c r="A260" s="13"/>
      <c r="B260" s="53" t="s">
        <v>63</v>
      </c>
      <c r="C260" s="41">
        <v>256</v>
      </c>
      <c r="D260" s="40">
        <v>5</v>
      </c>
      <c r="E260" s="40">
        <v>5040005006777</v>
      </c>
      <c r="F260" s="53" t="s">
        <v>772</v>
      </c>
      <c r="G260" s="42" t="s">
        <v>773</v>
      </c>
      <c r="H260" s="224">
        <v>20</v>
      </c>
      <c r="I260" s="225">
        <v>166</v>
      </c>
      <c r="J260" s="226">
        <v>507030</v>
      </c>
      <c r="K260" s="196">
        <f t="shared" si="12"/>
        <v>3054.397590361446</v>
      </c>
      <c r="L260" s="225">
        <v>13944</v>
      </c>
      <c r="M260" s="227">
        <f t="shared" si="11"/>
        <v>507030</v>
      </c>
      <c r="N260" s="196">
        <f t="shared" si="13"/>
        <v>36.361876075731494</v>
      </c>
      <c r="O260" s="228"/>
      <c r="P260" s="224"/>
      <c r="Q260" s="229"/>
      <c r="R260" s="229"/>
      <c r="S260" s="230"/>
      <c r="T260" s="231"/>
      <c r="U260" s="232"/>
      <c r="V260" s="78"/>
      <c r="W260" s="79"/>
    </row>
    <row r="261" spans="1:23" ht="27" customHeight="1">
      <c r="A261" s="13"/>
      <c r="B261" s="53" t="s">
        <v>63</v>
      </c>
      <c r="C261" s="41">
        <v>257</v>
      </c>
      <c r="D261" s="40">
        <v>5</v>
      </c>
      <c r="E261" s="40">
        <v>5040005014458</v>
      </c>
      <c r="F261" s="53" t="s">
        <v>774</v>
      </c>
      <c r="G261" s="42" t="s">
        <v>775</v>
      </c>
      <c r="H261" s="224">
        <v>20</v>
      </c>
      <c r="I261" s="225">
        <v>172</v>
      </c>
      <c r="J261" s="226">
        <v>1585820</v>
      </c>
      <c r="K261" s="196">
        <f t="shared" si="12"/>
        <v>9219.8837209302328</v>
      </c>
      <c r="L261" s="225">
        <v>5777</v>
      </c>
      <c r="M261" s="227">
        <f t="shared" si="11"/>
        <v>1585820</v>
      </c>
      <c r="N261" s="196">
        <f t="shared" si="13"/>
        <v>274.50579885753854</v>
      </c>
      <c r="O261" s="228"/>
      <c r="P261" s="224"/>
      <c r="Q261" s="229"/>
      <c r="R261" s="229"/>
      <c r="S261" s="230"/>
      <c r="T261" s="231"/>
      <c r="U261" s="232"/>
      <c r="V261" s="78"/>
      <c r="W261" s="79"/>
    </row>
    <row r="262" spans="1:23" ht="27" customHeight="1">
      <c r="A262" s="13"/>
      <c r="B262" s="53" t="s">
        <v>63</v>
      </c>
      <c r="C262" s="41">
        <v>258</v>
      </c>
      <c r="D262" s="40">
        <v>5</v>
      </c>
      <c r="E262" s="40"/>
      <c r="F262" s="53" t="s">
        <v>776</v>
      </c>
      <c r="G262" s="42" t="s">
        <v>777</v>
      </c>
      <c r="H262" s="224">
        <v>20</v>
      </c>
      <c r="I262" s="225">
        <v>297</v>
      </c>
      <c r="J262" s="226">
        <v>2577570</v>
      </c>
      <c r="K262" s="196">
        <f t="shared" si="12"/>
        <v>8678.6868686868693</v>
      </c>
      <c r="L262" s="225">
        <v>11042</v>
      </c>
      <c r="M262" s="227">
        <f t="shared" si="11"/>
        <v>2577570</v>
      </c>
      <c r="N262" s="196">
        <f t="shared" si="13"/>
        <v>233.43325484513676</v>
      </c>
      <c r="O262" s="228"/>
      <c r="P262" s="224"/>
      <c r="Q262" s="229"/>
      <c r="R262" s="229"/>
      <c r="S262" s="230"/>
      <c r="T262" s="231" t="s">
        <v>295</v>
      </c>
      <c r="U262" s="232">
        <v>0.01</v>
      </c>
      <c r="V262" s="78"/>
      <c r="W262" s="79"/>
    </row>
    <row r="263" spans="1:23" ht="27" customHeight="1">
      <c r="A263" s="13"/>
      <c r="B263" s="53" t="s">
        <v>63</v>
      </c>
      <c r="C263" s="41">
        <v>259</v>
      </c>
      <c r="D263" s="40">
        <v>5</v>
      </c>
      <c r="E263" s="40">
        <v>8040005008358</v>
      </c>
      <c r="F263" s="53" t="s">
        <v>169</v>
      </c>
      <c r="G263" s="42" t="s">
        <v>778</v>
      </c>
      <c r="H263" s="224">
        <v>30</v>
      </c>
      <c r="I263" s="225">
        <v>430</v>
      </c>
      <c r="J263" s="226">
        <v>6070522</v>
      </c>
      <c r="K263" s="196">
        <f t="shared" si="12"/>
        <v>14117.493023255814</v>
      </c>
      <c r="L263" s="225">
        <v>37489</v>
      </c>
      <c r="M263" s="227">
        <f t="shared" si="11"/>
        <v>6070522</v>
      </c>
      <c r="N263" s="196">
        <f t="shared" si="13"/>
        <v>161.92808557176772</v>
      </c>
      <c r="O263" s="228"/>
      <c r="P263" s="224"/>
      <c r="Q263" s="229"/>
      <c r="R263" s="229"/>
      <c r="S263" s="230"/>
      <c r="T263" s="231"/>
      <c r="U263" s="232"/>
    </row>
    <row r="264" spans="1:23" ht="27" customHeight="1">
      <c r="A264" s="13"/>
      <c r="B264" s="53" t="s">
        <v>63</v>
      </c>
      <c r="C264" s="41">
        <v>260</v>
      </c>
      <c r="D264" s="40">
        <v>5</v>
      </c>
      <c r="E264" s="40"/>
      <c r="F264" s="53" t="s">
        <v>779</v>
      </c>
      <c r="G264" s="42" t="s">
        <v>780</v>
      </c>
      <c r="H264" s="224">
        <v>14</v>
      </c>
      <c r="I264" s="225">
        <v>247</v>
      </c>
      <c r="J264" s="226">
        <v>3779193</v>
      </c>
      <c r="K264" s="196">
        <f t="shared" si="12"/>
        <v>15300.376518218623</v>
      </c>
      <c r="L264" s="225">
        <v>14672</v>
      </c>
      <c r="M264" s="227">
        <f t="shared" si="11"/>
        <v>3779193</v>
      </c>
      <c r="N264" s="196">
        <f t="shared" si="13"/>
        <v>257.5785850599782</v>
      </c>
      <c r="O264" s="228"/>
      <c r="P264" s="224"/>
      <c r="Q264" s="229"/>
      <c r="R264" s="229"/>
      <c r="S264" s="230"/>
      <c r="T264" s="231"/>
      <c r="U264" s="232"/>
    </row>
    <row r="265" spans="1:23" ht="27" customHeight="1">
      <c r="A265" s="13"/>
      <c r="B265" s="53" t="s">
        <v>63</v>
      </c>
      <c r="C265" s="41">
        <v>261</v>
      </c>
      <c r="D265" s="40">
        <v>5</v>
      </c>
      <c r="E265" s="40">
        <v>1213100595</v>
      </c>
      <c r="F265" s="53" t="s">
        <v>781</v>
      </c>
      <c r="G265" s="42" t="s">
        <v>782</v>
      </c>
      <c r="H265" s="224">
        <v>14</v>
      </c>
      <c r="I265" s="225">
        <v>134</v>
      </c>
      <c r="J265" s="226">
        <v>4047890</v>
      </c>
      <c r="K265" s="196">
        <f t="shared" si="12"/>
        <v>30208.13432835821</v>
      </c>
      <c r="L265" s="225">
        <v>17640</v>
      </c>
      <c r="M265" s="227">
        <f t="shared" si="11"/>
        <v>4047890</v>
      </c>
      <c r="N265" s="196">
        <f t="shared" si="13"/>
        <v>229.47222222222223</v>
      </c>
      <c r="O265" s="228"/>
      <c r="P265" s="224"/>
      <c r="Q265" s="229"/>
      <c r="R265" s="229"/>
      <c r="S265" s="230"/>
      <c r="T265" s="231"/>
      <c r="U265" s="232"/>
    </row>
    <row r="266" spans="1:23" ht="27" customHeight="1">
      <c r="A266" s="13"/>
      <c r="B266" s="53" t="s">
        <v>63</v>
      </c>
      <c r="C266" s="41">
        <v>262</v>
      </c>
      <c r="D266" s="40">
        <v>5</v>
      </c>
      <c r="E266" s="40">
        <v>1212100561</v>
      </c>
      <c r="F266" s="53" t="s">
        <v>781</v>
      </c>
      <c r="G266" s="42" t="s">
        <v>783</v>
      </c>
      <c r="H266" s="224">
        <v>14</v>
      </c>
      <c r="I266" s="225">
        <v>224</v>
      </c>
      <c r="J266" s="226">
        <v>4609666</v>
      </c>
      <c r="K266" s="196">
        <f t="shared" si="12"/>
        <v>20578.866071428572</v>
      </c>
      <c r="L266" s="225">
        <v>16232</v>
      </c>
      <c r="M266" s="227">
        <f t="shared" si="11"/>
        <v>4609666</v>
      </c>
      <c r="N266" s="196">
        <f t="shared" si="13"/>
        <v>283.98632331197632</v>
      </c>
      <c r="O266" s="228"/>
      <c r="P266" s="224"/>
      <c r="Q266" s="229"/>
      <c r="R266" s="229"/>
      <c r="S266" s="230"/>
      <c r="T266" s="231"/>
      <c r="U266" s="232"/>
    </row>
    <row r="267" spans="1:23" ht="27" customHeight="1">
      <c r="A267" s="13"/>
      <c r="B267" s="55" t="s">
        <v>63</v>
      </c>
      <c r="C267" s="41">
        <v>263</v>
      </c>
      <c r="D267" s="40">
        <v>5</v>
      </c>
      <c r="E267" s="40">
        <v>1213100413</v>
      </c>
      <c r="F267" s="55" t="s">
        <v>781</v>
      </c>
      <c r="G267" s="42" t="s">
        <v>784</v>
      </c>
      <c r="H267" s="224">
        <v>20</v>
      </c>
      <c r="I267" s="225">
        <v>249</v>
      </c>
      <c r="J267" s="226">
        <v>7529600</v>
      </c>
      <c r="K267" s="196">
        <f t="shared" si="12"/>
        <v>30239.357429718875</v>
      </c>
      <c r="L267" s="225">
        <v>26145</v>
      </c>
      <c r="M267" s="227">
        <f t="shared" si="11"/>
        <v>7529600</v>
      </c>
      <c r="N267" s="196">
        <f t="shared" si="13"/>
        <v>287.9938802830369</v>
      </c>
      <c r="O267" s="228"/>
      <c r="P267" s="224"/>
      <c r="Q267" s="229"/>
      <c r="R267" s="229"/>
      <c r="S267" s="230"/>
      <c r="T267" s="231"/>
      <c r="U267" s="232"/>
    </row>
    <row r="268" spans="1:23" ht="27" customHeight="1">
      <c r="A268" s="13"/>
      <c r="B268" s="53" t="s">
        <v>63</v>
      </c>
      <c r="C268" s="41">
        <v>264</v>
      </c>
      <c r="D268" s="40">
        <v>5</v>
      </c>
      <c r="E268" s="40"/>
      <c r="F268" s="53" t="s">
        <v>785</v>
      </c>
      <c r="G268" s="42" t="s">
        <v>786</v>
      </c>
      <c r="H268" s="224">
        <v>20</v>
      </c>
      <c r="I268" s="225">
        <v>214</v>
      </c>
      <c r="J268" s="226">
        <v>13181205</v>
      </c>
      <c r="K268" s="196">
        <f t="shared" si="12"/>
        <v>61594.415887850468</v>
      </c>
      <c r="L268" s="225">
        <v>23751</v>
      </c>
      <c r="M268" s="227">
        <f t="shared" si="11"/>
        <v>13181205</v>
      </c>
      <c r="N268" s="196">
        <f t="shared" si="13"/>
        <v>554.97473790577237</v>
      </c>
      <c r="O268" s="228"/>
      <c r="P268" s="224"/>
      <c r="Q268" s="229"/>
      <c r="R268" s="229"/>
      <c r="S268" s="230"/>
      <c r="T268" s="231"/>
      <c r="U268" s="232"/>
    </row>
    <row r="269" spans="1:23" ht="27" customHeight="1">
      <c r="A269" s="13"/>
      <c r="B269" s="53" t="s">
        <v>63</v>
      </c>
      <c r="C269" s="41">
        <v>265</v>
      </c>
      <c r="D269" s="40">
        <v>5</v>
      </c>
      <c r="E269" s="40">
        <v>1212701633</v>
      </c>
      <c r="F269" s="53" t="s">
        <v>787</v>
      </c>
      <c r="G269" s="42" t="s">
        <v>788</v>
      </c>
      <c r="H269" s="224">
        <v>20</v>
      </c>
      <c r="I269" s="225">
        <v>95</v>
      </c>
      <c r="J269" s="226">
        <v>703536</v>
      </c>
      <c r="K269" s="196">
        <f t="shared" si="12"/>
        <v>7405.6421052631576</v>
      </c>
      <c r="L269" s="225">
        <v>4840</v>
      </c>
      <c r="M269" s="227">
        <f t="shared" si="11"/>
        <v>703536</v>
      </c>
      <c r="N269" s="196">
        <f t="shared" si="13"/>
        <v>145.35867768595043</v>
      </c>
      <c r="O269" s="228"/>
      <c r="P269" s="224"/>
      <c r="Q269" s="229"/>
      <c r="R269" s="229"/>
      <c r="S269" s="230"/>
      <c r="T269" s="231"/>
      <c r="U269" s="232"/>
    </row>
    <row r="270" spans="1:23" ht="27" customHeight="1">
      <c r="A270" s="13"/>
      <c r="B270" s="53" t="s">
        <v>63</v>
      </c>
      <c r="C270" s="41">
        <v>266</v>
      </c>
      <c r="D270" s="40">
        <v>5</v>
      </c>
      <c r="E270" s="40" t="s">
        <v>789</v>
      </c>
      <c r="F270" s="53" t="s">
        <v>790</v>
      </c>
      <c r="G270" s="42" t="s">
        <v>791</v>
      </c>
      <c r="H270" s="224">
        <v>34</v>
      </c>
      <c r="I270" s="225">
        <v>462</v>
      </c>
      <c r="J270" s="226">
        <v>7142538</v>
      </c>
      <c r="K270" s="196">
        <f t="shared" si="12"/>
        <v>15460.038961038961</v>
      </c>
      <c r="L270" s="225">
        <v>25400.5</v>
      </c>
      <c r="M270" s="227">
        <f t="shared" ref="M270:M306" si="15">J270</f>
        <v>7142538</v>
      </c>
      <c r="N270" s="196">
        <f t="shared" si="13"/>
        <v>281.19674809550992</v>
      </c>
      <c r="O270" s="228"/>
      <c r="P270" s="224"/>
      <c r="Q270" s="229"/>
      <c r="R270" s="229"/>
      <c r="S270" s="230"/>
      <c r="T270" s="231"/>
      <c r="U270" s="232"/>
    </row>
    <row r="271" spans="1:23" ht="27" customHeight="1">
      <c r="A271" s="13"/>
      <c r="B271" s="53" t="s">
        <v>63</v>
      </c>
      <c r="C271" s="41">
        <v>267</v>
      </c>
      <c r="D271" s="40">
        <v>5</v>
      </c>
      <c r="E271" s="40">
        <v>1211900699</v>
      </c>
      <c r="F271" s="53" t="s">
        <v>792</v>
      </c>
      <c r="G271" s="42" t="s">
        <v>793</v>
      </c>
      <c r="H271" s="224">
        <v>14</v>
      </c>
      <c r="I271" s="225">
        <v>119</v>
      </c>
      <c r="J271" s="226">
        <v>1951609</v>
      </c>
      <c r="K271" s="196">
        <f t="shared" si="12"/>
        <v>16400.0756302521</v>
      </c>
      <c r="L271" s="225">
        <v>8500</v>
      </c>
      <c r="M271" s="227">
        <f t="shared" si="15"/>
        <v>1951609</v>
      </c>
      <c r="N271" s="196">
        <f t="shared" si="13"/>
        <v>229.6010588235294</v>
      </c>
      <c r="O271" s="228"/>
      <c r="P271" s="224"/>
      <c r="Q271" s="229"/>
      <c r="R271" s="229"/>
      <c r="S271" s="230"/>
      <c r="T271" s="231"/>
      <c r="U271" s="232"/>
    </row>
    <row r="272" spans="1:23" ht="27" customHeight="1">
      <c r="A272" s="13"/>
      <c r="B272" s="53" t="s">
        <v>63</v>
      </c>
      <c r="C272" s="41">
        <v>268</v>
      </c>
      <c r="D272" s="40">
        <v>5</v>
      </c>
      <c r="E272" s="40">
        <v>1212700692</v>
      </c>
      <c r="F272" s="53" t="s">
        <v>794</v>
      </c>
      <c r="G272" s="42" t="s">
        <v>795</v>
      </c>
      <c r="H272" s="224">
        <v>20</v>
      </c>
      <c r="I272" s="225">
        <v>282</v>
      </c>
      <c r="J272" s="226">
        <v>2992926</v>
      </c>
      <c r="K272" s="196">
        <f t="shared" si="12"/>
        <v>10613.212765957447</v>
      </c>
      <c r="L272" s="225">
        <v>8579</v>
      </c>
      <c r="M272" s="227">
        <f t="shared" si="15"/>
        <v>2992926</v>
      </c>
      <c r="N272" s="196">
        <f t="shared" si="13"/>
        <v>348.86653456113766</v>
      </c>
      <c r="O272" s="228"/>
      <c r="P272" s="224"/>
      <c r="Q272" s="229"/>
      <c r="R272" s="229"/>
      <c r="S272" s="230" t="s">
        <v>1190</v>
      </c>
      <c r="T272" s="231"/>
      <c r="U272" s="232"/>
    </row>
    <row r="273" spans="1:21" ht="27" customHeight="1">
      <c r="A273" s="13"/>
      <c r="B273" s="53" t="s">
        <v>63</v>
      </c>
      <c r="C273" s="41">
        <v>269</v>
      </c>
      <c r="D273" s="40">
        <v>5</v>
      </c>
      <c r="E273" s="40"/>
      <c r="F273" s="53" t="s">
        <v>794</v>
      </c>
      <c r="G273" s="42" t="s">
        <v>796</v>
      </c>
      <c r="H273" s="224">
        <v>20</v>
      </c>
      <c r="I273" s="225">
        <v>264</v>
      </c>
      <c r="J273" s="226">
        <v>1892000</v>
      </c>
      <c r="K273" s="196">
        <f t="shared" si="12"/>
        <v>7166.666666666667</v>
      </c>
      <c r="L273" s="225">
        <v>6693</v>
      </c>
      <c r="M273" s="227">
        <f t="shared" si="15"/>
        <v>1892000</v>
      </c>
      <c r="N273" s="196">
        <f t="shared" si="13"/>
        <v>282.68340056775736</v>
      </c>
      <c r="O273" s="228"/>
      <c r="P273" s="224"/>
      <c r="Q273" s="229"/>
      <c r="R273" s="229"/>
      <c r="S273" s="230"/>
      <c r="T273" s="231"/>
      <c r="U273" s="232"/>
    </row>
    <row r="274" spans="1:21" ht="27" customHeight="1">
      <c r="A274" s="13"/>
      <c r="B274" s="53" t="s">
        <v>63</v>
      </c>
      <c r="C274" s="41">
        <v>270</v>
      </c>
      <c r="D274" s="40">
        <v>5</v>
      </c>
      <c r="E274" s="40" t="s">
        <v>797</v>
      </c>
      <c r="F274" s="53" t="s">
        <v>794</v>
      </c>
      <c r="G274" s="42" t="s">
        <v>798</v>
      </c>
      <c r="H274" s="224">
        <v>20</v>
      </c>
      <c r="I274" s="225">
        <v>257</v>
      </c>
      <c r="J274" s="226">
        <v>2598251</v>
      </c>
      <c r="K274" s="196">
        <f t="shared" si="12"/>
        <v>10109.926070038911</v>
      </c>
      <c r="L274" s="225">
        <v>8768.75</v>
      </c>
      <c r="M274" s="227">
        <f t="shared" si="15"/>
        <v>2598251</v>
      </c>
      <c r="N274" s="196">
        <f t="shared" si="13"/>
        <v>296.30802565930151</v>
      </c>
      <c r="O274" s="228"/>
      <c r="P274" s="224"/>
      <c r="Q274" s="229"/>
      <c r="R274" s="229"/>
      <c r="S274" s="230"/>
      <c r="T274" s="231"/>
      <c r="U274" s="232"/>
    </row>
    <row r="275" spans="1:21" ht="27" customHeight="1">
      <c r="A275" s="13"/>
      <c r="B275" s="53" t="s">
        <v>63</v>
      </c>
      <c r="C275" s="41">
        <v>271</v>
      </c>
      <c r="D275" s="40">
        <v>5</v>
      </c>
      <c r="E275" s="40"/>
      <c r="F275" s="53" t="s">
        <v>799</v>
      </c>
      <c r="G275" s="42" t="s">
        <v>800</v>
      </c>
      <c r="H275" s="224">
        <v>20</v>
      </c>
      <c r="I275" s="225">
        <v>197</v>
      </c>
      <c r="J275" s="226">
        <v>1376587</v>
      </c>
      <c r="K275" s="196">
        <f t="shared" si="12"/>
        <v>6987.7512690355334</v>
      </c>
      <c r="L275" s="225">
        <v>22488</v>
      </c>
      <c r="M275" s="227">
        <f t="shared" si="15"/>
        <v>1376587</v>
      </c>
      <c r="N275" s="196">
        <f t="shared" si="13"/>
        <v>61.214292066880112</v>
      </c>
      <c r="O275" s="228"/>
      <c r="P275" s="224"/>
      <c r="Q275" s="229"/>
      <c r="R275" s="229"/>
      <c r="S275" s="230"/>
      <c r="T275" s="231"/>
      <c r="U275" s="232"/>
    </row>
    <row r="276" spans="1:21" ht="27" customHeight="1">
      <c r="A276" s="13"/>
      <c r="B276" s="53" t="s">
        <v>63</v>
      </c>
      <c r="C276" s="41">
        <v>272</v>
      </c>
      <c r="D276" s="40">
        <v>5</v>
      </c>
      <c r="E276" s="40">
        <v>3040005005913</v>
      </c>
      <c r="F276" s="53" t="s">
        <v>801</v>
      </c>
      <c r="G276" s="42" t="s">
        <v>802</v>
      </c>
      <c r="H276" s="224"/>
      <c r="I276" s="225">
        <v>208</v>
      </c>
      <c r="J276" s="226">
        <v>5217428</v>
      </c>
      <c r="K276" s="196">
        <f t="shared" si="12"/>
        <v>25083.788461538461</v>
      </c>
      <c r="L276" s="225">
        <v>15119.5</v>
      </c>
      <c r="M276" s="227">
        <f t="shared" si="15"/>
        <v>5217428</v>
      </c>
      <c r="N276" s="196">
        <f t="shared" si="13"/>
        <v>345.07940077383512</v>
      </c>
      <c r="O276" s="228"/>
      <c r="P276" s="224"/>
      <c r="Q276" s="229"/>
      <c r="R276" s="229"/>
      <c r="S276" s="230"/>
      <c r="T276" s="231"/>
      <c r="U276" s="232"/>
    </row>
    <row r="277" spans="1:21" ht="27" customHeight="1">
      <c r="A277" s="13"/>
      <c r="B277" s="53" t="s">
        <v>63</v>
      </c>
      <c r="C277" s="41">
        <v>273</v>
      </c>
      <c r="D277" s="40">
        <v>5</v>
      </c>
      <c r="E277" s="40">
        <v>12100700215</v>
      </c>
      <c r="F277" s="53" t="s">
        <v>803</v>
      </c>
      <c r="G277" s="42" t="s">
        <v>804</v>
      </c>
      <c r="H277" s="224">
        <v>20</v>
      </c>
      <c r="I277" s="225">
        <v>212</v>
      </c>
      <c r="J277" s="226">
        <v>3555468</v>
      </c>
      <c r="K277" s="196">
        <f t="shared" si="12"/>
        <v>16771.075471698114</v>
      </c>
      <c r="L277" s="225">
        <v>14880</v>
      </c>
      <c r="M277" s="227">
        <f t="shared" si="15"/>
        <v>3555468</v>
      </c>
      <c r="N277" s="196">
        <f t="shared" si="13"/>
        <v>238.94274193548387</v>
      </c>
      <c r="O277" s="228"/>
      <c r="P277" s="224"/>
      <c r="Q277" s="229"/>
      <c r="R277" s="229"/>
      <c r="S277" s="230"/>
      <c r="T277" s="231"/>
      <c r="U277" s="232"/>
    </row>
    <row r="278" spans="1:21" ht="27" customHeight="1">
      <c r="A278" s="13"/>
      <c r="B278" s="53" t="s">
        <v>63</v>
      </c>
      <c r="C278" s="41">
        <v>274</v>
      </c>
      <c r="D278" s="40">
        <v>5</v>
      </c>
      <c r="E278" s="40">
        <v>6040005004433</v>
      </c>
      <c r="F278" s="53" t="s">
        <v>805</v>
      </c>
      <c r="G278" s="42" t="s">
        <v>806</v>
      </c>
      <c r="H278" s="224">
        <v>24</v>
      </c>
      <c r="I278" s="225">
        <v>278</v>
      </c>
      <c r="J278" s="226">
        <v>3241102</v>
      </c>
      <c r="K278" s="196">
        <f t="shared" si="12"/>
        <v>11658.640287769784</v>
      </c>
      <c r="L278" s="225">
        <v>27046</v>
      </c>
      <c r="M278" s="227">
        <f t="shared" si="15"/>
        <v>3241102</v>
      </c>
      <c r="N278" s="196">
        <f t="shared" si="13"/>
        <v>119.83664867263181</v>
      </c>
      <c r="O278" s="228"/>
      <c r="P278" s="224"/>
      <c r="Q278" s="229" t="s">
        <v>1191</v>
      </c>
      <c r="R278" s="229"/>
      <c r="S278" s="230">
        <v>7.059897544118228E-2</v>
      </c>
      <c r="T278" s="231"/>
      <c r="U278" s="232"/>
    </row>
    <row r="279" spans="1:21" ht="27" customHeight="1">
      <c r="A279" s="13"/>
      <c r="B279" s="53" t="s">
        <v>63</v>
      </c>
      <c r="C279" s="41">
        <v>275</v>
      </c>
      <c r="D279" s="40">
        <v>2</v>
      </c>
      <c r="E279" s="40">
        <v>4040005014772</v>
      </c>
      <c r="F279" s="53" t="s">
        <v>568</v>
      </c>
      <c r="G279" s="42" t="s">
        <v>807</v>
      </c>
      <c r="H279" s="224">
        <v>20</v>
      </c>
      <c r="I279" s="225">
        <v>276</v>
      </c>
      <c r="J279" s="226">
        <v>5082000</v>
      </c>
      <c r="K279" s="196">
        <f t="shared" si="12"/>
        <v>18413.043478260868</v>
      </c>
      <c r="L279" s="225">
        <v>18413</v>
      </c>
      <c r="M279" s="227">
        <f t="shared" si="15"/>
        <v>5082000</v>
      </c>
      <c r="N279" s="196">
        <f t="shared" si="13"/>
        <v>276.0006517134633</v>
      </c>
      <c r="O279" s="228"/>
      <c r="P279" s="224"/>
      <c r="Q279" s="229" t="s">
        <v>295</v>
      </c>
      <c r="R279" s="229" t="s">
        <v>295</v>
      </c>
      <c r="S279" s="230">
        <v>0.01</v>
      </c>
      <c r="T279" s="231"/>
      <c r="U279" s="232">
        <v>0</v>
      </c>
    </row>
    <row r="280" spans="1:21" ht="27" customHeight="1">
      <c r="A280" s="13"/>
      <c r="B280" s="53" t="s">
        <v>63</v>
      </c>
      <c r="C280" s="41">
        <v>276</v>
      </c>
      <c r="D280" s="40">
        <v>4</v>
      </c>
      <c r="E280" s="40">
        <v>6040002099971</v>
      </c>
      <c r="F280" s="53" t="s">
        <v>808</v>
      </c>
      <c r="G280" s="42" t="s">
        <v>809</v>
      </c>
      <c r="H280" s="224">
        <v>20</v>
      </c>
      <c r="I280" s="225">
        <v>367</v>
      </c>
      <c r="J280" s="226">
        <v>7314939</v>
      </c>
      <c r="K280" s="196">
        <f t="shared" si="12"/>
        <v>19931.713896457764</v>
      </c>
      <c r="L280" s="225">
        <v>20682</v>
      </c>
      <c r="M280" s="227">
        <f t="shared" si="15"/>
        <v>7314939</v>
      </c>
      <c r="N280" s="196">
        <f t="shared" si="13"/>
        <v>353.68624891209748</v>
      </c>
      <c r="O280" s="228"/>
      <c r="P280" s="224"/>
      <c r="Q280" s="229" t="s">
        <v>295</v>
      </c>
      <c r="R280" s="229"/>
      <c r="S280" s="230">
        <v>0.128</v>
      </c>
      <c r="T280" s="231"/>
      <c r="U280" s="232"/>
    </row>
    <row r="281" spans="1:21" ht="27" customHeight="1">
      <c r="A281" s="13"/>
      <c r="B281" s="53" t="s">
        <v>63</v>
      </c>
      <c r="C281" s="41">
        <v>277</v>
      </c>
      <c r="D281" s="40">
        <v>4</v>
      </c>
      <c r="E281" s="40">
        <v>2040002100453</v>
      </c>
      <c r="F281" s="53" t="s">
        <v>810</v>
      </c>
      <c r="G281" s="42" t="s">
        <v>811</v>
      </c>
      <c r="H281" s="224">
        <v>20</v>
      </c>
      <c r="I281" s="225">
        <v>342</v>
      </c>
      <c r="J281" s="226">
        <v>4180557</v>
      </c>
      <c r="K281" s="196">
        <f t="shared" si="12"/>
        <v>12223.850877192983</v>
      </c>
      <c r="L281" s="225">
        <v>13168</v>
      </c>
      <c r="M281" s="227">
        <f t="shared" si="15"/>
        <v>4180557</v>
      </c>
      <c r="N281" s="196">
        <f t="shared" si="13"/>
        <v>317.4785085054678</v>
      </c>
      <c r="O281" s="228"/>
      <c r="P281" s="224"/>
      <c r="Q281" s="229"/>
      <c r="R281" s="229"/>
      <c r="S281" s="230"/>
      <c r="T281" s="231" t="s">
        <v>295</v>
      </c>
      <c r="U281" s="232">
        <v>0.16300000000000001</v>
      </c>
    </row>
    <row r="282" spans="1:21" ht="27" customHeight="1">
      <c r="A282" s="13"/>
      <c r="B282" s="53" t="s">
        <v>63</v>
      </c>
      <c r="C282" s="41">
        <v>278</v>
      </c>
      <c r="D282" s="40">
        <v>4</v>
      </c>
      <c r="E282" s="40">
        <v>5040002086319</v>
      </c>
      <c r="F282" s="53" t="s">
        <v>812</v>
      </c>
      <c r="G282" s="42" t="s">
        <v>813</v>
      </c>
      <c r="H282" s="224">
        <v>10</v>
      </c>
      <c r="I282" s="225">
        <v>112</v>
      </c>
      <c r="J282" s="226">
        <v>1468661</v>
      </c>
      <c r="K282" s="196">
        <f t="shared" si="12"/>
        <v>13113.044642857143</v>
      </c>
      <c r="L282" s="225">
        <v>11555</v>
      </c>
      <c r="M282" s="227">
        <f t="shared" si="15"/>
        <v>1468661</v>
      </c>
      <c r="N282" s="196">
        <f t="shared" si="13"/>
        <v>127.10177412375594</v>
      </c>
      <c r="O282" s="228"/>
      <c r="P282" s="224"/>
      <c r="Q282" s="229"/>
      <c r="R282" s="229"/>
      <c r="S282" s="230"/>
      <c r="T282" s="231"/>
      <c r="U282" s="232"/>
    </row>
    <row r="283" spans="1:21" ht="27" customHeight="1">
      <c r="A283" s="13"/>
      <c r="B283" s="53" t="s">
        <v>63</v>
      </c>
      <c r="C283" s="41">
        <v>279</v>
      </c>
      <c r="D283" s="40">
        <v>4</v>
      </c>
      <c r="E283" s="40"/>
      <c r="F283" s="53" t="s">
        <v>814</v>
      </c>
      <c r="G283" s="42" t="s">
        <v>815</v>
      </c>
      <c r="H283" s="224">
        <v>20</v>
      </c>
      <c r="I283" s="225">
        <v>89</v>
      </c>
      <c r="J283" s="226">
        <v>271901</v>
      </c>
      <c r="K283" s="196">
        <f t="shared" ref="K283:K306" si="16">IF(AND(I283&gt;0,J283&gt;0),J283/I283,0)</f>
        <v>3055.067415730337</v>
      </c>
      <c r="L283" s="225">
        <v>1440</v>
      </c>
      <c r="M283" s="227">
        <f t="shared" si="15"/>
        <v>271901</v>
      </c>
      <c r="N283" s="196">
        <f t="shared" si="13"/>
        <v>188.82013888888889</v>
      </c>
      <c r="O283" s="228"/>
      <c r="P283" s="224"/>
      <c r="Q283" s="229"/>
      <c r="R283" s="229"/>
      <c r="S283" s="230"/>
      <c r="T283" s="231"/>
      <c r="U283" s="232"/>
    </row>
    <row r="284" spans="1:21" ht="27" customHeight="1">
      <c r="A284" s="13"/>
      <c r="B284" s="53" t="s">
        <v>63</v>
      </c>
      <c r="C284" s="41">
        <v>280</v>
      </c>
      <c r="D284" s="40">
        <v>4</v>
      </c>
      <c r="E284" s="40">
        <v>6040003013048</v>
      </c>
      <c r="F284" s="53" t="s">
        <v>816</v>
      </c>
      <c r="G284" s="42" t="s">
        <v>817</v>
      </c>
      <c r="H284" s="224">
        <v>14</v>
      </c>
      <c r="I284" s="225">
        <v>297</v>
      </c>
      <c r="J284" s="226">
        <v>1955100</v>
      </c>
      <c r="K284" s="196">
        <f t="shared" si="16"/>
        <v>6582.8282828282827</v>
      </c>
      <c r="L284" s="225">
        <v>4887.75</v>
      </c>
      <c r="M284" s="227">
        <f t="shared" si="15"/>
        <v>1955100</v>
      </c>
      <c r="N284" s="196">
        <f t="shared" si="13"/>
        <v>400</v>
      </c>
      <c r="O284" s="228"/>
      <c r="P284" s="224"/>
      <c r="Q284" s="229"/>
      <c r="R284" s="229"/>
      <c r="S284" s="230"/>
      <c r="T284" s="231"/>
      <c r="U284" s="232"/>
    </row>
    <row r="285" spans="1:21" ht="27" customHeight="1">
      <c r="A285" s="13"/>
      <c r="B285" s="53" t="s">
        <v>63</v>
      </c>
      <c r="C285" s="41">
        <v>281</v>
      </c>
      <c r="D285" s="40">
        <v>4</v>
      </c>
      <c r="E285" s="40">
        <v>1040001103268</v>
      </c>
      <c r="F285" s="53" t="s">
        <v>818</v>
      </c>
      <c r="G285" s="42" t="s">
        <v>819</v>
      </c>
      <c r="H285" s="224">
        <v>20</v>
      </c>
      <c r="I285" s="225">
        <v>432</v>
      </c>
      <c r="J285" s="226">
        <v>8871389</v>
      </c>
      <c r="K285" s="196">
        <f t="shared" si="16"/>
        <v>20535.622685185186</v>
      </c>
      <c r="L285" s="225">
        <v>20652</v>
      </c>
      <c r="M285" s="227">
        <f t="shared" si="15"/>
        <v>8871389</v>
      </c>
      <c r="N285" s="196">
        <f t="shared" si="13"/>
        <v>429.56561107883016</v>
      </c>
      <c r="O285" s="228"/>
      <c r="P285" s="224"/>
      <c r="Q285" s="229"/>
      <c r="R285" s="229"/>
      <c r="S285" s="230"/>
      <c r="T285" s="231"/>
      <c r="U285" s="232"/>
    </row>
    <row r="286" spans="1:21" ht="27" customHeight="1">
      <c r="A286" s="13"/>
      <c r="B286" s="53" t="s">
        <v>63</v>
      </c>
      <c r="C286" s="41">
        <v>282</v>
      </c>
      <c r="D286" s="40">
        <v>6</v>
      </c>
      <c r="E286" s="40">
        <v>6040005021420</v>
      </c>
      <c r="F286" s="53" t="s">
        <v>820</v>
      </c>
      <c r="G286" s="42" t="s">
        <v>821</v>
      </c>
      <c r="H286" s="224">
        <v>20</v>
      </c>
      <c r="I286" s="225">
        <v>58</v>
      </c>
      <c r="J286" s="226">
        <v>678550</v>
      </c>
      <c r="K286" s="196">
        <f t="shared" si="16"/>
        <v>11699.137931034482</v>
      </c>
      <c r="L286" s="225">
        <v>3646.25</v>
      </c>
      <c r="M286" s="227">
        <f t="shared" si="15"/>
        <v>678550</v>
      </c>
      <c r="N286" s="196">
        <f t="shared" si="13"/>
        <v>186.09530339389784</v>
      </c>
      <c r="O286" s="228"/>
      <c r="P286" s="224"/>
      <c r="Q286" s="229"/>
      <c r="R286" s="229"/>
      <c r="S286" s="230"/>
      <c r="T286" s="231"/>
      <c r="U286" s="232"/>
    </row>
    <row r="287" spans="1:21" ht="27" customHeight="1">
      <c r="A287" s="13"/>
      <c r="B287" s="53" t="s">
        <v>63</v>
      </c>
      <c r="C287" s="41">
        <v>283</v>
      </c>
      <c r="D287" s="40">
        <v>4</v>
      </c>
      <c r="E287" s="40">
        <v>204000301</v>
      </c>
      <c r="F287" s="53" t="s">
        <v>822</v>
      </c>
      <c r="G287" s="42" t="s">
        <v>823</v>
      </c>
      <c r="H287" s="224">
        <v>20</v>
      </c>
      <c r="I287" s="225">
        <v>114</v>
      </c>
      <c r="J287" s="226">
        <v>689129</v>
      </c>
      <c r="K287" s="196">
        <f t="shared" si="16"/>
        <v>6044.9912280701756</v>
      </c>
      <c r="L287" s="225">
        <v>5769</v>
      </c>
      <c r="M287" s="227">
        <f t="shared" si="15"/>
        <v>689129</v>
      </c>
      <c r="N287" s="196">
        <f t="shared" si="13"/>
        <v>119.45380481885942</v>
      </c>
      <c r="O287" s="228"/>
      <c r="P287" s="224"/>
      <c r="Q287" s="229"/>
      <c r="R287" s="229"/>
      <c r="S287" s="230"/>
      <c r="T287" s="231"/>
      <c r="U287" s="232"/>
    </row>
    <row r="288" spans="1:21" ht="27" customHeight="1">
      <c r="A288" s="13"/>
      <c r="B288" s="53" t="s">
        <v>63</v>
      </c>
      <c r="C288" s="41">
        <v>284</v>
      </c>
      <c r="D288" s="40">
        <v>5</v>
      </c>
      <c r="E288" s="40">
        <v>7040005021304</v>
      </c>
      <c r="F288" s="53" t="s">
        <v>824</v>
      </c>
      <c r="G288" s="42" t="s">
        <v>825</v>
      </c>
      <c r="H288" s="224">
        <v>20</v>
      </c>
      <c r="I288" s="225">
        <v>171</v>
      </c>
      <c r="J288" s="226">
        <v>2044443</v>
      </c>
      <c r="K288" s="196">
        <f t="shared" si="16"/>
        <v>11955.807017543859</v>
      </c>
      <c r="L288" s="225">
        <v>13768</v>
      </c>
      <c r="M288" s="227">
        <f t="shared" si="15"/>
        <v>2044443</v>
      </c>
      <c r="N288" s="196">
        <f t="shared" si="13"/>
        <v>148.49237361998837</v>
      </c>
      <c r="O288" s="228"/>
      <c r="P288" s="224"/>
      <c r="Q288" s="229"/>
      <c r="R288" s="229"/>
      <c r="S288" s="230"/>
      <c r="T288" s="231" t="s">
        <v>295</v>
      </c>
      <c r="U288" s="232">
        <v>0.31</v>
      </c>
    </row>
    <row r="289" spans="1:21" ht="27" customHeight="1">
      <c r="A289" s="13"/>
      <c r="B289" s="53" t="s">
        <v>63</v>
      </c>
      <c r="C289" s="41">
        <v>285</v>
      </c>
      <c r="D289" s="40">
        <v>4</v>
      </c>
      <c r="E289" s="40">
        <v>7040001093041</v>
      </c>
      <c r="F289" s="53" t="s">
        <v>826</v>
      </c>
      <c r="G289" s="42" t="s">
        <v>827</v>
      </c>
      <c r="H289" s="224">
        <v>20</v>
      </c>
      <c r="I289" s="225">
        <v>229</v>
      </c>
      <c r="J289" s="226">
        <v>2544074</v>
      </c>
      <c r="K289" s="196">
        <f t="shared" si="16"/>
        <v>11109.493449781659</v>
      </c>
      <c r="L289" s="225">
        <v>12142</v>
      </c>
      <c r="M289" s="227">
        <f t="shared" si="15"/>
        <v>2544074</v>
      </c>
      <c r="N289" s="196">
        <f t="shared" si="13"/>
        <v>209.52676659528908</v>
      </c>
      <c r="O289" s="228"/>
      <c r="P289" s="224"/>
      <c r="Q289" s="229"/>
      <c r="R289" s="229"/>
      <c r="S289" s="230"/>
      <c r="T289" s="231"/>
      <c r="U289" s="232"/>
    </row>
    <row r="290" spans="1:21" ht="27" customHeight="1">
      <c r="A290" s="13"/>
      <c r="B290" s="53" t="s">
        <v>63</v>
      </c>
      <c r="C290" s="41">
        <v>286</v>
      </c>
      <c r="D290" s="40">
        <v>4</v>
      </c>
      <c r="E290" s="40">
        <v>4040001117034</v>
      </c>
      <c r="F290" s="53" t="s">
        <v>828</v>
      </c>
      <c r="G290" s="42" t="s">
        <v>829</v>
      </c>
      <c r="H290" s="224">
        <v>20</v>
      </c>
      <c r="I290" s="225">
        <v>329</v>
      </c>
      <c r="J290" s="226">
        <v>7117687</v>
      </c>
      <c r="K290" s="196">
        <f t="shared" si="16"/>
        <v>21634.306990881458</v>
      </c>
      <c r="L290" s="225">
        <v>14042.25</v>
      </c>
      <c r="M290" s="227">
        <f t="shared" si="15"/>
        <v>7117687</v>
      </c>
      <c r="N290" s="196">
        <f t="shared" si="13"/>
        <v>506.87653331909058</v>
      </c>
      <c r="O290" s="228"/>
      <c r="P290" s="224"/>
      <c r="Q290" s="229"/>
      <c r="R290" s="229"/>
      <c r="S290" s="230"/>
      <c r="T290" s="231"/>
      <c r="U290" s="232"/>
    </row>
    <row r="291" spans="1:21" ht="27" customHeight="1">
      <c r="A291" s="13"/>
      <c r="B291" s="53" t="s">
        <v>63</v>
      </c>
      <c r="C291" s="41">
        <v>287</v>
      </c>
      <c r="D291" s="40">
        <v>4</v>
      </c>
      <c r="E291" s="40"/>
      <c r="F291" s="53" t="s">
        <v>830</v>
      </c>
      <c r="G291" s="42" t="s">
        <v>831</v>
      </c>
      <c r="H291" s="224">
        <v>20</v>
      </c>
      <c r="I291" s="225">
        <v>65</v>
      </c>
      <c r="J291" s="226">
        <v>430208</v>
      </c>
      <c r="K291" s="196">
        <f t="shared" si="16"/>
        <v>6618.5846153846151</v>
      </c>
      <c r="L291" s="225">
        <v>3013</v>
      </c>
      <c r="M291" s="227">
        <f t="shared" si="15"/>
        <v>430208</v>
      </c>
      <c r="N291" s="196">
        <f t="shared" si="13"/>
        <v>142.78393627613673</v>
      </c>
      <c r="O291" s="228"/>
      <c r="P291" s="224"/>
      <c r="Q291" s="229"/>
      <c r="R291" s="229"/>
      <c r="S291" s="230"/>
      <c r="T291" s="231"/>
      <c r="U291" s="232"/>
    </row>
    <row r="292" spans="1:21" ht="27" customHeight="1">
      <c r="A292" s="13"/>
      <c r="B292" s="53" t="s">
        <v>63</v>
      </c>
      <c r="C292" s="41">
        <v>288</v>
      </c>
      <c r="D292" s="40">
        <v>4</v>
      </c>
      <c r="E292" s="40">
        <v>1212402414</v>
      </c>
      <c r="F292" s="53" t="s">
        <v>832</v>
      </c>
      <c r="G292" s="42" t="s">
        <v>833</v>
      </c>
      <c r="H292" s="224">
        <v>20</v>
      </c>
      <c r="I292" s="225">
        <v>34</v>
      </c>
      <c r="J292" s="226">
        <v>375600</v>
      </c>
      <c r="K292" s="196">
        <f t="shared" si="16"/>
        <v>11047.058823529413</v>
      </c>
      <c r="L292" s="225">
        <v>1878</v>
      </c>
      <c r="M292" s="227">
        <f t="shared" si="15"/>
        <v>375600</v>
      </c>
      <c r="N292" s="196">
        <f t="shared" si="13"/>
        <v>200</v>
      </c>
      <c r="O292" s="228"/>
      <c r="P292" s="224"/>
      <c r="Q292" s="229"/>
      <c r="R292" s="229"/>
      <c r="S292" s="230"/>
      <c r="T292" s="231"/>
      <c r="U292" s="232"/>
    </row>
    <row r="293" spans="1:21" ht="27" customHeight="1">
      <c r="A293" s="13"/>
      <c r="B293" s="53" t="s">
        <v>63</v>
      </c>
      <c r="C293" s="41">
        <v>289</v>
      </c>
      <c r="D293" s="40">
        <v>4</v>
      </c>
      <c r="E293" s="40">
        <v>3040001050120</v>
      </c>
      <c r="F293" s="53" t="s">
        <v>834</v>
      </c>
      <c r="G293" s="42" t="s">
        <v>835</v>
      </c>
      <c r="H293" s="224">
        <v>20</v>
      </c>
      <c r="I293" s="225">
        <v>82</v>
      </c>
      <c r="J293" s="226">
        <v>574819</v>
      </c>
      <c r="K293" s="196">
        <f t="shared" si="16"/>
        <v>7009.9878048780483</v>
      </c>
      <c r="L293" s="225">
        <v>4029</v>
      </c>
      <c r="M293" s="227">
        <f t="shared" si="15"/>
        <v>574819</v>
      </c>
      <c r="N293" s="196">
        <f t="shared" si="13"/>
        <v>142.67038967485729</v>
      </c>
      <c r="O293" s="228"/>
      <c r="P293" s="224"/>
      <c r="Q293" s="229"/>
      <c r="R293" s="229"/>
      <c r="S293" s="230"/>
      <c r="T293" s="231"/>
      <c r="U293" s="232"/>
    </row>
    <row r="294" spans="1:21" ht="27" customHeight="1">
      <c r="A294" s="13"/>
      <c r="B294" s="53" t="s">
        <v>63</v>
      </c>
      <c r="C294" s="41">
        <v>290</v>
      </c>
      <c r="D294" s="40">
        <v>5</v>
      </c>
      <c r="E294" s="40">
        <v>8040005014050</v>
      </c>
      <c r="F294" s="53" t="s">
        <v>836</v>
      </c>
      <c r="G294" s="42" t="s">
        <v>837</v>
      </c>
      <c r="H294" s="266">
        <v>20</v>
      </c>
      <c r="I294" s="267">
        <v>212</v>
      </c>
      <c r="J294" s="250">
        <v>3295308</v>
      </c>
      <c r="K294" s="196">
        <f t="shared" si="16"/>
        <v>15543.905660377359</v>
      </c>
      <c r="L294" s="225">
        <v>7180</v>
      </c>
      <c r="M294" s="227">
        <f t="shared" si="15"/>
        <v>3295308</v>
      </c>
      <c r="N294" s="196">
        <f t="shared" si="13"/>
        <v>458.9565459610028</v>
      </c>
      <c r="O294" s="268"/>
      <c r="P294" s="266"/>
      <c r="Q294" s="229"/>
      <c r="R294" s="229"/>
      <c r="S294" s="230"/>
      <c r="T294" s="231"/>
      <c r="U294" s="232"/>
    </row>
    <row r="295" spans="1:21" ht="27" customHeight="1">
      <c r="A295" s="13"/>
      <c r="B295" s="53" t="s">
        <v>63</v>
      </c>
      <c r="C295" s="41">
        <v>291</v>
      </c>
      <c r="D295" s="40">
        <v>3</v>
      </c>
      <c r="E295" s="40">
        <v>1212600397</v>
      </c>
      <c r="F295" s="53" t="s">
        <v>838</v>
      </c>
      <c r="G295" s="42" t="s">
        <v>839</v>
      </c>
      <c r="H295" s="266">
        <v>10</v>
      </c>
      <c r="I295" s="267">
        <v>90</v>
      </c>
      <c r="J295" s="250">
        <v>720435</v>
      </c>
      <c r="K295" s="196">
        <f t="shared" si="16"/>
        <v>8004.833333333333</v>
      </c>
      <c r="L295" s="225">
        <v>4860</v>
      </c>
      <c r="M295" s="227">
        <f t="shared" si="15"/>
        <v>720435</v>
      </c>
      <c r="N295" s="196">
        <f t="shared" si="13"/>
        <v>148.23765432098764</v>
      </c>
      <c r="O295" s="268"/>
      <c r="P295" s="266"/>
      <c r="Q295" s="229" t="s">
        <v>295</v>
      </c>
      <c r="R295" s="229"/>
      <c r="S295" s="230"/>
      <c r="T295" s="231"/>
      <c r="U295" s="232"/>
    </row>
    <row r="296" spans="1:21" ht="27" customHeight="1">
      <c r="A296" s="13"/>
      <c r="B296" s="53" t="s">
        <v>63</v>
      </c>
      <c r="C296" s="41">
        <v>292</v>
      </c>
      <c r="D296" s="40">
        <v>4</v>
      </c>
      <c r="E296" s="40">
        <v>1213600420</v>
      </c>
      <c r="F296" s="53" t="s">
        <v>840</v>
      </c>
      <c r="G296" s="42" t="s">
        <v>841</v>
      </c>
      <c r="H296" s="266">
        <v>20</v>
      </c>
      <c r="I296" s="267">
        <v>106</v>
      </c>
      <c r="J296" s="250">
        <v>1006339</v>
      </c>
      <c r="K296" s="196">
        <f t="shared" si="16"/>
        <v>9493.7641509433961</v>
      </c>
      <c r="L296" s="225">
        <v>4392</v>
      </c>
      <c r="M296" s="227">
        <f t="shared" si="15"/>
        <v>1006339</v>
      </c>
      <c r="N296" s="196">
        <f t="shared" si="13"/>
        <v>229.13000910746811</v>
      </c>
      <c r="O296" s="268"/>
      <c r="P296" s="266"/>
      <c r="Q296" s="229"/>
      <c r="R296" s="229"/>
      <c r="S296" s="230"/>
      <c r="T296" s="231"/>
      <c r="U296" s="232"/>
    </row>
    <row r="297" spans="1:21" ht="27" customHeight="1">
      <c r="A297" s="13"/>
      <c r="B297" s="53" t="s">
        <v>63</v>
      </c>
      <c r="C297" s="41">
        <v>293</v>
      </c>
      <c r="D297" s="40">
        <v>4</v>
      </c>
      <c r="E297" s="40">
        <v>7040001113922</v>
      </c>
      <c r="F297" s="53" t="s">
        <v>842</v>
      </c>
      <c r="G297" s="42" t="s">
        <v>843</v>
      </c>
      <c r="H297" s="266">
        <v>20</v>
      </c>
      <c r="I297" s="267">
        <v>150</v>
      </c>
      <c r="J297" s="250">
        <v>593473</v>
      </c>
      <c r="K297" s="196">
        <f t="shared" si="16"/>
        <v>3956.4866666666667</v>
      </c>
      <c r="L297" s="225">
        <v>6276</v>
      </c>
      <c r="M297" s="227">
        <f t="shared" si="15"/>
        <v>593473</v>
      </c>
      <c r="N297" s="196">
        <f t="shared" si="13"/>
        <v>94.562300828553219</v>
      </c>
      <c r="O297" s="268"/>
      <c r="P297" s="266"/>
      <c r="Q297" s="229" t="s">
        <v>295</v>
      </c>
      <c r="R297" s="229" t="s">
        <v>295</v>
      </c>
      <c r="S297" s="230">
        <v>0.73299999999999998</v>
      </c>
      <c r="T297" s="231"/>
      <c r="U297" s="232"/>
    </row>
    <row r="298" spans="1:21" ht="27" customHeight="1">
      <c r="A298" s="13"/>
      <c r="B298" s="53" t="s">
        <v>104</v>
      </c>
      <c r="C298" s="41">
        <v>294</v>
      </c>
      <c r="D298" s="40">
        <v>4</v>
      </c>
      <c r="E298" s="40">
        <v>1212000705</v>
      </c>
      <c r="F298" s="53" t="s">
        <v>844</v>
      </c>
      <c r="G298" s="42" t="s">
        <v>845</v>
      </c>
      <c r="H298" s="266">
        <v>20</v>
      </c>
      <c r="I298" s="267">
        <v>109</v>
      </c>
      <c r="J298" s="250">
        <v>1337300</v>
      </c>
      <c r="K298" s="196">
        <f t="shared" si="16"/>
        <v>12268.80733944954</v>
      </c>
      <c r="L298" s="225">
        <v>8011</v>
      </c>
      <c r="M298" s="227">
        <f t="shared" si="15"/>
        <v>1337300</v>
      </c>
      <c r="N298" s="196">
        <f t="shared" ref="N298:N306" si="17">IF(AND(L298&gt;0,M298&gt;0),M298/L298,0)</f>
        <v>166.93296717014107</v>
      </c>
      <c r="O298" s="268" t="s">
        <v>295</v>
      </c>
      <c r="P298" s="266"/>
      <c r="Q298" s="229"/>
      <c r="R298" s="229"/>
      <c r="S298" s="230"/>
      <c r="T298" s="231" t="s">
        <v>295</v>
      </c>
      <c r="U298" s="232">
        <v>0.5</v>
      </c>
    </row>
    <row r="299" spans="1:21" ht="27" customHeight="1">
      <c r="A299" s="13"/>
      <c r="B299" s="53" t="s">
        <v>63</v>
      </c>
      <c r="C299" s="41">
        <v>295</v>
      </c>
      <c r="D299" s="40">
        <v>4</v>
      </c>
      <c r="E299" s="40">
        <v>4040002099032</v>
      </c>
      <c r="F299" s="53" t="s">
        <v>846</v>
      </c>
      <c r="G299" s="42" t="s">
        <v>847</v>
      </c>
      <c r="H299" s="266">
        <v>20</v>
      </c>
      <c r="I299" s="267">
        <v>255</v>
      </c>
      <c r="J299" s="250">
        <v>1447800</v>
      </c>
      <c r="K299" s="196">
        <f t="shared" si="16"/>
        <v>5677.6470588235297</v>
      </c>
      <c r="L299" s="225">
        <v>9352</v>
      </c>
      <c r="M299" s="227">
        <f t="shared" si="15"/>
        <v>1447800</v>
      </c>
      <c r="N299" s="196">
        <f t="shared" si="17"/>
        <v>154.81180496150557</v>
      </c>
      <c r="O299" s="268"/>
      <c r="P299" s="266"/>
      <c r="Q299" s="229" t="s">
        <v>295</v>
      </c>
      <c r="R299" s="229"/>
      <c r="S299" s="230">
        <v>0.5</v>
      </c>
      <c r="T299" s="231"/>
      <c r="U299" s="232"/>
    </row>
    <row r="300" spans="1:21" ht="27" customHeight="1">
      <c r="A300" s="13"/>
      <c r="B300" s="53" t="s">
        <v>63</v>
      </c>
      <c r="C300" s="41">
        <v>296</v>
      </c>
      <c r="D300" s="40">
        <v>4</v>
      </c>
      <c r="E300" s="40">
        <v>1213100710</v>
      </c>
      <c r="F300" s="53" t="s">
        <v>848</v>
      </c>
      <c r="G300" s="42" t="s">
        <v>849</v>
      </c>
      <c r="H300" s="269">
        <v>14</v>
      </c>
      <c r="I300" s="270">
        <v>203</v>
      </c>
      <c r="J300" s="271">
        <v>3522320</v>
      </c>
      <c r="K300" s="196">
        <f t="shared" si="16"/>
        <v>17351.330049261083</v>
      </c>
      <c r="L300" s="272">
        <v>16595</v>
      </c>
      <c r="M300" s="273">
        <f t="shared" si="15"/>
        <v>3522320</v>
      </c>
      <c r="N300" s="196">
        <f t="shared" si="17"/>
        <v>212.25188309731848</v>
      </c>
      <c r="O300" s="274"/>
      <c r="P300" s="269"/>
      <c r="Q300" s="275"/>
      <c r="R300" s="275"/>
      <c r="S300" s="230"/>
      <c r="T300" s="231"/>
      <c r="U300" s="232"/>
    </row>
    <row r="301" spans="1:21" ht="27" customHeight="1">
      <c r="A301" s="13"/>
      <c r="B301" s="53" t="s">
        <v>63</v>
      </c>
      <c r="C301" s="41">
        <v>297</v>
      </c>
      <c r="D301" s="40">
        <v>5</v>
      </c>
      <c r="E301" s="40">
        <v>1214300491</v>
      </c>
      <c r="F301" s="53" t="s">
        <v>850</v>
      </c>
      <c r="G301" s="42" t="s">
        <v>851</v>
      </c>
      <c r="H301" s="266">
        <v>20</v>
      </c>
      <c r="I301" s="267">
        <v>222</v>
      </c>
      <c r="J301" s="276">
        <v>1275725</v>
      </c>
      <c r="K301" s="196">
        <f t="shared" si="16"/>
        <v>5746.5090090090089</v>
      </c>
      <c r="L301" s="225">
        <v>4912</v>
      </c>
      <c r="M301" s="227">
        <f t="shared" si="15"/>
        <v>1275725</v>
      </c>
      <c r="N301" s="196">
        <f t="shared" si="17"/>
        <v>259.71600162866451</v>
      </c>
      <c r="O301" s="268"/>
      <c r="P301" s="266"/>
      <c r="Q301" s="229"/>
      <c r="R301" s="229"/>
      <c r="S301" s="230"/>
      <c r="T301" s="231"/>
      <c r="U301" s="232"/>
    </row>
    <row r="302" spans="1:21" ht="27" customHeight="1">
      <c r="A302" s="13"/>
      <c r="B302" s="53" t="s">
        <v>104</v>
      </c>
      <c r="C302" s="41">
        <v>298</v>
      </c>
      <c r="D302" s="40">
        <v>4</v>
      </c>
      <c r="E302" s="40">
        <v>40001116877</v>
      </c>
      <c r="F302" s="53" t="s">
        <v>852</v>
      </c>
      <c r="G302" s="42" t="s">
        <v>853</v>
      </c>
      <c r="H302" s="266">
        <v>20</v>
      </c>
      <c r="I302" s="267">
        <v>137</v>
      </c>
      <c r="J302" s="197">
        <v>1065806</v>
      </c>
      <c r="K302" s="196">
        <f t="shared" si="16"/>
        <v>7779.6058394160582</v>
      </c>
      <c r="L302" s="225">
        <v>3753</v>
      </c>
      <c r="M302" s="227">
        <f t="shared" si="15"/>
        <v>1065806</v>
      </c>
      <c r="N302" s="196">
        <f t="shared" si="17"/>
        <v>283.98774313882228</v>
      </c>
      <c r="O302" s="268"/>
      <c r="P302" s="266"/>
      <c r="Q302" s="229"/>
      <c r="R302" s="229"/>
      <c r="S302" s="230"/>
      <c r="T302" s="231" t="s">
        <v>295</v>
      </c>
      <c r="U302" s="232">
        <v>0.7</v>
      </c>
    </row>
    <row r="303" spans="1:21" ht="27" customHeight="1">
      <c r="A303" s="13"/>
      <c r="B303" s="53" t="s">
        <v>63</v>
      </c>
      <c r="C303" s="41">
        <v>299</v>
      </c>
      <c r="D303" s="40">
        <v>4</v>
      </c>
      <c r="E303" s="40">
        <v>1210600969</v>
      </c>
      <c r="F303" s="53" t="s">
        <v>854</v>
      </c>
      <c r="G303" s="54" t="s">
        <v>855</v>
      </c>
      <c r="H303" s="266">
        <v>14</v>
      </c>
      <c r="I303" s="267">
        <v>175</v>
      </c>
      <c r="J303" s="250">
        <v>1903331</v>
      </c>
      <c r="K303" s="196">
        <f t="shared" si="16"/>
        <v>10876.177142857143</v>
      </c>
      <c r="L303" s="225">
        <v>14000</v>
      </c>
      <c r="M303" s="227">
        <f t="shared" si="15"/>
        <v>1903331</v>
      </c>
      <c r="N303" s="196">
        <f t="shared" si="17"/>
        <v>135.95221428571429</v>
      </c>
      <c r="O303" s="268"/>
      <c r="P303" s="266"/>
      <c r="Q303" s="229"/>
      <c r="R303" s="229"/>
      <c r="S303" s="230"/>
      <c r="T303" s="231"/>
      <c r="U303" s="232"/>
    </row>
    <row r="304" spans="1:21" ht="27" customHeight="1">
      <c r="A304" s="13"/>
      <c r="B304" s="53" t="s">
        <v>63</v>
      </c>
      <c r="C304" s="41">
        <v>300</v>
      </c>
      <c r="D304" s="40">
        <v>4</v>
      </c>
      <c r="E304" s="40">
        <v>5010001144963</v>
      </c>
      <c r="F304" s="53" t="s">
        <v>856</v>
      </c>
      <c r="G304" s="42" t="s">
        <v>857</v>
      </c>
      <c r="H304" s="266">
        <v>20</v>
      </c>
      <c r="I304" s="267">
        <v>109</v>
      </c>
      <c r="J304" s="250">
        <v>718643</v>
      </c>
      <c r="K304" s="196">
        <f t="shared" si="16"/>
        <v>6593.0550458715597</v>
      </c>
      <c r="L304" s="225">
        <v>4766</v>
      </c>
      <c r="M304" s="227">
        <f t="shared" si="15"/>
        <v>718643</v>
      </c>
      <c r="N304" s="196">
        <f t="shared" si="17"/>
        <v>150.78535459504826</v>
      </c>
      <c r="O304" s="268"/>
      <c r="P304" s="266"/>
      <c r="Q304" s="229"/>
      <c r="R304" s="229"/>
      <c r="S304" s="230"/>
      <c r="T304" s="231"/>
      <c r="U304" s="232"/>
    </row>
    <row r="305" spans="1:21" ht="27" customHeight="1">
      <c r="A305" s="13"/>
      <c r="B305" s="53" t="s">
        <v>63</v>
      </c>
      <c r="C305" s="41">
        <v>301</v>
      </c>
      <c r="D305" s="40">
        <v>4</v>
      </c>
      <c r="E305" s="40">
        <v>1210601611</v>
      </c>
      <c r="F305" s="53" t="s">
        <v>858</v>
      </c>
      <c r="G305" s="42" t="s">
        <v>859</v>
      </c>
      <c r="H305" s="266">
        <v>20</v>
      </c>
      <c r="I305" s="267">
        <v>120</v>
      </c>
      <c r="J305" s="250">
        <v>720000</v>
      </c>
      <c r="K305" s="196">
        <f t="shared" si="16"/>
        <v>6000</v>
      </c>
      <c r="L305" s="225">
        <v>4968</v>
      </c>
      <c r="M305" s="227">
        <f t="shared" si="15"/>
        <v>720000</v>
      </c>
      <c r="N305" s="196">
        <f t="shared" si="17"/>
        <v>144.92753623188406</v>
      </c>
      <c r="O305" s="268"/>
      <c r="P305" s="266"/>
      <c r="Q305" s="229" t="s">
        <v>295</v>
      </c>
      <c r="R305" s="229"/>
      <c r="S305" s="230">
        <v>0.214</v>
      </c>
      <c r="T305" s="231"/>
      <c r="U305" s="232"/>
    </row>
    <row r="306" spans="1:21" ht="27" customHeight="1">
      <c r="A306" s="13"/>
      <c r="B306" s="53" t="s">
        <v>63</v>
      </c>
      <c r="C306" s="41">
        <v>302</v>
      </c>
      <c r="D306" s="40">
        <v>4</v>
      </c>
      <c r="E306" s="40">
        <v>1210200620</v>
      </c>
      <c r="F306" s="53" t="s">
        <v>860</v>
      </c>
      <c r="G306" s="42" t="s">
        <v>861</v>
      </c>
      <c r="H306" s="266">
        <v>20</v>
      </c>
      <c r="I306" s="267">
        <v>120</v>
      </c>
      <c r="J306" s="250">
        <v>1414520</v>
      </c>
      <c r="K306" s="196">
        <f t="shared" si="16"/>
        <v>11787.666666666666</v>
      </c>
      <c r="L306" s="225">
        <v>7691</v>
      </c>
      <c r="M306" s="227">
        <f t="shared" si="15"/>
        <v>1414520</v>
      </c>
      <c r="N306" s="196">
        <f t="shared" si="17"/>
        <v>183.91886620725523</v>
      </c>
      <c r="O306" s="268"/>
      <c r="P306" s="266"/>
      <c r="Q306" s="229"/>
      <c r="R306" s="229"/>
      <c r="S306" s="230"/>
      <c r="T306" s="231" t="s">
        <v>295</v>
      </c>
      <c r="U306" s="232">
        <v>0.2</v>
      </c>
    </row>
    <row r="307" spans="1:21" ht="27" customHeight="1">
      <c r="A307" s="13"/>
      <c r="B307" s="53" t="s">
        <v>63</v>
      </c>
      <c r="C307" s="41">
        <v>303</v>
      </c>
      <c r="D307" s="40">
        <v>2</v>
      </c>
      <c r="E307" s="40">
        <v>8040005017755</v>
      </c>
      <c r="F307" s="53" t="s">
        <v>862</v>
      </c>
      <c r="G307" s="42" t="s">
        <v>863</v>
      </c>
      <c r="H307" s="224">
        <v>20</v>
      </c>
      <c r="I307" s="225">
        <v>228</v>
      </c>
      <c r="J307" s="226">
        <v>2260874</v>
      </c>
      <c r="K307" s="196">
        <v>9916.1</v>
      </c>
      <c r="L307" s="225">
        <v>25710</v>
      </c>
      <c r="M307" s="227">
        <v>2260874</v>
      </c>
      <c r="N307" s="196">
        <v>87.9</v>
      </c>
      <c r="O307" s="228"/>
      <c r="P307" s="224"/>
      <c r="Q307" s="229"/>
      <c r="R307" s="229"/>
      <c r="S307" s="230"/>
      <c r="T307" s="231"/>
      <c r="U307" s="232"/>
    </row>
    <row r="308" spans="1:21" ht="27" customHeight="1">
      <c r="A308" s="13"/>
      <c r="B308" s="53" t="s">
        <v>63</v>
      </c>
      <c r="C308" s="41">
        <v>304</v>
      </c>
      <c r="D308" s="40">
        <v>2</v>
      </c>
      <c r="E308" s="40">
        <v>2040005014015</v>
      </c>
      <c r="F308" s="53" t="s">
        <v>177</v>
      </c>
      <c r="G308" s="42" t="s">
        <v>864</v>
      </c>
      <c r="H308" s="224">
        <v>40</v>
      </c>
      <c r="I308" s="225">
        <v>417</v>
      </c>
      <c r="J308" s="226">
        <v>6288447</v>
      </c>
      <c r="K308" s="196">
        <f t="shared" ref="K308" si="18">IF(AND(I308&gt;0,J308&gt;0),J308/I308,0)</f>
        <v>15080.208633093525</v>
      </c>
      <c r="L308" s="225">
        <v>18900</v>
      </c>
      <c r="M308" s="227">
        <f t="shared" ref="M308" si="19">J308</f>
        <v>6288447</v>
      </c>
      <c r="N308" s="196">
        <f>IF(AND(L308&gt;0,M308&gt;0),M308/L308,0)</f>
        <v>332.72206349206351</v>
      </c>
      <c r="O308" s="228"/>
      <c r="P308" s="224"/>
      <c r="Q308" s="229"/>
      <c r="R308" s="229"/>
      <c r="S308" s="230"/>
      <c r="T308" s="231"/>
      <c r="U308" s="232"/>
    </row>
    <row r="309" spans="1:21" ht="27" customHeight="1">
      <c r="A309" s="13"/>
      <c r="B309" s="53" t="s">
        <v>63</v>
      </c>
      <c r="C309" s="41">
        <v>305</v>
      </c>
      <c r="D309" s="40">
        <v>2</v>
      </c>
      <c r="E309" s="40">
        <v>1040005013637</v>
      </c>
      <c r="F309" s="53" t="s">
        <v>865</v>
      </c>
      <c r="G309" s="42" t="s">
        <v>866</v>
      </c>
      <c r="H309" s="224">
        <v>40</v>
      </c>
      <c r="I309" s="225">
        <v>437</v>
      </c>
      <c r="J309" s="226">
        <v>5071368</v>
      </c>
      <c r="K309" s="196">
        <v>11605</v>
      </c>
      <c r="L309" s="225">
        <v>42230</v>
      </c>
      <c r="M309" s="227">
        <v>5071368</v>
      </c>
      <c r="N309" s="196">
        <v>120.1</v>
      </c>
      <c r="O309" s="228"/>
      <c r="P309" s="224"/>
      <c r="Q309" s="229"/>
      <c r="R309" s="229"/>
      <c r="S309" s="230"/>
      <c r="T309" s="231"/>
      <c r="U309" s="232"/>
    </row>
    <row r="310" spans="1:21" ht="27" customHeight="1">
      <c r="A310" s="13"/>
      <c r="B310" s="53" t="s">
        <v>63</v>
      </c>
      <c r="C310" s="41">
        <v>306</v>
      </c>
      <c r="D310" s="40">
        <v>2</v>
      </c>
      <c r="E310" s="40">
        <v>7040005013805</v>
      </c>
      <c r="F310" s="53" t="s">
        <v>867</v>
      </c>
      <c r="G310" s="44" t="s">
        <v>868</v>
      </c>
      <c r="H310" s="224">
        <v>29</v>
      </c>
      <c r="I310" s="225">
        <v>328</v>
      </c>
      <c r="J310" s="226">
        <v>6067271</v>
      </c>
      <c r="K310" s="196">
        <f t="shared" ref="K310:K335" si="20">IF(AND(I310&gt;0,J310&gt;0),J310/I310,0)</f>
        <v>18497.77743902439</v>
      </c>
      <c r="L310" s="225">
        <v>42096</v>
      </c>
      <c r="M310" s="227">
        <f t="shared" ref="M310:M335" si="21">J310</f>
        <v>6067271</v>
      </c>
      <c r="N310" s="196">
        <f t="shared" ref="N310:N316" si="22">IF(AND(L310&gt;0,M310&gt;0),M310/L310,0)</f>
        <v>144.12939471683771</v>
      </c>
      <c r="O310" s="228"/>
      <c r="P310" s="224"/>
      <c r="Q310" s="229"/>
      <c r="R310" s="229"/>
      <c r="S310" s="230"/>
      <c r="T310" s="231"/>
      <c r="U310" s="232"/>
    </row>
    <row r="311" spans="1:21" ht="27" customHeight="1">
      <c r="A311" s="13"/>
      <c r="B311" s="53" t="s">
        <v>63</v>
      </c>
      <c r="C311" s="41">
        <v>307</v>
      </c>
      <c r="D311" s="40">
        <v>2</v>
      </c>
      <c r="E311" s="40">
        <v>1040005013637</v>
      </c>
      <c r="F311" s="53" t="s">
        <v>869</v>
      </c>
      <c r="G311" s="56" t="s">
        <v>870</v>
      </c>
      <c r="H311" s="224">
        <v>29</v>
      </c>
      <c r="I311" s="225">
        <v>320</v>
      </c>
      <c r="J311" s="226">
        <v>3441794</v>
      </c>
      <c r="K311" s="196">
        <f t="shared" si="20"/>
        <v>10755.606250000001</v>
      </c>
      <c r="L311" s="225">
        <v>31548</v>
      </c>
      <c r="M311" s="227">
        <f t="shared" si="21"/>
        <v>3441794</v>
      </c>
      <c r="N311" s="196">
        <f t="shared" si="22"/>
        <v>109.09705845061494</v>
      </c>
      <c r="O311" s="228"/>
      <c r="P311" s="224"/>
      <c r="Q311" s="229"/>
      <c r="R311" s="229"/>
      <c r="S311" s="230"/>
      <c r="T311" s="231"/>
      <c r="U311" s="232"/>
    </row>
    <row r="312" spans="1:21" ht="27" customHeight="1">
      <c r="A312" s="13"/>
      <c r="B312" s="53" t="s">
        <v>63</v>
      </c>
      <c r="C312" s="41">
        <v>308</v>
      </c>
      <c r="D312" s="40">
        <v>4</v>
      </c>
      <c r="E312" s="40" t="s">
        <v>871</v>
      </c>
      <c r="F312" s="53" t="s">
        <v>872</v>
      </c>
      <c r="G312" s="44" t="s">
        <v>873</v>
      </c>
      <c r="H312" s="224">
        <v>20</v>
      </c>
      <c r="I312" s="225">
        <v>149</v>
      </c>
      <c r="J312" s="226">
        <v>1500154</v>
      </c>
      <c r="K312" s="196">
        <v>10068.1</v>
      </c>
      <c r="L312" s="225">
        <v>7443</v>
      </c>
      <c r="M312" s="227">
        <v>1500154</v>
      </c>
      <c r="N312" s="196">
        <v>201.6</v>
      </c>
      <c r="O312" s="228"/>
      <c r="P312" s="224"/>
      <c r="Q312" s="229"/>
      <c r="R312" s="229"/>
      <c r="S312" s="230"/>
      <c r="T312" s="231"/>
      <c r="U312" s="232"/>
    </row>
    <row r="313" spans="1:21" ht="27" customHeight="1">
      <c r="A313" s="13"/>
      <c r="B313" s="53" t="s">
        <v>63</v>
      </c>
      <c r="C313" s="41">
        <v>309</v>
      </c>
      <c r="D313" s="40">
        <v>5</v>
      </c>
      <c r="E313" s="40" t="s">
        <v>874</v>
      </c>
      <c r="F313" s="53" t="s">
        <v>875</v>
      </c>
      <c r="G313" s="44" t="s">
        <v>876</v>
      </c>
      <c r="H313" s="224">
        <v>20</v>
      </c>
      <c r="I313" s="225">
        <v>193</v>
      </c>
      <c r="J313" s="226">
        <v>2036757</v>
      </c>
      <c r="K313" s="196">
        <f t="shared" si="20"/>
        <v>10553.145077720208</v>
      </c>
      <c r="L313" s="225">
        <v>14229</v>
      </c>
      <c r="M313" s="227">
        <f t="shared" si="21"/>
        <v>2036757</v>
      </c>
      <c r="N313" s="196">
        <f t="shared" si="22"/>
        <v>143.14126080539742</v>
      </c>
      <c r="O313" s="228"/>
      <c r="P313" s="277"/>
      <c r="Q313" s="229"/>
      <c r="R313" s="229"/>
      <c r="S313" s="230"/>
      <c r="T313" s="231" t="s">
        <v>295</v>
      </c>
      <c r="U313" s="232">
        <v>0.11700000000000001</v>
      </c>
    </row>
    <row r="314" spans="1:21" ht="27" customHeight="1">
      <c r="A314" s="13"/>
      <c r="B314" s="53" t="s">
        <v>63</v>
      </c>
      <c r="C314" s="41">
        <v>310</v>
      </c>
      <c r="D314" s="40">
        <v>2</v>
      </c>
      <c r="E314" s="40">
        <v>7040005013805</v>
      </c>
      <c r="F314" s="53" t="s">
        <v>867</v>
      </c>
      <c r="G314" s="44" t="s">
        <v>877</v>
      </c>
      <c r="H314" s="217">
        <v>34</v>
      </c>
      <c r="I314" s="194">
        <v>402</v>
      </c>
      <c r="J314" s="192">
        <v>7181938</v>
      </c>
      <c r="K314" s="196">
        <f t="shared" si="20"/>
        <v>17865.517412935322</v>
      </c>
      <c r="L314" s="194">
        <v>39781</v>
      </c>
      <c r="M314" s="227">
        <f t="shared" si="21"/>
        <v>7181938</v>
      </c>
      <c r="N314" s="196">
        <f t="shared" si="22"/>
        <v>180.53688946984741</v>
      </c>
      <c r="O314" s="218"/>
      <c r="P314" s="219"/>
      <c r="Q314" s="229"/>
      <c r="R314" s="278"/>
      <c r="S314" s="230"/>
      <c r="T314" s="231"/>
      <c r="U314" s="232"/>
    </row>
    <row r="315" spans="1:21" ht="27" customHeight="1">
      <c r="A315" s="13"/>
      <c r="B315" s="53" t="s">
        <v>63</v>
      </c>
      <c r="C315" s="41">
        <v>311</v>
      </c>
      <c r="D315" s="40">
        <v>4</v>
      </c>
      <c r="E315" s="40">
        <v>4040001021764</v>
      </c>
      <c r="F315" s="53" t="s">
        <v>878</v>
      </c>
      <c r="G315" s="44" t="s">
        <v>879</v>
      </c>
      <c r="H315" s="217">
        <v>20</v>
      </c>
      <c r="I315" s="194">
        <v>188</v>
      </c>
      <c r="J315" s="192">
        <v>2103900</v>
      </c>
      <c r="K315" s="196">
        <f t="shared" si="20"/>
        <v>11190.95744680851</v>
      </c>
      <c r="L315" s="194">
        <v>16596</v>
      </c>
      <c r="M315" s="227">
        <f t="shared" si="21"/>
        <v>2103900</v>
      </c>
      <c r="N315" s="196">
        <f t="shared" si="22"/>
        <v>126.77151120751988</v>
      </c>
      <c r="O315" s="218"/>
      <c r="P315" s="219"/>
      <c r="Q315" s="229"/>
      <c r="R315" s="278"/>
      <c r="S315" s="230"/>
      <c r="T315" s="231"/>
      <c r="U315" s="232"/>
    </row>
    <row r="316" spans="1:21" ht="27" customHeight="1">
      <c r="A316" s="13"/>
      <c r="B316" s="53" t="s">
        <v>63</v>
      </c>
      <c r="C316" s="41">
        <v>312</v>
      </c>
      <c r="D316" s="40">
        <v>2</v>
      </c>
      <c r="E316" s="40">
        <v>2040005014155</v>
      </c>
      <c r="F316" s="53" t="s">
        <v>880</v>
      </c>
      <c r="G316" s="44" t="s">
        <v>881</v>
      </c>
      <c r="H316" s="217">
        <v>40</v>
      </c>
      <c r="I316" s="279">
        <v>693</v>
      </c>
      <c r="J316" s="192">
        <v>8029360</v>
      </c>
      <c r="K316" s="196">
        <f>IF(AND(I316&gt;0,J316&gt;0),J316/I316,0)</f>
        <v>11586.378066378067</v>
      </c>
      <c r="L316" s="194">
        <v>20800</v>
      </c>
      <c r="M316" s="227">
        <f t="shared" si="21"/>
        <v>8029360</v>
      </c>
      <c r="N316" s="196">
        <f t="shared" si="22"/>
        <v>386.02692307692308</v>
      </c>
      <c r="O316" s="218"/>
      <c r="P316" s="219"/>
      <c r="Q316" s="229"/>
      <c r="R316" s="278"/>
      <c r="S316" s="230"/>
      <c r="T316" s="231"/>
      <c r="U316" s="232"/>
    </row>
    <row r="317" spans="1:21" ht="27" customHeight="1">
      <c r="A317" s="13"/>
      <c r="B317" s="53" t="s">
        <v>63</v>
      </c>
      <c r="C317" s="41">
        <v>313</v>
      </c>
      <c r="D317" s="40">
        <v>2</v>
      </c>
      <c r="E317" s="40">
        <v>8040005017755</v>
      </c>
      <c r="F317" s="53" t="s">
        <v>862</v>
      </c>
      <c r="G317" s="44" t="s">
        <v>882</v>
      </c>
      <c r="H317" s="217">
        <v>30</v>
      </c>
      <c r="I317" s="194">
        <v>322</v>
      </c>
      <c r="J317" s="192">
        <v>4370242</v>
      </c>
      <c r="K317" s="196">
        <v>13572.2</v>
      </c>
      <c r="L317" s="194">
        <v>38812</v>
      </c>
      <c r="M317" s="227">
        <v>4370242</v>
      </c>
      <c r="N317" s="196">
        <v>112.6</v>
      </c>
      <c r="O317" s="218"/>
      <c r="P317" s="219"/>
      <c r="Q317" s="229" t="s">
        <v>295</v>
      </c>
      <c r="R317" s="278"/>
      <c r="S317" s="230">
        <v>0.52</v>
      </c>
      <c r="T317" s="231"/>
      <c r="U317" s="232"/>
    </row>
    <row r="318" spans="1:21" ht="27" customHeight="1">
      <c r="A318" s="13"/>
      <c r="B318" s="53" t="s">
        <v>63</v>
      </c>
      <c r="C318" s="41">
        <v>314</v>
      </c>
      <c r="D318" s="40">
        <v>5</v>
      </c>
      <c r="E318" s="40">
        <v>4040005014285</v>
      </c>
      <c r="F318" s="53" t="s">
        <v>883</v>
      </c>
      <c r="G318" s="44" t="s">
        <v>884</v>
      </c>
      <c r="H318" s="217">
        <v>11</v>
      </c>
      <c r="I318" s="194">
        <v>104</v>
      </c>
      <c r="J318" s="192">
        <v>845271</v>
      </c>
      <c r="K318" s="196">
        <v>8127.6</v>
      </c>
      <c r="L318" s="194">
        <v>7920</v>
      </c>
      <c r="M318" s="227">
        <v>845271</v>
      </c>
      <c r="N318" s="196">
        <v>106.7</v>
      </c>
      <c r="O318" s="218"/>
      <c r="P318" s="219"/>
      <c r="Q318" s="229"/>
      <c r="R318" s="278"/>
      <c r="S318" s="230"/>
      <c r="T318" s="231"/>
      <c r="U318" s="232"/>
    </row>
    <row r="319" spans="1:21" ht="27" customHeight="1">
      <c r="A319" s="13"/>
      <c r="B319" s="53" t="s">
        <v>63</v>
      </c>
      <c r="C319" s="41">
        <v>315</v>
      </c>
      <c r="D319" s="40">
        <v>2</v>
      </c>
      <c r="E319" s="40">
        <v>40005013806</v>
      </c>
      <c r="F319" s="53" t="s">
        <v>885</v>
      </c>
      <c r="G319" s="44" t="s">
        <v>886</v>
      </c>
      <c r="H319" s="217">
        <v>10</v>
      </c>
      <c r="I319" s="194">
        <v>112</v>
      </c>
      <c r="J319" s="192">
        <v>941445</v>
      </c>
      <c r="K319" s="196">
        <v>8405.7999999999993</v>
      </c>
      <c r="L319" s="194">
        <v>12852</v>
      </c>
      <c r="M319" s="227">
        <v>941445</v>
      </c>
      <c r="N319" s="196">
        <v>73.3</v>
      </c>
      <c r="O319" s="218"/>
      <c r="P319" s="219"/>
      <c r="Q319" s="229"/>
      <c r="R319" s="278"/>
      <c r="S319" s="230"/>
      <c r="T319" s="231"/>
      <c r="U319" s="232"/>
    </row>
    <row r="320" spans="1:21" ht="27" customHeight="1">
      <c r="A320" s="13"/>
      <c r="B320" s="53" t="s">
        <v>63</v>
      </c>
      <c r="C320" s="41">
        <v>316</v>
      </c>
      <c r="D320" s="40">
        <v>6</v>
      </c>
      <c r="E320" s="40">
        <v>3040005017347</v>
      </c>
      <c r="F320" s="53" t="s">
        <v>887</v>
      </c>
      <c r="G320" s="44" t="s">
        <v>888</v>
      </c>
      <c r="H320" s="217">
        <v>14</v>
      </c>
      <c r="I320" s="194">
        <v>177</v>
      </c>
      <c r="J320" s="192">
        <v>2338427</v>
      </c>
      <c r="K320" s="196">
        <v>13211.5</v>
      </c>
      <c r="L320" s="194">
        <v>15697</v>
      </c>
      <c r="M320" s="227">
        <v>2338427</v>
      </c>
      <c r="N320" s="196">
        <v>149</v>
      </c>
      <c r="O320" s="218"/>
      <c r="P320" s="219"/>
      <c r="Q320" s="229"/>
      <c r="R320" s="278"/>
      <c r="S320" s="230"/>
      <c r="T320" s="231"/>
      <c r="U320" s="232"/>
    </row>
    <row r="321" spans="1:21" ht="27" customHeight="1">
      <c r="A321" s="13"/>
      <c r="B321" s="53" t="s">
        <v>63</v>
      </c>
      <c r="C321" s="41">
        <v>317</v>
      </c>
      <c r="D321" s="40">
        <v>5</v>
      </c>
      <c r="E321" s="40">
        <v>6040005005877</v>
      </c>
      <c r="F321" s="53" t="s">
        <v>889</v>
      </c>
      <c r="G321" s="44" t="s">
        <v>890</v>
      </c>
      <c r="H321" s="217">
        <v>20</v>
      </c>
      <c r="I321" s="194">
        <v>256</v>
      </c>
      <c r="J321" s="192">
        <v>3321285</v>
      </c>
      <c r="K321" s="196">
        <v>12973.8</v>
      </c>
      <c r="L321" s="194">
        <v>19625</v>
      </c>
      <c r="M321" s="227">
        <v>3321285</v>
      </c>
      <c r="N321" s="196">
        <v>169.2</v>
      </c>
      <c r="O321" s="218"/>
      <c r="P321" s="219"/>
      <c r="Q321" s="229"/>
      <c r="R321" s="278"/>
      <c r="S321" s="230"/>
      <c r="T321" s="231"/>
      <c r="U321" s="232"/>
    </row>
    <row r="322" spans="1:21" ht="27" customHeight="1">
      <c r="A322" s="13"/>
      <c r="B322" s="53" t="s">
        <v>63</v>
      </c>
      <c r="C322" s="41">
        <v>318</v>
      </c>
      <c r="D322" s="40">
        <v>2</v>
      </c>
      <c r="E322" s="40">
        <v>1040005013637</v>
      </c>
      <c r="F322" s="53" t="s">
        <v>869</v>
      </c>
      <c r="G322" s="42" t="s">
        <v>891</v>
      </c>
      <c r="H322" s="217">
        <v>20</v>
      </c>
      <c r="I322" s="194">
        <v>234</v>
      </c>
      <c r="J322" s="192">
        <v>2411327</v>
      </c>
      <c r="K322" s="196">
        <v>10304.799999999999</v>
      </c>
      <c r="L322" s="194">
        <v>2610</v>
      </c>
      <c r="M322" s="227">
        <v>2411327</v>
      </c>
      <c r="N322" s="196">
        <v>92.4</v>
      </c>
      <c r="O322" s="218"/>
      <c r="P322" s="219"/>
      <c r="Q322" s="229"/>
      <c r="R322" s="278"/>
      <c r="S322" s="230"/>
      <c r="T322" s="231"/>
      <c r="U322" s="232"/>
    </row>
    <row r="323" spans="1:21" ht="27" customHeight="1">
      <c r="A323" s="13"/>
      <c r="B323" s="53" t="s">
        <v>63</v>
      </c>
      <c r="C323" s="41">
        <v>319</v>
      </c>
      <c r="D323" s="40">
        <v>2</v>
      </c>
      <c r="E323" s="40">
        <v>5040005010291</v>
      </c>
      <c r="F323" s="53" t="s">
        <v>892</v>
      </c>
      <c r="G323" s="44" t="s">
        <v>893</v>
      </c>
      <c r="H323" s="217">
        <v>20</v>
      </c>
      <c r="I323" s="194">
        <v>323</v>
      </c>
      <c r="J323" s="192">
        <v>4146025</v>
      </c>
      <c r="K323" s="196">
        <v>12836</v>
      </c>
      <c r="L323" s="194">
        <v>10229</v>
      </c>
      <c r="M323" s="227">
        <v>4146025</v>
      </c>
      <c r="N323" s="196">
        <v>405.3</v>
      </c>
      <c r="O323" s="218"/>
      <c r="P323" s="219"/>
      <c r="Q323" s="229"/>
      <c r="R323" s="278"/>
      <c r="S323" s="230"/>
      <c r="T323" s="231"/>
      <c r="U323" s="232"/>
    </row>
    <row r="324" spans="1:21" ht="27" customHeight="1">
      <c r="A324" s="13"/>
      <c r="B324" s="53" t="s">
        <v>63</v>
      </c>
      <c r="C324" s="41">
        <v>320</v>
      </c>
      <c r="D324" s="40">
        <v>2</v>
      </c>
      <c r="E324" s="40">
        <v>1040005005403</v>
      </c>
      <c r="F324" s="53" t="s">
        <v>894</v>
      </c>
      <c r="G324" s="44" t="s">
        <v>895</v>
      </c>
      <c r="H324" s="217">
        <v>13</v>
      </c>
      <c r="I324" s="194">
        <v>167</v>
      </c>
      <c r="J324" s="192">
        <v>1038790</v>
      </c>
      <c r="K324" s="196">
        <v>6220.3</v>
      </c>
      <c r="L324" s="194">
        <v>8752</v>
      </c>
      <c r="M324" s="227">
        <v>1038790</v>
      </c>
      <c r="N324" s="196">
        <v>118.7</v>
      </c>
      <c r="O324" s="218"/>
      <c r="P324" s="219"/>
      <c r="Q324" s="229"/>
      <c r="R324" s="278"/>
      <c r="S324" s="230"/>
      <c r="T324" s="231"/>
      <c r="U324" s="232"/>
    </row>
    <row r="325" spans="1:21" ht="27" customHeight="1">
      <c r="A325" s="13"/>
      <c r="B325" s="53" t="s">
        <v>63</v>
      </c>
      <c r="C325" s="41">
        <v>321</v>
      </c>
      <c r="D325" s="40">
        <v>2</v>
      </c>
      <c r="E325" s="40">
        <v>1040005013637</v>
      </c>
      <c r="F325" s="53" t="s">
        <v>869</v>
      </c>
      <c r="G325" s="44" t="s">
        <v>896</v>
      </c>
      <c r="H325" s="217">
        <v>28</v>
      </c>
      <c r="I325" s="194">
        <v>209</v>
      </c>
      <c r="J325" s="192">
        <v>1375740</v>
      </c>
      <c r="K325" s="196">
        <v>6582.5</v>
      </c>
      <c r="L325" s="194">
        <v>20280</v>
      </c>
      <c r="M325" s="227">
        <v>1375740</v>
      </c>
      <c r="N325" s="196">
        <v>67.8</v>
      </c>
      <c r="O325" s="218"/>
      <c r="P325" s="219"/>
      <c r="Q325" s="229"/>
      <c r="R325" s="278"/>
      <c r="S325" s="230"/>
      <c r="T325" s="231"/>
      <c r="U325" s="232"/>
    </row>
    <row r="326" spans="1:21" ht="27" customHeight="1">
      <c r="A326" s="13"/>
      <c r="B326" s="53" t="s">
        <v>63</v>
      </c>
      <c r="C326" s="41">
        <v>322</v>
      </c>
      <c r="D326" s="40">
        <v>5</v>
      </c>
      <c r="E326" s="40">
        <v>7040005014919</v>
      </c>
      <c r="F326" s="53" t="s">
        <v>897</v>
      </c>
      <c r="G326" s="44" t="s">
        <v>898</v>
      </c>
      <c r="H326" s="217">
        <v>20</v>
      </c>
      <c r="I326" s="194">
        <v>164</v>
      </c>
      <c r="J326" s="192">
        <v>4505625</v>
      </c>
      <c r="K326" s="196">
        <v>27473.3</v>
      </c>
      <c r="L326" s="194">
        <v>27473</v>
      </c>
      <c r="M326" s="227">
        <v>4505625</v>
      </c>
      <c r="N326" s="196">
        <f t="shared" ref="N326:N335" si="23">IF(AND(L326&gt;0,M326&gt;0),M326/L326,0)</f>
        <v>164.00192916681834</v>
      </c>
      <c r="O326" s="218"/>
      <c r="P326" s="219"/>
      <c r="Q326" s="229"/>
      <c r="R326" s="278"/>
      <c r="S326" s="230"/>
      <c r="T326" s="231"/>
      <c r="U326" s="232"/>
    </row>
    <row r="327" spans="1:21" ht="27" customHeight="1">
      <c r="A327" s="13"/>
      <c r="B327" s="53" t="s">
        <v>63</v>
      </c>
      <c r="C327" s="41">
        <v>323</v>
      </c>
      <c r="D327" s="40">
        <v>2</v>
      </c>
      <c r="E327" s="40">
        <v>2040005014015</v>
      </c>
      <c r="F327" s="53" t="s">
        <v>899</v>
      </c>
      <c r="G327" s="56" t="s">
        <v>900</v>
      </c>
      <c r="H327" s="217">
        <v>40</v>
      </c>
      <c r="I327" s="194">
        <v>418</v>
      </c>
      <c r="J327" s="192">
        <v>6163140</v>
      </c>
      <c r="K327" s="196">
        <f t="shared" si="20"/>
        <v>14744.354066985647</v>
      </c>
      <c r="L327" s="194">
        <v>18482</v>
      </c>
      <c r="M327" s="227">
        <f t="shared" si="21"/>
        <v>6163140</v>
      </c>
      <c r="N327" s="196">
        <f t="shared" si="23"/>
        <v>333.46715723406555</v>
      </c>
      <c r="O327" s="218"/>
      <c r="P327" s="219"/>
      <c r="Q327" s="229"/>
      <c r="R327" s="278"/>
      <c r="S327" s="230"/>
      <c r="T327" s="231"/>
      <c r="U327" s="232"/>
    </row>
    <row r="328" spans="1:21" ht="27" customHeight="1">
      <c r="A328" s="13"/>
      <c r="B328" s="53" t="s">
        <v>63</v>
      </c>
      <c r="C328" s="41">
        <v>324</v>
      </c>
      <c r="D328" s="40">
        <v>5</v>
      </c>
      <c r="E328" s="40" t="s">
        <v>901</v>
      </c>
      <c r="F328" s="53" t="s">
        <v>902</v>
      </c>
      <c r="G328" s="44" t="s">
        <v>903</v>
      </c>
      <c r="H328" s="217">
        <v>25</v>
      </c>
      <c r="I328" s="280">
        <v>278</v>
      </c>
      <c r="J328" s="214">
        <v>3503685</v>
      </c>
      <c r="K328" s="196">
        <f t="shared" si="20"/>
        <v>12603.183453237411</v>
      </c>
      <c r="L328" s="280">
        <v>11945</v>
      </c>
      <c r="M328" s="227">
        <f t="shared" si="21"/>
        <v>3503685</v>
      </c>
      <c r="N328" s="196">
        <f t="shared" si="23"/>
        <v>293.31812473838426</v>
      </c>
      <c r="O328" s="218"/>
      <c r="P328" s="219"/>
      <c r="Q328" s="229" t="s">
        <v>295</v>
      </c>
      <c r="R328" s="278"/>
      <c r="S328" s="230">
        <v>0.28799999999999998</v>
      </c>
      <c r="T328" s="231"/>
      <c r="U328" s="232"/>
    </row>
    <row r="329" spans="1:21" ht="27" customHeight="1">
      <c r="A329" s="13"/>
      <c r="B329" s="53" t="s">
        <v>63</v>
      </c>
      <c r="C329" s="41">
        <v>325</v>
      </c>
      <c r="D329" s="40">
        <v>2</v>
      </c>
      <c r="E329" s="40">
        <v>6040005013806</v>
      </c>
      <c r="F329" s="53" t="s">
        <v>904</v>
      </c>
      <c r="G329" s="44" t="s">
        <v>905</v>
      </c>
      <c r="H329" s="217">
        <v>20</v>
      </c>
      <c r="I329" s="194">
        <v>187</v>
      </c>
      <c r="J329" s="192">
        <v>1960150</v>
      </c>
      <c r="K329" s="196">
        <v>10482.1</v>
      </c>
      <c r="L329" s="194">
        <v>23856</v>
      </c>
      <c r="M329" s="227">
        <v>1960150</v>
      </c>
      <c r="N329" s="196">
        <f t="shared" si="23"/>
        <v>82.165912139503689</v>
      </c>
      <c r="O329" s="218"/>
      <c r="P329" s="219"/>
      <c r="Q329" s="229" t="s">
        <v>295</v>
      </c>
      <c r="R329" s="278"/>
      <c r="S329" s="230">
        <v>1.4999999999999999E-2</v>
      </c>
      <c r="T329" s="231"/>
      <c r="U329" s="232"/>
    </row>
    <row r="330" spans="1:21" ht="27" customHeight="1">
      <c r="A330" s="13"/>
      <c r="B330" s="53" t="s">
        <v>63</v>
      </c>
      <c r="C330" s="41">
        <v>326</v>
      </c>
      <c r="D330" s="40">
        <v>2</v>
      </c>
      <c r="E330" s="40">
        <v>5040005010291</v>
      </c>
      <c r="F330" s="53" t="s">
        <v>892</v>
      </c>
      <c r="G330" s="44" t="s">
        <v>906</v>
      </c>
      <c r="H330" s="217">
        <v>24</v>
      </c>
      <c r="I330" s="194">
        <v>511</v>
      </c>
      <c r="J330" s="192">
        <v>5186127</v>
      </c>
      <c r="K330" s="196">
        <v>10149</v>
      </c>
      <c r="L330" s="194">
        <v>13758</v>
      </c>
      <c r="M330" s="227">
        <v>5186127</v>
      </c>
      <c r="N330" s="196">
        <v>377</v>
      </c>
      <c r="O330" s="218"/>
      <c r="P330" s="219"/>
      <c r="Q330" s="229" t="s">
        <v>295</v>
      </c>
      <c r="R330" s="278"/>
      <c r="S330" s="230">
        <v>3.0000000000000001E-3</v>
      </c>
      <c r="T330" s="231" t="s">
        <v>295</v>
      </c>
      <c r="U330" s="232">
        <v>0</v>
      </c>
    </row>
    <row r="331" spans="1:21" ht="27" customHeight="1">
      <c r="A331" s="13"/>
      <c r="B331" s="53" t="s">
        <v>63</v>
      </c>
      <c r="C331" s="41">
        <v>327</v>
      </c>
      <c r="D331" s="40">
        <v>5</v>
      </c>
      <c r="E331" s="40">
        <v>4040005013980</v>
      </c>
      <c r="F331" s="53" t="s">
        <v>907</v>
      </c>
      <c r="G331" s="44" t="s">
        <v>908</v>
      </c>
      <c r="H331" s="217">
        <v>25</v>
      </c>
      <c r="I331" s="194">
        <v>412</v>
      </c>
      <c r="J331" s="192">
        <v>1440883</v>
      </c>
      <c r="K331" s="196">
        <v>3497.3</v>
      </c>
      <c r="L331" s="194">
        <v>23301</v>
      </c>
      <c r="M331" s="227">
        <v>1440883</v>
      </c>
      <c r="N331" s="196">
        <v>61.8</v>
      </c>
      <c r="O331" s="218"/>
      <c r="P331" s="219"/>
      <c r="Q331" s="229"/>
      <c r="R331" s="278"/>
      <c r="S331" s="230"/>
      <c r="T331" s="231"/>
      <c r="U331" s="232"/>
    </row>
    <row r="332" spans="1:21" ht="27" customHeight="1">
      <c r="A332" s="13"/>
      <c r="B332" s="53" t="s">
        <v>63</v>
      </c>
      <c r="C332" s="41">
        <v>328</v>
      </c>
      <c r="D332" s="40">
        <v>6</v>
      </c>
      <c r="E332" s="40">
        <v>3040005015827</v>
      </c>
      <c r="F332" s="53" t="s">
        <v>909</v>
      </c>
      <c r="G332" s="44" t="s">
        <v>910</v>
      </c>
      <c r="H332" s="217">
        <v>10</v>
      </c>
      <c r="I332" s="194">
        <v>24</v>
      </c>
      <c r="J332" s="192">
        <v>108700</v>
      </c>
      <c r="K332" s="196">
        <v>4529.2</v>
      </c>
      <c r="L332" s="194">
        <v>671</v>
      </c>
      <c r="M332" s="227">
        <v>108700</v>
      </c>
      <c r="N332" s="196">
        <v>162</v>
      </c>
      <c r="O332" s="218"/>
      <c r="P332" s="219"/>
      <c r="Q332" s="229"/>
      <c r="R332" s="278"/>
      <c r="S332" s="230"/>
      <c r="T332" s="231"/>
      <c r="U332" s="232"/>
    </row>
    <row r="333" spans="1:21" ht="27" customHeight="1">
      <c r="A333" s="13"/>
      <c r="B333" s="53" t="s">
        <v>63</v>
      </c>
      <c r="C333" s="41">
        <v>329</v>
      </c>
      <c r="D333" s="40">
        <v>4</v>
      </c>
      <c r="E333" s="40" t="s">
        <v>911</v>
      </c>
      <c r="F333" s="53" t="s">
        <v>912</v>
      </c>
      <c r="G333" s="44" t="s">
        <v>913</v>
      </c>
      <c r="H333" s="266">
        <v>20</v>
      </c>
      <c r="I333" s="267">
        <v>317</v>
      </c>
      <c r="J333" s="250">
        <v>4996050</v>
      </c>
      <c r="K333" s="196">
        <v>15760.4</v>
      </c>
      <c r="L333" s="225">
        <v>15777</v>
      </c>
      <c r="M333" s="227">
        <v>4996050</v>
      </c>
      <c r="N333" s="196">
        <v>316.7</v>
      </c>
      <c r="O333" s="268"/>
      <c r="P333" s="266"/>
      <c r="Q333" s="229"/>
      <c r="R333" s="229"/>
      <c r="S333" s="230"/>
      <c r="T333" s="231"/>
      <c r="U333" s="232"/>
    </row>
    <row r="334" spans="1:21" ht="27" customHeight="1">
      <c r="A334" s="13"/>
      <c r="B334" s="53" t="s">
        <v>63</v>
      </c>
      <c r="C334" s="41">
        <v>330</v>
      </c>
      <c r="D334" s="40">
        <v>4</v>
      </c>
      <c r="E334" s="40">
        <v>3010001195769</v>
      </c>
      <c r="F334" s="53" t="s">
        <v>914</v>
      </c>
      <c r="G334" s="44" t="s">
        <v>915</v>
      </c>
      <c r="H334" s="266">
        <v>20</v>
      </c>
      <c r="I334" s="267">
        <v>206</v>
      </c>
      <c r="J334" s="250">
        <v>2097440</v>
      </c>
      <c r="K334" s="196">
        <v>10181.700000000001</v>
      </c>
      <c r="L334" s="225">
        <v>13580</v>
      </c>
      <c r="M334" s="227">
        <v>2097440</v>
      </c>
      <c r="N334" s="196">
        <v>154.5</v>
      </c>
      <c r="O334" s="268"/>
      <c r="P334" s="266"/>
      <c r="Q334" s="229"/>
      <c r="R334" s="229"/>
      <c r="S334" s="230"/>
      <c r="T334" s="231" t="s">
        <v>295</v>
      </c>
      <c r="U334" s="232">
        <v>0.53</v>
      </c>
    </row>
    <row r="335" spans="1:21" ht="27" customHeight="1">
      <c r="A335" s="13"/>
      <c r="B335" s="53" t="s">
        <v>63</v>
      </c>
      <c r="C335" s="41">
        <v>331</v>
      </c>
      <c r="D335" s="40">
        <v>4</v>
      </c>
      <c r="E335" s="40">
        <v>2040001076637</v>
      </c>
      <c r="F335" s="53" t="s">
        <v>916</v>
      </c>
      <c r="G335" s="57" t="s">
        <v>917</v>
      </c>
      <c r="H335" s="266">
        <v>20</v>
      </c>
      <c r="I335" s="267">
        <v>31</v>
      </c>
      <c r="J335" s="250">
        <v>273128</v>
      </c>
      <c r="K335" s="196">
        <f t="shared" si="20"/>
        <v>8810.5806451612898</v>
      </c>
      <c r="L335" s="225">
        <v>1624</v>
      </c>
      <c r="M335" s="227">
        <f t="shared" si="21"/>
        <v>273128</v>
      </c>
      <c r="N335" s="196">
        <f t="shared" si="23"/>
        <v>168.18226600985221</v>
      </c>
      <c r="O335" s="268"/>
      <c r="P335" s="266"/>
      <c r="Q335" s="229"/>
      <c r="R335" s="229"/>
      <c r="S335" s="230"/>
      <c r="T335" s="231"/>
      <c r="U335" s="232"/>
    </row>
    <row r="336" spans="1:21" ht="27" customHeight="1">
      <c r="A336" s="13"/>
      <c r="B336" s="53" t="s">
        <v>63</v>
      </c>
      <c r="C336" s="41">
        <v>332</v>
      </c>
      <c r="D336" s="40">
        <v>4</v>
      </c>
      <c r="E336" s="40">
        <v>3010401035224</v>
      </c>
      <c r="F336" s="53" t="s">
        <v>918</v>
      </c>
      <c r="G336" s="57" t="s">
        <v>919</v>
      </c>
      <c r="H336" s="217">
        <v>20</v>
      </c>
      <c r="I336" s="194">
        <v>157</v>
      </c>
      <c r="J336" s="192">
        <v>1180974</v>
      </c>
      <c r="K336" s="196">
        <v>7522.127388535032</v>
      </c>
      <c r="L336" s="194">
        <v>14400</v>
      </c>
      <c r="M336" s="227">
        <v>1180974</v>
      </c>
      <c r="N336" s="196">
        <v>82</v>
      </c>
      <c r="O336" s="218"/>
      <c r="P336" s="219"/>
      <c r="Q336" s="229"/>
      <c r="R336" s="278"/>
      <c r="S336" s="230"/>
      <c r="T336" s="231"/>
      <c r="U336" s="232"/>
    </row>
    <row r="337" spans="1:21" ht="27" customHeight="1">
      <c r="A337" s="13"/>
      <c r="B337" s="53" t="s">
        <v>63</v>
      </c>
      <c r="C337" s="41">
        <v>333</v>
      </c>
      <c r="D337" s="40">
        <v>5</v>
      </c>
      <c r="E337" s="40">
        <v>3040005014872</v>
      </c>
      <c r="F337" s="53" t="s">
        <v>920</v>
      </c>
      <c r="G337" s="57" t="s">
        <v>921</v>
      </c>
      <c r="H337" s="217">
        <v>20</v>
      </c>
      <c r="I337" s="194">
        <v>96</v>
      </c>
      <c r="J337" s="192">
        <v>2038446</v>
      </c>
      <c r="K337" s="196">
        <v>21233.8125</v>
      </c>
      <c r="L337" s="194">
        <v>7488</v>
      </c>
      <c r="M337" s="227">
        <v>2038446</v>
      </c>
      <c r="N337" s="196">
        <v>272.22836538461536</v>
      </c>
      <c r="O337" s="218"/>
      <c r="P337" s="219"/>
      <c r="Q337" s="229"/>
      <c r="R337" s="278"/>
      <c r="S337" s="230"/>
      <c r="T337" s="231"/>
      <c r="U337" s="232"/>
    </row>
    <row r="338" spans="1:21" ht="27" customHeight="1">
      <c r="A338" s="13"/>
      <c r="B338" s="53" t="s">
        <v>63</v>
      </c>
      <c r="C338" s="41">
        <v>334</v>
      </c>
      <c r="D338" s="40">
        <v>5</v>
      </c>
      <c r="E338" s="40">
        <v>5040005018327</v>
      </c>
      <c r="F338" s="53" t="s">
        <v>922</v>
      </c>
      <c r="G338" s="58" t="s">
        <v>923</v>
      </c>
      <c r="H338" s="217">
        <v>11</v>
      </c>
      <c r="I338" s="194">
        <v>39</v>
      </c>
      <c r="J338" s="192">
        <v>593428</v>
      </c>
      <c r="K338" s="196">
        <v>15216.102564102564</v>
      </c>
      <c r="L338" s="194">
        <v>3560</v>
      </c>
      <c r="M338" s="227">
        <v>593428</v>
      </c>
      <c r="N338" s="196">
        <v>166.69325842696628</v>
      </c>
      <c r="O338" s="218"/>
      <c r="P338" s="219"/>
      <c r="Q338" s="229"/>
      <c r="R338" s="278"/>
      <c r="S338" s="230"/>
      <c r="T338" s="231"/>
      <c r="U338" s="232"/>
    </row>
    <row r="339" spans="1:21" ht="27" customHeight="1">
      <c r="A339" s="13"/>
      <c r="B339" s="53" t="s">
        <v>63</v>
      </c>
      <c r="C339" s="41">
        <v>335</v>
      </c>
      <c r="D339" s="40">
        <v>5</v>
      </c>
      <c r="E339" s="40">
        <v>6040005003526</v>
      </c>
      <c r="F339" s="53" t="s">
        <v>924</v>
      </c>
      <c r="G339" s="57" t="s">
        <v>925</v>
      </c>
      <c r="H339" s="217">
        <v>20</v>
      </c>
      <c r="I339" s="194">
        <v>329</v>
      </c>
      <c r="J339" s="192">
        <v>4847980</v>
      </c>
      <c r="K339" s="196">
        <v>14735.501519756839</v>
      </c>
      <c r="L339" s="194">
        <v>13769</v>
      </c>
      <c r="M339" s="227">
        <v>4847980</v>
      </c>
      <c r="N339" s="196">
        <v>352.09383397487107</v>
      </c>
      <c r="O339" s="218"/>
      <c r="P339" s="219"/>
      <c r="Q339" s="229"/>
      <c r="R339" s="278"/>
      <c r="S339" s="230"/>
      <c r="T339" s="231"/>
      <c r="U339" s="232"/>
    </row>
    <row r="340" spans="1:21" ht="27" customHeight="1">
      <c r="A340" s="13"/>
      <c r="B340" s="53" t="s">
        <v>63</v>
      </c>
      <c r="C340" s="41">
        <v>336</v>
      </c>
      <c r="D340" s="40">
        <v>4</v>
      </c>
      <c r="E340" s="40">
        <v>2040001112623</v>
      </c>
      <c r="F340" s="53" t="s">
        <v>926</v>
      </c>
      <c r="G340" s="57" t="s">
        <v>927</v>
      </c>
      <c r="H340" s="217">
        <v>20</v>
      </c>
      <c r="I340" s="194">
        <v>204</v>
      </c>
      <c r="J340" s="192">
        <v>2892973</v>
      </c>
      <c r="K340" s="196">
        <v>14181.240196078432</v>
      </c>
      <c r="L340" s="279">
        <v>10490</v>
      </c>
      <c r="M340" s="227">
        <v>2892973</v>
      </c>
      <c r="N340" s="196">
        <v>275.7838894184938</v>
      </c>
      <c r="O340" s="218"/>
      <c r="P340" s="219"/>
      <c r="Q340" s="229"/>
      <c r="R340" s="278"/>
      <c r="S340" s="230"/>
      <c r="T340" s="231"/>
      <c r="U340" s="232"/>
    </row>
    <row r="341" spans="1:21" ht="27" customHeight="1">
      <c r="A341" s="13"/>
      <c r="B341" s="53" t="s">
        <v>63</v>
      </c>
      <c r="C341" s="41">
        <v>337</v>
      </c>
      <c r="D341" s="40">
        <v>5</v>
      </c>
      <c r="E341" s="40">
        <v>7040005003649</v>
      </c>
      <c r="F341" s="53" t="s">
        <v>928</v>
      </c>
      <c r="G341" s="57" t="s">
        <v>929</v>
      </c>
      <c r="H341" s="217">
        <v>20</v>
      </c>
      <c r="I341" s="194">
        <v>141</v>
      </c>
      <c r="J341" s="192">
        <v>2605000</v>
      </c>
      <c r="K341" s="196">
        <v>18475.177304964538</v>
      </c>
      <c r="L341" s="194">
        <v>14350</v>
      </c>
      <c r="M341" s="227">
        <v>2605000</v>
      </c>
      <c r="N341" s="196">
        <v>181.53310104529618</v>
      </c>
      <c r="O341" s="218"/>
      <c r="P341" s="219"/>
      <c r="Q341" s="229"/>
      <c r="R341" s="278"/>
      <c r="S341" s="230"/>
      <c r="T341" s="231"/>
      <c r="U341" s="232"/>
    </row>
    <row r="342" spans="1:21" ht="27" customHeight="1">
      <c r="A342" s="13"/>
      <c r="B342" s="53" t="s">
        <v>63</v>
      </c>
      <c r="C342" s="41">
        <v>338</v>
      </c>
      <c r="D342" s="40">
        <v>4</v>
      </c>
      <c r="E342" s="40">
        <v>1040003012772</v>
      </c>
      <c r="F342" s="53" t="s">
        <v>930</v>
      </c>
      <c r="G342" s="57" t="s">
        <v>931</v>
      </c>
      <c r="H342" s="217">
        <v>20</v>
      </c>
      <c r="I342" s="194">
        <v>355</v>
      </c>
      <c r="J342" s="192">
        <v>3980807</v>
      </c>
      <c r="K342" s="196">
        <v>11213.540845070422</v>
      </c>
      <c r="L342" s="194">
        <v>13565</v>
      </c>
      <c r="M342" s="227">
        <v>3980807</v>
      </c>
      <c r="N342" s="196">
        <v>293.46162919277555</v>
      </c>
      <c r="O342" s="218"/>
      <c r="P342" s="219"/>
      <c r="Q342" s="229"/>
      <c r="R342" s="278"/>
      <c r="S342" s="230"/>
      <c r="T342" s="231"/>
      <c r="U342" s="232"/>
    </row>
    <row r="343" spans="1:21" ht="27" customHeight="1">
      <c r="A343" s="13"/>
      <c r="B343" s="53" t="s">
        <v>63</v>
      </c>
      <c r="C343" s="41">
        <v>339</v>
      </c>
      <c r="D343" s="40">
        <v>4</v>
      </c>
      <c r="E343" s="40">
        <v>8040003012733</v>
      </c>
      <c r="F343" s="53" t="s">
        <v>932</v>
      </c>
      <c r="G343" s="57" t="s">
        <v>933</v>
      </c>
      <c r="H343" s="217">
        <v>35</v>
      </c>
      <c r="I343" s="194">
        <v>391</v>
      </c>
      <c r="J343" s="192">
        <v>2635634</v>
      </c>
      <c r="K343" s="196">
        <v>6740.7519181585676</v>
      </c>
      <c r="L343" s="194">
        <v>30839</v>
      </c>
      <c r="M343" s="227">
        <v>2635634</v>
      </c>
      <c r="N343" s="196">
        <v>85.464314666493721</v>
      </c>
      <c r="O343" s="218"/>
      <c r="P343" s="219"/>
      <c r="Q343" s="229"/>
      <c r="R343" s="278"/>
      <c r="S343" s="230"/>
      <c r="T343" s="231" t="s">
        <v>295</v>
      </c>
      <c r="U343" s="232">
        <v>0.03</v>
      </c>
    </row>
    <row r="344" spans="1:21" ht="27" customHeight="1">
      <c r="A344" s="13"/>
      <c r="B344" s="53" t="s">
        <v>63</v>
      </c>
      <c r="C344" s="41">
        <v>340</v>
      </c>
      <c r="D344" s="40">
        <v>5</v>
      </c>
      <c r="E344" s="40">
        <v>4040005017346</v>
      </c>
      <c r="F344" s="53" t="s">
        <v>934</v>
      </c>
      <c r="G344" s="57" t="s">
        <v>935</v>
      </c>
      <c r="H344" s="224">
        <v>30</v>
      </c>
      <c r="I344" s="225">
        <v>427</v>
      </c>
      <c r="J344" s="226">
        <v>4922467</v>
      </c>
      <c r="K344" s="196">
        <v>11528.025761124121</v>
      </c>
      <c r="L344" s="225">
        <v>38922</v>
      </c>
      <c r="M344" s="227">
        <v>4922467</v>
      </c>
      <c r="N344" s="196">
        <v>126.47004264940136</v>
      </c>
      <c r="O344" s="228"/>
      <c r="P344" s="224"/>
      <c r="Q344" s="229"/>
      <c r="R344" s="229"/>
      <c r="S344" s="230"/>
      <c r="T344" s="231"/>
      <c r="U344" s="232"/>
    </row>
    <row r="345" spans="1:21" ht="27" customHeight="1">
      <c r="A345" s="13"/>
      <c r="B345" s="53" t="s">
        <v>63</v>
      </c>
      <c r="C345" s="41">
        <v>341</v>
      </c>
      <c r="D345" s="40">
        <v>2</v>
      </c>
      <c r="E345" s="40">
        <v>3040005003132</v>
      </c>
      <c r="F345" s="53" t="s">
        <v>936</v>
      </c>
      <c r="G345" s="57" t="s">
        <v>937</v>
      </c>
      <c r="H345" s="224">
        <v>20</v>
      </c>
      <c r="I345" s="225">
        <v>261</v>
      </c>
      <c r="J345" s="226">
        <v>6489099</v>
      </c>
      <c r="K345" s="196">
        <v>24862.448275862069</v>
      </c>
      <c r="L345" s="225">
        <v>14764</v>
      </c>
      <c r="M345" s="227">
        <v>6489099</v>
      </c>
      <c r="N345" s="196">
        <v>439.52174207531834</v>
      </c>
      <c r="O345" s="228"/>
      <c r="P345" s="224"/>
      <c r="Q345" s="229"/>
      <c r="R345" s="229"/>
      <c r="S345" s="230"/>
      <c r="T345" s="231"/>
      <c r="U345" s="232"/>
    </row>
    <row r="346" spans="1:21" ht="27" customHeight="1">
      <c r="A346" s="13"/>
      <c r="B346" s="53" t="s">
        <v>63</v>
      </c>
      <c r="C346" s="41">
        <v>342</v>
      </c>
      <c r="D346" s="40">
        <v>6</v>
      </c>
      <c r="E346" s="40">
        <v>3040005003801</v>
      </c>
      <c r="F346" s="53" t="s">
        <v>938</v>
      </c>
      <c r="G346" s="58" t="s">
        <v>939</v>
      </c>
      <c r="H346" s="224">
        <v>12</v>
      </c>
      <c r="I346" s="225">
        <v>60</v>
      </c>
      <c r="J346" s="226">
        <v>963610</v>
      </c>
      <c r="K346" s="196">
        <v>16060.166666666666</v>
      </c>
      <c r="L346" s="225">
        <v>4398</v>
      </c>
      <c r="M346" s="227">
        <v>963610</v>
      </c>
      <c r="N346" s="196">
        <v>219.1018644838563</v>
      </c>
      <c r="O346" s="228"/>
      <c r="P346" s="224"/>
      <c r="Q346" s="229"/>
      <c r="R346" s="229"/>
      <c r="S346" s="230"/>
      <c r="T346" s="231"/>
      <c r="U346" s="232"/>
    </row>
    <row r="347" spans="1:21" ht="27" customHeight="1">
      <c r="A347" s="13"/>
      <c r="B347" s="53" t="s">
        <v>63</v>
      </c>
      <c r="C347" s="41">
        <v>343</v>
      </c>
      <c r="D347" s="40">
        <v>4</v>
      </c>
      <c r="E347" s="40">
        <v>5040001019130</v>
      </c>
      <c r="F347" s="53" t="s">
        <v>940</v>
      </c>
      <c r="G347" s="57" t="s">
        <v>941</v>
      </c>
      <c r="H347" s="224">
        <v>20</v>
      </c>
      <c r="I347" s="225">
        <v>272</v>
      </c>
      <c r="J347" s="226">
        <v>17011660</v>
      </c>
      <c r="K347" s="196">
        <v>62542.867647058825</v>
      </c>
      <c r="L347" s="225">
        <v>40782</v>
      </c>
      <c r="M347" s="227">
        <v>17011660</v>
      </c>
      <c r="N347" s="196">
        <v>417.13648178117796</v>
      </c>
      <c r="O347" s="228"/>
      <c r="P347" s="224"/>
      <c r="Q347" s="229"/>
      <c r="R347" s="229"/>
      <c r="S347" s="230"/>
      <c r="T347" s="231"/>
      <c r="U347" s="232"/>
    </row>
    <row r="348" spans="1:21" ht="27" customHeight="1">
      <c r="A348" s="13"/>
      <c r="B348" s="53" t="s">
        <v>63</v>
      </c>
      <c r="C348" s="41">
        <v>344</v>
      </c>
      <c r="D348" s="40">
        <v>2</v>
      </c>
      <c r="E348" s="40">
        <v>9040005003052</v>
      </c>
      <c r="F348" s="53" t="s">
        <v>513</v>
      </c>
      <c r="G348" s="43" t="s">
        <v>942</v>
      </c>
      <c r="H348" s="224">
        <v>18</v>
      </c>
      <c r="I348" s="225">
        <v>228</v>
      </c>
      <c r="J348" s="226">
        <v>3211897</v>
      </c>
      <c r="K348" s="196">
        <v>14087.267543859649</v>
      </c>
      <c r="L348" s="225">
        <v>28410</v>
      </c>
      <c r="M348" s="227">
        <v>3211897</v>
      </c>
      <c r="N348" s="196">
        <v>113.05515663498768</v>
      </c>
      <c r="O348" s="228"/>
      <c r="P348" s="224"/>
      <c r="Q348" s="229" t="s">
        <v>295</v>
      </c>
      <c r="R348" s="229"/>
      <c r="S348" s="230">
        <v>0.437</v>
      </c>
      <c r="T348" s="231"/>
      <c r="U348" s="232"/>
    </row>
    <row r="349" spans="1:21" ht="27" customHeight="1">
      <c r="A349" s="13"/>
      <c r="B349" s="53" t="s">
        <v>63</v>
      </c>
      <c r="C349" s="41">
        <v>345</v>
      </c>
      <c r="D349" s="40">
        <v>5</v>
      </c>
      <c r="E349" s="40">
        <v>6040005003674</v>
      </c>
      <c r="F349" s="53" t="s">
        <v>943</v>
      </c>
      <c r="G349" s="44" t="s">
        <v>944</v>
      </c>
      <c r="H349" s="224">
        <v>40</v>
      </c>
      <c r="I349" s="225">
        <v>365</v>
      </c>
      <c r="J349" s="226">
        <v>6332865</v>
      </c>
      <c r="K349" s="196">
        <v>17350.31506849315</v>
      </c>
      <c r="L349" s="225">
        <v>31572</v>
      </c>
      <c r="M349" s="227">
        <v>6332865</v>
      </c>
      <c r="N349" s="196">
        <v>200.58485366780693</v>
      </c>
      <c r="O349" s="228"/>
      <c r="P349" s="224"/>
      <c r="Q349" s="229"/>
      <c r="R349" s="229"/>
      <c r="S349" s="230"/>
      <c r="T349" s="231"/>
      <c r="U349" s="232"/>
    </row>
    <row r="350" spans="1:21" ht="27" customHeight="1">
      <c r="A350" s="13"/>
      <c r="B350" s="53" t="s">
        <v>63</v>
      </c>
      <c r="C350" s="41">
        <v>346</v>
      </c>
      <c r="D350" s="40">
        <v>5</v>
      </c>
      <c r="E350" s="40">
        <v>5040005003254</v>
      </c>
      <c r="F350" s="53" t="s">
        <v>945</v>
      </c>
      <c r="G350" s="44" t="s">
        <v>946</v>
      </c>
      <c r="H350" s="224">
        <v>20</v>
      </c>
      <c r="I350" s="225">
        <v>216</v>
      </c>
      <c r="J350" s="226">
        <v>1080000</v>
      </c>
      <c r="K350" s="196">
        <v>5000</v>
      </c>
      <c r="L350" s="225">
        <v>17064</v>
      </c>
      <c r="M350" s="227">
        <v>1080000</v>
      </c>
      <c r="N350" s="196">
        <v>63.291139240506332</v>
      </c>
      <c r="O350" s="228"/>
      <c r="P350" s="224"/>
      <c r="Q350" s="229"/>
      <c r="R350" s="229"/>
      <c r="S350" s="230"/>
      <c r="T350" s="231" t="s">
        <v>295</v>
      </c>
      <c r="U350" s="232">
        <v>0.17</v>
      </c>
    </row>
    <row r="351" spans="1:21" ht="27" customHeight="1">
      <c r="A351" s="13"/>
      <c r="B351" s="53" t="s">
        <v>63</v>
      </c>
      <c r="C351" s="41">
        <v>347</v>
      </c>
      <c r="D351" s="40">
        <v>2</v>
      </c>
      <c r="E351" s="40">
        <v>9040005003052</v>
      </c>
      <c r="F351" s="53" t="s">
        <v>513</v>
      </c>
      <c r="G351" s="44" t="s">
        <v>947</v>
      </c>
      <c r="H351" s="224">
        <v>10</v>
      </c>
      <c r="I351" s="225">
        <v>115</v>
      </c>
      <c r="J351" s="226">
        <v>2545913</v>
      </c>
      <c r="K351" s="196">
        <v>22138.373913043477</v>
      </c>
      <c r="L351" s="225">
        <v>15474</v>
      </c>
      <c r="M351" s="227">
        <v>2545913</v>
      </c>
      <c r="N351" s="196">
        <v>164.52843479384774</v>
      </c>
      <c r="O351" s="228"/>
      <c r="P351" s="224"/>
      <c r="Q351" s="229"/>
      <c r="R351" s="229"/>
      <c r="S351" s="230"/>
      <c r="T351" s="231"/>
      <c r="U351" s="232"/>
    </row>
    <row r="352" spans="1:21" ht="27" customHeight="1">
      <c r="A352" s="13"/>
      <c r="B352" s="53" t="s">
        <v>63</v>
      </c>
      <c r="C352" s="41">
        <v>348</v>
      </c>
      <c r="D352" s="40">
        <v>2</v>
      </c>
      <c r="E352" s="40">
        <v>9040005003052</v>
      </c>
      <c r="F352" s="53" t="s">
        <v>513</v>
      </c>
      <c r="G352" s="44" t="s">
        <v>948</v>
      </c>
      <c r="H352" s="224">
        <v>10</v>
      </c>
      <c r="I352" s="225">
        <v>111</v>
      </c>
      <c r="J352" s="226">
        <v>2851519</v>
      </c>
      <c r="K352" s="196">
        <v>25689.360360360359</v>
      </c>
      <c r="L352" s="225">
        <v>14922</v>
      </c>
      <c r="M352" s="227">
        <v>2851519</v>
      </c>
      <c r="N352" s="196">
        <v>191.0949604610642</v>
      </c>
      <c r="O352" s="228"/>
      <c r="P352" s="224"/>
      <c r="Q352" s="229" t="s">
        <v>295</v>
      </c>
      <c r="R352" s="229"/>
      <c r="S352" s="230">
        <v>0.20699999999999999</v>
      </c>
      <c r="T352" s="231"/>
      <c r="U352" s="232"/>
    </row>
    <row r="353" spans="1:21" ht="27" customHeight="1">
      <c r="A353" s="13"/>
      <c r="B353" s="53" t="s">
        <v>63</v>
      </c>
      <c r="C353" s="41">
        <v>349</v>
      </c>
      <c r="D353" s="40">
        <v>2</v>
      </c>
      <c r="E353" s="40">
        <v>3040005003132</v>
      </c>
      <c r="F353" s="53" t="s">
        <v>936</v>
      </c>
      <c r="G353" s="44" t="s">
        <v>949</v>
      </c>
      <c r="H353" s="224">
        <v>40</v>
      </c>
      <c r="I353" s="225">
        <v>470</v>
      </c>
      <c r="J353" s="226">
        <v>10249356</v>
      </c>
      <c r="K353" s="196">
        <v>21807.140425531914</v>
      </c>
      <c r="L353" s="225">
        <v>29504</v>
      </c>
      <c r="M353" s="227">
        <v>10249356</v>
      </c>
      <c r="N353" s="196">
        <v>347.38869305856832</v>
      </c>
      <c r="O353" s="228"/>
      <c r="P353" s="224"/>
      <c r="Q353" s="229"/>
      <c r="R353" s="229"/>
      <c r="S353" s="230"/>
      <c r="T353" s="231" t="s">
        <v>295</v>
      </c>
      <c r="U353" s="232">
        <v>2.5000000000000001E-2</v>
      </c>
    </row>
    <row r="354" spans="1:21" ht="27" customHeight="1">
      <c r="A354" s="13"/>
      <c r="B354" s="53" t="s">
        <v>63</v>
      </c>
      <c r="C354" s="41">
        <v>350</v>
      </c>
      <c r="D354" s="40">
        <v>5</v>
      </c>
      <c r="E354" s="40">
        <v>7040005003649</v>
      </c>
      <c r="F354" s="53" t="s">
        <v>928</v>
      </c>
      <c r="G354" s="44" t="s">
        <v>950</v>
      </c>
      <c r="H354" s="224">
        <v>22</v>
      </c>
      <c r="I354" s="225">
        <v>147</v>
      </c>
      <c r="J354" s="226">
        <v>2113700</v>
      </c>
      <c r="K354" s="196">
        <v>14378.911564625851</v>
      </c>
      <c r="L354" s="225">
        <v>11766</v>
      </c>
      <c r="M354" s="227">
        <v>2113700</v>
      </c>
      <c r="N354" s="196">
        <v>179.64473907870135</v>
      </c>
      <c r="O354" s="228"/>
      <c r="P354" s="224"/>
      <c r="Q354" s="229"/>
      <c r="R354" s="229"/>
      <c r="S354" s="230"/>
      <c r="T354" s="231"/>
      <c r="U354" s="232"/>
    </row>
    <row r="355" spans="1:21" ht="27" customHeight="1">
      <c r="A355" s="13"/>
      <c r="B355" s="53" t="s">
        <v>63</v>
      </c>
      <c r="C355" s="41">
        <v>351</v>
      </c>
      <c r="D355" s="40">
        <v>2</v>
      </c>
      <c r="E355" s="40">
        <v>9040005003242</v>
      </c>
      <c r="F355" s="53" t="s">
        <v>951</v>
      </c>
      <c r="G355" s="44" t="s">
        <v>952</v>
      </c>
      <c r="H355" s="224">
        <v>20</v>
      </c>
      <c r="I355" s="225">
        <v>220</v>
      </c>
      <c r="J355" s="226">
        <v>2522000</v>
      </c>
      <c r="K355" s="196">
        <v>11463.636363636364</v>
      </c>
      <c r="L355" s="225">
        <v>24072</v>
      </c>
      <c r="M355" s="227">
        <v>2522000</v>
      </c>
      <c r="N355" s="196">
        <v>104.76902625456962</v>
      </c>
      <c r="O355" s="228"/>
      <c r="P355" s="224"/>
      <c r="Q355" s="229"/>
      <c r="R355" s="229"/>
      <c r="S355" s="230"/>
      <c r="T355" s="231"/>
      <c r="U355" s="232"/>
    </row>
    <row r="356" spans="1:21" ht="27" customHeight="1">
      <c r="A356" s="13"/>
      <c r="B356" s="53" t="s">
        <v>63</v>
      </c>
      <c r="C356" s="41">
        <v>352</v>
      </c>
      <c r="D356" s="40">
        <v>4</v>
      </c>
      <c r="E356" s="40">
        <v>7040003014391</v>
      </c>
      <c r="F356" s="53" t="s">
        <v>953</v>
      </c>
      <c r="G356" s="44" t="s">
        <v>954</v>
      </c>
      <c r="H356" s="224">
        <v>20</v>
      </c>
      <c r="I356" s="225">
        <v>204</v>
      </c>
      <c r="J356" s="226">
        <v>2720500</v>
      </c>
      <c r="K356" s="196">
        <v>13335.784313725489</v>
      </c>
      <c r="L356" s="225">
        <v>9068</v>
      </c>
      <c r="M356" s="227">
        <v>2720500</v>
      </c>
      <c r="N356" s="196">
        <v>300.01102779003088</v>
      </c>
      <c r="O356" s="228"/>
      <c r="P356" s="224"/>
      <c r="Q356" s="229"/>
      <c r="R356" s="229"/>
      <c r="S356" s="230"/>
      <c r="T356" s="231"/>
      <c r="U356" s="232"/>
    </row>
    <row r="357" spans="1:21" ht="27" customHeight="1">
      <c r="A357" s="13"/>
      <c r="B357" s="53" t="s">
        <v>63</v>
      </c>
      <c r="C357" s="41">
        <v>353</v>
      </c>
      <c r="D357" s="40">
        <v>2</v>
      </c>
      <c r="E357" s="40">
        <v>2040005003050</v>
      </c>
      <c r="F357" s="53" t="s">
        <v>545</v>
      </c>
      <c r="G357" s="44" t="s">
        <v>955</v>
      </c>
      <c r="H357" s="224">
        <v>12</v>
      </c>
      <c r="I357" s="225">
        <v>177</v>
      </c>
      <c r="J357" s="226">
        <v>2661195</v>
      </c>
      <c r="K357" s="196">
        <v>15035</v>
      </c>
      <c r="L357" s="225">
        <v>15158</v>
      </c>
      <c r="M357" s="227">
        <v>2661195</v>
      </c>
      <c r="N357" s="196">
        <v>175.56372872410608</v>
      </c>
      <c r="O357" s="228"/>
      <c r="P357" s="224"/>
      <c r="Q357" s="229"/>
      <c r="R357" s="229"/>
      <c r="S357" s="230"/>
      <c r="T357" s="231"/>
      <c r="U357" s="232"/>
    </row>
    <row r="358" spans="1:21" ht="27" customHeight="1">
      <c r="A358" s="13"/>
      <c r="B358" s="53" t="s">
        <v>63</v>
      </c>
      <c r="C358" s="41">
        <v>354</v>
      </c>
      <c r="D358" s="40">
        <v>6</v>
      </c>
      <c r="E358" s="40">
        <v>8040005018258</v>
      </c>
      <c r="F358" s="53" t="s">
        <v>193</v>
      </c>
      <c r="G358" s="44" t="s">
        <v>194</v>
      </c>
      <c r="H358" s="224">
        <v>10</v>
      </c>
      <c r="I358" s="225">
        <v>138</v>
      </c>
      <c r="J358" s="226">
        <v>2238964</v>
      </c>
      <c r="K358" s="196">
        <v>16224.376811594202</v>
      </c>
      <c r="L358" s="225">
        <v>8448</v>
      </c>
      <c r="M358" s="227">
        <v>2238964</v>
      </c>
      <c r="N358" s="196">
        <v>265.02888257575756</v>
      </c>
      <c r="O358" s="228"/>
      <c r="P358" s="224"/>
      <c r="Q358" s="229" t="s">
        <v>295</v>
      </c>
      <c r="R358" s="229" t="s">
        <v>295</v>
      </c>
      <c r="S358" s="230">
        <v>0.433</v>
      </c>
      <c r="T358" s="231"/>
      <c r="U358" s="232">
        <v>0</v>
      </c>
    </row>
    <row r="359" spans="1:21" ht="27" customHeight="1">
      <c r="A359" s="13"/>
      <c r="B359" s="53" t="s">
        <v>63</v>
      </c>
      <c r="C359" s="41">
        <v>355</v>
      </c>
      <c r="D359" s="40">
        <v>2</v>
      </c>
      <c r="E359" s="40">
        <v>4040005003073</v>
      </c>
      <c r="F359" s="53" t="s">
        <v>956</v>
      </c>
      <c r="G359" s="44" t="s">
        <v>957</v>
      </c>
      <c r="H359" s="224">
        <v>20</v>
      </c>
      <c r="I359" s="225">
        <v>345</v>
      </c>
      <c r="J359" s="226">
        <v>3113839</v>
      </c>
      <c r="K359" s="196">
        <v>9025.6202898550728</v>
      </c>
      <c r="L359" s="225">
        <v>17021</v>
      </c>
      <c r="M359" s="227">
        <v>3113839</v>
      </c>
      <c r="N359" s="196">
        <v>182.94101404147818</v>
      </c>
      <c r="O359" s="228"/>
      <c r="P359" s="224"/>
      <c r="Q359" s="229"/>
      <c r="R359" s="229"/>
      <c r="S359" s="230"/>
      <c r="T359" s="231"/>
      <c r="U359" s="232"/>
    </row>
    <row r="360" spans="1:21" ht="27" customHeight="1">
      <c r="A360" s="13"/>
      <c r="B360" s="53" t="s">
        <v>63</v>
      </c>
      <c r="C360" s="41">
        <v>356</v>
      </c>
      <c r="D360" s="40">
        <v>5</v>
      </c>
      <c r="E360" s="40">
        <v>7040005003649</v>
      </c>
      <c r="F360" s="53" t="s">
        <v>928</v>
      </c>
      <c r="G360" s="44" t="s">
        <v>958</v>
      </c>
      <c r="H360" s="224">
        <v>25</v>
      </c>
      <c r="I360" s="225">
        <v>241</v>
      </c>
      <c r="J360" s="226">
        <v>4463252</v>
      </c>
      <c r="K360" s="196">
        <v>18519.717842323651</v>
      </c>
      <c r="L360" s="225">
        <v>26845</v>
      </c>
      <c r="M360" s="227">
        <v>4463252</v>
      </c>
      <c r="N360" s="196">
        <v>166.26008567703482</v>
      </c>
      <c r="O360" s="228"/>
      <c r="P360" s="224"/>
      <c r="Q360" s="229"/>
      <c r="R360" s="229"/>
      <c r="S360" s="230"/>
      <c r="T360" s="231"/>
      <c r="U360" s="232"/>
    </row>
    <row r="361" spans="1:21" ht="27" customHeight="1">
      <c r="A361" s="13"/>
      <c r="B361" s="53" t="s">
        <v>63</v>
      </c>
      <c r="C361" s="41">
        <v>357</v>
      </c>
      <c r="D361" s="40">
        <v>5</v>
      </c>
      <c r="E361" s="40">
        <v>7040005003649</v>
      </c>
      <c r="F361" s="53" t="s">
        <v>928</v>
      </c>
      <c r="G361" s="44" t="s">
        <v>959</v>
      </c>
      <c r="H361" s="224">
        <v>40</v>
      </c>
      <c r="I361" s="225">
        <v>375</v>
      </c>
      <c r="J361" s="226">
        <v>5743910</v>
      </c>
      <c r="K361" s="196">
        <v>15317.093333333334</v>
      </c>
      <c r="L361" s="225">
        <v>38125</v>
      </c>
      <c r="M361" s="227">
        <v>5743910</v>
      </c>
      <c r="N361" s="196">
        <v>150.65993442622951</v>
      </c>
      <c r="O361" s="228"/>
      <c r="P361" s="224"/>
      <c r="Q361" s="229" t="s">
        <v>295</v>
      </c>
      <c r="R361" s="229"/>
      <c r="S361" s="230">
        <v>0.55400000000000005</v>
      </c>
      <c r="T361" s="231"/>
      <c r="U361" s="232"/>
    </row>
    <row r="362" spans="1:21" ht="27" customHeight="1">
      <c r="A362" s="13"/>
      <c r="B362" s="53" t="s">
        <v>63</v>
      </c>
      <c r="C362" s="41">
        <v>358</v>
      </c>
      <c r="D362" s="40">
        <v>6</v>
      </c>
      <c r="E362" s="40">
        <v>8040005018126</v>
      </c>
      <c r="F362" s="53" t="s">
        <v>960</v>
      </c>
      <c r="G362" s="44" t="s">
        <v>961</v>
      </c>
      <c r="H362" s="224">
        <v>20</v>
      </c>
      <c r="I362" s="225">
        <v>234</v>
      </c>
      <c r="J362" s="226">
        <v>3487704</v>
      </c>
      <c r="K362" s="196">
        <v>14904.717948717949</v>
      </c>
      <c r="L362" s="225">
        <v>21072</v>
      </c>
      <c r="M362" s="227">
        <v>3487704</v>
      </c>
      <c r="N362" s="196">
        <v>165.51366742596812</v>
      </c>
      <c r="O362" s="228"/>
      <c r="P362" s="224"/>
      <c r="Q362" s="229"/>
      <c r="R362" s="229"/>
      <c r="S362" s="230">
        <v>0</v>
      </c>
      <c r="T362" s="231"/>
      <c r="U362" s="232">
        <v>0</v>
      </c>
    </row>
    <row r="363" spans="1:21" ht="27" customHeight="1">
      <c r="A363" s="13"/>
      <c r="B363" s="53" t="s">
        <v>63</v>
      </c>
      <c r="C363" s="41">
        <v>359</v>
      </c>
      <c r="D363" s="40">
        <v>4</v>
      </c>
      <c r="E363" s="40">
        <v>1040001095786</v>
      </c>
      <c r="F363" s="53" t="s">
        <v>201</v>
      </c>
      <c r="G363" s="46" t="s">
        <v>202</v>
      </c>
      <c r="H363" s="224">
        <v>10</v>
      </c>
      <c r="I363" s="225">
        <v>56</v>
      </c>
      <c r="J363" s="226">
        <v>1052550</v>
      </c>
      <c r="K363" s="196">
        <v>18795.535714285714</v>
      </c>
      <c r="L363" s="225">
        <v>2337</v>
      </c>
      <c r="M363" s="227">
        <v>1052550</v>
      </c>
      <c r="N363" s="196">
        <v>450.38510911424902</v>
      </c>
      <c r="O363" s="228"/>
      <c r="P363" s="224"/>
      <c r="Q363" s="229"/>
      <c r="R363" s="229"/>
      <c r="S363" s="230"/>
      <c r="T363" s="231"/>
      <c r="U363" s="232"/>
    </row>
    <row r="364" spans="1:21" ht="27" customHeight="1">
      <c r="A364" s="13"/>
      <c r="B364" s="55" t="s">
        <v>63</v>
      </c>
      <c r="C364" s="41">
        <v>360</v>
      </c>
      <c r="D364" s="40">
        <v>6</v>
      </c>
      <c r="E364" s="40">
        <v>3040005020219</v>
      </c>
      <c r="F364" s="55" t="s">
        <v>962</v>
      </c>
      <c r="G364" s="46" t="s">
        <v>963</v>
      </c>
      <c r="H364" s="224">
        <v>35</v>
      </c>
      <c r="I364" s="225">
        <v>420</v>
      </c>
      <c r="J364" s="226">
        <v>6175945</v>
      </c>
      <c r="K364" s="196">
        <v>14704.630952380952</v>
      </c>
      <c r="L364" s="225">
        <v>32500</v>
      </c>
      <c r="M364" s="227">
        <v>6175945</v>
      </c>
      <c r="N364" s="196">
        <v>190.02907692307693</v>
      </c>
      <c r="O364" s="228"/>
      <c r="P364" s="224"/>
      <c r="Q364" s="229"/>
      <c r="R364" s="229"/>
      <c r="S364" s="230"/>
      <c r="T364" s="231"/>
      <c r="U364" s="232"/>
    </row>
    <row r="365" spans="1:21" ht="27" customHeight="1">
      <c r="A365" s="13"/>
      <c r="B365" s="53" t="s">
        <v>63</v>
      </c>
      <c r="C365" s="41">
        <v>361</v>
      </c>
      <c r="D365" s="40">
        <v>4</v>
      </c>
      <c r="E365" s="40">
        <v>8040001081391</v>
      </c>
      <c r="F365" s="53" t="s">
        <v>964</v>
      </c>
      <c r="G365" s="59" t="s">
        <v>965</v>
      </c>
      <c r="H365" s="224">
        <v>10</v>
      </c>
      <c r="I365" s="225">
        <v>102</v>
      </c>
      <c r="J365" s="226">
        <v>515547</v>
      </c>
      <c r="K365" s="196">
        <v>5054.3823529411766</v>
      </c>
      <c r="L365" s="225">
        <v>1839</v>
      </c>
      <c r="M365" s="227">
        <v>515547</v>
      </c>
      <c r="N365" s="196">
        <v>280.34094616639476</v>
      </c>
      <c r="O365" s="228"/>
      <c r="P365" s="224"/>
      <c r="Q365" s="229"/>
      <c r="R365" s="229"/>
      <c r="S365" s="230"/>
      <c r="T365" s="231" t="s">
        <v>295</v>
      </c>
      <c r="U365" s="232">
        <v>0.5</v>
      </c>
    </row>
    <row r="366" spans="1:21" ht="27" customHeight="1">
      <c r="A366" s="13"/>
      <c r="B366" s="53" t="s">
        <v>63</v>
      </c>
      <c r="C366" s="41">
        <v>362</v>
      </c>
      <c r="D366" s="40">
        <v>5</v>
      </c>
      <c r="E366" s="40">
        <v>4040005019763</v>
      </c>
      <c r="F366" s="53" t="s">
        <v>966</v>
      </c>
      <c r="G366" s="46" t="s">
        <v>967</v>
      </c>
      <c r="H366" s="224">
        <v>20</v>
      </c>
      <c r="I366" s="225">
        <v>120</v>
      </c>
      <c r="J366" s="226">
        <v>10041324</v>
      </c>
      <c r="K366" s="196">
        <v>83677.7</v>
      </c>
      <c r="L366" s="225">
        <v>16800</v>
      </c>
      <c r="M366" s="227">
        <v>10041324</v>
      </c>
      <c r="N366" s="196">
        <v>597.69785714285717</v>
      </c>
      <c r="O366" s="228"/>
      <c r="P366" s="224"/>
      <c r="Q366" s="229"/>
      <c r="R366" s="229"/>
      <c r="S366" s="230"/>
      <c r="T366" s="231"/>
      <c r="U366" s="232"/>
    </row>
    <row r="367" spans="1:21" ht="27" customHeight="1">
      <c r="A367" s="13"/>
      <c r="B367" s="53" t="s">
        <v>63</v>
      </c>
      <c r="C367" s="41">
        <v>363</v>
      </c>
      <c r="D367" s="40">
        <v>5</v>
      </c>
      <c r="E367" s="40">
        <v>8040005003755</v>
      </c>
      <c r="F367" s="53" t="s">
        <v>968</v>
      </c>
      <c r="G367" s="46" t="s">
        <v>969</v>
      </c>
      <c r="H367" s="224">
        <v>30</v>
      </c>
      <c r="I367" s="225">
        <v>217</v>
      </c>
      <c r="J367" s="226">
        <v>1910500</v>
      </c>
      <c r="K367" s="196">
        <v>8804.1474654377889</v>
      </c>
      <c r="L367" s="225">
        <v>17050</v>
      </c>
      <c r="M367" s="227">
        <v>1910500</v>
      </c>
      <c r="N367" s="196">
        <f t="shared" ref="N367:N430" si="24">IF(AND(L367&gt;0,M367&gt;0),M367/L367,0)</f>
        <v>112.05278592375366</v>
      </c>
      <c r="O367" s="228"/>
      <c r="P367" s="224"/>
      <c r="Q367" s="229"/>
      <c r="R367" s="229"/>
      <c r="S367" s="230"/>
      <c r="T367" s="231"/>
      <c r="U367" s="232"/>
    </row>
    <row r="368" spans="1:21" ht="27" customHeight="1">
      <c r="A368" s="13"/>
      <c r="B368" s="53" t="s">
        <v>63</v>
      </c>
      <c r="C368" s="41">
        <v>364</v>
      </c>
      <c r="D368" s="40">
        <v>5</v>
      </c>
      <c r="E368" s="40">
        <v>7040005003525</v>
      </c>
      <c r="F368" s="53" t="s">
        <v>970</v>
      </c>
      <c r="G368" s="46" t="s">
        <v>971</v>
      </c>
      <c r="H368" s="224">
        <v>20</v>
      </c>
      <c r="I368" s="225">
        <v>76</v>
      </c>
      <c r="J368" s="226">
        <v>886199</v>
      </c>
      <c r="K368" s="196">
        <v>11660.513157894737</v>
      </c>
      <c r="L368" s="225">
        <v>4430</v>
      </c>
      <c r="M368" s="227">
        <v>886199</v>
      </c>
      <c r="N368" s="196">
        <f t="shared" si="24"/>
        <v>200.044920993228</v>
      </c>
      <c r="O368" s="228"/>
      <c r="P368" s="224"/>
      <c r="Q368" s="229"/>
      <c r="R368" s="229"/>
      <c r="S368" s="230"/>
      <c r="T368" s="231" t="s">
        <v>295</v>
      </c>
      <c r="U368" s="232">
        <v>0.3</v>
      </c>
    </row>
    <row r="369" spans="1:21" ht="27" customHeight="1">
      <c r="A369" s="13"/>
      <c r="B369" s="60" t="s">
        <v>63</v>
      </c>
      <c r="C369" s="41">
        <v>365</v>
      </c>
      <c r="D369" s="40">
        <v>5</v>
      </c>
      <c r="E369" s="82">
        <v>6040005003708</v>
      </c>
      <c r="F369" s="60" t="s">
        <v>972</v>
      </c>
      <c r="G369" s="35" t="s">
        <v>973</v>
      </c>
      <c r="H369" s="224">
        <v>20</v>
      </c>
      <c r="I369" s="225">
        <v>192</v>
      </c>
      <c r="J369" s="226">
        <v>1387010</v>
      </c>
      <c r="K369" s="196">
        <v>7224.010416666667</v>
      </c>
      <c r="L369" s="225">
        <v>6537</v>
      </c>
      <c r="M369" s="227">
        <v>1387010</v>
      </c>
      <c r="N369" s="196">
        <f t="shared" si="24"/>
        <v>212.1783692825455</v>
      </c>
      <c r="O369" s="228"/>
      <c r="P369" s="224"/>
      <c r="Q369" s="229"/>
      <c r="R369" s="229"/>
      <c r="S369" s="230"/>
      <c r="T369" s="231"/>
      <c r="U369" s="232"/>
    </row>
    <row r="370" spans="1:21" ht="27" customHeight="1">
      <c r="A370" s="13"/>
      <c r="B370" s="53" t="s">
        <v>63</v>
      </c>
      <c r="C370" s="41">
        <v>366</v>
      </c>
      <c r="D370" s="40">
        <v>4</v>
      </c>
      <c r="E370" s="40">
        <v>1040001021809</v>
      </c>
      <c r="F370" s="53" t="s">
        <v>974</v>
      </c>
      <c r="G370" s="46" t="s">
        <v>975</v>
      </c>
      <c r="H370" s="224">
        <v>10</v>
      </c>
      <c r="I370" s="225">
        <v>180</v>
      </c>
      <c r="J370" s="226">
        <v>4560580</v>
      </c>
      <c r="K370" s="196">
        <v>25336.555555555555</v>
      </c>
      <c r="L370" s="225">
        <v>17440</v>
      </c>
      <c r="M370" s="227">
        <v>4560580</v>
      </c>
      <c r="N370" s="196">
        <f t="shared" si="24"/>
        <v>261.50114678899081</v>
      </c>
      <c r="O370" s="228"/>
      <c r="P370" s="224"/>
      <c r="Q370" s="229"/>
      <c r="R370" s="229"/>
      <c r="S370" s="230"/>
      <c r="T370" s="231"/>
      <c r="U370" s="232"/>
    </row>
    <row r="371" spans="1:21" ht="27" customHeight="1">
      <c r="A371" s="13"/>
      <c r="B371" s="61" t="s">
        <v>63</v>
      </c>
      <c r="C371" s="41">
        <v>367</v>
      </c>
      <c r="D371" s="40">
        <v>5</v>
      </c>
      <c r="E371" s="81">
        <v>2040005003281</v>
      </c>
      <c r="F371" s="61" t="s">
        <v>976</v>
      </c>
      <c r="G371" s="62" t="s">
        <v>977</v>
      </c>
      <c r="H371" s="224">
        <v>20</v>
      </c>
      <c r="I371" s="225">
        <v>247</v>
      </c>
      <c r="J371" s="226">
        <v>2440806</v>
      </c>
      <c r="K371" s="196">
        <v>9881.8056680161935</v>
      </c>
      <c r="L371" s="225">
        <v>22855</v>
      </c>
      <c r="M371" s="227">
        <v>2440806</v>
      </c>
      <c r="N371" s="196">
        <f t="shared" si="24"/>
        <v>106.79527455698972</v>
      </c>
      <c r="O371" s="228"/>
      <c r="P371" s="215"/>
      <c r="Q371" s="229"/>
      <c r="R371" s="229"/>
      <c r="S371" s="230"/>
      <c r="T371" s="231"/>
      <c r="U371" s="232"/>
    </row>
    <row r="372" spans="1:21" ht="27" customHeight="1">
      <c r="A372" s="13"/>
      <c r="B372" s="53" t="s">
        <v>63</v>
      </c>
      <c r="C372" s="41">
        <v>368</v>
      </c>
      <c r="D372" s="40">
        <v>4</v>
      </c>
      <c r="E372" s="40">
        <v>6040003014525</v>
      </c>
      <c r="F372" s="53" t="s">
        <v>978</v>
      </c>
      <c r="G372" s="46" t="s">
        <v>186</v>
      </c>
      <c r="H372" s="266">
        <v>10</v>
      </c>
      <c r="I372" s="267">
        <v>159</v>
      </c>
      <c r="J372" s="250">
        <v>2205018</v>
      </c>
      <c r="K372" s="196">
        <v>13868.037735849057</v>
      </c>
      <c r="L372" s="225">
        <v>6175</v>
      </c>
      <c r="M372" s="227">
        <v>2205018</v>
      </c>
      <c r="N372" s="196">
        <f t="shared" si="24"/>
        <v>357.08793522267206</v>
      </c>
      <c r="O372" s="268"/>
      <c r="P372" s="266"/>
      <c r="Q372" s="229"/>
      <c r="R372" s="229"/>
      <c r="S372" s="230"/>
      <c r="T372" s="231" t="s">
        <v>295</v>
      </c>
      <c r="U372" s="232">
        <v>0.4</v>
      </c>
    </row>
    <row r="373" spans="1:21" ht="27" customHeight="1">
      <c r="A373" s="13"/>
      <c r="B373" s="53" t="s">
        <v>63</v>
      </c>
      <c r="C373" s="41">
        <v>369</v>
      </c>
      <c r="D373" s="40">
        <v>4</v>
      </c>
      <c r="E373" s="40">
        <v>9040001024861</v>
      </c>
      <c r="F373" s="53" t="s">
        <v>979</v>
      </c>
      <c r="G373" s="46" t="s">
        <v>980</v>
      </c>
      <c r="H373" s="266">
        <v>20</v>
      </c>
      <c r="I373" s="267">
        <v>112</v>
      </c>
      <c r="J373" s="250">
        <v>3644598</v>
      </c>
      <c r="K373" s="196">
        <v>32541.053571428572</v>
      </c>
      <c r="L373" s="225">
        <v>6312</v>
      </c>
      <c r="M373" s="227">
        <v>3644598</v>
      </c>
      <c r="N373" s="196">
        <f t="shared" si="24"/>
        <v>577.40779467680613</v>
      </c>
      <c r="O373" s="268"/>
      <c r="P373" s="266"/>
      <c r="Q373" s="229"/>
      <c r="R373" s="229"/>
      <c r="S373" s="230"/>
      <c r="T373" s="231" t="s">
        <v>295</v>
      </c>
      <c r="U373" s="232">
        <v>0.1</v>
      </c>
    </row>
    <row r="374" spans="1:21" ht="27" customHeight="1">
      <c r="A374" s="13"/>
      <c r="B374" s="53" t="s">
        <v>63</v>
      </c>
      <c r="C374" s="41">
        <v>370</v>
      </c>
      <c r="D374" s="40">
        <v>4</v>
      </c>
      <c r="E374" s="40">
        <v>5040001019130</v>
      </c>
      <c r="F374" s="53" t="s">
        <v>981</v>
      </c>
      <c r="G374" s="46" t="s">
        <v>982</v>
      </c>
      <c r="H374" s="266">
        <v>20</v>
      </c>
      <c r="I374" s="267">
        <v>62</v>
      </c>
      <c r="J374" s="250">
        <v>1144037</v>
      </c>
      <c r="K374" s="196">
        <v>18452.209677419356</v>
      </c>
      <c r="L374" s="225">
        <v>3790</v>
      </c>
      <c r="M374" s="227">
        <v>1144037</v>
      </c>
      <c r="N374" s="196">
        <f t="shared" si="24"/>
        <v>301.85672823218999</v>
      </c>
      <c r="O374" s="268"/>
      <c r="P374" s="266"/>
      <c r="Q374" s="229"/>
      <c r="R374" s="229"/>
      <c r="S374" s="230"/>
      <c r="T374" s="231"/>
      <c r="U374" s="232"/>
    </row>
    <row r="375" spans="1:21" ht="27" customHeight="1">
      <c r="A375" s="13"/>
      <c r="B375" s="53" t="s">
        <v>63</v>
      </c>
      <c r="C375" s="41">
        <v>371</v>
      </c>
      <c r="D375" s="40">
        <v>4</v>
      </c>
      <c r="E375" s="40">
        <v>3040001085926</v>
      </c>
      <c r="F375" s="53" t="s">
        <v>187</v>
      </c>
      <c r="G375" s="46" t="s">
        <v>188</v>
      </c>
      <c r="H375" s="266">
        <v>10</v>
      </c>
      <c r="I375" s="267">
        <v>113</v>
      </c>
      <c r="J375" s="250">
        <v>692731</v>
      </c>
      <c r="K375" s="196">
        <v>6130.3628318584069</v>
      </c>
      <c r="L375" s="225">
        <v>7886</v>
      </c>
      <c r="M375" s="227">
        <v>692731</v>
      </c>
      <c r="N375" s="196">
        <f t="shared" si="24"/>
        <v>87.84313974131372</v>
      </c>
      <c r="O375" s="268"/>
      <c r="P375" s="266"/>
      <c r="Q375" s="229"/>
      <c r="R375" s="229"/>
      <c r="S375" s="230"/>
      <c r="T375" s="231" t="s">
        <v>295</v>
      </c>
      <c r="U375" s="232">
        <v>0.18</v>
      </c>
    </row>
    <row r="376" spans="1:21" ht="27" customHeight="1">
      <c r="A376" s="13"/>
      <c r="B376" s="53" t="s">
        <v>63</v>
      </c>
      <c r="C376" s="41">
        <v>372</v>
      </c>
      <c r="D376" s="40">
        <v>6</v>
      </c>
      <c r="E376" s="40">
        <v>2040005018445</v>
      </c>
      <c r="F376" s="53" t="s">
        <v>983</v>
      </c>
      <c r="G376" s="46" t="s">
        <v>984</v>
      </c>
      <c r="H376" s="266">
        <v>20</v>
      </c>
      <c r="I376" s="267">
        <v>180</v>
      </c>
      <c r="J376" s="250">
        <v>3106466</v>
      </c>
      <c r="K376" s="196">
        <v>17258.144444444446</v>
      </c>
      <c r="L376" s="225">
        <v>8324</v>
      </c>
      <c r="M376" s="227">
        <v>3106466</v>
      </c>
      <c r="N376" s="196">
        <f t="shared" si="24"/>
        <v>373.19389716482459</v>
      </c>
      <c r="O376" s="268"/>
      <c r="P376" s="266"/>
      <c r="Q376" s="229"/>
      <c r="R376" s="229"/>
      <c r="S376" s="230"/>
      <c r="T376" s="231" t="s">
        <v>295</v>
      </c>
      <c r="U376" s="232">
        <v>0.05</v>
      </c>
    </row>
    <row r="377" spans="1:21" ht="27" customHeight="1">
      <c r="A377" s="13"/>
      <c r="B377" s="53" t="s">
        <v>63</v>
      </c>
      <c r="C377" s="41">
        <v>373</v>
      </c>
      <c r="D377" s="40">
        <v>4</v>
      </c>
      <c r="E377" s="40">
        <v>1040003009265</v>
      </c>
      <c r="F377" s="53" t="s">
        <v>985</v>
      </c>
      <c r="G377" s="46" t="s">
        <v>986</v>
      </c>
      <c r="H377" s="266">
        <v>20</v>
      </c>
      <c r="I377" s="267">
        <v>299</v>
      </c>
      <c r="J377" s="250">
        <v>6014000</v>
      </c>
      <c r="K377" s="196">
        <v>20113.712374581941</v>
      </c>
      <c r="L377" s="225">
        <v>17753</v>
      </c>
      <c r="M377" s="227">
        <v>6014000</v>
      </c>
      <c r="N377" s="196">
        <f t="shared" si="24"/>
        <v>338.75964625697065</v>
      </c>
      <c r="O377" s="268"/>
      <c r="P377" s="266"/>
      <c r="Q377" s="229"/>
      <c r="R377" s="229"/>
      <c r="S377" s="230"/>
      <c r="T377" s="231" t="s">
        <v>295</v>
      </c>
      <c r="U377" s="232">
        <v>0.1</v>
      </c>
    </row>
    <row r="378" spans="1:21" ht="27" customHeight="1">
      <c r="A378" s="13"/>
      <c r="B378" s="53" t="s">
        <v>63</v>
      </c>
      <c r="C378" s="41">
        <v>374</v>
      </c>
      <c r="D378" s="40">
        <v>5</v>
      </c>
      <c r="E378" s="40">
        <v>5040005002248</v>
      </c>
      <c r="F378" s="53" t="s">
        <v>987</v>
      </c>
      <c r="G378" s="46" t="s">
        <v>988</v>
      </c>
      <c r="H378" s="224">
        <v>20</v>
      </c>
      <c r="I378" s="225">
        <v>300</v>
      </c>
      <c r="J378" s="226">
        <v>9124131</v>
      </c>
      <c r="K378" s="196">
        <f t="shared" ref="K378:K441" si="25">IF(AND(I378&gt;0,J378&gt;0),J378/I378,0)</f>
        <v>30413.77</v>
      </c>
      <c r="L378" s="225">
        <v>31050</v>
      </c>
      <c r="M378" s="227">
        <f t="shared" ref="M378:M441" si="26">J378</f>
        <v>9124131</v>
      </c>
      <c r="N378" s="196">
        <f t="shared" si="24"/>
        <v>293.85285024154587</v>
      </c>
      <c r="O378" s="228"/>
      <c r="P378" s="224"/>
      <c r="Q378" s="229" t="s">
        <v>295</v>
      </c>
      <c r="R378" s="229" t="s">
        <v>295</v>
      </c>
      <c r="S378" s="230">
        <v>0.14399999999999999</v>
      </c>
      <c r="T378" s="231"/>
      <c r="U378" s="232"/>
    </row>
    <row r="379" spans="1:21" ht="27" customHeight="1">
      <c r="A379" s="13"/>
      <c r="B379" s="53" t="s">
        <v>63</v>
      </c>
      <c r="C379" s="41">
        <v>375</v>
      </c>
      <c r="D379" s="40">
        <v>4</v>
      </c>
      <c r="E379" s="40">
        <v>4040001108413</v>
      </c>
      <c r="F379" s="53" t="s">
        <v>989</v>
      </c>
      <c r="G379" s="59" t="s">
        <v>990</v>
      </c>
      <c r="H379" s="224">
        <v>20</v>
      </c>
      <c r="I379" s="225">
        <v>235</v>
      </c>
      <c r="J379" s="226">
        <v>2573947</v>
      </c>
      <c r="K379" s="196">
        <f t="shared" si="25"/>
        <v>10952.965957446808</v>
      </c>
      <c r="L379" s="225">
        <v>9063</v>
      </c>
      <c r="M379" s="227">
        <f t="shared" si="26"/>
        <v>2573947</v>
      </c>
      <c r="N379" s="196">
        <f t="shared" si="24"/>
        <v>284.00606863069623</v>
      </c>
      <c r="O379" s="228"/>
      <c r="P379" s="224"/>
      <c r="Q379" s="229"/>
      <c r="R379" s="229"/>
      <c r="S379" s="230"/>
      <c r="T379" s="231" t="s">
        <v>295</v>
      </c>
      <c r="U379" s="232">
        <v>0.17199999999999999</v>
      </c>
    </row>
    <row r="380" spans="1:21" ht="27" customHeight="1">
      <c r="A380" s="13"/>
      <c r="B380" s="63" t="s">
        <v>63</v>
      </c>
      <c r="C380" s="41">
        <v>376</v>
      </c>
      <c r="D380" s="40">
        <v>2</v>
      </c>
      <c r="E380" s="40">
        <v>9040005001725</v>
      </c>
      <c r="F380" s="63" t="s">
        <v>991</v>
      </c>
      <c r="G380" s="46" t="s">
        <v>992</v>
      </c>
      <c r="H380" s="224">
        <v>25</v>
      </c>
      <c r="I380" s="225">
        <v>226</v>
      </c>
      <c r="J380" s="226">
        <v>2481696</v>
      </c>
      <c r="K380" s="196">
        <f t="shared" si="25"/>
        <v>10980.955752212389</v>
      </c>
      <c r="L380" s="225">
        <v>15640</v>
      </c>
      <c r="M380" s="227">
        <f t="shared" si="26"/>
        <v>2481696</v>
      </c>
      <c r="N380" s="196">
        <f t="shared" si="24"/>
        <v>158.67621483375959</v>
      </c>
      <c r="O380" s="228"/>
      <c r="P380" s="224"/>
      <c r="Q380" s="229"/>
      <c r="R380" s="229"/>
      <c r="S380" s="230"/>
      <c r="T380" s="231"/>
      <c r="U380" s="232"/>
    </row>
    <row r="381" spans="1:21" ht="27" customHeight="1">
      <c r="A381" s="13"/>
      <c r="B381" s="63" t="s">
        <v>63</v>
      </c>
      <c r="C381" s="41">
        <v>377</v>
      </c>
      <c r="D381" s="40">
        <v>2</v>
      </c>
      <c r="E381" s="40">
        <v>3040005001540</v>
      </c>
      <c r="F381" s="63" t="s">
        <v>993</v>
      </c>
      <c r="G381" s="46" t="s">
        <v>994</v>
      </c>
      <c r="H381" s="224">
        <v>10</v>
      </c>
      <c r="I381" s="225">
        <v>132</v>
      </c>
      <c r="J381" s="226">
        <v>436000</v>
      </c>
      <c r="K381" s="196">
        <f t="shared" si="25"/>
        <v>3303.030303030303</v>
      </c>
      <c r="L381" s="225">
        <v>7293</v>
      </c>
      <c r="M381" s="227">
        <f t="shared" si="26"/>
        <v>436000</v>
      </c>
      <c r="N381" s="196">
        <f t="shared" si="24"/>
        <v>59.783353901000957</v>
      </c>
      <c r="O381" s="228"/>
      <c r="P381" s="224"/>
      <c r="Q381" s="229"/>
      <c r="R381" s="229"/>
      <c r="S381" s="230"/>
      <c r="T381" s="231"/>
      <c r="U381" s="232"/>
    </row>
    <row r="382" spans="1:21" ht="27" customHeight="1">
      <c r="A382" s="13"/>
      <c r="B382" s="63" t="s">
        <v>63</v>
      </c>
      <c r="C382" s="41">
        <v>378</v>
      </c>
      <c r="D382" s="40">
        <v>2</v>
      </c>
      <c r="E382" s="40">
        <v>3040005001953</v>
      </c>
      <c r="F382" s="63" t="s">
        <v>995</v>
      </c>
      <c r="G382" s="46" t="s">
        <v>996</v>
      </c>
      <c r="H382" s="224">
        <v>30</v>
      </c>
      <c r="I382" s="225">
        <v>220</v>
      </c>
      <c r="J382" s="226">
        <v>4795700</v>
      </c>
      <c r="K382" s="196">
        <f t="shared" si="25"/>
        <v>21798.636363636364</v>
      </c>
      <c r="L382" s="225">
        <v>17056</v>
      </c>
      <c r="M382" s="227">
        <f t="shared" si="26"/>
        <v>4795700</v>
      </c>
      <c r="N382" s="196">
        <f t="shared" si="24"/>
        <v>281.17378048780489</v>
      </c>
      <c r="O382" s="228"/>
      <c r="P382" s="224"/>
      <c r="Q382" s="229"/>
      <c r="R382" s="229"/>
      <c r="S382" s="230"/>
      <c r="T382" s="231"/>
      <c r="U382" s="232"/>
    </row>
    <row r="383" spans="1:21" ht="27" customHeight="1">
      <c r="A383" s="13"/>
      <c r="B383" s="63" t="s">
        <v>63</v>
      </c>
      <c r="C383" s="41">
        <v>379</v>
      </c>
      <c r="D383" s="40">
        <v>6</v>
      </c>
      <c r="E383" s="40">
        <v>6040001112297</v>
      </c>
      <c r="F383" s="63" t="s">
        <v>997</v>
      </c>
      <c r="G383" s="46" t="s">
        <v>998</v>
      </c>
      <c r="H383" s="224">
        <v>20</v>
      </c>
      <c r="I383" s="225">
        <v>313</v>
      </c>
      <c r="J383" s="226">
        <v>5717799</v>
      </c>
      <c r="K383" s="196">
        <f t="shared" si="25"/>
        <v>18267.728434504792</v>
      </c>
      <c r="L383" s="225">
        <v>20136</v>
      </c>
      <c r="M383" s="227">
        <f t="shared" si="26"/>
        <v>5717799</v>
      </c>
      <c r="N383" s="196">
        <f t="shared" si="24"/>
        <v>283.95902860548273</v>
      </c>
      <c r="O383" s="228"/>
      <c r="P383" s="224"/>
      <c r="Q383" s="229"/>
      <c r="R383" s="229"/>
      <c r="S383" s="230"/>
      <c r="T383" s="231" t="s">
        <v>295</v>
      </c>
      <c r="U383" s="232">
        <v>0.34</v>
      </c>
    </row>
    <row r="384" spans="1:21" ht="27" customHeight="1">
      <c r="A384" s="13"/>
      <c r="B384" s="63" t="s">
        <v>63</v>
      </c>
      <c r="C384" s="41">
        <v>380</v>
      </c>
      <c r="D384" s="40">
        <v>2</v>
      </c>
      <c r="E384" s="40">
        <v>8040005001536</v>
      </c>
      <c r="F384" s="63" t="s">
        <v>999</v>
      </c>
      <c r="G384" s="46" t="s">
        <v>1000</v>
      </c>
      <c r="H384" s="224">
        <v>20</v>
      </c>
      <c r="I384" s="225">
        <v>264</v>
      </c>
      <c r="J384" s="226">
        <v>2640341</v>
      </c>
      <c r="K384" s="196">
        <f t="shared" si="25"/>
        <v>10001.291666666666</v>
      </c>
      <c r="L384" s="225">
        <v>19404</v>
      </c>
      <c r="M384" s="227">
        <f t="shared" si="26"/>
        <v>2640341</v>
      </c>
      <c r="N384" s="196">
        <f t="shared" si="24"/>
        <v>136.07199546485262</v>
      </c>
      <c r="O384" s="228"/>
      <c r="P384" s="224"/>
      <c r="Q384" s="229"/>
      <c r="R384" s="229"/>
      <c r="S384" s="230"/>
      <c r="T384" s="231"/>
      <c r="U384" s="232"/>
    </row>
    <row r="385" spans="1:21" ht="27" customHeight="1">
      <c r="A385" s="13"/>
      <c r="B385" s="63" t="s">
        <v>63</v>
      </c>
      <c r="C385" s="41">
        <v>381</v>
      </c>
      <c r="D385" s="40">
        <v>2</v>
      </c>
      <c r="E385" s="40">
        <v>7040005001958</v>
      </c>
      <c r="F385" s="63" t="s">
        <v>1001</v>
      </c>
      <c r="G385" s="46" t="s">
        <v>578</v>
      </c>
      <c r="H385" s="224">
        <v>24</v>
      </c>
      <c r="I385" s="225">
        <v>180</v>
      </c>
      <c r="J385" s="226">
        <v>3328500</v>
      </c>
      <c r="K385" s="196">
        <f t="shared" si="25"/>
        <v>18491.666666666668</v>
      </c>
      <c r="L385" s="225">
        <v>19600</v>
      </c>
      <c r="M385" s="227">
        <f t="shared" si="26"/>
        <v>3328500</v>
      </c>
      <c r="N385" s="196">
        <f t="shared" si="24"/>
        <v>169.82142857142858</v>
      </c>
      <c r="O385" s="228"/>
      <c r="P385" s="224"/>
      <c r="Q385" s="229"/>
      <c r="R385" s="229"/>
      <c r="S385" s="230"/>
      <c r="T385" s="231"/>
      <c r="U385" s="232"/>
    </row>
    <row r="386" spans="1:21" ht="27" customHeight="1">
      <c r="A386" s="13"/>
      <c r="B386" s="63" t="s">
        <v>63</v>
      </c>
      <c r="C386" s="41">
        <v>382</v>
      </c>
      <c r="D386" s="40">
        <v>2</v>
      </c>
      <c r="E386" s="40">
        <v>5040005001984</v>
      </c>
      <c r="F386" s="63" t="s">
        <v>1002</v>
      </c>
      <c r="G386" s="46" t="s">
        <v>1003</v>
      </c>
      <c r="H386" s="217">
        <v>12</v>
      </c>
      <c r="I386" s="194">
        <v>168</v>
      </c>
      <c r="J386" s="192">
        <v>3258461</v>
      </c>
      <c r="K386" s="196">
        <f t="shared" si="25"/>
        <v>19395.601190476191</v>
      </c>
      <c r="L386" s="194">
        <v>18600</v>
      </c>
      <c r="M386" s="227">
        <f t="shared" si="26"/>
        <v>3258461</v>
      </c>
      <c r="N386" s="196">
        <f t="shared" si="24"/>
        <v>175.18607526881721</v>
      </c>
      <c r="O386" s="218"/>
      <c r="P386" s="219"/>
      <c r="Q386" s="229"/>
      <c r="R386" s="278"/>
      <c r="S386" s="230"/>
      <c r="T386" s="231" t="s">
        <v>295</v>
      </c>
      <c r="U386" s="232">
        <v>0.1</v>
      </c>
    </row>
    <row r="387" spans="1:21" ht="27" customHeight="1">
      <c r="A387" s="13"/>
      <c r="B387" s="63" t="s">
        <v>63</v>
      </c>
      <c r="C387" s="41">
        <v>383</v>
      </c>
      <c r="D387" s="40">
        <v>2</v>
      </c>
      <c r="E387" s="40">
        <v>2040005020228</v>
      </c>
      <c r="F387" s="63" t="s">
        <v>1004</v>
      </c>
      <c r="G387" s="46" t="s">
        <v>1005</v>
      </c>
      <c r="H387" s="224">
        <v>10</v>
      </c>
      <c r="I387" s="225">
        <v>120</v>
      </c>
      <c r="J387" s="226">
        <v>3052113</v>
      </c>
      <c r="K387" s="196">
        <f t="shared" si="25"/>
        <v>25434.275000000001</v>
      </c>
      <c r="L387" s="225">
        <v>16140</v>
      </c>
      <c r="M387" s="227">
        <f t="shared" si="26"/>
        <v>3052113</v>
      </c>
      <c r="N387" s="196">
        <f t="shared" si="24"/>
        <v>189.10241635687731</v>
      </c>
      <c r="O387" s="228"/>
      <c r="P387" s="224"/>
      <c r="Q387" s="229"/>
      <c r="R387" s="229"/>
      <c r="S387" s="230"/>
      <c r="T387" s="231"/>
      <c r="U387" s="232"/>
    </row>
    <row r="388" spans="1:21" ht="27" customHeight="1">
      <c r="A388" s="13"/>
      <c r="B388" s="63" t="s">
        <v>63</v>
      </c>
      <c r="C388" s="41">
        <v>384</v>
      </c>
      <c r="D388" s="40">
        <v>2</v>
      </c>
      <c r="E388" s="40">
        <v>3040005001524</v>
      </c>
      <c r="F388" s="63" t="s">
        <v>1006</v>
      </c>
      <c r="G388" s="46" t="s">
        <v>1007</v>
      </c>
      <c r="H388" s="224">
        <v>20</v>
      </c>
      <c r="I388" s="225">
        <v>183</v>
      </c>
      <c r="J388" s="226">
        <v>1429441</v>
      </c>
      <c r="K388" s="196">
        <f t="shared" si="25"/>
        <v>7811.1530054644809</v>
      </c>
      <c r="L388" s="225">
        <v>25493</v>
      </c>
      <c r="M388" s="227">
        <f t="shared" si="26"/>
        <v>1429441</v>
      </c>
      <c r="N388" s="196">
        <f t="shared" si="24"/>
        <v>56.071902090770017</v>
      </c>
      <c r="O388" s="228"/>
      <c r="P388" s="224"/>
      <c r="Q388" s="229"/>
      <c r="R388" s="229"/>
      <c r="S388" s="230"/>
      <c r="T388" s="231"/>
      <c r="U388" s="232"/>
    </row>
    <row r="389" spans="1:21" ht="27" customHeight="1">
      <c r="A389" s="13"/>
      <c r="B389" s="63" t="s">
        <v>63</v>
      </c>
      <c r="C389" s="41">
        <v>385</v>
      </c>
      <c r="D389" s="40">
        <v>2</v>
      </c>
      <c r="E389" s="40">
        <v>5040005001695</v>
      </c>
      <c r="F389" s="63" t="s">
        <v>1008</v>
      </c>
      <c r="G389" s="46" t="s">
        <v>1009</v>
      </c>
      <c r="H389" s="224">
        <v>20</v>
      </c>
      <c r="I389" s="225">
        <v>142</v>
      </c>
      <c r="J389" s="226">
        <v>2330460</v>
      </c>
      <c r="K389" s="196">
        <f t="shared" si="25"/>
        <v>16411.690140845072</v>
      </c>
      <c r="L389" s="225">
        <v>12947</v>
      </c>
      <c r="M389" s="227">
        <f t="shared" si="26"/>
        <v>2330460</v>
      </c>
      <c r="N389" s="196">
        <f t="shared" si="24"/>
        <v>180</v>
      </c>
      <c r="O389" s="228"/>
      <c r="P389" s="224"/>
      <c r="Q389" s="229"/>
      <c r="R389" s="229"/>
      <c r="S389" s="230"/>
      <c r="T389" s="231"/>
      <c r="U389" s="232"/>
    </row>
    <row r="390" spans="1:21" ht="27" customHeight="1">
      <c r="A390" s="13"/>
      <c r="B390" s="63" t="s">
        <v>63</v>
      </c>
      <c r="C390" s="41">
        <v>386</v>
      </c>
      <c r="D390" s="40">
        <v>2</v>
      </c>
      <c r="E390" s="40">
        <v>8040005001536</v>
      </c>
      <c r="F390" s="63" t="s">
        <v>1010</v>
      </c>
      <c r="G390" s="46" t="s">
        <v>1011</v>
      </c>
      <c r="H390" s="224">
        <v>50</v>
      </c>
      <c r="I390" s="225">
        <v>600</v>
      </c>
      <c r="J390" s="226">
        <v>4987500</v>
      </c>
      <c r="K390" s="196">
        <f t="shared" si="25"/>
        <v>8312.5</v>
      </c>
      <c r="L390" s="225">
        <v>45360</v>
      </c>
      <c r="M390" s="227">
        <f t="shared" si="26"/>
        <v>4987500</v>
      </c>
      <c r="N390" s="196">
        <f t="shared" si="24"/>
        <v>109.95370370370371</v>
      </c>
      <c r="O390" s="228"/>
      <c r="P390" s="224"/>
      <c r="Q390" s="229" t="s">
        <v>295</v>
      </c>
      <c r="R390" s="229"/>
      <c r="S390" s="230">
        <v>2.3E-2</v>
      </c>
      <c r="T390" s="231"/>
      <c r="U390" s="232"/>
    </row>
    <row r="391" spans="1:21" ht="27" customHeight="1">
      <c r="A391" s="13"/>
      <c r="B391" s="63" t="s">
        <v>63</v>
      </c>
      <c r="C391" s="41">
        <v>387</v>
      </c>
      <c r="D391" s="40">
        <v>2</v>
      </c>
      <c r="E391" s="40">
        <v>5040005001084</v>
      </c>
      <c r="F391" s="63" t="s">
        <v>1012</v>
      </c>
      <c r="G391" s="46" t="s">
        <v>1013</v>
      </c>
      <c r="H391" s="224">
        <v>16</v>
      </c>
      <c r="I391" s="225">
        <v>179</v>
      </c>
      <c r="J391" s="226">
        <v>2263300</v>
      </c>
      <c r="K391" s="196">
        <f t="shared" si="25"/>
        <v>12644.13407821229</v>
      </c>
      <c r="L391" s="225">
        <v>9643</v>
      </c>
      <c r="M391" s="227">
        <f t="shared" si="26"/>
        <v>2263300</v>
      </c>
      <c r="N391" s="196">
        <f t="shared" si="24"/>
        <v>234.70911542051229</v>
      </c>
      <c r="O391" s="228"/>
      <c r="P391" s="224"/>
      <c r="Q391" s="229"/>
      <c r="R391" s="229"/>
      <c r="S391" s="230"/>
      <c r="T391" s="231"/>
      <c r="U391" s="232"/>
    </row>
    <row r="392" spans="1:21" ht="27" customHeight="1">
      <c r="A392" s="13"/>
      <c r="B392" s="63" t="s">
        <v>63</v>
      </c>
      <c r="C392" s="41">
        <v>388</v>
      </c>
      <c r="D392" s="40">
        <v>2</v>
      </c>
      <c r="E392" s="40">
        <v>4040005001564</v>
      </c>
      <c r="F392" s="63" t="s">
        <v>223</v>
      </c>
      <c r="G392" s="46" t="s">
        <v>1014</v>
      </c>
      <c r="H392" s="224">
        <v>20</v>
      </c>
      <c r="I392" s="225">
        <v>213</v>
      </c>
      <c r="J392" s="226">
        <v>2166195</v>
      </c>
      <c r="K392" s="196">
        <f t="shared" si="25"/>
        <v>10169.929577464789</v>
      </c>
      <c r="L392" s="225">
        <v>18834</v>
      </c>
      <c r="M392" s="227">
        <f t="shared" si="26"/>
        <v>2166195</v>
      </c>
      <c r="N392" s="196">
        <f t="shared" si="24"/>
        <v>115.01513220770946</v>
      </c>
      <c r="O392" s="228"/>
      <c r="P392" s="224"/>
      <c r="Q392" s="229"/>
      <c r="R392" s="229"/>
      <c r="S392" s="230"/>
      <c r="T392" s="231" t="s">
        <v>295</v>
      </c>
      <c r="U392" s="232">
        <v>0.15</v>
      </c>
    </row>
    <row r="393" spans="1:21" ht="27" customHeight="1">
      <c r="A393" s="13"/>
      <c r="B393" s="63" t="s">
        <v>63</v>
      </c>
      <c r="C393" s="41">
        <v>389</v>
      </c>
      <c r="D393" s="40">
        <v>2</v>
      </c>
      <c r="E393" s="40">
        <v>1040005001831</v>
      </c>
      <c r="F393" s="63" t="s">
        <v>1015</v>
      </c>
      <c r="G393" s="46" t="s">
        <v>1016</v>
      </c>
      <c r="H393" s="224">
        <v>20</v>
      </c>
      <c r="I393" s="225">
        <v>226</v>
      </c>
      <c r="J393" s="226">
        <v>1772969</v>
      </c>
      <c r="K393" s="196">
        <f t="shared" si="25"/>
        <v>7844.9955752212391</v>
      </c>
      <c r="L393" s="225">
        <v>11719</v>
      </c>
      <c r="M393" s="227">
        <f t="shared" si="26"/>
        <v>1772969</v>
      </c>
      <c r="N393" s="196">
        <f t="shared" si="24"/>
        <v>151.29012714395427</v>
      </c>
      <c r="O393" s="228"/>
      <c r="P393" s="224"/>
      <c r="Q393" s="229"/>
      <c r="R393" s="229"/>
      <c r="S393" s="230"/>
      <c r="T393" s="231" t="s">
        <v>295</v>
      </c>
      <c r="U393" s="232">
        <v>0.03</v>
      </c>
    </row>
    <row r="394" spans="1:21" ht="27" customHeight="1">
      <c r="A394" s="13"/>
      <c r="B394" s="64" t="s">
        <v>63</v>
      </c>
      <c r="C394" s="41">
        <v>390</v>
      </c>
      <c r="D394" s="40">
        <v>2</v>
      </c>
      <c r="E394" s="81">
        <v>6040005001991</v>
      </c>
      <c r="F394" s="64" t="s">
        <v>1017</v>
      </c>
      <c r="G394" s="62" t="s">
        <v>1018</v>
      </c>
      <c r="H394" s="224">
        <v>14</v>
      </c>
      <c r="I394" s="225">
        <v>137</v>
      </c>
      <c r="J394" s="226">
        <v>1377966</v>
      </c>
      <c r="K394" s="196">
        <f t="shared" si="25"/>
        <v>10058.145985401459</v>
      </c>
      <c r="L394" s="225">
        <v>3072</v>
      </c>
      <c r="M394" s="227">
        <f t="shared" si="26"/>
        <v>1377966</v>
      </c>
      <c r="N394" s="196">
        <f t="shared" si="24"/>
        <v>448.556640625</v>
      </c>
      <c r="O394" s="228"/>
      <c r="P394" s="224"/>
      <c r="Q394" s="229"/>
      <c r="R394" s="229"/>
      <c r="S394" s="230"/>
      <c r="T394" s="231"/>
      <c r="U394" s="232"/>
    </row>
    <row r="395" spans="1:21" ht="27" customHeight="1">
      <c r="A395" s="13"/>
      <c r="B395" s="63" t="s">
        <v>63</v>
      </c>
      <c r="C395" s="41">
        <v>391</v>
      </c>
      <c r="D395" s="40">
        <v>4</v>
      </c>
      <c r="E395" s="40">
        <v>9040003006916</v>
      </c>
      <c r="F395" s="63" t="s">
        <v>1019</v>
      </c>
      <c r="G395" s="46" t="s">
        <v>1020</v>
      </c>
      <c r="H395" s="224">
        <v>14</v>
      </c>
      <c r="I395" s="225">
        <v>219</v>
      </c>
      <c r="J395" s="226">
        <v>1409000</v>
      </c>
      <c r="K395" s="196">
        <f t="shared" si="25"/>
        <v>6433.7899543378999</v>
      </c>
      <c r="L395" s="225">
        <v>11272</v>
      </c>
      <c r="M395" s="227">
        <f t="shared" si="26"/>
        <v>1409000</v>
      </c>
      <c r="N395" s="196">
        <f t="shared" si="24"/>
        <v>125</v>
      </c>
      <c r="O395" s="228"/>
      <c r="P395" s="224"/>
      <c r="Q395" s="229"/>
      <c r="R395" s="229"/>
      <c r="S395" s="230"/>
      <c r="T395" s="231"/>
      <c r="U395" s="232"/>
    </row>
    <row r="396" spans="1:21" ht="27" customHeight="1">
      <c r="A396" s="13"/>
      <c r="B396" s="63" t="s">
        <v>63</v>
      </c>
      <c r="C396" s="41">
        <v>392</v>
      </c>
      <c r="D396" s="40">
        <v>2</v>
      </c>
      <c r="E396" s="40">
        <v>9040005001502</v>
      </c>
      <c r="F396" s="63" t="s">
        <v>1021</v>
      </c>
      <c r="G396" s="46" t="s">
        <v>1022</v>
      </c>
      <c r="H396" s="224">
        <v>18</v>
      </c>
      <c r="I396" s="225">
        <v>473</v>
      </c>
      <c r="J396" s="226">
        <v>2359957</v>
      </c>
      <c r="K396" s="196">
        <f t="shared" si="25"/>
        <v>4989.3382663847779</v>
      </c>
      <c r="L396" s="225">
        <v>11237</v>
      </c>
      <c r="M396" s="227">
        <f t="shared" si="26"/>
        <v>2359957</v>
      </c>
      <c r="N396" s="196">
        <f t="shared" si="24"/>
        <v>210.01664145234494</v>
      </c>
      <c r="O396" s="228"/>
      <c r="P396" s="224"/>
      <c r="Q396" s="229" t="s">
        <v>295</v>
      </c>
      <c r="R396" s="229"/>
      <c r="S396" s="230">
        <v>7.0000000000000007E-2</v>
      </c>
      <c r="T396" s="231"/>
      <c r="U396" s="232"/>
    </row>
    <row r="397" spans="1:21" ht="27" customHeight="1">
      <c r="A397" s="13"/>
      <c r="B397" s="63" t="s">
        <v>63</v>
      </c>
      <c r="C397" s="41">
        <v>393</v>
      </c>
      <c r="D397" s="40">
        <v>2</v>
      </c>
      <c r="E397" s="40">
        <v>5040005010291</v>
      </c>
      <c r="F397" s="63" t="s">
        <v>586</v>
      </c>
      <c r="G397" s="46" t="s">
        <v>1023</v>
      </c>
      <c r="H397" s="224">
        <v>34</v>
      </c>
      <c r="I397" s="225">
        <v>674</v>
      </c>
      <c r="J397" s="226">
        <v>10160490</v>
      </c>
      <c r="K397" s="196">
        <f t="shared" si="25"/>
        <v>15074.910979228487</v>
      </c>
      <c r="L397" s="225">
        <v>23251</v>
      </c>
      <c r="M397" s="227">
        <f t="shared" si="26"/>
        <v>10160490</v>
      </c>
      <c r="N397" s="196">
        <f t="shared" si="24"/>
        <v>436.99152724613992</v>
      </c>
      <c r="O397" s="228"/>
      <c r="P397" s="224"/>
      <c r="Q397" s="229"/>
      <c r="R397" s="229"/>
      <c r="S397" s="230"/>
      <c r="T397" s="231" t="s">
        <v>295</v>
      </c>
      <c r="U397" s="232">
        <v>0.11</v>
      </c>
    </row>
    <row r="398" spans="1:21" ht="27" customHeight="1">
      <c r="A398" s="13"/>
      <c r="B398" s="63" t="s">
        <v>63</v>
      </c>
      <c r="C398" s="41">
        <v>394</v>
      </c>
      <c r="D398" s="40">
        <v>4</v>
      </c>
      <c r="E398" s="40">
        <v>9040001024688</v>
      </c>
      <c r="F398" s="63" t="s">
        <v>1024</v>
      </c>
      <c r="G398" s="46" t="s">
        <v>1025</v>
      </c>
      <c r="H398" s="224">
        <v>20</v>
      </c>
      <c r="I398" s="225">
        <v>130</v>
      </c>
      <c r="J398" s="226">
        <v>503423</v>
      </c>
      <c r="K398" s="196">
        <f t="shared" si="25"/>
        <v>3872.4846153846156</v>
      </c>
      <c r="L398" s="225">
        <v>14311</v>
      </c>
      <c r="M398" s="227">
        <f t="shared" si="26"/>
        <v>503423</v>
      </c>
      <c r="N398" s="196">
        <f t="shared" si="24"/>
        <v>35.177346097407586</v>
      </c>
      <c r="O398" s="228"/>
      <c r="P398" s="224"/>
      <c r="Q398" s="229"/>
      <c r="R398" s="229"/>
      <c r="S398" s="230"/>
      <c r="T398" s="231"/>
      <c r="U398" s="232"/>
    </row>
    <row r="399" spans="1:21" ht="27" customHeight="1">
      <c r="A399" s="13"/>
      <c r="B399" s="63" t="s">
        <v>63</v>
      </c>
      <c r="C399" s="41">
        <v>395</v>
      </c>
      <c r="D399" s="40">
        <v>5</v>
      </c>
      <c r="E399" s="40">
        <v>6040005010357</v>
      </c>
      <c r="F399" s="63" t="s">
        <v>1026</v>
      </c>
      <c r="G399" s="46" t="s">
        <v>1027</v>
      </c>
      <c r="H399" s="224">
        <v>20</v>
      </c>
      <c r="I399" s="225">
        <v>216</v>
      </c>
      <c r="J399" s="226">
        <v>1479350</v>
      </c>
      <c r="K399" s="196">
        <f t="shared" si="25"/>
        <v>6848.8425925925922</v>
      </c>
      <c r="L399" s="225">
        <v>10800</v>
      </c>
      <c r="M399" s="227">
        <f t="shared" si="26"/>
        <v>1479350</v>
      </c>
      <c r="N399" s="196">
        <f t="shared" si="24"/>
        <v>136.97685185185185</v>
      </c>
      <c r="O399" s="228"/>
      <c r="P399" s="224"/>
      <c r="Q399" s="229"/>
      <c r="R399" s="229"/>
      <c r="S399" s="230"/>
      <c r="T399" s="231"/>
      <c r="U399" s="232"/>
    </row>
    <row r="400" spans="1:21" ht="27" customHeight="1">
      <c r="A400" s="13"/>
      <c r="B400" s="63" t="s">
        <v>63</v>
      </c>
      <c r="C400" s="41">
        <v>396</v>
      </c>
      <c r="D400" s="40">
        <v>2</v>
      </c>
      <c r="E400" s="40">
        <v>4040005001564</v>
      </c>
      <c r="F400" s="63" t="s">
        <v>1028</v>
      </c>
      <c r="G400" s="46" t="s">
        <v>1029</v>
      </c>
      <c r="H400" s="224">
        <v>28</v>
      </c>
      <c r="I400" s="225">
        <v>314</v>
      </c>
      <c r="J400" s="226">
        <v>6298130</v>
      </c>
      <c r="K400" s="196">
        <f t="shared" si="25"/>
        <v>20057.738853503186</v>
      </c>
      <c r="L400" s="225">
        <v>36002</v>
      </c>
      <c r="M400" s="227">
        <f t="shared" si="26"/>
        <v>6298130</v>
      </c>
      <c r="N400" s="196">
        <f t="shared" si="24"/>
        <v>174.93833675906893</v>
      </c>
      <c r="O400" s="228"/>
      <c r="P400" s="224"/>
      <c r="Q400" s="229"/>
      <c r="R400" s="229"/>
      <c r="S400" s="230"/>
      <c r="T400" s="231"/>
      <c r="U400" s="232"/>
    </row>
    <row r="401" spans="1:26" ht="27" customHeight="1">
      <c r="A401" s="13"/>
      <c r="B401" s="65" t="s">
        <v>63</v>
      </c>
      <c r="C401" s="55">
        <v>397</v>
      </c>
      <c r="D401" s="40">
        <v>4</v>
      </c>
      <c r="E401" s="40">
        <v>4010001139584</v>
      </c>
      <c r="F401" s="65" t="s">
        <v>1030</v>
      </c>
      <c r="G401" s="59" t="s">
        <v>1031</v>
      </c>
      <c r="H401" s="224">
        <v>20</v>
      </c>
      <c r="I401" s="225">
        <v>477</v>
      </c>
      <c r="J401" s="226">
        <v>5678600</v>
      </c>
      <c r="K401" s="196">
        <f t="shared" si="25"/>
        <v>11904.82180293501</v>
      </c>
      <c r="L401" s="225">
        <v>28393</v>
      </c>
      <c r="M401" s="227">
        <f t="shared" si="26"/>
        <v>5678600</v>
      </c>
      <c r="N401" s="196">
        <f t="shared" si="24"/>
        <v>200</v>
      </c>
      <c r="O401" s="228"/>
      <c r="P401" s="224"/>
      <c r="Q401" s="229"/>
      <c r="R401" s="229"/>
      <c r="S401" s="230"/>
      <c r="T401" s="231" t="s">
        <v>295</v>
      </c>
      <c r="U401" s="232">
        <v>1.0900000000000001</v>
      </c>
    </row>
    <row r="402" spans="1:26" ht="27" customHeight="1">
      <c r="A402" s="13"/>
      <c r="B402" s="63" t="s">
        <v>63</v>
      </c>
      <c r="C402" s="41">
        <v>398</v>
      </c>
      <c r="D402" s="40">
        <v>4</v>
      </c>
      <c r="E402" s="40">
        <v>2040001013978</v>
      </c>
      <c r="F402" s="63" t="s">
        <v>1032</v>
      </c>
      <c r="G402" s="46" t="s">
        <v>1033</v>
      </c>
      <c r="H402" s="224">
        <v>10</v>
      </c>
      <c r="I402" s="225">
        <v>40</v>
      </c>
      <c r="J402" s="226">
        <v>379930</v>
      </c>
      <c r="K402" s="196">
        <f t="shared" si="25"/>
        <v>9498.25</v>
      </c>
      <c r="L402" s="225">
        <v>3445</v>
      </c>
      <c r="M402" s="227">
        <f t="shared" si="26"/>
        <v>379930</v>
      </c>
      <c r="N402" s="196">
        <f t="shared" si="24"/>
        <v>110.2844702467344</v>
      </c>
      <c r="O402" s="228"/>
      <c r="P402" s="224"/>
      <c r="Q402" s="229"/>
      <c r="R402" s="229"/>
      <c r="S402" s="230"/>
      <c r="T402" s="231"/>
      <c r="U402" s="232"/>
    </row>
    <row r="403" spans="1:26" ht="27" customHeight="1">
      <c r="A403" s="13"/>
      <c r="B403" s="63" t="s">
        <v>63</v>
      </c>
      <c r="C403" s="41">
        <v>399</v>
      </c>
      <c r="D403" s="40">
        <v>5</v>
      </c>
      <c r="E403" s="40">
        <v>7040005001834</v>
      </c>
      <c r="F403" s="63" t="s">
        <v>1034</v>
      </c>
      <c r="G403" s="46" t="s">
        <v>1035</v>
      </c>
      <c r="H403" s="224">
        <v>20</v>
      </c>
      <c r="I403" s="225">
        <v>299</v>
      </c>
      <c r="J403" s="226">
        <v>4843839</v>
      </c>
      <c r="K403" s="196">
        <f t="shared" si="25"/>
        <v>16200.130434782608</v>
      </c>
      <c r="L403" s="225">
        <v>17490</v>
      </c>
      <c r="M403" s="227">
        <f t="shared" si="26"/>
        <v>4843839</v>
      </c>
      <c r="N403" s="196">
        <f t="shared" si="24"/>
        <v>276.94905660377361</v>
      </c>
      <c r="O403" s="228"/>
      <c r="P403" s="224"/>
      <c r="Q403" s="229"/>
      <c r="R403" s="229"/>
      <c r="S403" s="230"/>
      <c r="T403" s="231" t="s">
        <v>295</v>
      </c>
      <c r="U403" s="232">
        <v>7.0000000000000007E-2</v>
      </c>
    </row>
    <row r="404" spans="1:26" ht="27" customHeight="1">
      <c r="A404" s="13"/>
      <c r="B404" s="63" t="s">
        <v>63</v>
      </c>
      <c r="C404" s="41">
        <v>400</v>
      </c>
      <c r="D404" s="40">
        <v>4</v>
      </c>
      <c r="E404" s="40">
        <v>5040001103875</v>
      </c>
      <c r="F404" s="63" t="s">
        <v>1036</v>
      </c>
      <c r="G404" s="46" t="s">
        <v>1037</v>
      </c>
      <c r="H404" s="224">
        <v>20</v>
      </c>
      <c r="I404" s="225">
        <v>176</v>
      </c>
      <c r="J404" s="226">
        <v>1790379</v>
      </c>
      <c r="K404" s="196">
        <f t="shared" si="25"/>
        <v>10172.607954545454</v>
      </c>
      <c r="L404" s="225">
        <v>18225</v>
      </c>
      <c r="M404" s="227">
        <f t="shared" si="26"/>
        <v>1790379</v>
      </c>
      <c r="N404" s="196">
        <f t="shared" si="24"/>
        <v>98.237530864197524</v>
      </c>
      <c r="O404" s="228"/>
      <c r="P404" s="224"/>
      <c r="Q404" s="229"/>
      <c r="R404" s="229"/>
      <c r="S404" s="230"/>
      <c r="T404" s="231" t="s">
        <v>295</v>
      </c>
      <c r="U404" s="232">
        <v>0.41</v>
      </c>
    </row>
    <row r="405" spans="1:26" ht="27" customHeight="1">
      <c r="A405" s="13"/>
      <c r="B405" s="63" t="s">
        <v>63</v>
      </c>
      <c r="C405" s="41">
        <v>401</v>
      </c>
      <c r="D405" s="40">
        <v>4</v>
      </c>
      <c r="E405" s="40">
        <v>4010001139584</v>
      </c>
      <c r="F405" s="63" t="s">
        <v>1030</v>
      </c>
      <c r="G405" s="46" t="s">
        <v>1038</v>
      </c>
      <c r="H405" s="224">
        <v>20</v>
      </c>
      <c r="I405" s="225">
        <v>511</v>
      </c>
      <c r="J405" s="226">
        <v>4996200</v>
      </c>
      <c r="K405" s="196">
        <f t="shared" si="25"/>
        <v>9777.2994129158506</v>
      </c>
      <c r="L405" s="225">
        <v>24981</v>
      </c>
      <c r="M405" s="227">
        <f t="shared" si="26"/>
        <v>4996200</v>
      </c>
      <c r="N405" s="196">
        <f t="shared" si="24"/>
        <v>200</v>
      </c>
      <c r="O405" s="228"/>
      <c r="P405" s="224"/>
      <c r="Q405" s="229"/>
      <c r="R405" s="229"/>
      <c r="S405" s="230"/>
      <c r="T405" s="231" t="s">
        <v>295</v>
      </c>
      <c r="U405" s="232">
        <v>0.14199999999999999</v>
      </c>
    </row>
    <row r="406" spans="1:26" ht="27" customHeight="1">
      <c r="A406" s="13"/>
      <c r="B406" s="63" t="s">
        <v>63</v>
      </c>
      <c r="C406" s="41">
        <v>402</v>
      </c>
      <c r="D406" s="40">
        <v>2</v>
      </c>
      <c r="E406" s="40">
        <v>3040005011481</v>
      </c>
      <c r="F406" s="63" t="s">
        <v>607</v>
      </c>
      <c r="G406" s="46" t="s">
        <v>1039</v>
      </c>
      <c r="H406" s="224">
        <v>20</v>
      </c>
      <c r="I406" s="225">
        <v>337</v>
      </c>
      <c r="J406" s="226">
        <v>3710407</v>
      </c>
      <c r="K406" s="196">
        <f t="shared" si="25"/>
        <v>11010.109792284866</v>
      </c>
      <c r="L406" s="225">
        <v>22667</v>
      </c>
      <c r="M406" s="227">
        <f t="shared" si="26"/>
        <v>3710407</v>
      </c>
      <c r="N406" s="196">
        <f t="shared" si="24"/>
        <v>163.69201923501126</v>
      </c>
      <c r="O406" s="228"/>
      <c r="P406" s="224"/>
      <c r="Q406" s="229"/>
      <c r="R406" s="229"/>
      <c r="S406" s="230"/>
      <c r="T406" s="231"/>
      <c r="U406" s="232"/>
    </row>
    <row r="407" spans="1:26" ht="27" customHeight="1">
      <c r="A407" s="13"/>
      <c r="B407" s="63" t="s">
        <v>63</v>
      </c>
      <c r="C407" s="41">
        <v>403</v>
      </c>
      <c r="D407" s="40">
        <v>2</v>
      </c>
      <c r="E407" s="40">
        <v>4040005001564</v>
      </c>
      <c r="F407" s="63" t="s">
        <v>1028</v>
      </c>
      <c r="G407" s="46" t="s">
        <v>224</v>
      </c>
      <c r="H407" s="224">
        <v>10</v>
      </c>
      <c r="I407" s="225">
        <v>143</v>
      </c>
      <c r="J407" s="226">
        <v>2152995</v>
      </c>
      <c r="K407" s="196">
        <f t="shared" si="25"/>
        <v>15055.90909090909</v>
      </c>
      <c r="L407" s="225">
        <v>11069</v>
      </c>
      <c r="M407" s="227">
        <f t="shared" si="26"/>
        <v>2152995</v>
      </c>
      <c r="N407" s="196">
        <f t="shared" si="24"/>
        <v>194.5067305086277</v>
      </c>
      <c r="O407" s="228"/>
      <c r="P407" s="224"/>
      <c r="Q407" s="229"/>
      <c r="R407" s="229"/>
      <c r="S407" s="230"/>
      <c r="T407" s="231"/>
      <c r="U407" s="232"/>
    </row>
    <row r="408" spans="1:26" ht="27" customHeight="1">
      <c r="A408" s="13"/>
      <c r="B408" s="63" t="s">
        <v>63</v>
      </c>
      <c r="C408" s="41">
        <v>404</v>
      </c>
      <c r="D408" s="40">
        <v>4</v>
      </c>
      <c r="E408" s="40">
        <v>8040001090608</v>
      </c>
      <c r="F408" s="63" t="s">
        <v>1040</v>
      </c>
      <c r="G408" s="46" t="s">
        <v>1041</v>
      </c>
      <c r="H408" s="224">
        <v>20</v>
      </c>
      <c r="I408" s="225">
        <v>391</v>
      </c>
      <c r="J408" s="226">
        <v>2453712</v>
      </c>
      <c r="K408" s="196">
        <f t="shared" si="25"/>
        <v>6275.478260869565</v>
      </c>
      <c r="L408" s="225">
        <v>17229</v>
      </c>
      <c r="M408" s="227">
        <f t="shared" si="26"/>
        <v>2453712</v>
      </c>
      <c r="N408" s="196">
        <f t="shared" si="24"/>
        <v>142.41755180219397</v>
      </c>
      <c r="O408" s="228"/>
      <c r="P408" s="224"/>
      <c r="Q408" s="229"/>
      <c r="R408" s="229"/>
      <c r="S408" s="230"/>
      <c r="T408" s="231" t="s">
        <v>295</v>
      </c>
      <c r="U408" s="232">
        <v>0</v>
      </c>
    </row>
    <row r="409" spans="1:26" ht="27" customHeight="1">
      <c r="A409" s="13"/>
      <c r="B409" s="63" t="s">
        <v>63</v>
      </c>
      <c r="C409" s="41">
        <v>405</v>
      </c>
      <c r="D409" s="40">
        <v>2</v>
      </c>
      <c r="E409" s="40">
        <v>2040005002135</v>
      </c>
      <c r="F409" s="63" t="s">
        <v>1042</v>
      </c>
      <c r="G409" s="46" t="s">
        <v>1043</v>
      </c>
      <c r="H409" s="224">
        <v>20</v>
      </c>
      <c r="I409" s="225">
        <v>236</v>
      </c>
      <c r="J409" s="226">
        <v>2711223</v>
      </c>
      <c r="K409" s="196">
        <f t="shared" si="25"/>
        <v>11488.233050847457</v>
      </c>
      <c r="L409" s="225">
        <v>16433</v>
      </c>
      <c r="M409" s="227">
        <f t="shared" si="26"/>
        <v>2711223</v>
      </c>
      <c r="N409" s="196">
        <f t="shared" si="24"/>
        <v>164.98649059818658</v>
      </c>
      <c r="O409" s="228"/>
      <c r="P409" s="224"/>
      <c r="Q409" s="229"/>
      <c r="R409" s="229"/>
      <c r="S409" s="230"/>
      <c r="T409" s="231"/>
      <c r="U409" s="232"/>
    </row>
    <row r="410" spans="1:26" ht="27" customHeight="1">
      <c r="A410" s="13"/>
      <c r="B410" s="65" t="s">
        <v>63</v>
      </c>
      <c r="C410" s="55">
        <v>406</v>
      </c>
      <c r="D410" s="40">
        <v>4</v>
      </c>
      <c r="E410" s="40">
        <v>5040001112793</v>
      </c>
      <c r="F410" s="65" t="s">
        <v>1044</v>
      </c>
      <c r="G410" s="59" t="s">
        <v>1045</v>
      </c>
      <c r="H410" s="224">
        <v>20</v>
      </c>
      <c r="I410" s="225">
        <v>75</v>
      </c>
      <c r="J410" s="226">
        <v>671880</v>
      </c>
      <c r="K410" s="196">
        <f t="shared" si="25"/>
        <v>8958.4</v>
      </c>
      <c r="L410" s="225">
        <v>5016</v>
      </c>
      <c r="M410" s="227">
        <f t="shared" si="26"/>
        <v>671880</v>
      </c>
      <c r="N410" s="196">
        <f t="shared" si="24"/>
        <v>133.94736842105263</v>
      </c>
      <c r="O410" s="228"/>
      <c r="P410" s="224"/>
      <c r="Q410" s="229"/>
      <c r="R410" s="229"/>
      <c r="S410" s="230"/>
      <c r="T410" s="231"/>
      <c r="U410" s="232"/>
    </row>
    <row r="411" spans="1:26" ht="27" customHeight="1">
      <c r="A411" s="13"/>
      <c r="B411" s="65" t="s">
        <v>63</v>
      </c>
      <c r="C411" s="55">
        <v>407</v>
      </c>
      <c r="D411" s="40">
        <v>2</v>
      </c>
      <c r="E411" s="40">
        <v>8040005001536</v>
      </c>
      <c r="F411" s="65" t="s">
        <v>1010</v>
      </c>
      <c r="G411" s="59" t="s">
        <v>1046</v>
      </c>
      <c r="H411" s="224">
        <v>20</v>
      </c>
      <c r="I411" s="225">
        <v>181</v>
      </c>
      <c r="J411" s="226">
        <v>1870111</v>
      </c>
      <c r="K411" s="196">
        <f t="shared" si="25"/>
        <v>10332.104972375691</v>
      </c>
      <c r="L411" s="225">
        <v>12880</v>
      </c>
      <c r="M411" s="227">
        <f t="shared" si="26"/>
        <v>1870111</v>
      </c>
      <c r="N411" s="196">
        <f t="shared" si="24"/>
        <v>145.19495341614908</v>
      </c>
      <c r="O411" s="228"/>
      <c r="P411" s="224"/>
      <c r="Q411" s="229"/>
      <c r="R411" s="229"/>
      <c r="S411" s="230"/>
      <c r="T411" s="231"/>
      <c r="U411" s="232"/>
    </row>
    <row r="412" spans="1:26" ht="27" customHeight="1">
      <c r="A412" s="13"/>
      <c r="B412" s="53" t="s">
        <v>63</v>
      </c>
      <c r="C412" s="41">
        <v>408</v>
      </c>
      <c r="D412" s="40">
        <v>2</v>
      </c>
      <c r="E412" s="40">
        <v>7040005001636</v>
      </c>
      <c r="F412" s="53" t="s">
        <v>1047</v>
      </c>
      <c r="G412" s="42" t="s">
        <v>1048</v>
      </c>
      <c r="H412" s="224">
        <v>20</v>
      </c>
      <c r="I412" s="225">
        <v>221</v>
      </c>
      <c r="J412" s="226">
        <v>1317220</v>
      </c>
      <c r="K412" s="196">
        <f t="shared" si="25"/>
        <v>5960.2714932126701</v>
      </c>
      <c r="L412" s="225">
        <v>15107</v>
      </c>
      <c r="M412" s="227">
        <f t="shared" si="26"/>
        <v>1317220</v>
      </c>
      <c r="N412" s="196">
        <f t="shared" si="24"/>
        <v>87.192692129476399</v>
      </c>
      <c r="O412" s="228"/>
      <c r="P412" s="224"/>
      <c r="Q412" s="229"/>
      <c r="R412" s="229"/>
      <c r="S412" s="230"/>
      <c r="T412" s="231"/>
      <c r="U412" s="232"/>
      <c r="V412" s="78">
        <v>2</v>
      </c>
      <c r="W412" s="79" t="s">
        <v>9</v>
      </c>
      <c r="Y412" s="78">
        <v>2</v>
      </c>
      <c r="Z412" s="78" t="s">
        <v>25</v>
      </c>
    </row>
    <row r="413" spans="1:26" ht="27" customHeight="1">
      <c r="A413" s="13"/>
      <c r="B413" s="53" t="s">
        <v>63</v>
      </c>
      <c r="C413" s="41">
        <v>409</v>
      </c>
      <c r="D413" s="40">
        <v>2</v>
      </c>
      <c r="E413" s="40">
        <v>7040005001636</v>
      </c>
      <c r="F413" s="53" t="s">
        <v>1047</v>
      </c>
      <c r="G413" s="54" t="s">
        <v>1049</v>
      </c>
      <c r="H413" s="224"/>
      <c r="I413" s="225"/>
      <c r="J413" s="226"/>
      <c r="K413" s="196">
        <f t="shared" si="25"/>
        <v>0</v>
      </c>
      <c r="L413" s="225"/>
      <c r="M413" s="227">
        <f t="shared" si="26"/>
        <v>0</v>
      </c>
      <c r="N413" s="196">
        <f t="shared" si="24"/>
        <v>0</v>
      </c>
      <c r="O413" s="228"/>
      <c r="P413" s="234" t="s">
        <v>297</v>
      </c>
      <c r="Q413" s="229"/>
      <c r="R413" s="229"/>
      <c r="S413" s="230"/>
      <c r="T413" s="231"/>
      <c r="U413" s="232"/>
      <c r="V413" s="78">
        <v>3</v>
      </c>
      <c r="W413" s="79" t="s">
        <v>10</v>
      </c>
    </row>
    <row r="414" spans="1:26" ht="27" customHeight="1">
      <c r="A414" s="13"/>
      <c r="B414" s="53" t="s">
        <v>63</v>
      </c>
      <c r="C414" s="41">
        <v>410</v>
      </c>
      <c r="D414" s="40">
        <v>2</v>
      </c>
      <c r="E414" s="40">
        <v>7040005001636</v>
      </c>
      <c r="F414" s="53" t="s">
        <v>1047</v>
      </c>
      <c r="G414" s="42" t="s">
        <v>1050</v>
      </c>
      <c r="H414" s="224">
        <v>20</v>
      </c>
      <c r="I414" s="225">
        <v>214</v>
      </c>
      <c r="J414" s="226">
        <v>755614</v>
      </c>
      <c r="K414" s="196">
        <f t="shared" si="25"/>
        <v>3530.9065420560746</v>
      </c>
      <c r="L414" s="225">
        <v>15628</v>
      </c>
      <c r="M414" s="227">
        <f t="shared" si="26"/>
        <v>755614</v>
      </c>
      <c r="N414" s="196">
        <f t="shared" si="24"/>
        <v>48.350012797542874</v>
      </c>
      <c r="O414" s="228"/>
      <c r="P414" s="224"/>
      <c r="Q414" s="229"/>
      <c r="R414" s="229"/>
      <c r="S414" s="230"/>
      <c r="T414" s="231"/>
      <c r="U414" s="232"/>
      <c r="V414" s="78">
        <v>4</v>
      </c>
      <c r="W414" s="79" t="s">
        <v>23</v>
      </c>
    </row>
    <row r="415" spans="1:26" ht="27" customHeight="1">
      <c r="A415" s="13"/>
      <c r="B415" s="53" t="s">
        <v>63</v>
      </c>
      <c r="C415" s="41">
        <v>411</v>
      </c>
      <c r="D415" s="40">
        <v>2</v>
      </c>
      <c r="E415" s="40">
        <v>7040005001636</v>
      </c>
      <c r="F415" s="53" t="s">
        <v>1047</v>
      </c>
      <c r="G415" s="42" t="s">
        <v>1051</v>
      </c>
      <c r="H415" s="224">
        <v>20</v>
      </c>
      <c r="I415" s="225">
        <v>218</v>
      </c>
      <c r="J415" s="226">
        <v>1087014</v>
      </c>
      <c r="K415" s="196">
        <f t="shared" si="25"/>
        <v>4986.3027522935781</v>
      </c>
      <c r="L415" s="225">
        <v>15177</v>
      </c>
      <c r="M415" s="227">
        <f t="shared" si="26"/>
        <v>1087014</v>
      </c>
      <c r="N415" s="196">
        <f t="shared" si="24"/>
        <v>71.622455030638463</v>
      </c>
      <c r="O415" s="228"/>
      <c r="P415" s="224"/>
      <c r="Q415" s="229"/>
      <c r="R415" s="229"/>
      <c r="S415" s="230"/>
      <c r="T415" s="231"/>
      <c r="U415" s="232"/>
      <c r="V415" s="78">
        <v>5</v>
      </c>
      <c r="W415" s="79" t="s">
        <v>12</v>
      </c>
    </row>
    <row r="416" spans="1:26" ht="27" customHeight="1">
      <c r="A416" s="13"/>
      <c r="B416" s="53" t="s">
        <v>63</v>
      </c>
      <c r="C416" s="41">
        <v>412</v>
      </c>
      <c r="D416" s="40">
        <v>5</v>
      </c>
      <c r="E416" s="40">
        <v>3040005018997</v>
      </c>
      <c r="F416" s="53" t="s">
        <v>1052</v>
      </c>
      <c r="G416" s="42" t="s">
        <v>1053</v>
      </c>
      <c r="H416" s="224">
        <v>10</v>
      </c>
      <c r="I416" s="225">
        <v>190</v>
      </c>
      <c r="J416" s="226">
        <v>2855323</v>
      </c>
      <c r="K416" s="196">
        <f t="shared" si="25"/>
        <v>15028.015789473684</v>
      </c>
      <c r="L416" s="225">
        <v>9108</v>
      </c>
      <c r="M416" s="227">
        <f t="shared" si="26"/>
        <v>2855323</v>
      </c>
      <c r="N416" s="196">
        <f t="shared" si="24"/>
        <v>313.49615722441808</v>
      </c>
      <c r="O416" s="228"/>
      <c r="P416" s="224"/>
      <c r="Q416" s="229"/>
      <c r="R416" s="229"/>
      <c r="S416" s="230"/>
      <c r="T416" s="231"/>
      <c r="U416" s="232"/>
      <c r="V416" s="78">
        <v>6</v>
      </c>
      <c r="W416" s="79" t="s">
        <v>11</v>
      </c>
    </row>
    <row r="417" spans="1:23" ht="27" customHeight="1">
      <c r="A417" s="13"/>
      <c r="B417" s="53" t="s">
        <v>63</v>
      </c>
      <c r="C417" s="41">
        <v>413</v>
      </c>
      <c r="D417" s="40">
        <v>4</v>
      </c>
      <c r="E417" s="40">
        <v>3040001034461</v>
      </c>
      <c r="F417" s="53" t="s">
        <v>1054</v>
      </c>
      <c r="G417" s="42" t="s">
        <v>1055</v>
      </c>
      <c r="H417" s="224">
        <v>20</v>
      </c>
      <c r="I417" s="225">
        <v>214</v>
      </c>
      <c r="J417" s="226">
        <v>3832274</v>
      </c>
      <c r="K417" s="196">
        <f t="shared" si="25"/>
        <v>17907.82242990654</v>
      </c>
      <c r="L417" s="225">
        <v>17088</v>
      </c>
      <c r="M417" s="227">
        <f t="shared" si="26"/>
        <v>3832274</v>
      </c>
      <c r="N417" s="196">
        <f t="shared" si="24"/>
        <v>224.26697097378278</v>
      </c>
      <c r="O417" s="228"/>
      <c r="P417" s="224"/>
      <c r="Q417" s="229"/>
      <c r="R417" s="229"/>
      <c r="S417" s="230"/>
      <c r="T417" s="231"/>
      <c r="U417" s="232"/>
      <c r="V417" s="78"/>
      <c r="W417" s="79"/>
    </row>
    <row r="418" spans="1:23" ht="27" customHeight="1">
      <c r="A418" s="13"/>
      <c r="B418" s="53" t="s">
        <v>63</v>
      </c>
      <c r="C418" s="41">
        <v>414</v>
      </c>
      <c r="D418" s="40">
        <v>5</v>
      </c>
      <c r="E418" s="40">
        <v>3040005018097</v>
      </c>
      <c r="F418" s="53" t="s">
        <v>1056</v>
      </c>
      <c r="G418" s="42" t="s">
        <v>1057</v>
      </c>
      <c r="H418" s="224">
        <v>20</v>
      </c>
      <c r="I418" s="225">
        <v>190</v>
      </c>
      <c r="J418" s="226">
        <v>6623380</v>
      </c>
      <c r="K418" s="196">
        <f t="shared" si="25"/>
        <v>34859.894736842107</v>
      </c>
      <c r="L418" s="225">
        <v>16322</v>
      </c>
      <c r="M418" s="227">
        <f t="shared" si="26"/>
        <v>6623380</v>
      </c>
      <c r="N418" s="196">
        <f t="shared" si="24"/>
        <v>405.79463301066045</v>
      </c>
      <c r="O418" s="228"/>
      <c r="P418" s="224"/>
      <c r="Q418" s="229"/>
      <c r="R418" s="229"/>
      <c r="S418" s="230"/>
      <c r="T418" s="231"/>
      <c r="U418" s="232"/>
      <c r="V418" s="78"/>
      <c r="W418" s="79"/>
    </row>
    <row r="419" spans="1:23" ht="27" customHeight="1">
      <c r="A419" s="13"/>
      <c r="B419" s="53" t="s">
        <v>63</v>
      </c>
      <c r="C419" s="41">
        <v>415</v>
      </c>
      <c r="D419" s="40">
        <v>2</v>
      </c>
      <c r="E419" s="40">
        <v>4040005001564</v>
      </c>
      <c r="F419" s="53" t="s">
        <v>1028</v>
      </c>
      <c r="G419" s="42" t="s">
        <v>1058</v>
      </c>
      <c r="H419" s="224">
        <v>40</v>
      </c>
      <c r="I419" s="225">
        <v>402</v>
      </c>
      <c r="J419" s="226">
        <v>6099690</v>
      </c>
      <c r="K419" s="196">
        <f t="shared" si="25"/>
        <v>15173.358208955224</v>
      </c>
      <c r="L419" s="225">
        <v>40662</v>
      </c>
      <c r="M419" s="227">
        <f t="shared" si="26"/>
        <v>6099690</v>
      </c>
      <c r="N419" s="196">
        <f t="shared" si="24"/>
        <v>150.00959126457136</v>
      </c>
      <c r="O419" s="228"/>
      <c r="P419" s="224"/>
      <c r="Q419" s="229" t="s">
        <v>295</v>
      </c>
      <c r="R419" s="229"/>
      <c r="S419" s="230">
        <v>3.2000000000000001E-2</v>
      </c>
      <c r="T419" s="231"/>
      <c r="U419" s="232"/>
      <c r="V419" s="78"/>
      <c r="W419" s="79"/>
    </row>
    <row r="420" spans="1:23" ht="27" customHeight="1">
      <c r="A420" s="13"/>
      <c r="B420" s="53" t="s">
        <v>63</v>
      </c>
      <c r="C420" s="41">
        <v>416</v>
      </c>
      <c r="D420" s="40">
        <v>2</v>
      </c>
      <c r="E420" s="40">
        <v>1040005001518</v>
      </c>
      <c r="F420" s="53" t="s">
        <v>1059</v>
      </c>
      <c r="G420" s="42" t="s">
        <v>1060</v>
      </c>
      <c r="H420" s="224">
        <v>34</v>
      </c>
      <c r="I420" s="225">
        <v>350</v>
      </c>
      <c r="J420" s="226">
        <v>8380169</v>
      </c>
      <c r="K420" s="196">
        <f t="shared" si="25"/>
        <v>23943.34</v>
      </c>
      <c r="L420" s="225">
        <v>37174</v>
      </c>
      <c r="M420" s="227">
        <f t="shared" si="26"/>
        <v>8380169</v>
      </c>
      <c r="N420" s="196">
        <f t="shared" si="24"/>
        <v>225.43091945983753</v>
      </c>
      <c r="O420" s="228"/>
      <c r="P420" s="224"/>
      <c r="Q420" s="229"/>
      <c r="R420" s="229"/>
      <c r="S420" s="230"/>
      <c r="T420" s="231"/>
      <c r="U420" s="232"/>
    </row>
    <row r="421" spans="1:23" ht="27" customHeight="1">
      <c r="A421" s="13"/>
      <c r="B421" s="53" t="s">
        <v>63</v>
      </c>
      <c r="C421" s="41">
        <v>417</v>
      </c>
      <c r="D421" s="40">
        <v>5</v>
      </c>
      <c r="E421" s="40">
        <v>6040005002197</v>
      </c>
      <c r="F421" s="53" t="s">
        <v>1061</v>
      </c>
      <c r="G421" s="42" t="s">
        <v>1062</v>
      </c>
      <c r="H421" s="224">
        <v>20</v>
      </c>
      <c r="I421" s="225">
        <v>149</v>
      </c>
      <c r="J421" s="226">
        <v>1054760</v>
      </c>
      <c r="K421" s="196">
        <f t="shared" si="25"/>
        <v>7078.9261744966443</v>
      </c>
      <c r="L421" s="225">
        <v>8940</v>
      </c>
      <c r="M421" s="227">
        <f t="shared" si="26"/>
        <v>1054760</v>
      </c>
      <c r="N421" s="196">
        <f t="shared" si="24"/>
        <v>117.98210290827741</v>
      </c>
      <c r="O421" s="228"/>
      <c r="P421" s="224"/>
      <c r="Q421" s="229"/>
      <c r="R421" s="229"/>
      <c r="S421" s="230"/>
      <c r="T421" s="231"/>
      <c r="U421" s="232"/>
    </row>
    <row r="422" spans="1:23" ht="27" customHeight="1">
      <c r="A422" s="13"/>
      <c r="B422" s="53" t="s">
        <v>63</v>
      </c>
      <c r="C422" s="41">
        <v>418</v>
      </c>
      <c r="D422" s="40">
        <v>5</v>
      </c>
      <c r="E422" s="40">
        <v>2040005003868</v>
      </c>
      <c r="F422" s="53" t="s">
        <v>1063</v>
      </c>
      <c r="G422" s="42" t="s">
        <v>1064</v>
      </c>
      <c r="H422" s="224">
        <v>20</v>
      </c>
      <c r="I422" s="225">
        <v>206</v>
      </c>
      <c r="J422" s="226">
        <v>3049438</v>
      </c>
      <c r="K422" s="196">
        <f t="shared" si="25"/>
        <v>14803.097087378641</v>
      </c>
      <c r="L422" s="225">
        <v>12291</v>
      </c>
      <c r="M422" s="227">
        <f t="shared" si="26"/>
        <v>3049438</v>
      </c>
      <c r="N422" s="196">
        <f t="shared" si="24"/>
        <v>248.10332763810919</v>
      </c>
      <c r="O422" s="228"/>
      <c r="P422" s="224"/>
      <c r="Q422" s="229"/>
      <c r="R422" s="229"/>
      <c r="S422" s="230"/>
      <c r="T422" s="231"/>
      <c r="U422" s="232"/>
    </row>
    <row r="423" spans="1:23" ht="27" customHeight="1">
      <c r="A423" s="13"/>
      <c r="B423" s="53" t="s">
        <v>63</v>
      </c>
      <c r="C423" s="41">
        <v>419</v>
      </c>
      <c r="D423" s="40">
        <v>4</v>
      </c>
      <c r="E423" s="40">
        <v>7040001084239</v>
      </c>
      <c r="F423" s="53" t="s">
        <v>1065</v>
      </c>
      <c r="G423" s="42" t="s">
        <v>1066</v>
      </c>
      <c r="H423" s="224">
        <v>20</v>
      </c>
      <c r="I423" s="225">
        <v>196</v>
      </c>
      <c r="J423" s="226">
        <v>2026500</v>
      </c>
      <c r="K423" s="196">
        <f t="shared" si="25"/>
        <v>10339.285714285714</v>
      </c>
      <c r="L423" s="225">
        <v>7948</v>
      </c>
      <c r="M423" s="227">
        <f t="shared" si="26"/>
        <v>2026500</v>
      </c>
      <c r="N423" s="196">
        <f t="shared" si="24"/>
        <v>254.96980372420734</v>
      </c>
      <c r="O423" s="228"/>
      <c r="P423" s="224"/>
      <c r="Q423" s="229"/>
      <c r="R423" s="229"/>
      <c r="S423" s="230"/>
      <c r="T423" s="231"/>
      <c r="U423" s="232"/>
    </row>
    <row r="424" spans="1:23" ht="27" customHeight="1">
      <c r="A424" s="13"/>
      <c r="B424" s="55" t="s">
        <v>63</v>
      </c>
      <c r="C424" s="41">
        <v>420</v>
      </c>
      <c r="D424" s="40">
        <v>4</v>
      </c>
      <c r="E424" s="40">
        <v>6040001072938</v>
      </c>
      <c r="F424" s="55" t="s">
        <v>1067</v>
      </c>
      <c r="G424" s="42" t="s">
        <v>1068</v>
      </c>
      <c r="H424" s="224">
        <v>20</v>
      </c>
      <c r="I424" s="225">
        <v>412</v>
      </c>
      <c r="J424" s="226">
        <v>5050000</v>
      </c>
      <c r="K424" s="196">
        <f t="shared" si="25"/>
        <v>12257.281553398057</v>
      </c>
      <c r="L424" s="225">
        <v>23581</v>
      </c>
      <c r="M424" s="227">
        <f t="shared" si="26"/>
        <v>5050000</v>
      </c>
      <c r="N424" s="196">
        <f t="shared" si="24"/>
        <v>214.15546414486238</v>
      </c>
      <c r="O424" s="228"/>
      <c r="P424" s="224"/>
      <c r="Q424" s="229"/>
      <c r="R424" s="229"/>
      <c r="S424" s="230"/>
      <c r="T424" s="231" t="s">
        <v>295</v>
      </c>
      <c r="U424" s="232">
        <v>0.04</v>
      </c>
    </row>
    <row r="425" spans="1:23" ht="27" customHeight="1">
      <c r="A425" s="13"/>
      <c r="B425" s="53" t="s">
        <v>63</v>
      </c>
      <c r="C425" s="41">
        <v>421</v>
      </c>
      <c r="D425" s="40">
        <v>4</v>
      </c>
      <c r="E425" s="40">
        <v>6011101057773</v>
      </c>
      <c r="F425" s="53" t="s">
        <v>1069</v>
      </c>
      <c r="G425" s="42" t="s">
        <v>1070</v>
      </c>
      <c r="H425" s="224">
        <v>40</v>
      </c>
      <c r="I425" s="225">
        <v>575</v>
      </c>
      <c r="J425" s="226">
        <v>4579653</v>
      </c>
      <c r="K425" s="196">
        <f t="shared" si="25"/>
        <v>7964.6139130434785</v>
      </c>
      <c r="L425" s="225">
        <v>29224</v>
      </c>
      <c r="M425" s="227">
        <f t="shared" si="26"/>
        <v>4579653</v>
      </c>
      <c r="N425" s="196">
        <f t="shared" si="24"/>
        <v>156.70862989323842</v>
      </c>
      <c r="O425" s="228"/>
      <c r="P425" s="224"/>
      <c r="Q425" s="229"/>
      <c r="R425" s="229"/>
      <c r="S425" s="230"/>
      <c r="T425" s="231" t="s">
        <v>295</v>
      </c>
      <c r="U425" s="232">
        <v>0.9</v>
      </c>
    </row>
    <row r="426" spans="1:23" ht="27" customHeight="1">
      <c r="A426" s="13"/>
      <c r="B426" s="53" t="s">
        <v>63</v>
      </c>
      <c r="C426" s="41">
        <v>422</v>
      </c>
      <c r="D426" s="40">
        <v>5</v>
      </c>
      <c r="E426" s="40">
        <v>3040005020796</v>
      </c>
      <c r="F426" s="53" t="s">
        <v>1071</v>
      </c>
      <c r="G426" s="42" t="s">
        <v>1072</v>
      </c>
      <c r="H426" s="224">
        <v>20</v>
      </c>
      <c r="I426" s="225">
        <v>83</v>
      </c>
      <c r="J426" s="226">
        <v>1123926</v>
      </c>
      <c r="K426" s="196">
        <f t="shared" si="25"/>
        <v>13541.277108433735</v>
      </c>
      <c r="L426" s="225">
        <v>5976</v>
      </c>
      <c r="M426" s="227">
        <f t="shared" si="26"/>
        <v>1123926</v>
      </c>
      <c r="N426" s="196">
        <f t="shared" si="24"/>
        <v>188.07329317269077</v>
      </c>
      <c r="O426" s="228"/>
      <c r="P426" s="224"/>
      <c r="Q426" s="229" t="s">
        <v>295</v>
      </c>
      <c r="R426" s="229"/>
      <c r="S426" s="230">
        <v>1</v>
      </c>
      <c r="T426" s="231"/>
      <c r="U426" s="232"/>
    </row>
    <row r="427" spans="1:23" ht="27" customHeight="1">
      <c r="A427" s="13"/>
      <c r="B427" s="53" t="s">
        <v>63</v>
      </c>
      <c r="C427" s="41">
        <v>423</v>
      </c>
      <c r="D427" s="40">
        <v>4</v>
      </c>
      <c r="E427" s="40">
        <v>4010001139584</v>
      </c>
      <c r="F427" s="53" t="s">
        <v>1073</v>
      </c>
      <c r="G427" s="42" t="s">
        <v>1074</v>
      </c>
      <c r="H427" s="266">
        <v>20</v>
      </c>
      <c r="I427" s="267">
        <v>296</v>
      </c>
      <c r="J427" s="250">
        <v>2700300</v>
      </c>
      <c r="K427" s="196">
        <f t="shared" si="25"/>
        <v>9122.635135135135</v>
      </c>
      <c r="L427" s="225">
        <v>13406</v>
      </c>
      <c r="M427" s="227">
        <f t="shared" si="26"/>
        <v>2700300</v>
      </c>
      <c r="N427" s="196">
        <f t="shared" si="24"/>
        <v>201.42473519319708</v>
      </c>
      <c r="O427" s="268"/>
      <c r="P427" s="266"/>
      <c r="Q427" s="229"/>
      <c r="R427" s="229"/>
      <c r="S427" s="230"/>
      <c r="T427" s="231" t="s">
        <v>295</v>
      </c>
      <c r="U427" s="232">
        <v>0.03</v>
      </c>
    </row>
    <row r="428" spans="1:23" ht="27" customHeight="1">
      <c r="A428" s="13"/>
      <c r="B428" s="53" t="s">
        <v>63</v>
      </c>
      <c r="C428" s="41">
        <v>424</v>
      </c>
      <c r="D428" s="40">
        <v>4</v>
      </c>
      <c r="E428" s="40">
        <v>6010001138915</v>
      </c>
      <c r="F428" s="53" t="s">
        <v>1075</v>
      </c>
      <c r="G428" s="42" t="s">
        <v>1076</v>
      </c>
      <c r="H428" s="266">
        <v>89</v>
      </c>
      <c r="I428" s="267">
        <v>609</v>
      </c>
      <c r="J428" s="250">
        <v>20262856</v>
      </c>
      <c r="K428" s="196">
        <f t="shared" si="25"/>
        <v>33272.341543513954</v>
      </c>
      <c r="L428" s="225">
        <v>20000</v>
      </c>
      <c r="M428" s="227">
        <f t="shared" si="26"/>
        <v>20262856</v>
      </c>
      <c r="N428" s="196">
        <f t="shared" si="24"/>
        <v>1013.1428</v>
      </c>
      <c r="O428" s="268"/>
      <c r="P428" s="266"/>
      <c r="Q428" s="229"/>
      <c r="R428" s="229"/>
      <c r="S428" s="230"/>
      <c r="T428" s="231"/>
      <c r="U428" s="232"/>
    </row>
    <row r="429" spans="1:23" ht="27" customHeight="1">
      <c r="A429" s="13"/>
      <c r="B429" s="53" t="s">
        <v>63</v>
      </c>
      <c r="C429" s="41">
        <v>425</v>
      </c>
      <c r="D429" s="40">
        <v>4</v>
      </c>
      <c r="E429" s="40">
        <v>5040001005502</v>
      </c>
      <c r="F429" s="53" t="s">
        <v>1077</v>
      </c>
      <c r="G429" s="42" t="s">
        <v>1078</v>
      </c>
      <c r="H429" s="266">
        <v>20</v>
      </c>
      <c r="I429" s="267">
        <v>159</v>
      </c>
      <c r="J429" s="250">
        <v>1790000</v>
      </c>
      <c r="K429" s="196">
        <f t="shared" si="25"/>
        <v>11257.861635220126</v>
      </c>
      <c r="L429" s="225">
        <v>4522</v>
      </c>
      <c r="M429" s="227">
        <f t="shared" si="26"/>
        <v>1790000</v>
      </c>
      <c r="N429" s="196">
        <f t="shared" si="24"/>
        <v>395.8425475453339</v>
      </c>
      <c r="O429" s="268"/>
      <c r="P429" s="266"/>
      <c r="Q429" s="229"/>
      <c r="R429" s="229"/>
      <c r="S429" s="230"/>
      <c r="T429" s="231" t="s">
        <v>295</v>
      </c>
      <c r="U429" s="232">
        <v>0.04</v>
      </c>
    </row>
    <row r="430" spans="1:23" ht="27" customHeight="1">
      <c r="A430" s="13"/>
      <c r="B430" s="53" t="s">
        <v>63</v>
      </c>
      <c r="C430" s="41">
        <v>426</v>
      </c>
      <c r="D430" s="40">
        <v>4</v>
      </c>
      <c r="E430" s="40">
        <v>6040001072938</v>
      </c>
      <c r="F430" s="53" t="s">
        <v>1079</v>
      </c>
      <c r="G430" s="42" t="s">
        <v>1080</v>
      </c>
      <c r="H430" s="266">
        <v>20</v>
      </c>
      <c r="I430" s="267">
        <v>385</v>
      </c>
      <c r="J430" s="250">
        <v>5607500</v>
      </c>
      <c r="K430" s="196">
        <f t="shared" si="25"/>
        <v>14564.935064935065</v>
      </c>
      <c r="L430" s="225">
        <v>22537</v>
      </c>
      <c r="M430" s="227">
        <f t="shared" si="26"/>
        <v>5607500</v>
      </c>
      <c r="N430" s="196">
        <f t="shared" si="24"/>
        <v>248.81306296312729</v>
      </c>
      <c r="O430" s="268"/>
      <c r="P430" s="266"/>
      <c r="Q430" s="229"/>
      <c r="R430" s="229"/>
      <c r="S430" s="230"/>
      <c r="T430" s="231" t="s">
        <v>295</v>
      </c>
      <c r="U430" s="232">
        <v>0.04</v>
      </c>
    </row>
    <row r="431" spans="1:23" ht="27" customHeight="1">
      <c r="A431" s="13"/>
      <c r="B431" s="53" t="s">
        <v>63</v>
      </c>
      <c r="C431" s="41">
        <v>427</v>
      </c>
      <c r="D431" s="40">
        <v>5</v>
      </c>
      <c r="E431" s="40">
        <v>9040005021087</v>
      </c>
      <c r="F431" s="53" t="s">
        <v>1081</v>
      </c>
      <c r="G431" s="42" t="s">
        <v>241</v>
      </c>
      <c r="H431" s="266">
        <v>10</v>
      </c>
      <c r="I431" s="267">
        <v>93</v>
      </c>
      <c r="J431" s="250">
        <v>2306735</v>
      </c>
      <c r="K431" s="196">
        <f t="shared" si="25"/>
        <v>24803.602150537634</v>
      </c>
      <c r="L431" s="225">
        <v>5803</v>
      </c>
      <c r="M431" s="227">
        <f t="shared" si="26"/>
        <v>2306735</v>
      </c>
      <c r="N431" s="196">
        <f t="shared" ref="N431:N454" si="27">IF(AND(L431&gt;0,M431&gt;0),M431/L431,0)</f>
        <v>397.50732379803549</v>
      </c>
      <c r="O431" s="268"/>
      <c r="P431" s="266"/>
      <c r="Q431" s="229"/>
      <c r="R431" s="229"/>
      <c r="S431" s="230"/>
      <c r="T431" s="231"/>
      <c r="U431" s="232"/>
    </row>
    <row r="432" spans="1:23" ht="27" customHeight="1">
      <c r="A432" s="13"/>
      <c r="B432" s="53" t="s">
        <v>63</v>
      </c>
      <c r="C432" s="41">
        <v>428</v>
      </c>
      <c r="D432" s="40">
        <v>6</v>
      </c>
      <c r="E432" s="40">
        <v>1210200729</v>
      </c>
      <c r="F432" s="53" t="s">
        <v>1082</v>
      </c>
      <c r="G432" s="42" t="s">
        <v>1082</v>
      </c>
      <c r="H432" s="266">
        <v>20</v>
      </c>
      <c r="I432" s="267">
        <v>4</v>
      </c>
      <c r="J432" s="250">
        <v>13625</v>
      </c>
      <c r="K432" s="196">
        <f t="shared" si="25"/>
        <v>3406.25</v>
      </c>
      <c r="L432" s="225">
        <v>52</v>
      </c>
      <c r="M432" s="227">
        <f t="shared" si="26"/>
        <v>13625</v>
      </c>
      <c r="N432" s="196">
        <f t="shared" si="27"/>
        <v>262.01923076923077</v>
      </c>
      <c r="O432" s="268" t="s">
        <v>295</v>
      </c>
      <c r="P432" s="266" t="s">
        <v>1189</v>
      </c>
      <c r="Q432" s="229" t="s">
        <v>295</v>
      </c>
      <c r="R432" s="229" t="s">
        <v>295</v>
      </c>
      <c r="S432" s="230">
        <v>1</v>
      </c>
      <c r="T432" s="231"/>
      <c r="U432" s="232">
        <v>0</v>
      </c>
    </row>
    <row r="433" spans="1:21" ht="27" customHeight="1">
      <c r="A433" s="13"/>
      <c r="B433" s="53" t="s">
        <v>63</v>
      </c>
      <c r="C433" s="41">
        <v>429</v>
      </c>
      <c r="D433" s="40">
        <v>5</v>
      </c>
      <c r="E433" s="40">
        <v>1212701963</v>
      </c>
      <c r="F433" s="53" t="s">
        <v>1083</v>
      </c>
      <c r="G433" s="42" t="s">
        <v>1084</v>
      </c>
      <c r="H433" s="266">
        <v>20</v>
      </c>
      <c r="I433" s="267">
        <v>187</v>
      </c>
      <c r="J433" s="250">
        <v>328950</v>
      </c>
      <c r="K433" s="196">
        <f t="shared" si="25"/>
        <v>1759.090909090909</v>
      </c>
      <c r="L433" s="225">
        <v>4934</v>
      </c>
      <c r="M433" s="227">
        <f t="shared" si="26"/>
        <v>328950</v>
      </c>
      <c r="N433" s="196">
        <f t="shared" si="27"/>
        <v>66.670044588569112</v>
      </c>
      <c r="O433" s="268" t="s">
        <v>295</v>
      </c>
      <c r="P433" s="266" t="s">
        <v>1189</v>
      </c>
      <c r="Q433" s="229"/>
      <c r="R433" s="229"/>
      <c r="S433" s="230"/>
      <c r="T433" s="231" t="s">
        <v>295</v>
      </c>
      <c r="U433" s="232">
        <v>1</v>
      </c>
    </row>
    <row r="434" spans="1:21" ht="27" customHeight="1">
      <c r="A434" s="13"/>
      <c r="B434" s="53" t="s">
        <v>63</v>
      </c>
      <c r="C434" s="41">
        <v>430</v>
      </c>
      <c r="D434" s="40">
        <v>4</v>
      </c>
      <c r="E434" s="40">
        <v>3010001195769</v>
      </c>
      <c r="F434" s="53" t="s">
        <v>1085</v>
      </c>
      <c r="G434" s="42" t="s">
        <v>1086</v>
      </c>
      <c r="H434" s="266">
        <v>20</v>
      </c>
      <c r="I434" s="267">
        <v>141</v>
      </c>
      <c r="J434" s="250">
        <v>1125850</v>
      </c>
      <c r="K434" s="196">
        <f t="shared" si="25"/>
        <v>7984.7517730496456</v>
      </c>
      <c r="L434" s="225">
        <v>7049</v>
      </c>
      <c r="M434" s="227">
        <f t="shared" si="26"/>
        <v>1125850</v>
      </c>
      <c r="N434" s="196">
        <f t="shared" si="27"/>
        <v>159.71769045254646</v>
      </c>
      <c r="O434" s="268" t="s">
        <v>295</v>
      </c>
      <c r="P434" s="266" t="s">
        <v>1189</v>
      </c>
      <c r="Q434" s="229"/>
      <c r="R434" s="229"/>
      <c r="S434" s="230"/>
      <c r="T434" s="231" t="s">
        <v>295</v>
      </c>
      <c r="U434" s="232">
        <v>0.37</v>
      </c>
    </row>
    <row r="435" spans="1:21" ht="27" customHeight="1">
      <c r="A435" s="13"/>
      <c r="B435" s="53" t="s">
        <v>63</v>
      </c>
      <c r="C435" s="41">
        <v>431</v>
      </c>
      <c r="D435" s="40">
        <v>6</v>
      </c>
      <c r="E435" s="40">
        <v>5040005021660</v>
      </c>
      <c r="F435" s="53" t="s">
        <v>1087</v>
      </c>
      <c r="G435" s="42" t="s">
        <v>1088</v>
      </c>
      <c r="H435" s="266">
        <v>20</v>
      </c>
      <c r="I435" s="267">
        <v>2</v>
      </c>
      <c r="J435" s="250">
        <v>7000</v>
      </c>
      <c r="K435" s="196">
        <f t="shared" si="25"/>
        <v>3500</v>
      </c>
      <c r="L435" s="225">
        <v>50</v>
      </c>
      <c r="M435" s="227">
        <f t="shared" si="26"/>
        <v>7000</v>
      </c>
      <c r="N435" s="196">
        <f t="shared" si="27"/>
        <v>140</v>
      </c>
      <c r="O435" s="268" t="s">
        <v>295</v>
      </c>
      <c r="P435" s="266" t="s">
        <v>1189</v>
      </c>
      <c r="Q435" s="229"/>
      <c r="R435" s="229"/>
      <c r="S435" s="230">
        <v>0</v>
      </c>
      <c r="T435" s="231"/>
      <c r="U435" s="232">
        <v>0</v>
      </c>
    </row>
    <row r="436" spans="1:21" ht="27" customHeight="1">
      <c r="A436" s="13"/>
      <c r="B436" s="53" t="s">
        <v>63</v>
      </c>
      <c r="C436" s="41">
        <v>432</v>
      </c>
      <c r="D436" s="40">
        <v>4</v>
      </c>
      <c r="E436" s="40" t="s">
        <v>1089</v>
      </c>
      <c r="F436" s="53" t="s">
        <v>1090</v>
      </c>
      <c r="G436" s="42" t="s">
        <v>1091</v>
      </c>
      <c r="H436" s="266">
        <v>20</v>
      </c>
      <c r="I436" s="267">
        <v>146</v>
      </c>
      <c r="J436" s="250">
        <v>1869278</v>
      </c>
      <c r="K436" s="196">
        <f t="shared" si="25"/>
        <v>12803.273972602739</v>
      </c>
      <c r="L436" s="225">
        <v>7491</v>
      </c>
      <c r="M436" s="227">
        <f t="shared" si="26"/>
        <v>1869278</v>
      </c>
      <c r="N436" s="196">
        <f t="shared" si="27"/>
        <v>249.53651047924177</v>
      </c>
      <c r="O436" s="268"/>
      <c r="P436" s="266" t="s">
        <v>1189</v>
      </c>
      <c r="Q436" s="229"/>
      <c r="R436" s="229"/>
      <c r="S436" s="230"/>
      <c r="T436" s="231" t="s">
        <v>295</v>
      </c>
      <c r="U436" s="232">
        <v>0.45</v>
      </c>
    </row>
    <row r="437" spans="1:21" ht="27" customHeight="1">
      <c r="A437" s="13"/>
      <c r="B437" s="53" t="s">
        <v>63</v>
      </c>
      <c r="C437" s="41">
        <v>433</v>
      </c>
      <c r="D437" s="40">
        <v>4</v>
      </c>
      <c r="E437" s="40">
        <v>7040001122923</v>
      </c>
      <c r="F437" s="53" t="s">
        <v>1092</v>
      </c>
      <c r="G437" s="42" t="s">
        <v>1093</v>
      </c>
      <c r="H437" s="266">
        <v>20</v>
      </c>
      <c r="I437" s="267">
        <v>40</v>
      </c>
      <c r="J437" s="250">
        <v>373700</v>
      </c>
      <c r="K437" s="196">
        <f t="shared" si="25"/>
        <v>9342.5</v>
      </c>
      <c r="L437" s="225">
        <v>1192</v>
      </c>
      <c r="M437" s="227">
        <f t="shared" si="26"/>
        <v>373700</v>
      </c>
      <c r="N437" s="196">
        <f t="shared" si="27"/>
        <v>313.50671140939596</v>
      </c>
      <c r="O437" s="268" t="s">
        <v>295</v>
      </c>
      <c r="P437" s="266" t="s">
        <v>1189</v>
      </c>
      <c r="Q437" s="229"/>
      <c r="R437" s="229"/>
      <c r="S437" s="230"/>
      <c r="T437" s="231"/>
      <c r="U437" s="232"/>
    </row>
    <row r="438" spans="1:21" ht="27" customHeight="1">
      <c r="A438" s="13"/>
      <c r="B438" s="53" t="s">
        <v>63</v>
      </c>
      <c r="C438" s="41">
        <v>434</v>
      </c>
      <c r="D438" s="40">
        <v>4</v>
      </c>
      <c r="E438" s="40" t="s">
        <v>1094</v>
      </c>
      <c r="F438" s="53" t="s">
        <v>1095</v>
      </c>
      <c r="G438" s="42" t="s">
        <v>1096</v>
      </c>
      <c r="H438" s="266">
        <v>20</v>
      </c>
      <c r="I438" s="267">
        <v>133</v>
      </c>
      <c r="J438" s="216">
        <v>1398486</v>
      </c>
      <c r="K438" s="196">
        <f t="shared" si="25"/>
        <v>10514.932330827067</v>
      </c>
      <c r="L438" s="225">
        <v>5278</v>
      </c>
      <c r="M438" s="227">
        <f t="shared" si="26"/>
        <v>1398486</v>
      </c>
      <c r="N438" s="196">
        <f t="shared" si="27"/>
        <v>264.96513830996588</v>
      </c>
      <c r="O438" s="268" t="s">
        <v>295</v>
      </c>
      <c r="P438" s="266" t="s">
        <v>1189</v>
      </c>
      <c r="Q438" s="229"/>
      <c r="R438" s="229"/>
      <c r="S438" s="230">
        <v>0</v>
      </c>
      <c r="T438" s="231"/>
      <c r="U438" s="232">
        <v>0</v>
      </c>
    </row>
    <row r="439" spans="1:21" ht="27" customHeight="1">
      <c r="A439" s="13"/>
      <c r="B439" s="53" t="s">
        <v>63</v>
      </c>
      <c r="C439" s="41">
        <v>435</v>
      </c>
      <c r="D439" s="40">
        <v>5</v>
      </c>
      <c r="E439" s="40">
        <v>1040005019551</v>
      </c>
      <c r="F439" s="53" t="s">
        <v>1097</v>
      </c>
      <c r="G439" s="42" t="s">
        <v>1098</v>
      </c>
      <c r="H439" s="266">
        <v>20</v>
      </c>
      <c r="I439" s="267">
        <v>91</v>
      </c>
      <c r="J439" s="250">
        <v>1820836</v>
      </c>
      <c r="K439" s="196">
        <f t="shared" si="25"/>
        <v>20009.186813186814</v>
      </c>
      <c r="L439" s="225">
        <v>3628</v>
      </c>
      <c r="M439" s="227">
        <f t="shared" si="26"/>
        <v>1820836</v>
      </c>
      <c r="N439" s="196">
        <f t="shared" si="27"/>
        <v>501.88423373759645</v>
      </c>
      <c r="O439" s="268" t="s">
        <v>295</v>
      </c>
      <c r="P439" s="266" t="s">
        <v>1189</v>
      </c>
      <c r="Q439" s="229"/>
      <c r="R439" s="229"/>
      <c r="S439" s="230"/>
      <c r="T439" s="231"/>
      <c r="U439" s="232"/>
    </row>
    <row r="440" spans="1:21" ht="27" customHeight="1">
      <c r="A440" s="13"/>
      <c r="B440" s="53" t="s">
        <v>63</v>
      </c>
      <c r="C440" s="41">
        <v>436</v>
      </c>
      <c r="D440" s="40">
        <v>4</v>
      </c>
      <c r="E440" s="40">
        <v>1214800243</v>
      </c>
      <c r="F440" s="53" t="s">
        <v>1099</v>
      </c>
      <c r="G440" s="42" t="s">
        <v>1100</v>
      </c>
      <c r="H440" s="266">
        <v>20</v>
      </c>
      <c r="I440" s="267">
        <v>122</v>
      </c>
      <c r="J440" s="250">
        <v>2405742</v>
      </c>
      <c r="K440" s="196">
        <f t="shared" si="25"/>
        <v>19719.196721311477</v>
      </c>
      <c r="L440" s="225">
        <v>9622</v>
      </c>
      <c r="M440" s="227">
        <f t="shared" si="26"/>
        <v>2405742</v>
      </c>
      <c r="N440" s="196">
        <f t="shared" si="27"/>
        <v>250.02515069632094</v>
      </c>
      <c r="O440" s="268"/>
      <c r="P440" s="266" t="s">
        <v>1189</v>
      </c>
      <c r="Q440" s="229"/>
      <c r="R440" s="229"/>
      <c r="S440" s="230"/>
      <c r="T440" s="231"/>
      <c r="U440" s="232"/>
    </row>
    <row r="441" spans="1:21" ht="27" customHeight="1">
      <c r="A441" s="13"/>
      <c r="B441" s="53" t="s">
        <v>63</v>
      </c>
      <c r="C441" s="41">
        <v>437</v>
      </c>
      <c r="D441" s="40">
        <v>2</v>
      </c>
      <c r="E441" s="40">
        <v>4040005011712</v>
      </c>
      <c r="F441" s="53" t="s">
        <v>1101</v>
      </c>
      <c r="G441" s="42" t="s">
        <v>1102</v>
      </c>
      <c r="H441" s="266">
        <v>10</v>
      </c>
      <c r="I441" s="267">
        <v>42</v>
      </c>
      <c r="J441" s="250">
        <v>804020</v>
      </c>
      <c r="K441" s="196">
        <f t="shared" si="25"/>
        <v>19143.333333333332</v>
      </c>
      <c r="L441" s="225">
        <v>2980</v>
      </c>
      <c r="M441" s="227">
        <f t="shared" si="26"/>
        <v>804020</v>
      </c>
      <c r="N441" s="196">
        <f t="shared" si="27"/>
        <v>269.80536912751677</v>
      </c>
      <c r="O441" s="268" t="s">
        <v>295</v>
      </c>
      <c r="P441" s="266" t="s">
        <v>1189</v>
      </c>
      <c r="Q441" s="229"/>
      <c r="R441" s="229"/>
      <c r="S441" s="230"/>
      <c r="T441" s="231"/>
      <c r="U441" s="232"/>
    </row>
    <row r="442" spans="1:21" ht="27" customHeight="1">
      <c r="A442" s="13"/>
      <c r="B442" s="53" t="s">
        <v>63</v>
      </c>
      <c r="C442" s="41">
        <v>438</v>
      </c>
      <c r="D442" s="40">
        <v>4</v>
      </c>
      <c r="E442" s="40">
        <v>1213600495</v>
      </c>
      <c r="F442" s="53" t="s">
        <v>1103</v>
      </c>
      <c r="G442" s="42" t="s">
        <v>504</v>
      </c>
      <c r="H442" s="266">
        <v>20</v>
      </c>
      <c r="I442" s="267">
        <v>7</v>
      </c>
      <c r="J442" s="250">
        <v>45629</v>
      </c>
      <c r="K442" s="196">
        <f t="shared" ref="K442:K454" si="28">IF(AND(I442&gt;0,J442&gt;0),J442/I442,0)</f>
        <v>6518.4285714285716</v>
      </c>
      <c r="L442" s="225">
        <v>150</v>
      </c>
      <c r="M442" s="227">
        <f t="shared" ref="M442:M454" si="29">J442</f>
        <v>45629</v>
      </c>
      <c r="N442" s="196">
        <f t="shared" si="27"/>
        <v>304.19333333333333</v>
      </c>
      <c r="O442" s="268"/>
      <c r="P442" s="266" t="s">
        <v>1189</v>
      </c>
      <c r="Q442" s="229"/>
      <c r="R442" s="229"/>
      <c r="S442" s="230"/>
      <c r="T442" s="231"/>
      <c r="U442" s="232"/>
    </row>
    <row r="443" spans="1:21" ht="27" customHeight="1">
      <c r="A443" s="13"/>
      <c r="B443" s="53" t="s">
        <v>63</v>
      </c>
      <c r="C443" s="41">
        <v>439</v>
      </c>
      <c r="D443" s="40">
        <v>6</v>
      </c>
      <c r="E443" s="40">
        <v>3010005027605</v>
      </c>
      <c r="F443" s="53" t="s">
        <v>1104</v>
      </c>
      <c r="G443" s="42" t="s">
        <v>1105</v>
      </c>
      <c r="H443" s="266">
        <v>20</v>
      </c>
      <c r="I443" s="267">
        <v>54</v>
      </c>
      <c r="J443" s="250">
        <v>907380</v>
      </c>
      <c r="K443" s="196">
        <f t="shared" si="28"/>
        <v>16803.333333333332</v>
      </c>
      <c r="L443" s="225">
        <v>3195</v>
      </c>
      <c r="M443" s="227">
        <f t="shared" si="29"/>
        <v>907380</v>
      </c>
      <c r="N443" s="196">
        <f t="shared" si="27"/>
        <v>284</v>
      </c>
      <c r="O443" s="268"/>
      <c r="P443" s="266" t="s">
        <v>1189</v>
      </c>
      <c r="Q443" s="229"/>
      <c r="R443" s="229"/>
      <c r="S443" s="230">
        <v>0</v>
      </c>
      <c r="T443" s="231" t="s">
        <v>295</v>
      </c>
      <c r="U443" s="232">
        <v>0.1</v>
      </c>
    </row>
    <row r="444" spans="1:21" ht="27" customHeight="1">
      <c r="A444" s="13"/>
      <c r="B444" s="53" t="s">
        <v>63</v>
      </c>
      <c r="C444" s="41">
        <v>440</v>
      </c>
      <c r="D444" s="40">
        <v>6</v>
      </c>
      <c r="E444" s="40">
        <v>3010005027605</v>
      </c>
      <c r="F444" s="53" t="s">
        <v>1106</v>
      </c>
      <c r="G444" s="42" t="s">
        <v>1107</v>
      </c>
      <c r="H444" s="266">
        <v>20</v>
      </c>
      <c r="I444" s="267">
        <v>74</v>
      </c>
      <c r="J444" s="250">
        <v>1182776</v>
      </c>
      <c r="K444" s="196">
        <f t="shared" si="28"/>
        <v>15983.45945945946</v>
      </c>
      <c r="L444" s="225">
        <v>4164</v>
      </c>
      <c r="M444" s="227">
        <f t="shared" si="29"/>
        <v>1182776</v>
      </c>
      <c r="N444" s="196">
        <f t="shared" si="27"/>
        <v>284.04803073967338</v>
      </c>
      <c r="O444" s="268" t="s">
        <v>295</v>
      </c>
      <c r="P444" s="266" t="s">
        <v>1189</v>
      </c>
      <c r="Q444" s="229"/>
      <c r="R444" s="229"/>
      <c r="S444" s="230"/>
      <c r="T444" s="231"/>
      <c r="U444" s="232"/>
    </row>
    <row r="445" spans="1:21" ht="27" customHeight="1">
      <c r="A445" s="13"/>
      <c r="B445" s="53" t="s">
        <v>63</v>
      </c>
      <c r="C445" s="41">
        <v>441</v>
      </c>
      <c r="D445" s="40">
        <v>4</v>
      </c>
      <c r="E445" s="40">
        <v>8040003001075</v>
      </c>
      <c r="F445" s="53" t="s">
        <v>1108</v>
      </c>
      <c r="G445" s="42" t="s">
        <v>1109</v>
      </c>
      <c r="H445" s="266">
        <v>20</v>
      </c>
      <c r="I445" s="267">
        <v>207</v>
      </c>
      <c r="J445" s="250">
        <v>3012844</v>
      </c>
      <c r="K445" s="196">
        <f t="shared" si="28"/>
        <v>14554.801932367151</v>
      </c>
      <c r="L445" s="225">
        <v>6410</v>
      </c>
      <c r="M445" s="227">
        <f t="shared" si="29"/>
        <v>3012844</v>
      </c>
      <c r="N445" s="196">
        <f t="shared" si="27"/>
        <v>470.02246489859596</v>
      </c>
      <c r="O445" s="268"/>
      <c r="P445" s="266" t="s">
        <v>1189</v>
      </c>
      <c r="Q445" s="229"/>
      <c r="R445" s="229"/>
      <c r="S445" s="230"/>
      <c r="T445" s="231" t="s">
        <v>295</v>
      </c>
      <c r="U445" s="232">
        <v>0.2</v>
      </c>
    </row>
    <row r="446" spans="1:21" ht="27" customHeight="1">
      <c r="A446" s="13"/>
      <c r="B446" s="53" t="s">
        <v>63</v>
      </c>
      <c r="C446" s="41">
        <v>442</v>
      </c>
      <c r="D446" s="40">
        <v>4</v>
      </c>
      <c r="E446" s="40">
        <v>4040001090388</v>
      </c>
      <c r="F446" s="53" t="s">
        <v>1110</v>
      </c>
      <c r="G446" s="42" t="s">
        <v>1111</v>
      </c>
      <c r="H446" s="266">
        <v>20</v>
      </c>
      <c r="I446" s="267">
        <v>24</v>
      </c>
      <c r="J446" s="250">
        <v>225405</v>
      </c>
      <c r="K446" s="196">
        <f t="shared" si="28"/>
        <v>9391.875</v>
      </c>
      <c r="L446" s="225">
        <v>1111</v>
      </c>
      <c r="M446" s="227">
        <f t="shared" si="29"/>
        <v>225405</v>
      </c>
      <c r="N446" s="196">
        <f t="shared" si="27"/>
        <v>202.8847884788479</v>
      </c>
      <c r="O446" s="268" t="s">
        <v>295</v>
      </c>
      <c r="P446" s="266" t="s">
        <v>1189</v>
      </c>
      <c r="Q446" s="229"/>
      <c r="R446" s="229"/>
      <c r="S446" s="230"/>
      <c r="T446" s="231"/>
      <c r="U446" s="232"/>
    </row>
    <row r="447" spans="1:21" ht="27" customHeight="1">
      <c r="A447" s="13"/>
      <c r="B447" s="53" t="s">
        <v>63</v>
      </c>
      <c r="C447" s="41">
        <v>443</v>
      </c>
      <c r="D447" s="40">
        <v>5</v>
      </c>
      <c r="E447" s="40"/>
      <c r="F447" s="53" t="s">
        <v>1112</v>
      </c>
      <c r="G447" s="42" t="s">
        <v>1113</v>
      </c>
      <c r="H447" s="266">
        <v>10</v>
      </c>
      <c r="I447" s="267">
        <v>21</v>
      </c>
      <c r="J447" s="250">
        <v>100324</v>
      </c>
      <c r="K447" s="196">
        <f t="shared" si="28"/>
        <v>4777.333333333333</v>
      </c>
      <c r="L447" s="225">
        <v>581</v>
      </c>
      <c r="M447" s="227">
        <f t="shared" si="29"/>
        <v>100324</v>
      </c>
      <c r="N447" s="196">
        <f t="shared" si="27"/>
        <v>172.67469879518072</v>
      </c>
      <c r="O447" s="268" t="s">
        <v>295</v>
      </c>
      <c r="P447" s="266" t="s">
        <v>1189</v>
      </c>
      <c r="Q447" s="229"/>
      <c r="R447" s="229"/>
      <c r="S447" s="230"/>
      <c r="T447" s="231"/>
      <c r="U447" s="232"/>
    </row>
    <row r="448" spans="1:21" ht="27" customHeight="1">
      <c r="A448" s="13"/>
      <c r="B448" s="53" t="s">
        <v>63</v>
      </c>
      <c r="C448" s="41">
        <v>444</v>
      </c>
      <c r="D448" s="40">
        <v>4</v>
      </c>
      <c r="E448" s="40">
        <v>1213600487</v>
      </c>
      <c r="F448" s="53" t="s">
        <v>269</v>
      </c>
      <c r="G448" s="42" t="s">
        <v>270</v>
      </c>
      <c r="H448" s="266">
        <v>20</v>
      </c>
      <c r="I448" s="267">
        <v>13</v>
      </c>
      <c r="J448" s="250">
        <f>22400+99200+89200+99000+82800</f>
        <v>392600</v>
      </c>
      <c r="K448" s="196">
        <f t="shared" si="28"/>
        <v>30200</v>
      </c>
      <c r="L448" s="225">
        <f>28+124+112+124+104</f>
        <v>492</v>
      </c>
      <c r="M448" s="227">
        <f t="shared" si="29"/>
        <v>392600</v>
      </c>
      <c r="N448" s="196">
        <f t="shared" si="27"/>
        <v>797.96747967479678</v>
      </c>
      <c r="O448" s="268" t="s">
        <v>295</v>
      </c>
      <c r="P448" s="266" t="s">
        <v>1189</v>
      </c>
      <c r="Q448" s="229" t="s">
        <v>295</v>
      </c>
      <c r="R448" s="229" t="s">
        <v>295</v>
      </c>
      <c r="S448" s="230">
        <v>1</v>
      </c>
      <c r="T448" s="231"/>
      <c r="U448" s="232"/>
    </row>
    <row r="449" spans="1:21" ht="27" customHeight="1">
      <c r="A449" s="13"/>
      <c r="B449" s="53" t="s">
        <v>63</v>
      </c>
      <c r="C449" s="41">
        <v>445</v>
      </c>
      <c r="D449" s="40">
        <v>4</v>
      </c>
      <c r="E449" s="40"/>
      <c r="F449" s="53" t="s">
        <v>1114</v>
      </c>
      <c r="G449" s="42" t="s">
        <v>1115</v>
      </c>
      <c r="H449" s="266">
        <v>20</v>
      </c>
      <c r="I449" s="267">
        <v>4</v>
      </c>
      <c r="J449" s="250">
        <v>28294</v>
      </c>
      <c r="K449" s="196">
        <f t="shared" si="28"/>
        <v>7073.5</v>
      </c>
      <c r="L449" s="225">
        <v>45</v>
      </c>
      <c r="M449" s="227">
        <f t="shared" si="29"/>
        <v>28294</v>
      </c>
      <c r="N449" s="196">
        <f t="shared" si="27"/>
        <v>628.75555555555559</v>
      </c>
      <c r="O449" s="268" t="s">
        <v>295</v>
      </c>
      <c r="P449" s="266" t="s">
        <v>1189</v>
      </c>
      <c r="Q449" s="229"/>
      <c r="R449" s="229"/>
      <c r="S449" s="230"/>
      <c r="T449" s="231"/>
      <c r="U449" s="232"/>
    </row>
    <row r="450" spans="1:21" ht="27" customHeight="1">
      <c r="A450" s="13"/>
      <c r="B450" s="53" t="s">
        <v>63</v>
      </c>
      <c r="C450" s="41">
        <v>446</v>
      </c>
      <c r="D450" s="40">
        <v>4</v>
      </c>
      <c r="E450" s="40">
        <v>8040001120827</v>
      </c>
      <c r="F450" s="53" t="s">
        <v>1116</v>
      </c>
      <c r="G450" s="42" t="s">
        <v>1117</v>
      </c>
      <c r="H450" s="266">
        <v>20</v>
      </c>
      <c r="I450" s="267">
        <v>22</v>
      </c>
      <c r="J450" s="250">
        <v>335610</v>
      </c>
      <c r="K450" s="196">
        <f t="shared" si="28"/>
        <v>15255</v>
      </c>
      <c r="L450" s="225">
        <v>1406</v>
      </c>
      <c r="M450" s="227">
        <f t="shared" si="29"/>
        <v>335610</v>
      </c>
      <c r="N450" s="196">
        <f t="shared" si="27"/>
        <v>238.69843527738266</v>
      </c>
      <c r="O450" s="268" t="s">
        <v>295</v>
      </c>
      <c r="P450" s="266" t="s">
        <v>1189</v>
      </c>
      <c r="Q450" s="229" t="s">
        <v>295</v>
      </c>
      <c r="R450" s="229" t="s">
        <v>295</v>
      </c>
      <c r="S450" s="230">
        <v>0.96499999999999997</v>
      </c>
      <c r="T450" s="231"/>
      <c r="U450" s="232"/>
    </row>
    <row r="451" spans="1:21" ht="27" customHeight="1">
      <c r="A451" s="13"/>
      <c r="B451" s="53" t="s">
        <v>63</v>
      </c>
      <c r="C451" s="41">
        <v>447</v>
      </c>
      <c r="D451" s="40">
        <v>4</v>
      </c>
      <c r="E451" s="40">
        <v>1213600412</v>
      </c>
      <c r="F451" s="53" t="s">
        <v>1118</v>
      </c>
      <c r="G451" s="42" t="s">
        <v>1119</v>
      </c>
      <c r="H451" s="266">
        <v>20</v>
      </c>
      <c r="I451" s="267">
        <v>20</v>
      </c>
      <c r="J451" s="250">
        <v>258743</v>
      </c>
      <c r="K451" s="196">
        <f t="shared" si="28"/>
        <v>12937.15</v>
      </c>
      <c r="L451" s="225">
        <v>1188</v>
      </c>
      <c r="M451" s="227">
        <f t="shared" si="29"/>
        <v>258743</v>
      </c>
      <c r="N451" s="196">
        <f t="shared" si="27"/>
        <v>217.79713804713805</v>
      </c>
      <c r="O451" s="268" t="s">
        <v>295</v>
      </c>
      <c r="P451" s="266" t="s">
        <v>1189</v>
      </c>
      <c r="Q451" s="229"/>
      <c r="R451" s="229"/>
      <c r="S451" s="230"/>
      <c r="T451" s="231"/>
      <c r="U451" s="232"/>
    </row>
    <row r="452" spans="1:21" ht="27" customHeight="1">
      <c r="A452" s="13"/>
      <c r="B452" s="53" t="s">
        <v>63</v>
      </c>
      <c r="C452" s="41">
        <v>448</v>
      </c>
      <c r="D452" s="40">
        <v>4</v>
      </c>
      <c r="E452" s="40" t="s">
        <v>1120</v>
      </c>
      <c r="F452" s="53" t="s">
        <v>1121</v>
      </c>
      <c r="G452" s="42" t="s">
        <v>1122</v>
      </c>
      <c r="H452" s="266">
        <v>20</v>
      </c>
      <c r="I452" s="267">
        <v>249</v>
      </c>
      <c r="J452" s="250">
        <v>2903250</v>
      </c>
      <c r="K452" s="196">
        <f t="shared" si="28"/>
        <v>11659.638554216868</v>
      </c>
      <c r="L452" s="225">
        <v>13612</v>
      </c>
      <c r="M452" s="227">
        <f t="shared" si="29"/>
        <v>2903250</v>
      </c>
      <c r="N452" s="196">
        <f t="shared" si="27"/>
        <v>213.28607111372318</v>
      </c>
      <c r="O452" s="268" t="s">
        <v>295</v>
      </c>
      <c r="P452" s="266" t="s">
        <v>1189</v>
      </c>
      <c r="Q452" s="229"/>
      <c r="R452" s="229"/>
      <c r="S452" s="230"/>
      <c r="T452" s="231"/>
      <c r="U452" s="232"/>
    </row>
    <row r="453" spans="1:21" ht="27" customHeight="1">
      <c r="A453" s="13"/>
      <c r="B453" s="53" t="s">
        <v>63</v>
      </c>
      <c r="C453" s="41">
        <v>449</v>
      </c>
      <c r="D453" s="40"/>
      <c r="E453" s="40"/>
      <c r="F453" s="53" t="s">
        <v>1123</v>
      </c>
      <c r="G453" s="42" t="s">
        <v>1124</v>
      </c>
      <c r="H453" s="266">
        <v>20</v>
      </c>
      <c r="I453" s="267">
        <v>139</v>
      </c>
      <c r="J453" s="250">
        <v>1271657</v>
      </c>
      <c r="K453" s="196">
        <f t="shared" si="28"/>
        <v>9148.6115107913665</v>
      </c>
      <c r="L453" s="225">
        <v>6450</v>
      </c>
      <c r="M453" s="227">
        <f t="shared" si="29"/>
        <v>1271657</v>
      </c>
      <c r="N453" s="196">
        <f t="shared" si="27"/>
        <v>197.15612403100775</v>
      </c>
      <c r="O453" s="268"/>
      <c r="P453" s="266" t="s">
        <v>1189</v>
      </c>
      <c r="Q453" s="229"/>
      <c r="R453" s="229"/>
      <c r="S453" s="230"/>
      <c r="T453" s="231"/>
      <c r="U453" s="232"/>
    </row>
    <row r="454" spans="1:21" ht="27" customHeight="1">
      <c r="A454" s="13"/>
      <c r="B454" s="53" t="s">
        <v>1125</v>
      </c>
      <c r="C454" s="41">
        <v>450</v>
      </c>
      <c r="D454" s="40">
        <v>4</v>
      </c>
      <c r="E454" s="40">
        <v>1210400881</v>
      </c>
      <c r="F454" s="53" t="s">
        <v>1126</v>
      </c>
      <c r="G454" s="42" t="s">
        <v>1127</v>
      </c>
      <c r="H454" s="266">
        <v>20</v>
      </c>
      <c r="I454" s="267">
        <v>97</v>
      </c>
      <c r="J454" s="250">
        <v>1505659</v>
      </c>
      <c r="K454" s="196">
        <f t="shared" si="28"/>
        <v>15522.257731958764</v>
      </c>
      <c r="L454" s="225">
        <v>10323</v>
      </c>
      <c r="M454" s="227">
        <f t="shared" si="29"/>
        <v>1505659</v>
      </c>
      <c r="N454" s="196">
        <f t="shared" si="27"/>
        <v>145.8547902741451</v>
      </c>
      <c r="O454" s="268" t="s">
        <v>295</v>
      </c>
      <c r="P454" s="266" t="s">
        <v>1189</v>
      </c>
      <c r="Q454" s="229"/>
      <c r="R454" s="229"/>
      <c r="S454" s="230"/>
      <c r="T454" s="231"/>
      <c r="U454" s="232">
        <v>0.1</v>
      </c>
    </row>
    <row r="455" spans="1:21" ht="27" customHeight="1">
      <c r="A455" s="13"/>
      <c r="B455" s="53" t="s">
        <v>63</v>
      </c>
      <c r="C455" s="41">
        <v>451</v>
      </c>
      <c r="D455" s="40">
        <v>3</v>
      </c>
      <c r="E455" s="40"/>
      <c r="F455" s="53" t="s">
        <v>1128</v>
      </c>
      <c r="G455" s="42" t="s">
        <v>1129</v>
      </c>
      <c r="H455" s="266">
        <v>20</v>
      </c>
      <c r="I455" s="267">
        <v>178</v>
      </c>
      <c r="J455" s="250">
        <v>2376863</v>
      </c>
      <c r="K455" s="196">
        <v>13353.162921348314</v>
      </c>
      <c r="L455" s="225">
        <v>6339</v>
      </c>
      <c r="M455" s="227">
        <v>2376863</v>
      </c>
      <c r="N455" s="196">
        <v>374.95866855970974</v>
      </c>
      <c r="O455" s="268" t="s">
        <v>295</v>
      </c>
      <c r="P455" s="266" t="s">
        <v>1189</v>
      </c>
      <c r="Q455" s="229"/>
      <c r="R455" s="229"/>
      <c r="S455" s="230"/>
      <c r="T455" s="231"/>
      <c r="U455" s="232"/>
    </row>
    <row r="456" spans="1:21" ht="27" customHeight="1">
      <c r="A456" s="13"/>
      <c r="B456" s="53" t="s">
        <v>63</v>
      </c>
      <c r="C456" s="41">
        <v>452</v>
      </c>
      <c r="D456" s="40">
        <v>4</v>
      </c>
      <c r="E456" s="40"/>
      <c r="F456" s="53" t="s">
        <v>1130</v>
      </c>
      <c r="G456" s="42" t="s">
        <v>1131</v>
      </c>
      <c r="H456" s="266">
        <v>20</v>
      </c>
      <c r="I456" s="267">
        <v>78</v>
      </c>
      <c r="J456" s="250">
        <v>124680</v>
      </c>
      <c r="K456" s="196">
        <v>1598.4615384615386</v>
      </c>
      <c r="L456" s="225">
        <v>2765</v>
      </c>
      <c r="M456" s="227">
        <v>124680</v>
      </c>
      <c r="N456" s="196">
        <v>45.092224231464741</v>
      </c>
      <c r="O456" s="268" t="s">
        <v>295</v>
      </c>
      <c r="P456" s="266" t="s">
        <v>1189</v>
      </c>
      <c r="Q456" s="229"/>
      <c r="R456" s="229"/>
      <c r="S456" s="230"/>
      <c r="T456" s="231" t="s">
        <v>295</v>
      </c>
      <c r="U456" s="232">
        <v>0.14000000000000001</v>
      </c>
    </row>
    <row r="457" spans="1:21" ht="27" customHeight="1">
      <c r="A457" s="13"/>
      <c r="B457" s="53" t="s">
        <v>63</v>
      </c>
      <c r="C457" s="41">
        <v>453</v>
      </c>
      <c r="D457" s="40">
        <v>4</v>
      </c>
      <c r="E457" s="40"/>
      <c r="F457" s="53" t="s">
        <v>1132</v>
      </c>
      <c r="G457" s="42" t="s">
        <v>1133</v>
      </c>
      <c r="H457" s="266">
        <v>20</v>
      </c>
      <c r="I457" s="267">
        <v>66</v>
      </c>
      <c r="J457" s="250">
        <v>1437092</v>
      </c>
      <c r="K457" s="196">
        <v>21774.121212121212</v>
      </c>
      <c r="L457" s="225">
        <v>4212</v>
      </c>
      <c r="M457" s="227">
        <v>1437092</v>
      </c>
      <c r="N457" s="196">
        <v>341.18993352326686</v>
      </c>
      <c r="O457" s="268" t="s">
        <v>295</v>
      </c>
      <c r="P457" s="266" t="s">
        <v>1189</v>
      </c>
      <c r="Q457" s="229"/>
      <c r="R457" s="229"/>
      <c r="S457" s="230"/>
      <c r="T457" s="231"/>
      <c r="U457" s="232"/>
    </row>
    <row r="458" spans="1:21" ht="27" customHeight="1">
      <c r="A458" s="13"/>
      <c r="B458" s="53" t="s">
        <v>63</v>
      </c>
      <c r="C458" s="41">
        <v>454</v>
      </c>
      <c r="D458" s="40">
        <v>4</v>
      </c>
      <c r="E458" s="40"/>
      <c r="F458" s="53" t="s">
        <v>1134</v>
      </c>
      <c r="G458" s="42" t="s">
        <v>1135</v>
      </c>
      <c r="H458" s="266">
        <v>14</v>
      </c>
      <c r="I458" s="267">
        <v>114</v>
      </c>
      <c r="J458" s="250">
        <v>699864</v>
      </c>
      <c r="K458" s="196">
        <v>6139.1578947368425</v>
      </c>
      <c r="L458" s="225">
        <v>3468</v>
      </c>
      <c r="M458" s="227">
        <v>699864</v>
      </c>
      <c r="N458" s="196">
        <v>201.80622837370242</v>
      </c>
      <c r="O458" s="268" t="s">
        <v>295</v>
      </c>
      <c r="P458" s="266" t="s">
        <v>1189</v>
      </c>
      <c r="Q458" s="229"/>
      <c r="R458" s="229"/>
      <c r="S458" s="230"/>
      <c r="T458" s="231" t="s">
        <v>295</v>
      </c>
      <c r="U458" s="232">
        <v>0.1</v>
      </c>
    </row>
    <row r="459" spans="1:21" ht="27" customHeight="1">
      <c r="A459" s="13"/>
      <c r="B459" s="53" t="s">
        <v>63</v>
      </c>
      <c r="C459" s="41">
        <v>455</v>
      </c>
      <c r="D459" s="40">
        <v>4</v>
      </c>
      <c r="E459" s="40"/>
      <c r="F459" s="53" t="s">
        <v>1136</v>
      </c>
      <c r="G459" s="42" t="s">
        <v>1137</v>
      </c>
      <c r="H459" s="266">
        <v>20</v>
      </c>
      <c r="I459" s="267">
        <v>32</v>
      </c>
      <c r="J459" s="250">
        <v>126160</v>
      </c>
      <c r="K459" s="196">
        <f t="shared" ref="K459:K473" si="30">IF(AND(I459&gt;0,J459&gt;0),J459/I459,0)</f>
        <v>3942.5</v>
      </c>
      <c r="L459" s="225">
        <v>565</v>
      </c>
      <c r="M459" s="227">
        <f t="shared" ref="M459:M473" si="31">J459</f>
        <v>126160</v>
      </c>
      <c r="N459" s="196">
        <f t="shared" ref="N459:N485" si="32">IF(AND(L459&gt;0,M459&gt;0),M459/L459,0)</f>
        <v>223.2920353982301</v>
      </c>
      <c r="O459" s="268" t="s">
        <v>295</v>
      </c>
      <c r="P459" s="266" t="s">
        <v>1189</v>
      </c>
      <c r="Q459" s="229"/>
      <c r="R459" s="229"/>
      <c r="S459" s="230"/>
      <c r="T459" s="231"/>
      <c r="U459" s="232"/>
    </row>
    <row r="460" spans="1:21" ht="27" customHeight="1">
      <c r="A460" s="13"/>
      <c r="B460" s="53" t="s">
        <v>63</v>
      </c>
      <c r="C460" s="41">
        <v>456</v>
      </c>
      <c r="D460" s="40">
        <v>4</v>
      </c>
      <c r="E460" s="40">
        <v>9040002016387</v>
      </c>
      <c r="F460" s="53" t="s">
        <v>1138</v>
      </c>
      <c r="G460" s="54" t="s">
        <v>1139</v>
      </c>
      <c r="H460" s="266">
        <v>20</v>
      </c>
      <c r="I460" s="267">
        <v>79</v>
      </c>
      <c r="J460" s="250">
        <v>732269</v>
      </c>
      <c r="K460" s="196">
        <f t="shared" si="30"/>
        <v>9269.2278481012654</v>
      </c>
      <c r="L460" s="225">
        <v>5547</v>
      </c>
      <c r="M460" s="227">
        <f t="shared" si="31"/>
        <v>732269</v>
      </c>
      <c r="N460" s="196">
        <f t="shared" si="32"/>
        <v>132.01171804579053</v>
      </c>
      <c r="O460" s="268"/>
      <c r="P460" s="266" t="s">
        <v>1189</v>
      </c>
      <c r="Q460" s="229"/>
      <c r="R460" s="229"/>
      <c r="S460" s="230"/>
      <c r="T460" s="231"/>
      <c r="U460" s="232"/>
    </row>
    <row r="461" spans="1:21" ht="27" customHeight="1">
      <c r="A461" s="13"/>
      <c r="B461" s="53" t="s">
        <v>63</v>
      </c>
      <c r="C461" s="41">
        <v>457</v>
      </c>
      <c r="D461" s="40">
        <v>4</v>
      </c>
      <c r="E461" s="40">
        <v>6370001048847</v>
      </c>
      <c r="F461" s="53" t="s">
        <v>1140</v>
      </c>
      <c r="G461" s="42" t="s">
        <v>1141</v>
      </c>
      <c r="H461" s="266">
        <v>20</v>
      </c>
      <c r="I461" s="267">
        <v>75</v>
      </c>
      <c r="J461" s="250">
        <v>882249</v>
      </c>
      <c r="K461" s="196">
        <f t="shared" si="30"/>
        <v>11763.32</v>
      </c>
      <c r="L461" s="225">
        <v>3630</v>
      </c>
      <c r="M461" s="227">
        <f t="shared" si="31"/>
        <v>882249</v>
      </c>
      <c r="N461" s="196">
        <f t="shared" si="32"/>
        <v>243.04380165289257</v>
      </c>
      <c r="O461" s="268" t="s">
        <v>295</v>
      </c>
      <c r="P461" s="266" t="s">
        <v>1189</v>
      </c>
      <c r="Q461" s="229"/>
      <c r="R461" s="229"/>
      <c r="S461" s="230"/>
      <c r="T461" s="231" t="s">
        <v>295</v>
      </c>
      <c r="U461" s="232">
        <v>0.3</v>
      </c>
    </row>
    <row r="462" spans="1:21" ht="27" customHeight="1">
      <c r="A462" s="13"/>
      <c r="B462" s="53" t="s">
        <v>63</v>
      </c>
      <c r="C462" s="41">
        <v>458</v>
      </c>
      <c r="D462" s="40">
        <v>5</v>
      </c>
      <c r="E462" s="40">
        <v>1210105688</v>
      </c>
      <c r="F462" s="53" t="s">
        <v>1142</v>
      </c>
      <c r="G462" s="42" t="s">
        <v>1143</v>
      </c>
      <c r="H462" s="266">
        <v>20</v>
      </c>
      <c r="I462" s="267">
        <v>124</v>
      </c>
      <c r="J462" s="250">
        <v>2196526</v>
      </c>
      <c r="K462" s="196">
        <f t="shared" si="30"/>
        <v>17713.919354838708</v>
      </c>
      <c r="L462" s="225">
        <v>7731</v>
      </c>
      <c r="M462" s="227">
        <f t="shared" si="31"/>
        <v>2196526</v>
      </c>
      <c r="N462" s="196">
        <f t="shared" si="32"/>
        <v>284.11926012158841</v>
      </c>
      <c r="O462" s="268" t="s">
        <v>295</v>
      </c>
      <c r="P462" s="266" t="s">
        <v>1189</v>
      </c>
      <c r="Q462" s="229"/>
      <c r="R462" s="229"/>
      <c r="S462" s="230"/>
      <c r="T462" s="231"/>
      <c r="U462" s="232"/>
    </row>
    <row r="463" spans="1:21" ht="27" customHeight="1">
      <c r="A463" s="13"/>
      <c r="B463" s="53" t="s">
        <v>63</v>
      </c>
      <c r="C463" s="41">
        <v>459</v>
      </c>
      <c r="D463" s="40">
        <v>4</v>
      </c>
      <c r="E463" s="40">
        <v>3040001005792</v>
      </c>
      <c r="F463" s="53" t="s">
        <v>1144</v>
      </c>
      <c r="G463" s="42" t="s">
        <v>1145</v>
      </c>
      <c r="H463" s="266">
        <v>20</v>
      </c>
      <c r="I463" s="267">
        <v>0</v>
      </c>
      <c r="J463" s="250">
        <v>0</v>
      </c>
      <c r="K463" s="196">
        <f t="shared" si="30"/>
        <v>0</v>
      </c>
      <c r="L463" s="225">
        <v>0</v>
      </c>
      <c r="M463" s="227">
        <f t="shared" si="31"/>
        <v>0</v>
      </c>
      <c r="N463" s="196">
        <f t="shared" si="32"/>
        <v>0</v>
      </c>
      <c r="O463" s="268" t="s">
        <v>295</v>
      </c>
      <c r="P463" s="266" t="s">
        <v>1189</v>
      </c>
      <c r="Q463" s="229"/>
      <c r="R463" s="229"/>
      <c r="S463" s="230"/>
      <c r="T463" s="231"/>
      <c r="U463" s="232"/>
    </row>
    <row r="464" spans="1:21" ht="27" customHeight="1">
      <c r="A464" s="13"/>
      <c r="B464" s="53" t="s">
        <v>63</v>
      </c>
      <c r="C464" s="41">
        <v>460</v>
      </c>
      <c r="D464" s="40">
        <v>5</v>
      </c>
      <c r="E464" s="40">
        <v>6040005019794</v>
      </c>
      <c r="F464" s="53" t="s">
        <v>1146</v>
      </c>
      <c r="G464" s="42" t="s">
        <v>1147</v>
      </c>
      <c r="H464" s="266">
        <v>20</v>
      </c>
      <c r="I464" s="267">
        <v>119</v>
      </c>
      <c r="J464" s="250">
        <v>3809775</v>
      </c>
      <c r="K464" s="196">
        <f t="shared" si="30"/>
        <v>32014.915966386554</v>
      </c>
      <c r="L464" s="225">
        <v>6927</v>
      </c>
      <c r="M464" s="227">
        <f t="shared" si="31"/>
        <v>3809775</v>
      </c>
      <c r="N464" s="196">
        <f t="shared" si="32"/>
        <v>549.98917280207877</v>
      </c>
      <c r="O464" s="268" t="s">
        <v>295</v>
      </c>
      <c r="P464" s="266" t="s">
        <v>1189</v>
      </c>
      <c r="Q464" s="229"/>
      <c r="R464" s="229"/>
      <c r="S464" s="230"/>
      <c r="T464" s="231" t="s">
        <v>295</v>
      </c>
      <c r="U464" s="232">
        <v>0.1</v>
      </c>
    </row>
    <row r="465" spans="1:21" ht="27" customHeight="1">
      <c r="A465" s="13"/>
      <c r="B465" s="53" t="s">
        <v>63</v>
      </c>
      <c r="C465" s="41">
        <v>461</v>
      </c>
      <c r="D465" s="40">
        <v>4</v>
      </c>
      <c r="E465" s="40">
        <v>1210105696</v>
      </c>
      <c r="F465" s="53" t="s">
        <v>1079</v>
      </c>
      <c r="G465" s="42" t="s">
        <v>1148</v>
      </c>
      <c r="H465" s="266">
        <v>20</v>
      </c>
      <c r="I465" s="267">
        <v>39</v>
      </c>
      <c r="J465" s="250">
        <v>311500</v>
      </c>
      <c r="K465" s="196">
        <f t="shared" si="30"/>
        <v>7987.1794871794873</v>
      </c>
      <c r="L465" s="225">
        <v>1513</v>
      </c>
      <c r="M465" s="227">
        <f t="shared" si="31"/>
        <v>311500</v>
      </c>
      <c r="N465" s="196">
        <f t="shared" si="32"/>
        <v>205.88235294117646</v>
      </c>
      <c r="O465" s="268" t="s">
        <v>295</v>
      </c>
      <c r="P465" s="266" t="s">
        <v>1189</v>
      </c>
      <c r="Q465" s="229"/>
      <c r="R465" s="229"/>
      <c r="S465" s="230"/>
      <c r="T465" s="231" t="s">
        <v>295</v>
      </c>
      <c r="U465" s="232">
        <v>0.33</v>
      </c>
    </row>
    <row r="466" spans="1:21" ht="27" customHeight="1">
      <c r="A466" s="13"/>
      <c r="B466" s="53" t="s">
        <v>63</v>
      </c>
      <c r="C466" s="41">
        <v>462</v>
      </c>
      <c r="D466" s="40">
        <v>4</v>
      </c>
      <c r="E466" s="40" t="s">
        <v>911</v>
      </c>
      <c r="F466" s="53" t="s">
        <v>912</v>
      </c>
      <c r="G466" s="42" t="s">
        <v>1149</v>
      </c>
      <c r="H466" s="266">
        <v>20</v>
      </c>
      <c r="I466" s="267">
        <v>9</v>
      </c>
      <c r="J466" s="250">
        <v>71250</v>
      </c>
      <c r="K466" s="196">
        <f t="shared" si="30"/>
        <v>7916.666666666667</v>
      </c>
      <c r="L466" s="225">
        <v>225</v>
      </c>
      <c r="M466" s="227">
        <f t="shared" si="31"/>
        <v>71250</v>
      </c>
      <c r="N466" s="196">
        <f t="shared" si="32"/>
        <v>316.66666666666669</v>
      </c>
      <c r="O466" s="268" t="s">
        <v>295</v>
      </c>
      <c r="P466" s="266" t="s">
        <v>1189</v>
      </c>
      <c r="Q466" s="229"/>
      <c r="R466" s="229"/>
      <c r="S466" s="230"/>
      <c r="T466" s="231"/>
      <c r="U466" s="232"/>
    </row>
    <row r="467" spans="1:21" ht="27" customHeight="1">
      <c r="A467" s="13"/>
      <c r="B467" s="53" t="s">
        <v>63</v>
      </c>
      <c r="C467" s="41">
        <v>463</v>
      </c>
      <c r="D467" s="40">
        <v>4</v>
      </c>
      <c r="E467" s="40">
        <v>1210105670</v>
      </c>
      <c r="F467" s="53" t="s">
        <v>1150</v>
      </c>
      <c r="G467" s="44" t="s">
        <v>1151</v>
      </c>
      <c r="H467" s="266">
        <v>20</v>
      </c>
      <c r="I467" s="267">
        <v>41</v>
      </c>
      <c r="J467" s="250">
        <v>199640</v>
      </c>
      <c r="K467" s="196">
        <f t="shared" si="30"/>
        <v>4869.2682926829266</v>
      </c>
      <c r="L467" s="225"/>
      <c r="M467" s="227">
        <f t="shared" si="31"/>
        <v>199640</v>
      </c>
      <c r="N467" s="196">
        <f t="shared" si="32"/>
        <v>0</v>
      </c>
      <c r="O467" s="268"/>
      <c r="P467" s="266" t="s">
        <v>1189</v>
      </c>
      <c r="Q467" s="229"/>
      <c r="R467" s="229"/>
      <c r="S467" s="230"/>
      <c r="T467" s="231"/>
      <c r="U467" s="232"/>
    </row>
    <row r="468" spans="1:21" ht="27" customHeight="1">
      <c r="A468" s="13"/>
      <c r="B468" s="53" t="s">
        <v>63</v>
      </c>
      <c r="C468" s="41">
        <v>464</v>
      </c>
      <c r="D468" s="40">
        <v>4</v>
      </c>
      <c r="E468" s="40">
        <v>1210105498</v>
      </c>
      <c r="F468" s="53" t="s">
        <v>1152</v>
      </c>
      <c r="G468" s="56" t="s">
        <v>1153</v>
      </c>
      <c r="H468" s="266">
        <v>20</v>
      </c>
      <c r="I468" s="267">
        <v>416</v>
      </c>
      <c r="J468" s="250">
        <v>4401600</v>
      </c>
      <c r="K468" s="196">
        <f t="shared" si="30"/>
        <v>10580.76923076923</v>
      </c>
      <c r="L468" s="225">
        <v>18959</v>
      </c>
      <c r="M468" s="227">
        <f t="shared" si="31"/>
        <v>4401600</v>
      </c>
      <c r="N468" s="196">
        <f t="shared" si="32"/>
        <v>232.16414367846406</v>
      </c>
      <c r="O468" s="268" t="s">
        <v>295</v>
      </c>
      <c r="P468" s="266" t="s">
        <v>1189</v>
      </c>
      <c r="Q468" s="229"/>
      <c r="R468" s="229"/>
      <c r="S468" s="230"/>
      <c r="T468" s="231" t="s">
        <v>295</v>
      </c>
      <c r="U468" s="232">
        <v>0.03</v>
      </c>
    </row>
    <row r="469" spans="1:21" ht="27" customHeight="1">
      <c r="A469" s="13"/>
      <c r="B469" s="53" t="s">
        <v>63</v>
      </c>
      <c r="C469" s="41">
        <v>465</v>
      </c>
      <c r="D469" s="40">
        <v>4</v>
      </c>
      <c r="E469" s="40">
        <v>9040001107699</v>
      </c>
      <c r="F469" s="53" t="s">
        <v>1154</v>
      </c>
      <c r="G469" s="44" t="s">
        <v>1155</v>
      </c>
      <c r="H469" s="266">
        <v>20</v>
      </c>
      <c r="I469" s="267">
        <v>7</v>
      </c>
      <c r="J469" s="250">
        <v>117800</v>
      </c>
      <c r="K469" s="196">
        <f>IF(AND(I469&gt;0,J469&gt;0),J469/I469,0)</f>
        <v>16828.571428571428</v>
      </c>
      <c r="L469" s="225">
        <v>524</v>
      </c>
      <c r="M469" s="227">
        <f t="shared" si="31"/>
        <v>117800</v>
      </c>
      <c r="N469" s="196">
        <f>IF(AND(L469&gt;0,M469&gt;0),M469/L469,0)</f>
        <v>224.80916030534351</v>
      </c>
      <c r="O469" s="268" t="s">
        <v>295</v>
      </c>
      <c r="P469" s="266" t="s">
        <v>1189</v>
      </c>
      <c r="Q469" s="229"/>
      <c r="R469" s="229"/>
      <c r="S469" s="230"/>
      <c r="T469" s="231"/>
      <c r="U469" s="232"/>
    </row>
    <row r="470" spans="1:21" ht="27" customHeight="1">
      <c r="A470" s="13"/>
      <c r="B470" s="53" t="s">
        <v>63</v>
      </c>
      <c r="C470" s="41">
        <v>466</v>
      </c>
      <c r="D470" s="40">
        <v>4</v>
      </c>
      <c r="E470" s="40">
        <v>3010001195769</v>
      </c>
      <c r="F470" s="53" t="s">
        <v>1085</v>
      </c>
      <c r="G470" s="44" t="s">
        <v>1156</v>
      </c>
      <c r="H470" s="266">
        <v>20</v>
      </c>
      <c r="I470" s="267">
        <v>12</v>
      </c>
      <c r="J470" s="250">
        <v>78720</v>
      </c>
      <c r="K470" s="196">
        <f t="shared" si="30"/>
        <v>6560</v>
      </c>
      <c r="L470" s="225">
        <v>553</v>
      </c>
      <c r="M470" s="227">
        <f t="shared" si="31"/>
        <v>78720</v>
      </c>
      <c r="N470" s="196">
        <f t="shared" si="32"/>
        <v>142.35081374321879</v>
      </c>
      <c r="O470" s="268" t="s">
        <v>295</v>
      </c>
      <c r="P470" s="266" t="s">
        <v>1189</v>
      </c>
      <c r="Q470" s="229"/>
      <c r="R470" s="229"/>
      <c r="S470" s="230"/>
      <c r="T470" s="231" t="s">
        <v>295</v>
      </c>
      <c r="U470" s="232">
        <v>0.21</v>
      </c>
    </row>
    <row r="471" spans="1:21" ht="27" customHeight="1">
      <c r="A471" s="13"/>
      <c r="B471" s="53" t="s">
        <v>63</v>
      </c>
      <c r="C471" s="41">
        <v>467</v>
      </c>
      <c r="D471" s="40">
        <v>5</v>
      </c>
      <c r="E471" s="40"/>
      <c r="F471" s="53" t="s">
        <v>1157</v>
      </c>
      <c r="G471" s="44" t="s">
        <v>1158</v>
      </c>
      <c r="H471" s="266">
        <v>0</v>
      </c>
      <c r="I471" s="267">
        <v>0</v>
      </c>
      <c r="J471" s="250">
        <v>0</v>
      </c>
      <c r="K471" s="196">
        <f t="shared" si="30"/>
        <v>0</v>
      </c>
      <c r="L471" s="267">
        <v>0</v>
      </c>
      <c r="M471" s="227">
        <f t="shared" si="31"/>
        <v>0</v>
      </c>
      <c r="N471" s="196">
        <f t="shared" si="32"/>
        <v>0</v>
      </c>
      <c r="O471" s="268"/>
      <c r="P471" s="266" t="s">
        <v>1189</v>
      </c>
      <c r="Q471" s="229"/>
      <c r="R471" s="229"/>
      <c r="S471" s="230"/>
      <c r="T471" s="231"/>
      <c r="U471" s="232"/>
    </row>
    <row r="472" spans="1:21" ht="27" customHeight="1">
      <c r="A472" s="13"/>
      <c r="B472" s="53" t="s">
        <v>63</v>
      </c>
      <c r="C472" s="41">
        <v>468</v>
      </c>
      <c r="D472" s="40">
        <v>4</v>
      </c>
      <c r="E472" s="40"/>
      <c r="F472" s="53" t="s">
        <v>1159</v>
      </c>
      <c r="G472" s="44" t="s">
        <v>1160</v>
      </c>
      <c r="H472" s="266">
        <v>0</v>
      </c>
      <c r="I472" s="267">
        <v>0</v>
      </c>
      <c r="J472" s="250">
        <v>0</v>
      </c>
      <c r="K472" s="196">
        <f t="shared" si="30"/>
        <v>0</v>
      </c>
      <c r="L472" s="267">
        <v>0</v>
      </c>
      <c r="M472" s="227">
        <f t="shared" si="31"/>
        <v>0</v>
      </c>
      <c r="N472" s="196">
        <f t="shared" si="32"/>
        <v>0</v>
      </c>
      <c r="O472" s="268"/>
      <c r="P472" s="266" t="s">
        <v>1189</v>
      </c>
      <c r="Q472" s="229"/>
      <c r="R472" s="229"/>
      <c r="S472" s="230"/>
      <c r="T472" s="231"/>
      <c r="U472" s="232"/>
    </row>
    <row r="473" spans="1:21" ht="27" customHeight="1">
      <c r="A473" s="13"/>
      <c r="B473" s="53" t="s">
        <v>63</v>
      </c>
      <c r="C473" s="41">
        <v>469</v>
      </c>
      <c r="D473" s="40">
        <v>6</v>
      </c>
      <c r="E473" s="40"/>
      <c r="F473" s="53" t="s">
        <v>1161</v>
      </c>
      <c r="G473" s="44" t="s">
        <v>1161</v>
      </c>
      <c r="H473" s="266">
        <v>0</v>
      </c>
      <c r="I473" s="267">
        <v>0</v>
      </c>
      <c r="J473" s="250">
        <v>0</v>
      </c>
      <c r="K473" s="196">
        <f t="shared" si="30"/>
        <v>0</v>
      </c>
      <c r="L473" s="267">
        <v>0</v>
      </c>
      <c r="M473" s="227">
        <f t="shared" si="31"/>
        <v>0</v>
      </c>
      <c r="N473" s="196">
        <f t="shared" si="32"/>
        <v>0</v>
      </c>
      <c r="O473" s="268"/>
      <c r="P473" s="266" t="s">
        <v>1189</v>
      </c>
      <c r="Q473" s="229"/>
      <c r="R473" s="229"/>
      <c r="S473" s="230"/>
      <c r="T473" s="231"/>
      <c r="U473" s="232"/>
    </row>
    <row r="474" spans="1:21" ht="27" customHeight="1">
      <c r="A474" s="13"/>
      <c r="B474" s="53" t="s">
        <v>63</v>
      </c>
      <c r="C474" s="41">
        <v>470</v>
      </c>
      <c r="D474" s="40">
        <v>4</v>
      </c>
      <c r="E474" s="40"/>
      <c r="F474" s="53" t="s">
        <v>1162</v>
      </c>
      <c r="G474" s="44" t="s">
        <v>1163</v>
      </c>
      <c r="H474" s="266">
        <v>0</v>
      </c>
      <c r="I474" s="267">
        <v>0</v>
      </c>
      <c r="J474" s="250">
        <v>0</v>
      </c>
      <c r="K474" s="196">
        <f>IF(AND(I474&gt;0,J474&gt;0),J474/I474,0)</f>
        <v>0</v>
      </c>
      <c r="L474" s="267">
        <v>0</v>
      </c>
      <c r="M474" s="227">
        <f>J474</f>
        <v>0</v>
      </c>
      <c r="N474" s="196">
        <f t="shared" si="32"/>
        <v>0</v>
      </c>
      <c r="O474" s="268"/>
      <c r="P474" s="266" t="s">
        <v>1189</v>
      </c>
      <c r="Q474" s="229"/>
      <c r="R474" s="229"/>
      <c r="S474" s="230"/>
      <c r="T474" s="231"/>
      <c r="U474" s="232"/>
    </row>
    <row r="475" spans="1:21" ht="27" customHeight="1">
      <c r="A475" s="13"/>
      <c r="B475" s="53" t="s">
        <v>63</v>
      </c>
      <c r="C475" s="41">
        <v>471</v>
      </c>
      <c r="D475" s="40">
        <v>4</v>
      </c>
      <c r="E475" s="40"/>
      <c r="F475" s="53" t="s">
        <v>1164</v>
      </c>
      <c r="G475" s="44" t="s">
        <v>1165</v>
      </c>
      <c r="H475" s="266">
        <v>0</v>
      </c>
      <c r="I475" s="267">
        <v>0</v>
      </c>
      <c r="J475" s="250">
        <v>0</v>
      </c>
      <c r="K475" s="196">
        <f>IF(AND(I475&gt;0,J475&gt;0),J475/I475,0)</f>
        <v>0</v>
      </c>
      <c r="L475" s="267">
        <v>0</v>
      </c>
      <c r="M475" s="227">
        <f>J475</f>
        <v>0</v>
      </c>
      <c r="N475" s="196">
        <f t="shared" si="32"/>
        <v>0</v>
      </c>
      <c r="O475" s="268"/>
      <c r="P475" s="266" t="s">
        <v>1189</v>
      </c>
      <c r="Q475" s="229"/>
      <c r="R475" s="229"/>
      <c r="S475" s="230"/>
      <c r="T475" s="231"/>
      <c r="U475" s="232"/>
    </row>
    <row r="476" spans="1:21" ht="27" customHeight="1">
      <c r="A476" s="13"/>
      <c r="B476" s="53" t="s">
        <v>63</v>
      </c>
      <c r="C476" s="41">
        <v>472</v>
      </c>
      <c r="D476" s="40">
        <v>4</v>
      </c>
      <c r="E476" s="40">
        <v>1040001122953</v>
      </c>
      <c r="F476" s="53" t="s">
        <v>1166</v>
      </c>
      <c r="G476" s="44" t="s">
        <v>1167</v>
      </c>
      <c r="H476" s="266">
        <v>20</v>
      </c>
      <c r="I476" s="267">
        <v>91</v>
      </c>
      <c r="J476" s="250">
        <v>3142000</v>
      </c>
      <c r="K476" s="196">
        <f t="shared" ref="K476:K485" si="33">IF(AND(I476&gt;0,J476&gt;0),J476/I476,0)</f>
        <v>34527.472527472528</v>
      </c>
      <c r="L476" s="225">
        <v>7991</v>
      </c>
      <c r="M476" s="227">
        <f t="shared" ref="M476:M485" si="34">J476</f>
        <v>3142000</v>
      </c>
      <c r="N476" s="196">
        <f t="shared" si="32"/>
        <v>393.19234138405704</v>
      </c>
      <c r="O476" s="268" t="s">
        <v>295</v>
      </c>
      <c r="P476" s="266" t="s">
        <v>1189</v>
      </c>
      <c r="Q476" s="229"/>
      <c r="R476" s="229"/>
      <c r="S476" s="230"/>
      <c r="T476" s="231" t="s">
        <v>295</v>
      </c>
      <c r="U476" s="232">
        <v>0.76</v>
      </c>
    </row>
    <row r="477" spans="1:21" ht="27" customHeight="1">
      <c r="A477" s="13"/>
      <c r="B477" s="53" t="s">
        <v>1168</v>
      </c>
      <c r="C477" s="41">
        <v>473</v>
      </c>
      <c r="D477" s="40"/>
      <c r="E477" s="40"/>
      <c r="F477" s="53" t="s">
        <v>1169</v>
      </c>
      <c r="G477" s="44" t="s">
        <v>1170</v>
      </c>
      <c r="H477" s="266">
        <v>20</v>
      </c>
      <c r="I477" s="267">
        <v>47</v>
      </c>
      <c r="J477" s="250">
        <v>640575</v>
      </c>
      <c r="K477" s="196">
        <f t="shared" si="33"/>
        <v>13629.255319148937</v>
      </c>
      <c r="L477" s="225">
        <v>2135</v>
      </c>
      <c r="M477" s="227">
        <f t="shared" si="34"/>
        <v>640575</v>
      </c>
      <c r="N477" s="196">
        <f t="shared" si="32"/>
        <v>300.03512880562062</v>
      </c>
      <c r="O477" s="268"/>
      <c r="P477" s="266" t="s">
        <v>1189</v>
      </c>
      <c r="Q477" s="229"/>
      <c r="R477" s="229"/>
      <c r="S477" s="230"/>
      <c r="T477" s="231"/>
      <c r="U477" s="232"/>
    </row>
    <row r="478" spans="1:21" ht="27" customHeight="1">
      <c r="A478" s="13"/>
      <c r="B478" s="53" t="s">
        <v>63</v>
      </c>
      <c r="C478" s="41">
        <v>474</v>
      </c>
      <c r="D478" s="40">
        <v>4</v>
      </c>
      <c r="E478" s="40">
        <v>9040002079624</v>
      </c>
      <c r="F478" s="53" t="s">
        <v>1171</v>
      </c>
      <c r="G478" s="44" t="s">
        <v>1172</v>
      </c>
      <c r="H478" s="266">
        <v>20</v>
      </c>
      <c r="I478" s="267">
        <v>43</v>
      </c>
      <c r="J478" s="250">
        <v>654909</v>
      </c>
      <c r="K478" s="196">
        <f t="shared" si="33"/>
        <v>15230.441860465116</v>
      </c>
      <c r="L478" s="225">
        <v>2037</v>
      </c>
      <c r="M478" s="227">
        <f t="shared" si="34"/>
        <v>654909</v>
      </c>
      <c r="N478" s="196">
        <f t="shared" si="32"/>
        <v>321.50662739322536</v>
      </c>
      <c r="O478" s="268" t="s">
        <v>295</v>
      </c>
      <c r="P478" s="266" t="s">
        <v>1189</v>
      </c>
      <c r="Q478" s="229" t="s">
        <v>295</v>
      </c>
      <c r="R478" s="229" t="s">
        <v>295</v>
      </c>
      <c r="S478" s="230">
        <v>0.53500000000000003</v>
      </c>
      <c r="T478" s="231"/>
      <c r="U478" s="232"/>
    </row>
    <row r="479" spans="1:21" ht="27" customHeight="1">
      <c r="A479" s="13"/>
      <c r="B479" s="53" t="s">
        <v>63</v>
      </c>
      <c r="C479" s="41">
        <v>475</v>
      </c>
      <c r="D479" s="40">
        <v>4</v>
      </c>
      <c r="E479" s="40">
        <v>40003016989</v>
      </c>
      <c r="F479" s="53" t="s">
        <v>1173</v>
      </c>
      <c r="G479" s="42" t="s">
        <v>1174</v>
      </c>
      <c r="H479" s="266">
        <v>20</v>
      </c>
      <c r="I479" s="267">
        <v>34</v>
      </c>
      <c r="J479" s="250">
        <v>375321</v>
      </c>
      <c r="K479" s="196">
        <f t="shared" si="33"/>
        <v>11038.85294117647</v>
      </c>
      <c r="L479" s="225">
        <v>1877</v>
      </c>
      <c r="M479" s="227">
        <f t="shared" si="34"/>
        <v>375321</v>
      </c>
      <c r="N479" s="196">
        <f t="shared" si="32"/>
        <v>199.95791156100159</v>
      </c>
      <c r="O479" s="268" t="s">
        <v>295</v>
      </c>
      <c r="P479" s="266" t="s">
        <v>1189</v>
      </c>
      <c r="Q479" s="229"/>
      <c r="R479" s="229"/>
      <c r="S479" s="230"/>
      <c r="T479" s="231"/>
      <c r="U479" s="232"/>
    </row>
    <row r="480" spans="1:21" ht="27" customHeight="1">
      <c r="A480" s="13"/>
      <c r="B480" s="53" t="s">
        <v>1175</v>
      </c>
      <c r="C480" s="41">
        <v>476</v>
      </c>
      <c r="D480" s="40">
        <v>4</v>
      </c>
      <c r="E480" s="40">
        <v>1212402638</v>
      </c>
      <c r="F480" s="53" t="s">
        <v>1176</v>
      </c>
      <c r="G480" s="44" t="s">
        <v>1177</v>
      </c>
      <c r="H480" s="266">
        <v>3</v>
      </c>
      <c r="I480" s="267">
        <v>6</v>
      </c>
      <c r="J480" s="250">
        <v>93007</v>
      </c>
      <c r="K480" s="196">
        <f t="shared" si="33"/>
        <v>15501.166666666666</v>
      </c>
      <c r="L480" s="225">
        <v>182</v>
      </c>
      <c r="M480" s="227">
        <f t="shared" si="34"/>
        <v>93007</v>
      </c>
      <c r="N480" s="196">
        <f t="shared" si="32"/>
        <v>511.02747252747253</v>
      </c>
      <c r="O480" s="268" t="s">
        <v>295</v>
      </c>
      <c r="P480" s="266" t="s">
        <v>1189</v>
      </c>
      <c r="Q480" s="229"/>
      <c r="R480" s="229"/>
      <c r="S480" s="230"/>
      <c r="T480" s="231"/>
      <c r="U480" s="232"/>
    </row>
    <row r="481" spans="1:21" ht="27" customHeight="1">
      <c r="A481" s="13"/>
      <c r="B481" s="53" t="s">
        <v>63</v>
      </c>
      <c r="C481" s="41">
        <v>477</v>
      </c>
      <c r="D481" s="40"/>
      <c r="E481" s="40"/>
      <c r="F481" s="53" t="s">
        <v>1178</v>
      </c>
      <c r="G481" s="44" t="s">
        <v>1179</v>
      </c>
      <c r="H481" s="266">
        <v>40</v>
      </c>
      <c r="I481" s="267">
        <v>0</v>
      </c>
      <c r="J481" s="250">
        <v>0</v>
      </c>
      <c r="K481" s="196">
        <f t="shared" si="33"/>
        <v>0</v>
      </c>
      <c r="L481" s="225">
        <v>0</v>
      </c>
      <c r="M481" s="227">
        <f t="shared" si="34"/>
        <v>0</v>
      </c>
      <c r="N481" s="196">
        <f t="shared" si="32"/>
        <v>0</v>
      </c>
      <c r="O481" s="268"/>
      <c r="P481" s="266" t="s">
        <v>1189</v>
      </c>
      <c r="Q481" s="233"/>
      <c r="R481" s="233"/>
      <c r="S481" s="281"/>
      <c r="T481" s="282"/>
      <c r="U481" s="283"/>
    </row>
    <row r="482" spans="1:21" ht="27" customHeight="1">
      <c r="A482" s="13"/>
      <c r="B482" s="53" t="s">
        <v>63</v>
      </c>
      <c r="C482" s="41">
        <v>478</v>
      </c>
      <c r="D482" s="40">
        <v>4</v>
      </c>
      <c r="E482" s="40">
        <v>1212600520</v>
      </c>
      <c r="F482" s="53" t="s">
        <v>1180</v>
      </c>
      <c r="G482" s="44" t="s">
        <v>1181</v>
      </c>
      <c r="H482" s="266"/>
      <c r="I482" s="267">
        <v>29</v>
      </c>
      <c r="J482" s="250">
        <v>316013</v>
      </c>
      <c r="K482" s="196">
        <f t="shared" si="33"/>
        <v>10897</v>
      </c>
      <c r="L482" s="225">
        <v>1286</v>
      </c>
      <c r="M482" s="227">
        <f t="shared" si="34"/>
        <v>316013</v>
      </c>
      <c r="N482" s="196">
        <f t="shared" si="32"/>
        <v>245.73328149300156</v>
      </c>
      <c r="O482" s="268" t="s">
        <v>295</v>
      </c>
      <c r="P482" s="266" t="s">
        <v>1189</v>
      </c>
      <c r="Q482" s="229"/>
      <c r="R482" s="229"/>
      <c r="S482" s="230"/>
      <c r="T482" s="231"/>
      <c r="U482" s="232"/>
    </row>
    <row r="483" spans="1:21" ht="27" customHeight="1">
      <c r="A483" s="13"/>
      <c r="B483" s="53" t="s">
        <v>63</v>
      </c>
      <c r="C483" s="41">
        <v>479</v>
      </c>
      <c r="D483" s="40">
        <v>4</v>
      </c>
      <c r="E483" s="40">
        <v>7120003011117</v>
      </c>
      <c r="F483" s="53" t="s">
        <v>1182</v>
      </c>
      <c r="G483" s="44" t="s">
        <v>1183</v>
      </c>
      <c r="H483" s="266">
        <v>20</v>
      </c>
      <c r="I483" s="267">
        <v>84</v>
      </c>
      <c r="J483" s="250">
        <v>1043400</v>
      </c>
      <c r="K483" s="196">
        <f t="shared" si="33"/>
        <v>12421.428571428571</v>
      </c>
      <c r="L483" s="225">
        <v>4102.5</v>
      </c>
      <c r="M483" s="227">
        <f t="shared" si="34"/>
        <v>1043400</v>
      </c>
      <c r="N483" s="196">
        <f t="shared" si="32"/>
        <v>254.33272394881169</v>
      </c>
      <c r="O483" s="268" t="s">
        <v>295</v>
      </c>
      <c r="P483" s="266" t="s">
        <v>1189</v>
      </c>
      <c r="Q483" s="229" t="s">
        <v>295</v>
      </c>
      <c r="R483" s="229" t="s">
        <v>295</v>
      </c>
      <c r="S483" s="230">
        <v>0.35</v>
      </c>
      <c r="T483" s="231" t="s">
        <v>295</v>
      </c>
      <c r="U483" s="232">
        <v>0.09</v>
      </c>
    </row>
    <row r="484" spans="1:21" ht="27" customHeight="1">
      <c r="A484" s="13"/>
      <c r="B484" s="53" t="s">
        <v>63</v>
      </c>
      <c r="C484" s="41">
        <v>480</v>
      </c>
      <c r="D484" s="40">
        <v>4</v>
      </c>
      <c r="E484" s="40"/>
      <c r="F484" s="53" t="s">
        <v>1184</v>
      </c>
      <c r="G484" s="56" t="s">
        <v>1185</v>
      </c>
      <c r="H484" s="266">
        <v>20</v>
      </c>
      <c r="I484" s="267">
        <v>0</v>
      </c>
      <c r="J484" s="250">
        <v>0</v>
      </c>
      <c r="K484" s="196">
        <f t="shared" si="33"/>
        <v>0</v>
      </c>
      <c r="L484" s="225">
        <v>0</v>
      </c>
      <c r="M484" s="227">
        <f t="shared" si="34"/>
        <v>0</v>
      </c>
      <c r="N484" s="196">
        <f t="shared" si="32"/>
        <v>0</v>
      </c>
      <c r="O484" s="268" t="s">
        <v>295</v>
      </c>
      <c r="P484" s="266" t="s">
        <v>1189</v>
      </c>
      <c r="Q484" s="229"/>
      <c r="R484" s="229"/>
      <c r="S484" s="230"/>
      <c r="T484" s="231"/>
      <c r="U484" s="232"/>
    </row>
    <row r="485" spans="1:21" ht="27" customHeight="1">
      <c r="A485" s="13"/>
      <c r="B485" s="53" t="s">
        <v>63</v>
      </c>
      <c r="C485" s="41">
        <v>481</v>
      </c>
      <c r="D485" s="40">
        <v>2</v>
      </c>
      <c r="E485" s="40" t="s">
        <v>1186</v>
      </c>
      <c r="F485" s="53" t="s">
        <v>1187</v>
      </c>
      <c r="G485" s="44" t="s">
        <v>1188</v>
      </c>
      <c r="H485" s="266">
        <v>20</v>
      </c>
      <c r="I485" s="267">
        <v>144</v>
      </c>
      <c r="J485" s="250">
        <v>2661215</v>
      </c>
      <c r="K485" s="196">
        <f t="shared" si="33"/>
        <v>18480.659722222223</v>
      </c>
      <c r="L485" s="225">
        <v>6265</v>
      </c>
      <c r="M485" s="227">
        <f t="shared" si="34"/>
        <v>2661215</v>
      </c>
      <c r="N485" s="196">
        <f t="shared" si="32"/>
        <v>424.77494014365521</v>
      </c>
      <c r="O485" s="268" t="s">
        <v>295</v>
      </c>
      <c r="P485" s="266" t="s">
        <v>1189</v>
      </c>
      <c r="Q485" s="229"/>
      <c r="R485" s="229"/>
      <c r="S485" s="230"/>
      <c r="T485" s="231"/>
      <c r="U485" s="232"/>
    </row>
    <row r="486" spans="1:21" ht="27" customHeight="1" thickBot="1">
      <c r="A486" s="13"/>
      <c r="B486" s="36"/>
      <c r="C486" s="37"/>
      <c r="D486" s="40"/>
      <c r="E486" s="40"/>
      <c r="F486" s="36"/>
      <c r="G486" s="41"/>
      <c r="H486" s="17"/>
      <c r="I486" s="18"/>
      <c r="J486" s="19"/>
      <c r="K486" s="22">
        <f t="shared" ref="K486" si="35">IF(AND(I486&gt;0,J486&gt;0),J486/I486,0)</f>
        <v>0</v>
      </c>
      <c r="L486" s="20"/>
      <c r="M486" s="21"/>
      <c r="N486" s="22">
        <f t="shared" ref="N486" si="36">IF(AND(L486&gt;0,M486&gt;0),M486/L486,0)</f>
        <v>0</v>
      </c>
      <c r="O486" s="23"/>
      <c r="P486" s="84"/>
      <c r="Q486" s="70"/>
      <c r="R486" s="70"/>
      <c r="S486" s="87"/>
      <c r="T486" s="71"/>
      <c r="U486" s="92"/>
    </row>
    <row r="487" spans="1:21" ht="15" customHeight="1">
      <c r="B487" t="s">
        <v>3</v>
      </c>
      <c r="C487" s="2"/>
      <c r="D487" s="24">
        <f>COUNTIF(D5:D486,1)</f>
        <v>6</v>
      </c>
      <c r="E487" s="24"/>
      <c r="G487" s="2">
        <f>COUNTA(G5:G486)</f>
        <v>481</v>
      </c>
      <c r="H487" s="188">
        <f>SUM(H5:H486)</f>
        <v>9795</v>
      </c>
      <c r="I487" s="188">
        <f>SUM(I5:I486)</f>
        <v>104020</v>
      </c>
      <c r="J487" s="188">
        <f>SUM(J5:J486)</f>
        <v>1598928584</v>
      </c>
      <c r="K487" s="189">
        <f>IF(AND(I487&gt;0,J487&gt;0),J487/I487,0)</f>
        <v>15371.357277446645</v>
      </c>
      <c r="L487" s="188">
        <f>SUM(L5:L486)</f>
        <v>7301152.1380000003</v>
      </c>
      <c r="M487" s="188">
        <f>SUM(M5:M486)</f>
        <v>1598928584</v>
      </c>
      <c r="N487" s="189">
        <f>IF(AND(L487&gt;0,M487&gt;0),M487/L487,0)</f>
        <v>218.99674924976887</v>
      </c>
    </row>
    <row r="488" spans="1:21" ht="15" customHeight="1">
      <c r="D488" s="24">
        <f>COUNTIF(D5:D486,2)</f>
        <v>149</v>
      </c>
      <c r="E488" s="24"/>
      <c r="F488" s="24"/>
    </row>
    <row r="489" spans="1:21" ht="15" customHeight="1">
      <c r="D489" s="24">
        <f>COUNTIF(D5:D486,3)</f>
        <v>5</v>
      </c>
      <c r="E489" s="24"/>
      <c r="F489" s="25"/>
      <c r="G489" s="25"/>
      <c r="H489" s="12">
        <f>COUNTA(H5:H486)</f>
        <v>462</v>
      </c>
    </row>
    <row r="490" spans="1:21" ht="15" customHeight="1">
      <c r="D490" s="24">
        <f>COUNTIF(D5:D486,4)</f>
        <v>173</v>
      </c>
      <c r="E490" s="24"/>
      <c r="F490" s="25"/>
      <c r="G490" s="25"/>
    </row>
    <row r="491" spans="1:21" ht="15" customHeight="1">
      <c r="D491" s="24">
        <f>COUNTIF(D5:D486,5)</f>
        <v>115</v>
      </c>
      <c r="E491" s="24"/>
      <c r="F491" s="25"/>
      <c r="G491" s="25"/>
    </row>
    <row r="492" spans="1:21" ht="15" customHeight="1">
      <c r="D492" s="24">
        <f>COUNTIF(D5:D486,6)</f>
        <v>30</v>
      </c>
      <c r="E492" s="24"/>
      <c r="F492" s="25"/>
      <c r="G492" s="25"/>
    </row>
    <row r="493" spans="1:21" ht="15" customHeight="1">
      <c r="D493" s="24"/>
      <c r="E493" s="24"/>
      <c r="F493" s="24"/>
    </row>
    <row r="494" spans="1:21" ht="15" customHeight="1">
      <c r="D494" s="24"/>
      <c r="E494" s="24"/>
      <c r="F494" s="25"/>
    </row>
    <row r="495" spans="1:21" ht="15" customHeight="1">
      <c r="D495" s="24"/>
      <c r="E495" s="24"/>
      <c r="F495" s="25"/>
    </row>
    <row r="496" spans="1:21" ht="15" customHeight="1"/>
    <row r="497" spans="22:22" ht="15" customHeight="1"/>
    <row r="498" spans="22:22" ht="15" customHeight="1">
      <c r="V498" s="102"/>
    </row>
    <row r="499" spans="22:22" ht="15" customHeight="1"/>
    <row r="500" spans="22:22" ht="15" customHeight="1"/>
    <row r="501" spans="22:22" ht="15" customHeight="1"/>
    <row r="502" spans="22:22" ht="15" customHeight="1"/>
    <row r="503" spans="22:22" ht="15" customHeight="1"/>
    <row r="504" spans="22:22" ht="15" customHeight="1"/>
    <row r="505" spans="22:22" ht="15" customHeight="1"/>
    <row r="506" spans="22:22" ht="15" customHeight="1"/>
    <row r="507" spans="22:22" ht="15" customHeight="1"/>
    <row r="508" spans="22:22" ht="15" customHeight="1"/>
    <row r="509" spans="22:22" ht="15" customHeight="1"/>
    <row r="510" spans="22:22" ht="15" customHeight="1"/>
    <row r="511" spans="22:22" ht="15" customHeight="1"/>
    <row r="512" spans="22:2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spans="22:22" ht="15" customHeight="1"/>
    <row r="530" spans="22:22" ht="15" customHeight="1"/>
    <row r="531" spans="22:22" ht="15" customHeight="1"/>
    <row r="532" spans="22:22" ht="15" customHeight="1">
      <c r="V532" s="103"/>
    </row>
    <row r="533" spans="22:22" ht="15" customHeight="1"/>
    <row r="534" spans="22:22" ht="15" customHeight="1"/>
    <row r="535" spans="22:22" ht="15" customHeight="1"/>
    <row r="536" spans="22:22" ht="15" customHeight="1"/>
    <row r="537" spans="22:22" ht="15" customHeight="1"/>
    <row r="538" spans="22:22" ht="15" customHeight="1"/>
    <row r="539" spans="22:22" ht="15" customHeight="1"/>
    <row r="540" spans="22:22" ht="15" customHeight="1"/>
    <row r="541" spans="22:22" ht="15" customHeight="1"/>
    <row r="542" spans="22:22" ht="15" customHeight="1"/>
    <row r="543" spans="22:22" ht="15" customHeight="1"/>
    <row r="544" spans="22:22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</sheetData>
  <mergeCells count="15">
    <mergeCell ref="P2:P4"/>
    <mergeCell ref="Q2:U2"/>
    <mergeCell ref="T3:U3"/>
    <mergeCell ref="A2:A4"/>
    <mergeCell ref="B2:B4"/>
    <mergeCell ref="H2:N2"/>
    <mergeCell ref="I3:K3"/>
    <mergeCell ref="L3:N3"/>
    <mergeCell ref="G2:G4"/>
    <mergeCell ref="F2:F4"/>
    <mergeCell ref="C2:C4"/>
    <mergeCell ref="D2:D4"/>
    <mergeCell ref="E2:E4"/>
    <mergeCell ref="O2:O4"/>
    <mergeCell ref="Q3:S3"/>
  </mergeCells>
  <phoneticPr fontId="2"/>
  <dataValidations count="4">
    <dataValidation imeMode="on" allowBlank="1" showInputMessage="1" showErrorMessage="1" sqref="G355:G362 G412:G485 G342:G344 G346 G349:G352 G5:G87 G254:G336 G250:G252 G106:G113 G163:G244 G93:G95 G97 G100:G103" xr:uid="{00000000-0002-0000-0500-000000000000}"/>
    <dataValidation type="list" allowBlank="1" showInputMessage="1" showErrorMessage="1" sqref="O5:O69 T5:T69 Q5:R69 O71:O486 T71:T486 Q71:R486" xr:uid="{00000000-0002-0000-0500-000001000000}">
      <formula1>"○"</formula1>
    </dataValidation>
    <dataValidation type="list" allowBlank="1" showInputMessage="1" showErrorMessage="1" sqref="O70 Q70:R70 T70" xr:uid="{B225B475-3323-44F2-8E04-0F1DFF33FA6B}">
      <formula1>"○"</formula1>
      <formula2>0</formula2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486" xr:uid="{00000000-0002-0000-0500-000002000000}">
      <formula1>$V$5:$V$416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平均工賃（月額）</vt:lpstr>
      <vt:lpstr>平均工賃（時間額）</vt:lpstr>
      <vt:lpstr>施設数</vt:lpstr>
      <vt:lpstr>就労Ａ型（雇用型）</vt:lpstr>
      <vt:lpstr>就労Ａ型（非雇用型）</vt:lpstr>
      <vt:lpstr>就労B型</vt:lpstr>
      <vt:lpstr>'就労Ａ型（雇用型）'!Print_Area</vt:lpstr>
      <vt:lpstr>'就労Ａ型（非雇用型）'!Print_Area</vt:lpstr>
      <vt:lpstr>就労B型!Print_Area</vt:lpstr>
      <vt:lpstr>'就労Ａ型（雇用型）'!Print_Titles</vt:lpstr>
      <vt:lpstr>'就労Ａ型（非雇用型）'!Print_Titles</vt:lpstr>
      <vt:lpstr>就労B型!Print_Titles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2023-12-13T01:53:52Z</dcterms:created>
  <dcterms:modified xsi:type="dcterms:W3CDTF">2023-12-13T01:54:10Z</dcterms:modified>
</cp:coreProperties>
</file>