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78.10\00_課内共通\3_就労（事業班）\02　 工賃アップ（振興センター）\R3\04WEB更新\01実績公表\"/>
    </mc:Choice>
  </mc:AlternateContent>
  <bookViews>
    <workbookView xWindow="-135" yWindow="210" windowWidth="20115" windowHeight="9045" tabRatio="764"/>
  </bookViews>
  <sheets>
    <sheet name="就労継続支援Ａ型（雇用型）" sheetId="73" r:id="rId1"/>
    <sheet name="就労継続支援Ａ型（非雇用型）" sheetId="85" r:id="rId2"/>
    <sheet name="就労継続支援B型" sheetId="84" r:id="rId3"/>
  </sheets>
  <definedNames>
    <definedName name="_20030502_daicho_saishin" localSheetId="0">#REF!</definedName>
    <definedName name="_20030502_daicho_saishin" localSheetId="1">#REF!</definedName>
    <definedName name="_20030502_daicho_saishin" localSheetId="2">#REF!</definedName>
    <definedName name="_xlnm._FilterDatabase" localSheetId="0" hidden="1">'就労継続支援Ａ型（雇用型）'!$B$1:$W$108</definedName>
    <definedName name="_xlnm._FilterDatabase" localSheetId="1" hidden="1">'就労継続支援Ａ型（非雇用型）'!$A$4:$U$4</definedName>
    <definedName name="_xlnm._FilterDatabase" localSheetId="2" hidden="1">就労継続支援B型!$B$1:$W$421</definedName>
    <definedName name="_xlnm.Print_Area" localSheetId="0">'就労継続支援Ａ型（雇用型）'!$B$1:$U$108</definedName>
    <definedName name="_xlnm.Print_Area" localSheetId="1">'就労継続支援Ａ型（非雇用型）'!$B$1:$U$32</definedName>
    <definedName name="_xlnm.Print_Area" localSheetId="2">就労継続支援B型!$A$1:$U$421</definedName>
    <definedName name="_xlnm.Print_Titles" localSheetId="0">'就労継続支援Ａ型（雇用型）'!$B:$G,'就労継続支援Ａ型（雇用型）'!$1:$4</definedName>
    <definedName name="_xlnm.Print_Titles" localSheetId="1">'就労継続支援Ａ型（非雇用型）'!$B:$G,'就労継続支援Ａ型（非雇用型）'!$1:$4</definedName>
    <definedName name="_xlnm.Print_Titles" localSheetId="2">就労継続支援B型!$B:$G,就労継続支援B型!$1:$4</definedName>
  </definedNames>
  <calcPr calcId="162913"/>
</workbook>
</file>

<file path=xl/calcChain.xml><?xml version="1.0" encoding="utf-8"?>
<calcChain xmlns="http://schemas.openxmlformats.org/spreadsheetml/2006/main">
  <c r="M410" i="84" l="1"/>
  <c r="M100" i="73"/>
  <c r="N100" i="73" s="1"/>
  <c r="C100" i="73"/>
  <c r="K100" i="73"/>
  <c r="L240" i="84" l="1"/>
  <c r="M240" i="84"/>
  <c r="M283" i="84" l="1"/>
  <c r="M68" i="73" l="1"/>
  <c r="M51" i="73" l="1"/>
  <c r="M45" i="73" l="1"/>
  <c r="M228" i="84" l="1"/>
  <c r="M227" i="84"/>
  <c r="N192" i="84" l="1"/>
  <c r="N101" i="73" l="1"/>
  <c r="K101" i="73"/>
  <c r="N414" i="84"/>
  <c r="K414" i="84"/>
  <c r="N413" i="84"/>
  <c r="K413" i="84"/>
  <c r="N409" i="84"/>
  <c r="K409" i="84"/>
  <c r="N408" i="84"/>
  <c r="K408" i="84"/>
  <c r="N407" i="84"/>
  <c r="K407" i="84"/>
  <c r="M111" i="84" l="1"/>
  <c r="N111" i="84" s="1"/>
  <c r="K111" i="84"/>
  <c r="D103" i="73" l="1"/>
  <c r="D106" i="73"/>
  <c r="N18" i="73"/>
  <c r="M18" i="73"/>
  <c r="K18" i="73"/>
  <c r="N412" i="84" l="1"/>
  <c r="K412" i="84"/>
  <c r="N411" i="84"/>
  <c r="K411" i="84"/>
  <c r="N410" i="84"/>
  <c r="K410" i="84"/>
  <c r="N406" i="84"/>
  <c r="K406" i="84"/>
  <c r="N405" i="84"/>
  <c r="K405" i="84"/>
  <c r="N404" i="84"/>
  <c r="K404" i="84"/>
  <c r="N403" i="84"/>
  <c r="K403" i="84"/>
  <c r="N402" i="84"/>
  <c r="K402" i="84"/>
  <c r="N401" i="84"/>
  <c r="K401" i="84"/>
  <c r="N400" i="84"/>
  <c r="K400" i="84"/>
  <c r="N399" i="84"/>
  <c r="K399" i="84"/>
  <c r="N398" i="84"/>
  <c r="K398" i="84"/>
  <c r="N397" i="84"/>
  <c r="K397" i="84"/>
  <c r="N396" i="84"/>
  <c r="K396" i="84"/>
  <c r="N395" i="84"/>
  <c r="K395" i="84"/>
  <c r="N394" i="84"/>
  <c r="K394" i="84"/>
  <c r="N393" i="84"/>
  <c r="K393" i="84"/>
  <c r="N392" i="84"/>
  <c r="K392" i="84"/>
  <c r="N391" i="84"/>
  <c r="K391" i="84"/>
  <c r="N390" i="84"/>
  <c r="K390" i="84"/>
  <c r="N389" i="84"/>
  <c r="K389" i="84"/>
  <c r="N388" i="84"/>
  <c r="K388" i="84"/>
  <c r="N387" i="84"/>
  <c r="K387" i="84"/>
  <c r="N386" i="84"/>
  <c r="K386" i="84"/>
  <c r="N385" i="84"/>
  <c r="K385" i="84"/>
  <c r="N384" i="84"/>
  <c r="K384" i="84"/>
  <c r="N383" i="84"/>
  <c r="K383" i="84"/>
  <c r="N382" i="84"/>
  <c r="K382" i="84"/>
  <c r="N381" i="84"/>
  <c r="K381" i="84"/>
  <c r="N380" i="84"/>
  <c r="K380" i="84"/>
  <c r="N379" i="84"/>
  <c r="K379" i="84"/>
  <c r="N378" i="84"/>
  <c r="K378" i="84"/>
  <c r="N377" i="84"/>
  <c r="K377" i="84"/>
  <c r="N376" i="84"/>
  <c r="K376" i="84"/>
  <c r="N375" i="84"/>
  <c r="K375" i="84"/>
  <c r="N374" i="84"/>
  <c r="K374" i="84"/>
  <c r="N373" i="84"/>
  <c r="K373" i="84"/>
  <c r="N372" i="84"/>
  <c r="K372" i="84"/>
  <c r="N371" i="84"/>
  <c r="K371" i="84"/>
  <c r="N370" i="84"/>
  <c r="K370" i="84"/>
  <c r="N369" i="84"/>
  <c r="K369" i="84"/>
  <c r="N368" i="84"/>
  <c r="K368" i="84"/>
  <c r="N367" i="84"/>
  <c r="K367" i="84"/>
  <c r="N366" i="84"/>
  <c r="K366" i="84"/>
  <c r="N365" i="84"/>
  <c r="K365" i="84"/>
  <c r="N364" i="84"/>
  <c r="K364" i="84"/>
  <c r="K415" i="84"/>
  <c r="N415" i="84"/>
  <c r="D416" i="84"/>
  <c r="G416" i="84"/>
  <c r="H416" i="84"/>
  <c r="I416" i="84"/>
  <c r="L416" i="84"/>
  <c r="D417" i="84"/>
  <c r="D418" i="84"/>
  <c r="H418" i="84"/>
  <c r="D419" i="84"/>
  <c r="D420" i="84"/>
  <c r="D421" i="84"/>
  <c r="N8" i="85"/>
  <c r="K8" i="85"/>
  <c r="N7" i="85"/>
  <c r="K7" i="85"/>
  <c r="N99" i="73"/>
  <c r="K99" i="73"/>
  <c r="N98" i="73"/>
  <c r="K98" i="73"/>
  <c r="N97" i="73"/>
  <c r="K97" i="73"/>
  <c r="N96" i="73"/>
  <c r="K96" i="73"/>
  <c r="N95" i="73"/>
  <c r="K95" i="73"/>
  <c r="N94" i="73"/>
  <c r="K94" i="73"/>
  <c r="N93" i="73"/>
  <c r="K93" i="73"/>
  <c r="N92" i="73"/>
  <c r="K92" i="73"/>
  <c r="N91" i="73"/>
  <c r="K91" i="73"/>
  <c r="N90" i="73"/>
  <c r="K90" i="73"/>
  <c r="N89" i="73"/>
  <c r="K89" i="73"/>
  <c r="N88" i="73"/>
  <c r="K88" i="73"/>
  <c r="N87" i="73"/>
  <c r="K87" i="73"/>
  <c r="N86" i="73"/>
  <c r="K86" i="73"/>
  <c r="N73" i="73" l="1"/>
  <c r="K73" i="73"/>
  <c r="N72" i="73"/>
  <c r="K72" i="73"/>
  <c r="N71" i="73"/>
  <c r="K71" i="73"/>
  <c r="N70" i="73"/>
  <c r="K70" i="73"/>
  <c r="N325" i="84"/>
  <c r="K325" i="84"/>
  <c r="N324" i="84"/>
  <c r="K324" i="84"/>
  <c r="N323" i="84"/>
  <c r="K323" i="84"/>
  <c r="N322" i="84"/>
  <c r="K322" i="84"/>
  <c r="N321" i="84"/>
  <c r="K321" i="84"/>
  <c r="N320" i="84"/>
  <c r="K320" i="84"/>
  <c r="N319" i="84"/>
  <c r="K319" i="84"/>
  <c r="N318" i="84"/>
  <c r="K318" i="84"/>
  <c r="N317" i="84"/>
  <c r="K317" i="84"/>
  <c r="N316" i="84"/>
  <c r="K316" i="84"/>
  <c r="N315" i="84"/>
  <c r="K315" i="84"/>
  <c r="N314" i="84"/>
  <c r="K314" i="84"/>
  <c r="N313" i="84"/>
  <c r="K313" i="84"/>
  <c r="N312" i="84"/>
  <c r="K312" i="84"/>
  <c r="N311" i="84"/>
  <c r="K311" i="84"/>
  <c r="N309" i="84"/>
  <c r="K309" i="84"/>
  <c r="N308" i="84"/>
  <c r="K308" i="84"/>
  <c r="N307" i="84"/>
  <c r="K307" i="84"/>
  <c r="N306" i="84"/>
  <c r="K306" i="84"/>
  <c r="N305" i="84"/>
  <c r="K305" i="84"/>
  <c r="N304" i="84"/>
  <c r="K304" i="84"/>
  <c r="N303" i="84"/>
  <c r="K303" i="84"/>
  <c r="N302" i="84"/>
  <c r="K302" i="84"/>
  <c r="N301" i="84"/>
  <c r="K301" i="84"/>
  <c r="N300" i="84"/>
  <c r="K300" i="84"/>
  <c r="M23" i="73" l="1"/>
  <c r="N23" i="73" s="1"/>
  <c r="K23" i="73"/>
  <c r="N46" i="73" l="1"/>
  <c r="M46" i="73"/>
  <c r="K46" i="73"/>
  <c r="M226" i="84" l="1"/>
  <c r="N226" i="84" s="1"/>
  <c r="K226" i="84"/>
  <c r="K150" i="84" l="1"/>
  <c r="M150" i="84"/>
  <c r="N150" i="84" s="1"/>
  <c r="K14" i="84" l="1"/>
  <c r="M14" i="84"/>
  <c r="N14" i="84" s="1"/>
  <c r="N40" i="73" l="1"/>
  <c r="M196" i="84" l="1"/>
  <c r="N196" i="84" s="1"/>
  <c r="K196" i="84"/>
  <c r="M67" i="84" l="1"/>
  <c r="M70" i="84" l="1"/>
  <c r="M54" i="84" l="1"/>
  <c r="K83" i="84" l="1"/>
  <c r="M43" i="73" l="1"/>
  <c r="M32" i="73" l="1"/>
  <c r="M72" i="84" l="1"/>
  <c r="M122" i="84" l="1"/>
  <c r="M45" i="84" l="1"/>
  <c r="M115" i="84" l="1"/>
  <c r="M25" i="73" l="1"/>
  <c r="M24" i="73"/>
  <c r="M61" i="84" l="1"/>
  <c r="M134" i="84" l="1"/>
  <c r="N134" i="84" s="1"/>
  <c r="K134" i="84"/>
  <c r="M258" i="84" l="1"/>
  <c r="N258" i="84" s="1"/>
  <c r="K258" i="84"/>
  <c r="M116" i="84" l="1"/>
  <c r="N116" i="84" s="1"/>
  <c r="K116" i="84"/>
  <c r="M50" i="73" l="1"/>
  <c r="N50" i="73" s="1"/>
  <c r="K50" i="73"/>
  <c r="M268" i="84" l="1"/>
  <c r="N268" i="84" s="1"/>
  <c r="K268" i="84"/>
  <c r="M8" i="84" l="1"/>
  <c r="N8" i="84" s="1"/>
  <c r="K8" i="84"/>
  <c r="K85" i="84" l="1"/>
  <c r="M85" i="84"/>
  <c r="N85" i="84" s="1"/>
  <c r="M256" i="84" l="1"/>
  <c r="N256" i="84" s="1"/>
  <c r="K256" i="84"/>
  <c r="M255" i="84"/>
  <c r="N255" i="84" s="1"/>
  <c r="K255" i="84"/>
  <c r="K186" i="84" l="1"/>
  <c r="M186" i="84"/>
  <c r="N186" i="84" s="1"/>
  <c r="N7" i="73" l="1"/>
  <c r="M7" i="73"/>
  <c r="K7" i="73"/>
  <c r="M299" i="84" l="1"/>
  <c r="N299" i="84" s="1"/>
  <c r="K299" i="84"/>
  <c r="M234" i="84" l="1"/>
  <c r="K145" i="84" l="1"/>
  <c r="M145" i="84"/>
  <c r="N145" i="84" s="1"/>
  <c r="M60" i="84" l="1"/>
  <c r="N60" i="84" s="1"/>
  <c r="K60" i="84"/>
  <c r="M47" i="73" l="1"/>
  <c r="N47" i="73" s="1"/>
  <c r="K47" i="73"/>
  <c r="K21" i="84" l="1"/>
  <c r="M21" i="84"/>
  <c r="N21" i="84" s="1"/>
  <c r="M212" i="84" l="1"/>
  <c r="N212" i="84" s="1"/>
  <c r="K212" i="84"/>
  <c r="K82" i="84" l="1"/>
  <c r="M82" i="84"/>
  <c r="N82" i="84" s="1"/>
  <c r="M276" i="84"/>
  <c r="N276" i="84" s="1"/>
  <c r="K276" i="84"/>
  <c r="M175" i="84" l="1"/>
  <c r="N175" i="84" s="1"/>
  <c r="K175" i="84"/>
  <c r="K208" i="84" l="1"/>
  <c r="M208" i="84"/>
  <c r="N208" i="84" s="1"/>
  <c r="M30" i="84" l="1"/>
  <c r="N30" i="84" s="1"/>
  <c r="K30" i="84"/>
  <c r="M49" i="73" l="1"/>
  <c r="N49" i="73" s="1"/>
  <c r="K49" i="73"/>
  <c r="M35" i="84" l="1"/>
  <c r="N35" i="84" s="1"/>
  <c r="K35" i="84"/>
  <c r="K11" i="84" l="1"/>
  <c r="M11" i="84"/>
  <c r="N11" i="84" s="1"/>
  <c r="M54" i="73" l="1"/>
  <c r="N54" i="73" s="1"/>
  <c r="M40" i="73"/>
  <c r="K54" i="73"/>
  <c r="M209" i="84" l="1"/>
  <c r="N209" i="84" s="1"/>
  <c r="K209" i="84" l="1"/>
  <c r="M48" i="73" l="1"/>
  <c r="N48" i="73" s="1"/>
  <c r="K48" i="73" l="1"/>
  <c r="K40" i="73" l="1"/>
  <c r="M65" i="84"/>
  <c r="N65" i="84" s="1"/>
  <c r="K65" i="84"/>
  <c r="M83" i="84" l="1"/>
  <c r="N83" i="84" s="1"/>
  <c r="J56" i="84"/>
  <c r="M56" i="84" l="1"/>
  <c r="N56" i="84" s="1"/>
  <c r="M87" i="84"/>
  <c r="N87" i="84" s="1"/>
  <c r="K87" i="84"/>
  <c r="K56" i="84"/>
  <c r="J57" i="84"/>
  <c r="M57" i="84" s="1"/>
  <c r="N57" i="84" s="1"/>
  <c r="K57" i="84" l="1"/>
  <c r="M76" i="84"/>
  <c r="N76" i="84" s="1"/>
  <c r="K76" i="84"/>
  <c r="J229" i="84" l="1"/>
  <c r="M229" i="84" l="1"/>
  <c r="N229" i="84" s="1"/>
  <c r="J416" i="84"/>
  <c r="K416" i="84" s="1"/>
  <c r="K229" i="84"/>
  <c r="K80" i="84"/>
  <c r="M80" i="84"/>
  <c r="N80" i="84" s="1"/>
  <c r="N55" i="73" l="1"/>
  <c r="N66" i="73"/>
  <c r="N67" i="73"/>
  <c r="N68" i="73"/>
  <c r="N65" i="73"/>
  <c r="N64" i="73"/>
  <c r="N63" i="73"/>
  <c r="N62" i="73"/>
  <c r="N61" i="73"/>
  <c r="N60" i="73"/>
  <c r="N59" i="73"/>
  <c r="N58" i="73"/>
  <c r="N57" i="73"/>
  <c r="N56" i="73"/>
  <c r="N69" i="73"/>
  <c r="N6" i="85" l="1"/>
  <c r="K6" i="85"/>
  <c r="C6" i="85"/>
  <c r="N5" i="85" l="1"/>
  <c r="K5" i="85"/>
  <c r="M211" i="84" l="1"/>
  <c r="M210" i="84" l="1"/>
  <c r="M207" i="84" l="1"/>
  <c r="M206" i="84" l="1"/>
  <c r="M205" i="84" l="1"/>
  <c r="M204" i="84" l="1"/>
  <c r="M203" i="84" l="1"/>
  <c r="M202" i="84" l="1"/>
  <c r="M201" i="84" l="1"/>
  <c r="M200" i="84" l="1"/>
  <c r="M199" i="84" l="1"/>
  <c r="M197" i="84" l="1"/>
  <c r="M195" i="84" l="1"/>
  <c r="M194" i="84" l="1"/>
  <c r="M193" i="84" l="1"/>
  <c r="M192" i="84" l="1"/>
  <c r="M191" i="84" l="1"/>
  <c r="M190" i="84" l="1"/>
  <c r="M189" i="84" l="1"/>
  <c r="M188" i="84" l="1"/>
  <c r="M187" i="84" l="1"/>
  <c r="M185" i="84" l="1"/>
  <c r="M184" i="84" l="1"/>
  <c r="M183" i="84" l="1"/>
  <c r="M182" i="84" l="1"/>
  <c r="M181" i="84" l="1"/>
  <c r="M180" i="84" l="1"/>
  <c r="M179" i="84" l="1"/>
  <c r="M178" i="84" l="1"/>
  <c r="M177" i="84" l="1"/>
  <c r="N177" i="84" l="1"/>
  <c r="N178" i="84"/>
  <c r="N179" i="84"/>
  <c r="N180" i="84"/>
  <c r="N181" i="84"/>
  <c r="N182" i="84"/>
  <c r="N183" i="84"/>
  <c r="N184" i="84"/>
  <c r="N185" i="84"/>
  <c r="N187" i="84"/>
  <c r="N188" i="84"/>
  <c r="N189" i="84"/>
  <c r="N190" i="84"/>
  <c r="N191" i="84"/>
  <c r="N193" i="84"/>
  <c r="N194" i="84"/>
  <c r="N195" i="84"/>
  <c r="N197" i="84"/>
  <c r="N198" i="84"/>
  <c r="N199" i="84"/>
  <c r="N200" i="84"/>
  <c r="N201" i="84"/>
  <c r="N202" i="84"/>
  <c r="N203" i="84"/>
  <c r="N204" i="84"/>
  <c r="N205" i="84"/>
  <c r="N206" i="84"/>
  <c r="N207" i="84"/>
  <c r="N210" i="84"/>
  <c r="N211" i="84"/>
  <c r="N213" i="84"/>
  <c r="N214" i="84"/>
  <c r="N215" i="84"/>
  <c r="N216" i="84"/>
  <c r="N217" i="84"/>
  <c r="N218" i="84"/>
  <c r="N219" i="84"/>
  <c r="N220" i="84"/>
  <c r="N221" i="84"/>
  <c r="N222" i="84"/>
  <c r="N223" i="84"/>
  <c r="N224" i="84"/>
  <c r="N225" i="84"/>
  <c r="N227" i="84"/>
  <c r="N228" i="84"/>
  <c r="N230" i="84"/>
  <c r="N231" i="84"/>
  <c r="N232" i="84"/>
  <c r="N233" i="84"/>
  <c r="N234" i="84"/>
  <c r="N235" i="84"/>
  <c r="N236" i="84"/>
  <c r="N237" i="84"/>
  <c r="N238" i="84"/>
  <c r="N239" i="84"/>
  <c r="N241" i="84"/>
  <c r="N242" i="84"/>
  <c r="N243" i="84"/>
  <c r="N244" i="84"/>
  <c r="N245" i="84"/>
  <c r="N246" i="84"/>
  <c r="N247" i="84"/>
  <c r="N248" i="84"/>
  <c r="N249" i="84"/>
  <c r="N250" i="84"/>
  <c r="N251" i="84"/>
  <c r="N252" i="84"/>
  <c r="N253" i="84"/>
  <c r="N254" i="84"/>
  <c r="N257" i="84"/>
  <c r="N259" i="84"/>
  <c r="N260" i="84"/>
  <c r="N261" i="84"/>
  <c r="N262" i="84"/>
  <c r="N263" i="84"/>
  <c r="N264" i="84"/>
  <c r="N265" i="84"/>
  <c r="N266" i="84"/>
  <c r="N267" i="84"/>
  <c r="N269" i="84"/>
  <c r="N270" i="84"/>
  <c r="N271" i="84"/>
  <c r="N272" i="84"/>
  <c r="N273" i="84"/>
  <c r="N274" i="84"/>
  <c r="N275" i="84"/>
  <c r="N277" i="84"/>
  <c r="N278" i="84"/>
  <c r="N279" i="84"/>
  <c r="N280" i="84"/>
  <c r="N281" i="84"/>
  <c r="N282" i="84"/>
  <c r="N283" i="84"/>
  <c r="N284" i="84"/>
  <c r="N285" i="84"/>
  <c r="N286" i="84"/>
  <c r="N287" i="84"/>
  <c r="N288" i="84"/>
  <c r="N289" i="84"/>
  <c r="N290" i="84"/>
  <c r="N291" i="84"/>
  <c r="N292" i="84"/>
  <c r="N293" i="84"/>
  <c r="N294" i="84"/>
  <c r="N295" i="84"/>
  <c r="N296" i="84"/>
  <c r="N297" i="84"/>
  <c r="N298" i="84"/>
  <c r="M176" i="84"/>
  <c r="N176" i="84" s="1"/>
  <c r="M174" i="84" l="1"/>
  <c r="N174" i="84" s="1"/>
  <c r="M173" i="84" l="1"/>
  <c r="N173" i="84" s="1"/>
  <c r="M172" i="84" l="1"/>
  <c r="N172" i="84" s="1"/>
  <c r="M171" i="84" l="1"/>
  <c r="N171" i="84" s="1"/>
  <c r="M170" i="84" l="1"/>
  <c r="N170" i="84" s="1"/>
  <c r="M169" i="84" l="1"/>
  <c r="N169" i="84" s="1"/>
  <c r="M168" i="84" l="1"/>
  <c r="N168" i="84" s="1"/>
  <c r="M167" i="84" l="1"/>
  <c r="N167" i="84" s="1"/>
  <c r="M166" i="84" l="1"/>
  <c r="N166" i="84" s="1"/>
  <c r="M165" i="84" l="1"/>
  <c r="N165" i="84" s="1"/>
  <c r="M164" i="84" l="1"/>
  <c r="N164" i="84" s="1"/>
  <c r="M163" i="84" l="1"/>
  <c r="N163" i="84" s="1"/>
  <c r="M162" i="84" l="1"/>
  <c r="M161" i="84" l="1"/>
  <c r="M160" i="84" l="1"/>
  <c r="M159" i="84" l="1"/>
  <c r="M158" i="84" l="1"/>
  <c r="M157" i="84" l="1"/>
  <c r="M156" i="84" l="1"/>
  <c r="M155" i="84" l="1"/>
  <c r="M154" i="84" l="1"/>
  <c r="M153" i="84" l="1"/>
  <c r="M152" i="84" l="1"/>
  <c r="M151" i="84" l="1"/>
  <c r="M149" i="84" l="1"/>
  <c r="M148" i="84" l="1"/>
  <c r="M147" i="84" l="1"/>
  <c r="M146" i="84" l="1"/>
  <c r="M144" i="84" l="1"/>
  <c r="M143" i="84" l="1"/>
  <c r="M142" i="84" l="1"/>
  <c r="M141" i="84" l="1"/>
  <c r="M140" i="84" l="1"/>
  <c r="M139" i="84" l="1"/>
  <c r="M138" i="84" l="1"/>
  <c r="M137" i="84" l="1"/>
  <c r="M136" i="84" l="1"/>
  <c r="M135" i="84" l="1"/>
  <c r="M131" i="84" l="1"/>
  <c r="M130" i="84" l="1"/>
  <c r="M129" i="84" l="1"/>
  <c r="M128" i="84" l="1"/>
  <c r="M127" i="84" l="1"/>
  <c r="M126" i="84" l="1"/>
  <c r="M125" i="84" l="1"/>
  <c r="M124" i="84" l="1"/>
  <c r="M123" i="84" l="1"/>
  <c r="M121" i="84" l="1"/>
  <c r="M120" i="84" l="1"/>
  <c r="M119" i="84" l="1"/>
  <c r="M118" i="84" l="1"/>
  <c r="M117" i="84" l="1"/>
  <c r="M114" i="84" l="1"/>
  <c r="M113" i="84" l="1"/>
  <c r="M110" i="84" l="1"/>
  <c r="M109" i="84" l="1"/>
  <c r="M108" i="84" l="1"/>
  <c r="M107" i="84" l="1"/>
  <c r="M106" i="84" l="1"/>
  <c r="M105" i="84" l="1"/>
  <c r="M103" i="84" l="1"/>
  <c r="M102" i="84" l="1"/>
  <c r="M101" i="84" l="1"/>
  <c r="M100" i="84" l="1"/>
  <c r="M98" i="84" l="1"/>
  <c r="M97" i="84" l="1"/>
  <c r="M96" i="84" l="1"/>
  <c r="M95" i="84" l="1"/>
  <c r="M94" i="84" l="1"/>
  <c r="M93" i="84" l="1"/>
  <c r="M92" i="84" l="1"/>
  <c r="M91" i="84" l="1"/>
  <c r="M90" i="84" l="1"/>
  <c r="M89" i="84" l="1"/>
  <c r="M88" i="84" l="1"/>
  <c r="M86" i="84" l="1"/>
  <c r="M84" i="84" l="1"/>
  <c r="M81" i="84" l="1"/>
  <c r="M79" i="84" l="1"/>
  <c r="M78" i="84" l="1"/>
  <c r="M77" i="84" l="1"/>
  <c r="M73" i="84" l="1"/>
  <c r="M71" i="84" l="1"/>
  <c r="M69" i="84" l="1"/>
  <c r="M68" i="84" l="1"/>
  <c r="M66" i="84" l="1"/>
  <c r="M64" i="84" l="1"/>
  <c r="M63" i="84" l="1"/>
  <c r="M62" i="84" l="1"/>
  <c r="M59" i="84" l="1"/>
  <c r="M55" i="84" l="1"/>
  <c r="M53" i="84" l="1"/>
  <c r="M52" i="84" l="1"/>
  <c r="M51" i="84" l="1"/>
  <c r="M50" i="84" l="1"/>
  <c r="M49" i="84" l="1"/>
  <c r="M48" i="84" l="1"/>
  <c r="M47" i="84" l="1"/>
  <c r="M46" i="84" l="1"/>
  <c r="M44" i="84" l="1"/>
  <c r="M43" i="84" l="1"/>
  <c r="M42" i="84" l="1"/>
  <c r="M41" i="84" l="1"/>
  <c r="M40" i="84" l="1"/>
  <c r="M39" i="84" l="1"/>
  <c r="M38" i="84" l="1"/>
  <c r="M37" i="84" l="1"/>
  <c r="M36" i="84" l="1"/>
  <c r="M33" i="84" l="1"/>
  <c r="M32" i="84" l="1"/>
  <c r="M31" i="84" l="1"/>
  <c r="M28" i="84" l="1"/>
  <c r="M24" i="84" l="1"/>
  <c r="M23" i="84" l="1"/>
  <c r="M22" i="84" l="1"/>
  <c r="M20" i="84" l="1"/>
  <c r="M19" i="84" l="1"/>
  <c r="M18" i="84" l="1"/>
  <c r="M17" i="84" l="1"/>
  <c r="M16" i="84" l="1"/>
  <c r="M15" i="84" l="1"/>
  <c r="M13" i="84" l="1"/>
  <c r="M12" i="84" l="1"/>
  <c r="M10" i="84" l="1"/>
  <c r="M9" i="84" l="1"/>
  <c r="M7" i="84" l="1"/>
  <c r="M6" i="84" l="1"/>
  <c r="M5" i="84" l="1"/>
  <c r="M416" i="84" s="1"/>
  <c r="N416" i="84" s="1"/>
  <c r="C6" i="73" l="1"/>
  <c r="C7" i="73" s="1"/>
  <c r="C8" i="73" s="1"/>
  <c r="C9" i="73" s="1"/>
  <c r="C10" i="73" s="1"/>
  <c r="C11" i="73" s="1"/>
  <c r="C12" i="73" s="1"/>
  <c r="C13" i="73" s="1"/>
  <c r="C14" i="73" s="1"/>
  <c r="C15" i="73" s="1"/>
  <c r="C16" i="73" s="1"/>
  <c r="C17" i="73" s="1"/>
  <c r="C18" i="73" s="1"/>
  <c r="C19" i="73" s="1"/>
  <c r="C20" i="73" s="1"/>
  <c r="C21" i="73" s="1"/>
  <c r="C22" i="73" s="1"/>
  <c r="C23" i="73" s="1"/>
  <c r="C24" i="73" s="1"/>
  <c r="C25" i="73" s="1"/>
  <c r="C26" i="73" s="1"/>
  <c r="C27" i="73" s="1"/>
  <c r="C28" i="73" s="1"/>
  <c r="C29" i="73" s="1"/>
  <c r="C30" i="73" s="1"/>
  <c r="C31" i="73" s="1"/>
  <c r="C32" i="73" s="1"/>
  <c r="C33" i="73" s="1"/>
  <c r="C34" i="73" s="1"/>
  <c r="C35" i="73" s="1"/>
  <c r="C36" i="73" s="1"/>
  <c r="C37" i="73" s="1"/>
  <c r="C38" i="73" s="1"/>
  <c r="C39" i="73" s="1"/>
  <c r="C40" i="73" s="1"/>
  <c r="C41" i="73" s="1"/>
  <c r="C42" i="73" s="1"/>
  <c r="C43" i="73" s="1"/>
  <c r="C44" i="73" s="1"/>
  <c r="C45" i="73" s="1"/>
  <c r="C46" i="73" s="1"/>
  <c r="C47" i="73" s="1"/>
  <c r="C48" i="73" s="1"/>
  <c r="C49" i="73" s="1"/>
  <c r="C50" i="73" s="1"/>
  <c r="C51" i="73" s="1"/>
  <c r="C52" i="73" s="1"/>
  <c r="C53" i="73" s="1"/>
  <c r="C54" i="73" s="1"/>
  <c r="C55" i="73" s="1"/>
  <c r="C56" i="73" s="1"/>
  <c r="C57" i="73" s="1"/>
  <c r="C58" i="73" s="1"/>
  <c r="C59" i="73" s="1"/>
  <c r="C60" i="73" s="1"/>
  <c r="C61" i="73" s="1"/>
  <c r="C62" i="73" s="1"/>
  <c r="C63" i="73" s="1"/>
  <c r="C64" i="73" s="1"/>
  <c r="C65" i="73" s="1"/>
  <c r="C66" i="73" s="1"/>
  <c r="C67" i="73" s="1"/>
  <c r="C68" i="73" s="1"/>
  <c r="C69" i="73" s="1"/>
  <c r="C70" i="73" s="1"/>
  <c r="C71" i="73" s="1"/>
  <c r="C72" i="73" s="1"/>
  <c r="C73" i="73" s="1"/>
  <c r="C74" i="73" s="1"/>
  <c r="C75" i="73" s="1"/>
  <c r="C76" i="73" s="1"/>
  <c r="C77" i="73" s="1"/>
  <c r="C78" i="73" s="1"/>
  <c r="C79" i="73" s="1"/>
  <c r="C80" i="73" s="1"/>
  <c r="C81" i="73" s="1"/>
  <c r="C82" i="73" s="1"/>
  <c r="C83" i="73" s="1"/>
  <c r="C84" i="73" s="1"/>
  <c r="C85" i="73" s="1"/>
  <c r="C86" i="73" s="1"/>
  <c r="C87" i="73" s="1"/>
  <c r="C88" i="73" s="1"/>
  <c r="C89" i="73" s="1"/>
  <c r="C90" i="73" s="1"/>
  <c r="C91" i="73" s="1"/>
  <c r="C92" i="73" s="1"/>
  <c r="C93" i="73" s="1"/>
  <c r="C94" i="73" s="1"/>
  <c r="C95" i="73" s="1"/>
  <c r="C96" i="73" s="1"/>
  <c r="C97" i="73" s="1"/>
  <c r="C98" i="73" s="1"/>
  <c r="C99" i="73" s="1"/>
  <c r="C101" i="73" s="1"/>
  <c r="C6" i="84"/>
  <c r="C7" i="84" s="1"/>
  <c r="C8" i="84" s="1"/>
  <c r="C9" i="84" s="1"/>
  <c r="C10" i="84" s="1"/>
  <c r="C11" i="84" s="1"/>
  <c r="C12" i="84" s="1"/>
  <c r="C13" i="84" s="1"/>
  <c r="C14" i="84" s="1"/>
  <c r="C15" i="84" s="1"/>
  <c r="C16" i="84" s="1"/>
  <c r="C17" i="84" s="1"/>
  <c r="C18" i="84" s="1"/>
  <c r="C19" i="84" s="1"/>
  <c r="C20" i="84" s="1"/>
  <c r="C21" i="84" s="1"/>
  <c r="C22" i="84" s="1"/>
  <c r="C23" i="84" s="1"/>
  <c r="C24" i="84" s="1"/>
  <c r="C25" i="84" s="1"/>
  <c r="C26" i="84" s="1"/>
  <c r="C27" i="84" s="1"/>
  <c r="C28" i="84" s="1"/>
  <c r="C29" i="84" s="1"/>
  <c r="C30" i="84" s="1"/>
  <c r="C31" i="84" s="1"/>
  <c r="C32" i="84" s="1"/>
  <c r="C33" i="84" s="1"/>
  <c r="C34" i="84" s="1"/>
  <c r="C35" i="84" s="1"/>
  <c r="C36" i="84" s="1"/>
  <c r="C37" i="84" s="1"/>
  <c r="C38" i="84" s="1"/>
  <c r="C39" i="84" s="1"/>
  <c r="C40" i="84" s="1"/>
  <c r="C41" i="84" s="1"/>
  <c r="C42" i="84" s="1"/>
  <c r="C43" i="84" s="1"/>
  <c r="C44" i="84" s="1"/>
  <c r="C45" i="84" s="1"/>
  <c r="C46" i="84" s="1"/>
  <c r="C47" i="84" s="1"/>
  <c r="C48" i="84" s="1"/>
  <c r="C49" i="84" s="1"/>
  <c r="C50" i="84" s="1"/>
  <c r="C51" i="84" s="1"/>
  <c r="C52" i="84" s="1"/>
  <c r="C53" i="84" s="1"/>
  <c r="C54" i="84" s="1"/>
  <c r="C55" i="84" s="1"/>
  <c r="C56" i="84" s="1"/>
  <c r="C57" i="84" s="1"/>
  <c r="C58" i="84" s="1"/>
  <c r="C59" i="84" s="1"/>
  <c r="C60" i="84" s="1"/>
  <c r="C61" i="84" s="1"/>
  <c r="C62" i="84" s="1"/>
  <c r="C63" i="84" s="1"/>
  <c r="C64" i="84" s="1"/>
  <c r="C65" i="84" s="1"/>
  <c r="C66" i="84" s="1"/>
  <c r="C67" i="84" s="1"/>
  <c r="C68" i="84" s="1"/>
  <c r="C69" i="84" s="1"/>
  <c r="C70" i="84" s="1"/>
  <c r="C71" i="84" s="1"/>
  <c r="C72" i="84" s="1"/>
  <c r="C73" i="84" s="1"/>
  <c r="C74" i="84" s="1"/>
  <c r="C75" i="84" s="1"/>
  <c r="C76" i="84" s="1"/>
  <c r="C77" i="84" s="1"/>
  <c r="C78" i="84" s="1"/>
  <c r="C79" i="84" s="1"/>
  <c r="C80" i="84" s="1"/>
  <c r="C81" i="84" s="1"/>
  <c r="C82" i="84" s="1"/>
  <c r="C83" i="84" s="1"/>
  <c r="C84" i="84" s="1"/>
  <c r="C85" i="84" s="1"/>
  <c r="C86" i="84" s="1"/>
  <c r="C87" i="84" s="1"/>
  <c r="C88" i="84" s="1"/>
  <c r="C89" i="84" s="1"/>
  <c r="C90" i="84" s="1"/>
  <c r="C91" i="84" s="1"/>
  <c r="C92" i="84" s="1"/>
  <c r="C93" i="84" s="1"/>
  <c r="C94" i="84" s="1"/>
  <c r="C95" i="84" s="1"/>
  <c r="C96" i="84" s="1"/>
  <c r="C97" i="84" s="1"/>
  <c r="C98" i="84" s="1"/>
  <c r="C99" i="84" s="1"/>
  <c r="C100" i="84" s="1"/>
  <c r="C101" i="84" s="1"/>
  <c r="C102" i="84" s="1"/>
  <c r="C103" i="84" s="1"/>
  <c r="C104" i="84" s="1"/>
  <c r="C105" i="84" s="1"/>
  <c r="C106" i="84" s="1"/>
  <c r="C107" i="84" s="1"/>
  <c r="C108" i="84" s="1"/>
  <c r="C109" i="84" s="1"/>
  <c r="C110" i="84" s="1"/>
  <c r="C111" i="84" s="1"/>
  <c r="C112" i="84" s="1"/>
  <c r="C113" i="84" s="1"/>
  <c r="C114" i="84" s="1"/>
  <c r="C115" i="84" s="1"/>
  <c r="C116" i="84" s="1"/>
  <c r="C117" i="84" s="1"/>
  <c r="C118" i="84" s="1"/>
  <c r="C119" i="84" s="1"/>
  <c r="C120" i="84" s="1"/>
  <c r="C121" i="84" s="1"/>
  <c r="C122" i="84" s="1"/>
  <c r="C123" i="84" s="1"/>
  <c r="C124" i="84" s="1"/>
  <c r="C125" i="84" s="1"/>
  <c r="C126" i="84" s="1"/>
  <c r="C127" i="84" s="1"/>
  <c r="C128" i="84" s="1"/>
  <c r="C129" i="84" s="1"/>
  <c r="C130" i="84" s="1"/>
  <c r="C131" i="84" s="1"/>
  <c r="C132" i="84" s="1"/>
  <c r="C133" i="84" s="1"/>
  <c r="C134" i="84" s="1"/>
  <c r="C135" i="84" s="1"/>
  <c r="C136" i="84" s="1"/>
  <c r="C137" i="84" s="1"/>
  <c r="C138" i="84" s="1"/>
  <c r="C139" i="84" s="1"/>
  <c r="C140" i="84" s="1"/>
  <c r="C141" i="84" s="1"/>
  <c r="C142" i="84" s="1"/>
  <c r="C143" i="84" s="1"/>
  <c r="C144" i="84" s="1"/>
  <c r="C145" i="84" s="1"/>
  <c r="C146" i="84" s="1"/>
  <c r="C147" i="84" s="1"/>
  <c r="C148" i="84" s="1"/>
  <c r="C149" i="84" s="1"/>
  <c r="C150" i="84" s="1"/>
  <c r="C151" i="84" s="1"/>
  <c r="C152" i="84" s="1"/>
  <c r="C153" i="84" s="1"/>
  <c r="C154" i="84" s="1"/>
  <c r="C155" i="84" s="1"/>
  <c r="C156" i="84" s="1"/>
  <c r="C157" i="84" s="1"/>
  <c r="C158" i="84" s="1"/>
  <c r="C159" i="84" s="1"/>
  <c r="C160" i="84" s="1"/>
  <c r="C161" i="84" s="1"/>
  <c r="C162" i="84" s="1"/>
  <c r="C163" i="84" s="1"/>
  <c r="C164" i="84" s="1"/>
  <c r="C165" i="84" s="1"/>
  <c r="C166" i="84" s="1"/>
  <c r="C167" i="84" s="1"/>
  <c r="C168" i="84" s="1"/>
  <c r="C169" i="84" s="1"/>
  <c r="C170" i="84" s="1"/>
  <c r="C171" i="84" s="1"/>
  <c r="C172" i="84" s="1"/>
  <c r="C173" i="84" s="1"/>
  <c r="C174" i="84" s="1"/>
  <c r="C175" i="84" s="1"/>
  <c r="C176" i="84" s="1"/>
  <c r="C177" i="84" s="1"/>
  <c r="C178" i="84" s="1"/>
  <c r="C179" i="84" s="1"/>
  <c r="C180" i="84" s="1"/>
  <c r="C181" i="84" s="1"/>
  <c r="C182" i="84" s="1"/>
  <c r="C183" i="84" s="1"/>
  <c r="C184" i="84" s="1"/>
  <c r="C185" i="84" s="1"/>
  <c r="C186" i="84" s="1"/>
  <c r="C187" i="84" s="1"/>
  <c r="C188" i="84" s="1"/>
  <c r="C189" i="84" s="1"/>
  <c r="C190" i="84" s="1"/>
  <c r="C191" i="84" s="1"/>
  <c r="C192" i="84" s="1"/>
  <c r="C193" i="84" s="1"/>
  <c r="C194" i="84" s="1"/>
  <c r="C195" i="84" s="1"/>
  <c r="C196" i="84" s="1"/>
  <c r="C197" i="84" s="1"/>
  <c r="C198" i="84" s="1"/>
  <c r="C199" i="84" s="1"/>
  <c r="C200" i="84" s="1"/>
  <c r="C201" i="84" s="1"/>
  <c r="C202" i="84" s="1"/>
  <c r="C203" i="84" s="1"/>
  <c r="C204" i="84" s="1"/>
  <c r="C205" i="84" s="1"/>
  <c r="C206" i="84" s="1"/>
  <c r="C207" i="84" s="1"/>
  <c r="C208" i="84" s="1"/>
  <c r="C209" i="84" s="1"/>
  <c r="C210" i="84" s="1"/>
  <c r="C211" i="84" s="1"/>
  <c r="C212" i="84" s="1"/>
  <c r="C213" i="84" s="1"/>
  <c r="C214" i="84" s="1"/>
  <c r="C215" i="84" s="1"/>
  <c r="C216" i="84" s="1"/>
  <c r="C217" i="84" s="1"/>
  <c r="C218" i="84" s="1"/>
  <c r="C219" i="84" s="1"/>
  <c r="C220" i="84" s="1"/>
  <c r="C221" i="84" s="1"/>
  <c r="C222" i="84" s="1"/>
  <c r="C223" i="84" s="1"/>
  <c r="C224" i="84" s="1"/>
  <c r="C225" i="84" s="1"/>
  <c r="C226" i="84" s="1"/>
  <c r="C227" i="84" s="1"/>
  <c r="C228" i="84" s="1"/>
  <c r="C229" i="84" s="1"/>
  <c r="C230" i="84" s="1"/>
  <c r="C231" i="84" s="1"/>
  <c r="C232" i="84" s="1"/>
  <c r="C233" i="84" s="1"/>
  <c r="C234" i="84" s="1"/>
  <c r="C235" i="84" s="1"/>
  <c r="C236" i="84" s="1"/>
  <c r="C237" i="84" s="1"/>
  <c r="C238" i="84" s="1"/>
  <c r="C239" i="84" s="1"/>
  <c r="C240" i="84" s="1"/>
  <c r="C241" i="84" s="1"/>
  <c r="C242" i="84" s="1"/>
  <c r="C243" i="84" s="1"/>
  <c r="C244" i="84" s="1"/>
  <c r="C245" i="84" s="1"/>
  <c r="C246" i="84" s="1"/>
  <c r="C247" i="84" s="1"/>
  <c r="C248" i="84" s="1"/>
  <c r="C249" i="84" s="1"/>
  <c r="C250" i="84" s="1"/>
  <c r="C251" i="84" s="1"/>
  <c r="C252" i="84" s="1"/>
  <c r="C253" i="84" s="1"/>
  <c r="C254" i="84" s="1"/>
  <c r="C255" i="84" s="1"/>
  <c r="C256" i="84" s="1"/>
  <c r="C257" i="84" s="1"/>
  <c r="C258" i="84" s="1"/>
  <c r="C259" i="84" s="1"/>
  <c r="C260" i="84" s="1"/>
  <c r="C261" i="84" s="1"/>
  <c r="C262" i="84" s="1"/>
  <c r="C263" i="84" s="1"/>
  <c r="C264" i="84" s="1"/>
  <c r="C265" i="84" s="1"/>
  <c r="C266" i="84" s="1"/>
  <c r="C267" i="84" s="1"/>
  <c r="C268" i="84" s="1"/>
  <c r="C269" i="84" s="1"/>
  <c r="C270" i="84" s="1"/>
  <c r="C271" i="84" s="1"/>
  <c r="C272" i="84" s="1"/>
  <c r="C273" i="84" s="1"/>
  <c r="C274" i="84" s="1"/>
  <c r="C275" i="84" s="1"/>
  <c r="C276" i="84" s="1"/>
  <c r="C277" i="84" s="1"/>
  <c r="C278" i="84" s="1"/>
  <c r="C279" i="84" s="1"/>
  <c r="C280" i="84" s="1"/>
  <c r="C281" i="84" s="1"/>
  <c r="C282" i="84" s="1"/>
  <c r="C283" i="84" s="1"/>
  <c r="C284" i="84" s="1"/>
  <c r="C285" i="84" s="1"/>
  <c r="C286" i="84" s="1"/>
  <c r="C287" i="84" s="1"/>
  <c r="C288" i="84" s="1"/>
  <c r="C289" i="84" s="1"/>
  <c r="C290" i="84" s="1"/>
  <c r="C291" i="84" s="1"/>
  <c r="C292" i="84" s="1"/>
  <c r="C293" i="84" s="1"/>
  <c r="C294" i="84" s="1"/>
  <c r="C295" i="84" s="1"/>
  <c r="C296" i="84" s="1"/>
  <c r="C297" i="84" s="1"/>
  <c r="C298" i="84" s="1"/>
  <c r="C299" i="84" s="1"/>
  <c r="C300" i="84" s="1"/>
  <c r="C301" i="84" s="1"/>
  <c r="C302" i="84" s="1"/>
  <c r="C303" i="84" s="1"/>
  <c r="C304" i="84" s="1"/>
  <c r="C305" i="84" s="1"/>
  <c r="C306" i="84" s="1"/>
  <c r="C307" i="84" s="1"/>
  <c r="C308" i="84" s="1"/>
  <c r="C309" i="84" s="1"/>
  <c r="C310" i="84" s="1"/>
  <c r="C311" i="84" s="1"/>
  <c r="C312" i="84" s="1"/>
  <c r="C313" i="84" s="1"/>
  <c r="C314" i="84" s="1"/>
  <c r="C315" i="84" s="1"/>
  <c r="C316" i="84" s="1"/>
  <c r="C317" i="84" s="1"/>
  <c r="C318" i="84" s="1"/>
  <c r="C319" i="84" s="1"/>
  <c r="C320" i="84" s="1"/>
  <c r="C321" i="84" s="1"/>
  <c r="C322" i="84" s="1"/>
  <c r="C323" i="84" s="1"/>
  <c r="C324" i="84" s="1"/>
  <c r="C325" i="84" s="1"/>
  <c r="C326" i="84" s="1"/>
  <c r="C327" i="84" s="1"/>
  <c r="C328" i="84" s="1"/>
  <c r="C329" i="84" s="1"/>
  <c r="C330" i="84" s="1"/>
  <c r="C331" i="84" s="1"/>
  <c r="C332" i="84" s="1"/>
  <c r="C333" i="84" s="1"/>
  <c r="C334" i="84" s="1"/>
  <c r="C335" i="84" s="1"/>
  <c r="C336" i="84" s="1"/>
  <c r="C337" i="84" s="1"/>
  <c r="C338" i="84" s="1"/>
  <c r="C339" i="84" s="1"/>
  <c r="C340" i="84" s="1"/>
  <c r="C341" i="84" s="1"/>
  <c r="C342" i="84" s="1"/>
  <c r="C343" i="84" s="1"/>
  <c r="C344" i="84" s="1"/>
  <c r="C345" i="84" s="1"/>
  <c r="C346" i="84" s="1"/>
  <c r="C347" i="84" s="1"/>
  <c r="C348" i="84" s="1"/>
  <c r="C349" i="84" s="1"/>
  <c r="C350" i="84" s="1"/>
  <c r="C351" i="84" s="1"/>
  <c r="C352" i="84" s="1"/>
  <c r="C353" i="84" s="1"/>
  <c r="C354" i="84" s="1"/>
  <c r="C355" i="84" s="1"/>
  <c r="C356" i="84" s="1"/>
  <c r="C357" i="84" s="1"/>
  <c r="C358" i="84" s="1"/>
  <c r="C359" i="84" s="1"/>
  <c r="C360" i="84" s="1"/>
  <c r="C361" i="84" s="1"/>
  <c r="C362" i="84" s="1"/>
  <c r="C363" i="84" s="1"/>
  <c r="C364" i="84" s="1"/>
  <c r="C365" i="84" s="1"/>
  <c r="C366" i="84" s="1"/>
  <c r="C367" i="84" s="1"/>
  <c r="C368" i="84" s="1"/>
  <c r="C369" i="84" s="1"/>
  <c r="C370" i="84" s="1"/>
  <c r="C371" i="84" s="1"/>
  <c r="C372" i="84" s="1"/>
  <c r="C373" i="84" s="1"/>
  <c r="C374" i="84" s="1"/>
  <c r="C375" i="84" s="1"/>
  <c r="C376" i="84" s="1"/>
  <c r="C377" i="84" s="1"/>
  <c r="C378" i="84" s="1"/>
  <c r="C379" i="84" s="1"/>
  <c r="C380" i="84" s="1"/>
  <c r="C381" i="84" s="1"/>
  <c r="C382" i="84" s="1"/>
  <c r="C383" i="84" s="1"/>
  <c r="C384" i="84" s="1"/>
  <c r="C385" i="84" s="1"/>
  <c r="C386" i="84" s="1"/>
  <c r="C387" i="84" s="1"/>
  <c r="C388" i="84" s="1"/>
  <c r="C389" i="84" s="1"/>
  <c r="C390" i="84" s="1"/>
  <c r="C391" i="84" s="1"/>
  <c r="C392" i="84" s="1"/>
  <c r="C393" i="84" s="1"/>
  <c r="C394" i="84" s="1"/>
  <c r="C395" i="84" s="1"/>
  <c r="C396" i="84" s="1"/>
  <c r="C397" i="84" s="1"/>
  <c r="C398" i="84" s="1"/>
  <c r="C399" i="84" s="1"/>
  <c r="C400" i="84" s="1"/>
  <c r="C401" i="84" s="1"/>
  <c r="C402" i="84" s="1"/>
  <c r="C403" i="84" s="1"/>
  <c r="C404" i="84" s="1"/>
  <c r="C405" i="84" s="1"/>
  <c r="C406" i="84" s="1"/>
  <c r="C407" i="84" s="1"/>
  <c r="C408" i="84" s="1"/>
  <c r="C409" i="84" s="1"/>
  <c r="C410" i="84" s="1"/>
  <c r="C411" i="84" s="1"/>
  <c r="C412" i="84" s="1"/>
  <c r="C413" i="84" s="1"/>
  <c r="C414" i="84" s="1"/>
  <c r="K163" i="84"/>
  <c r="K164" i="84"/>
  <c r="K165" i="84"/>
  <c r="K166" i="84"/>
  <c r="K167" i="84"/>
  <c r="K168" i="84"/>
  <c r="K169" i="84"/>
  <c r="K170" i="84"/>
  <c r="K171" i="84"/>
  <c r="K172" i="84"/>
  <c r="K173" i="84"/>
  <c r="K174" i="84"/>
  <c r="K176" i="84"/>
  <c r="K177" i="84"/>
  <c r="K178" i="84"/>
  <c r="K179" i="84"/>
  <c r="K180" i="84"/>
  <c r="K181" i="84"/>
  <c r="K182" i="84"/>
  <c r="K183" i="84"/>
  <c r="K184" i="84"/>
  <c r="K185" i="84"/>
  <c r="K187" i="84"/>
  <c r="K188" i="84"/>
  <c r="K189" i="84"/>
  <c r="K190" i="84"/>
  <c r="K191" i="84"/>
  <c r="K192" i="84"/>
  <c r="K193" i="84"/>
  <c r="K194" i="84"/>
  <c r="K195" i="84"/>
  <c r="K197" i="84"/>
  <c r="K198" i="84"/>
  <c r="K199" i="84"/>
  <c r="K200" i="84"/>
  <c r="K201" i="84"/>
  <c r="K202" i="84"/>
  <c r="K203" i="84"/>
  <c r="K204" i="84"/>
  <c r="K205" i="84"/>
  <c r="K206" i="84"/>
  <c r="K207" i="84"/>
  <c r="K210" i="84"/>
  <c r="K211" i="84"/>
  <c r="K213" i="84"/>
  <c r="K214" i="84"/>
  <c r="K215" i="84"/>
  <c r="K216" i="84"/>
  <c r="K217" i="84"/>
  <c r="K218" i="84"/>
  <c r="K219" i="84"/>
  <c r="K220" i="84"/>
  <c r="K221" i="84"/>
  <c r="K222" i="84"/>
  <c r="K223" i="84"/>
  <c r="K224" i="84"/>
  <c r="K225" i="84"/>
  <c r="K227" i="84"/>
  <c r="K228" i="84"/>
  <c r="K230" i="84"/>
  <c r="K231" i="84"/>
  <c r="K232" i="84"/>
  <c r="K233" i="84"/>
  <c r="K234" i="84"/>
  <c r="K235" i="84"/>
  <c r="K236" i="84"/>
  <c r="K237" i="84"/>
  <c r="K238" i="84"/>
  <c r="K239" i="84"/>
  <c r="K240" i="84"/>
  <c r="K241" i="84"/>
  <c r="K242" i="84"/>
  <c r="K243" i="84"/>
  <c r="K244" i="84"/>
  <c r="K245" i="84"/>
  <c r="K246" i="84"/>
  <c r="K247" i="84"/>
  <c r="K248" i="84"/>
  <c r="K249" i="84"/>
  <c r="K250" i="84"/>
  <c r="K251" i="84"/>
  <c r="K252" i="84"/>
  <c r="K253" i="84"/>
  <c r="K254" i="84"/>
  <c r="K257" i="84"/>
  <c r="K259" i="84"/>
  <c r="K260" i="84"/>
  <c r="K261" i="84"/>
  <c r="K262" i="84"/>
  <c r="K263" i="84"/>
  <c r="K264" i="84"/>
  <c r="K265" i="84"/>
  <c r="K266" i="84"/>
  <c r="K267" i="84"/>
  <c r="K269" i="84"/>
  <c r="K270" i="84"/>
  <c r="K271" i="84"/>
  <c r="K272" i="84"/>
  <c r="K273" i="84"/>
  <c r="K274" i="84"/>
  <c r="K275" i="84"/>
  <c r="K277" i="84"/>
  <c r="K278" i="84"/>
  <c r="K279" i="84"/>
  <c r="K280" i="84"/>
  <c r="K281" i="84"/>
  <c r="K282" i="84"/>
  <c r="K283" i="84"/>
  <c r="K284" i="84"/>
  <c r="K285" i="84"/>
  <c r="K286" i="84"/>
  <c r="K287" i="84"/>
  <c r="K288" i="84"/>
  <c r="K289" i="84"/>
  <c r="K290" i="84"/>
  <c r="K291" i="84"/>
  <c r="K292" i="84"/>
  <c r="K293" i="84"/>
  <c r="K294" i="84"/>
  <c r="K295" i="84"/>
  <c r="K296" i="84"/>
  <c r="K297" i="84"/>
  <c r="K298" i="84"/>
  <c r="K55" i="73"/>
  <c r="K56" i="73"/>
  <c r="K57" i="73"/>
  <c r="K58" i="73"/>
  <c r="K59" i="73"/>
  <c r="K60" i="73"/>
  <c r="K61" i="73"/>
  <c r="K62" i="73"/>
  <c r="K63" i="73"/>
  <c r="K64" i="73"/>
  <c r="K65" i="73"/>
  <c r="K66" i="73"/>
  <c r="K67" i="73"/>
  <c r="K68" i="73"/>
  <c r="G103" i="73"/>
  <c r="K5" i="73" l="1"/>
  <c r="D27" i="85" l="1"/>
  <c r="D105" i="73"/>
  <c r="D104" i="73"/>
  <c r="G27" i="85"/>
  <c r="D32" i="85" l="1"/>
  <c r="D31" i="85"/>
  <c r="D30" i="85"/>
  <c r="D29" i="85"/>
  <c r="D28" i="85"/>
  <c r="D108" i="73" l="1"/>
  <c r="D107" i="73"/>
  <c r="N41" i="84" l="1"/>
  <c r="K144" i="84" l="1"/>
  <c r="K17" i="84" l="1"/>
  <c r="N17" i="84"/>
  <c r="K18" i="84"/>
  <c r="N18" i="84"/>
  <c r="K19" i="84"/>
  <c r="N19" i="84"/>
  <c r="K20" i="84"/>
  <c r="N20" i="84"/>
  <c r="K22" i="84"/>
  <c r="N22" i="84"/>
  <c r="K23" i="84"/>
  <c r="N23" i="84"/>
  <c r="K24" i="84"/>
  <c r="N24" i="84"/>
  <c r="K25" i="84"/>
  <c r="N25" i="84"/>
  <c r="K26" i="84"/>
  <c r="N26" i="84"/>
  <c r="K27" i="84"/>
  <c r="N27" i="84"/>
  <c r="K28" i="84"/>
  <c r="N28" i="84"/>
  <c r="K29" i="84"/>
  <c r="N29" i="84"/>
  <c r="K31" i="84"/>
  <c r="N31" i="84"/>
  <c r="K32" i="84"/>
  <c r="N32" i="84"/>
  <c r="K33" i="84"/>
  <c r="N33" i="84"/>
  <c r="K34" i="84"/>
  <c r="N34" i="84"/>
  <c r="K36" i="84"/>
  <c r="N36" i="84"/>
  <c r="K37" i="84"/>
  <c r="N37" i="84"/>
  <c r="K38" i="84"/>
  <c r="N38" i="84"/>
  <c r="K39" i="84"/>
  <c r="N39" i="84"/>
  <c r="K40" i="84"/>
  <c r="N40" i="84"/>
  <c r="K41" i="84"/>
  <c r="K42" i="84"/>
  <c r="N42" i="84"/>
  <c r="K43" i="84"/>
  <c r="N43" i="84"/>
  <c r="K44" i="84"/>
  <c r="N44" i="84"/>
  <c r="K45" i="84"/>
  <c r="N45" i="84"/>
  <c r="K46" i="84"/>
  <c r="N46" i="84"/>
  <c r="K47" i="84"/>
  <c r="N47" i="84"/>
  <c r="K48" i="84"/>
  <c r="N48" i="84"/>
  <c r="K49" i="84"/>
  <c r="N49" i="84"/>
  <c r="K50" i="84"/>
  <c r="N50" i="84"/>
  <c r="K51" i="84"/>
  <c r="N51" i="84"/>
  <c r="K52" i="84"/>
  <c r="N52" i="84"/>
  <c r="K53" i="84"/>
  <c r="N53" i="84"/>
  <c r="K54" i="84"/>
  <c r="N54" i="84"/>
  <c r="K55" i="84"/>
  <c r="N55" i="84"/>
  <c r="K58" i="84"/>
  <c r="N58" i="84"/>
  <c r="K147" i="84"/>
  <c r="N147" i="84"/>
  <c r="K7" i="84"/>
  <c r="N7" i="84"/>
  <c r="K9" i="84"/>
  <c r="N9" i="84"/>
  <c r="K10" i="84"/>
  <c r="N10" i="84"/>
  <c r="K12" i="84"/>
  <c r="N12" i="84"/>
  <c r="K13" i="84"/>
  <c r="N13" i="84"/>
  <c r="K15" i="84"/>
  <c r="N15" i="84"/>
  <c r="K16" i="84"/>
  <c r="N16" i="84"/>
  <c r="K59" i="84"/>
  <c r="N59" i="84"/>
  <c r="K61" i="84"/>
  <c r="N61" i="84"/>
  <c r="K62" i="84"/>
  <c r="N62" i="84"/>
  <c r="K63" i="84"/>
  <c r="N63" i="84"/>
  <c r="K64" i="84"/>
  <c r="N64" i="84"/>
  <c r="K66" i="84"/>
  <c r="N66" i="84"/>
  <c r="K67" i="84"/>
  <c r="N67" i="84"/>
  <c r="K68" i="84"/>
  <c r="N68" i="84"/>
  <c r="K69" i="84"/>
  <c r="N69" i="84"/>
  <c r="K70" i="84"/>
  <c r="N70" i="84"/>
  <c r="K71" i="84"/>
  <c r="N71" i="84"/>
  <c r="K72" i="84"/>
  <c r="N72" i="84"/>
  <c r="K73" i="84"/>
  <c r="N73" i="84"/>
  <c r="K74" i="84"/>
  <c r="N74" i="84"/>
  <c r="K75" i="84"/>
  <c r="N75" i="84"/>
  <c r="K77" i="84"/>
  <c r="N77" i="84"/>
  <c r="K78" i="84"/>
  <c r="N78" i="84"/>
  <c r="K79" i="84"/>
  <c r="N79" i="84"/>
  <c r="K81" i="84"/>
  <c r="N81" i="84"/>
  <c r="K84" i="84"/>
  <c r="N84" i="84"/>
  <c r="K86" i="84"/>
  <c r="N86" i="84"/>
  <c r="K88" i="84"/>
  <c r="N88" i="84"/>
  <c r="K89" i="84"/>
  <c r="N89" i="84"/>
  <c r="K90" i="84"/>
  <c r="N90" i="84"/>
  <c r="K91" i="84"/>
  <c r="N91" i="84"/>
  <c r="K92" i="84"/>
  <c r="N92" i="84"/>
  <c r="K93" i="84"/>
  <c r="N93" i="84"/>
  <c r="K94" i="84"/>
  <c r="N94" i="84"/>
  <c r="K95" i="84"/>
  <c r="N95" i="84"/>
  <c r="K96" i="84"/>
  <c r="N96" i="84"/>
  <c r="K97" i="84"/>
  <c r="N97" i="84"/>
  <c r="K98" i="84"/>
  <c r="N98" i="84"/>
  <c r="K99" i="84"/>
  <c r="N99" i="84"/>
  <c r="K100" i="84"/>
  <c r="N100" i="84"/>
  <c r="K101" i="84"/>
  <c r="N101" i="84"/>
  <c r="K102" i="84"/>
  <c r="N102" i="84"/>
  <c r="K103" i="84"/>
  <c r="N103" i="84"/>
  <c r="K104" i="84"/>
  <c r="N104" i="84"/>
  <c r="K105" i="84"/>
  <c r="N105" i="84"/>
  <c r="K106" i="84"/>
  <c r="N106" i="84"/>
  <c r="K107" i="84"/>
  <c r="N107" i="84"/>
  <c r="K108" i="84"/>
  <c r="N108" i="84"/>
  <c r="K109" i="84"/>
  <c r="N109" i="84"/>
  <c r="K110" i="84"/>
  <c r="N110" i="84"/>
  <c r="K112" i="84"/>
  <c r="N112" i="84"/>
  <c r="K113" i="84"/>
  <c r="N113" i="84"/>
  <c r="K114" i="84"/>
  <c r="N114" i="84"/>
  <c r="K115" i="84"/>
  <c r="N115" i="84"/>
  <c r="K117" i="84"/>
  <c r="N117" i="84"/>
  <c r="K118" i="84"/>
  <c r="N118" i="84"/>
  <c r="K119" i="84"/>
  <c r="N119" i="84"/>
  <c r="K120" i="84"/>
  <c r="N120" i="84"/>
  <c r="K121" i="84"/>
  <c r="N121" i="84"/>
  <c r="K122" i="84"/>
  <c r="N122" i="84"/>
  <c r="K123" i="84"/>
  <c r="N123" i="84"/>
  <c r="K124" i="84"/>
  <c r="N124" i="84"/>
  <c r="K125" i="84"/>
  <c r="N125" i="84"/>
  <c r="K126" i="84"/>
  <c r="N126" i="84"/>
  <c r="K127" i="84"/>
  <c r="N127" i="84"/>
  <c r="K128" i="84"/>
  <c r="N128" i="84"/>
  <c r="K129" i="84"/>
  <c r="N129" i="84"/>
  <c r="K130" i="84"/>
  <c r="N130" i="84"/>
  <c r="K131" i="84"/>
  <c r="N131" i="84"/>
  <c r="K132" i="84"/>
  <c r="N132" i="84"/>
  <c r="K133" i="84"/>
  <c r="N133" i="84"/>
  <c r="K135" i="84"/>
  <c r="N135" i="84"/>
  <c r="K136" i="84"/>
  <c r="N136" i="84"/>
  <c r="K137" i="84"/>
  <c r="N137" i="84"/>
  <c r="K138" i="84"/>
  <c r="N138" i="84"/>
  <c r="K139" i="84"/>
  <c r="N139" i="84"/>
  <c r="K140" i="84"/>
  <c r="N140" i="84"/>
  <c r="K141" i="84"/>
  <c r="N141" i="84"/>
  <c r="K142" i="84"/>
  <c r="N142" i="84"/>
  <c r="K143" i="84"/>
  <c r="N143" i="84"/>
  <c r="N144" i="84"/>
  <c r="K146" i="84"/>
  <c r="N146" i="84"/>
  <c r="K8" i="73"/>
  <c r="N8" i="73"/>
  <c r="K9" i="73"/>
  <c r="N9" i="73"/>
  <c r="K10" i="73"/>
  <c r="N10" i="73"/>
  <c r="K11" i="73"/>
  <c r="N11" i="73"/>
  <c r="K12" i="73"/>
  <c r="N12" i="73"/>
  <c r="K13" i="73"/>
  <c r="N13" i="73"/>
  <c r="K14" i="73"/>
  <c r="N14" i="73"/>
  <c r="K15" i="73"/>
  <c r="N15" i="73"/>
  <c r="K16" i="73"/>
  <c r="N16" i="73"/>
  <c r="K17" i="73"/>
  <c r="N17" i="73"/>
  <c r="K19" i="73"/>
  <c r="N19" i="73"/>
  <c r="K20" i="73"/>
  <c r="N20" i="73"/>
  <c r="K21" i="73"/>
  <c r="N21" i="73"/>
  <c r="K22" i="73"/>
  <c r="N22" i="73"/>
  <c r="K24" i="73"/>
  <c r="N24" i="73"/>
  <c r="K25" i="73"/>
  <c r="N25" i="73"/>
  <c r="K26" i="73"/>
  <c r="N26" i="73"/>
  <c r="K27" i="73"/>
  <c r="N27" i="73"/>
  <c r="K28" i="73"/>
  <c r="N28" i="73"/>
  <c r="K29" i="73"/>
  <c r="N29" i="73"/>
  <c r="K30" i="73"/>
  <c r="N30" i="73"/>
  <c r="K31" i="73"/>
  <c r="N31" i="73"/>
  <c r="K32" i="73"/>
  <c r="N32" i="73"/>
  <c r="K33" i="73"/>
  <c r="N33" i="73"/>
  <c r="K34" i="73"/>
  <c r="N34" i="73"/>
  <c r="K35" i="73"/>
  <c r="N35" i="73"/>
  <c r="K36" i="73"/>
  <c r="N36" i="73"/>
  <c r="K37" i="73"/>
  <c r="N37" i="73"/>
  <c r="K38" i="73"/>
  <c r="N38" i="73"/>
  <c r="K39" i="73"/>
  <c r="N39" i="73"/>
  <c r="K41" i="73"/>
  <c r="N41" i="73"/>
  <c r="K42" i="73"/>
  <c r="N42" i="73"/>
  <c r="K43" i="73"/>
  <c r="N43" i="73"/>
  <c r="K44" i="73"/>
  <c r="N44" i="73"/>
  <c r="K45" i="73"/>
  <c r="N45" i="73"/>
  <c r="K51" i="73"/>
  <c r="N51" i="73"/>
  <c r="K52" i="73"/>
  <c r="N52" i="73"/>
  <c r="K53" i="73"/>
  <c r="N53" i="73"/>
  <c r="N11" i="85" l="1"/>
  <c r="N12" i="85"/>
  <c r="N13" i="85"/>
  <c r="N14" i="85"/>
  <c r="N15" i="85"/>
  <c r="N16" i="85"/>
  <c r="N17" i="85"/>
  <c r="N18" i="85"/>
  <c r="N19" i="85"/>
  <c r="N20" i="85"/>
  <c r="N21" i="85"/>
  <c r="N22" i="85"/>
  <c r="N23" i="85"/>
  <c r="N24" i="85"/>
  <c r="N25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K25" i="85"/>
  <c r="N148" i="84"/>
  <c r="N149" i="84"/>
  <c r="N151" i="84"/>
  <c r="N152" i="84"/>
  <c r="N153" i="84"/>
  <c r="N154" i="84"/>
  <c r="N155" i="84"/>
  <c r="N156" i="84"/>
  <c r="N157" i="84"/>
  <c r="N158" i="84"/>
  <c r="N159" i="84"/>
  <c r="N160" i="84"/>
  <c r="N161" i="84"/>
  <c r="N162" i="84"/>
  <c r="K148" i="84"/>
  <c r="K149" i="84"/>
  <c r="K151" i="84"/>
  <c r="K152" i="84"/>
  <c r="K153" i="84"/>
  <c r="K154" i="84"/>
  <c r="K155" i="84"/>
  <c r="K156" i="84"/>
  <c r="K157" i="84"/>
  <c r="K158" i="84"/>
  <c r="K159" i="84"/>
  <c r="K160" i="84"/>
  <c r="K161" i="84"/>
  <c r="K162" i="84"/>
  <c r="N9" i="85"/>
  <c r="N10" i="85"/>
  <c r="K9" i="85"/>
  <c r="K10" i="85"/>
  <c r="K69" i="73" l="1"/>
  <c r="N6" i="73"/>
  <c r="K6" i="73"/>
  <c r="N26" i="85" l="1"/>
  <c r="K26" i="85"/>
  <c r="N6" i="84" l="1"/>
  <c r="K6" i="84"/>
  <c r="N5" i="84"/>
  <c r="K5" i="84"/>
  <c r="N102" i="73"/>
  <c r="N5" i="73"/>
  <c r="K102" i="73"/>
  <c r="H29" i="85"/>
  <c r="L27" i="85"/>
  <c r="J27" i="85"/>
  <c r="I27" i="85"/>
  <c r="H27" i="85"/>
  <c r="J103" i="73"/>
  <c r="I103" i="73"/>
  <c r="L103" i="73"/>
  <c r="H103" i="73"/>
  <c r="H105" i="73"/>
  <c r="M27" i="85"/>
  <c r="M103" i="73"/>
  <c r="N103" i="73" l="1"/>
  <c r="K103" i="73"/>
  <c r="N27" i="85"/>
  <c r="K27" i="85"/>
</calcChain>
</file>

<file path=xl/sharedStrings.xml><?xml version="1.0" encoding="utf-8"?>
<sst xmlns="http://schemas.openxmlformats.org/spreadsheetml/2006/main" count="1975" uniqueCount="967">
  <si>
    <t>時間額</t>
    <rPh sb="0" eb="3">
      <t>ジカンガク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</si>
  <si>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</si>
  <si>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</si>
  <si>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</si>
  <si>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</si>
  <si>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</si>
  <si>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</si>
  <si>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</si>
  <si>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</si>
  <si>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</si>
  <si>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</si>
  <si>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</si>
  <si>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</si>
  <si>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</si>
  <si>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</si>
  <si>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</si>
  <si>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</si>
  <si>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</si>
  <si>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</si>
  <si>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</si>
  <si>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</si>
  <si>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</si>
  <si>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</si>
  <si>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</si>
  <si>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</si>
  <si>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</si>
  <si>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</si>
  <si>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</si>
  <si>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</si>
  <si>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</si>
  <si>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</si>
  <si>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</si>
  <si>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</si>
  <si>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</si>
  <si>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⑨工賃支払総額</t>
    <rPh sb="1" eb="3">
      <t>コウチン</t>
    </rPh>
    <rPh sb="3" eb="5">
      <t>シハライ</t>
    </rPh>
    <rPh sb="5" eb="7">
      <t>ソウガク</t>
    </rPh>
    <phoneticPr fontId="2"/>
  </si>
  <si>
    <t>⑩工賃平均額</t>
    <rPh sb="1" eb="3">
      <t>コウチン</t>
    </rPh>
    <rPh sb="3" eb="5">
      <t>ヘイキン</t>
    </rPh>
    <rPh sb="5" eb="6">
      <t>ガク</t>
    </rPh>
    <phoneticPr fontId="2"/>
  </si>
  <si>
    <t>⑫工賃支払総額</t>
    <rPh sb="1" eb="3">
      <t>コウチン</t>
    </rPh>
    <rPh sb="3" eb="5">
      <t>シハライ</t>
    </rPh>
    <rPh sb="5" eb="7">
      <t>ソウガク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</si>
  <si>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</si>
  <si>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</si>
  <si>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⑩実施状況</t>
    <rPh sb="1" eb="3">
      <t>ジッシ</t>
    </rPh>
    <rPh sb="3" eb="5">
      <t>ジョウキョウ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</si>
  <si>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</si>
  <si>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</si>
  <si>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</si>
  <si>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⑰新規実施</t>
    <phoneticPr fontId="2"/>
  </si>
  <si>
    <t>Life SS　株式会社</t>
  </si>
  <si>
    <t>ＭＡＧパートナーズ株式会社</t>
  </si>
  <si>
    <t>ＮＰＯ法人Village</t>
  </si>
  <si>
    <t>アイコニック合同会社</t>
  </si>
  <si>
    <t>サンファースト福祉グループ株式会社</t>
  </si>
  <si>
    <t>ジョブクリエイション株式会社</t>
  </si>
  <si>
    <t>一般社団法人oneness</t>
  </si>
  <si>
    <t>一般社団法人障がい者就労支援機構みらいキャリア＆ワークス</t>
  </si>
  <si>
    <t>株式会社　ＳＫプラン</t>
  </si>
  <si>
    <t>株式会社　あらた</t>
  </si>
  <si>
    <t>株式会社　一新</t>
  </si>
  <si>
    <t>株式会社ＡＣＳ</t>
  </si>
  <si>
    <t>株式会社CBS</t>
  </si>
  <si>
    <t>株式会社ＣＬＡＮＮ</t>
  </si>
  <si>
    <t>株式会社Ｈｉｇｈ－Ａ</t>
  </si>
  <si>
    <t>株式会社LTSホールディングス</t>
  </si>
  <si>
    <t>株式会社NO LIMIT</t>
  </si>
  <si>
    <t>株式会社アースプロテクト</t>
  </si>
  <si>
    <t>株式会社あらた</t>
  </si>
  <si>
    <t>株式会社うみぼうず</t>
  </si>
  <si>
    <t>株式会社グッドライフ</t>
  </si>
  <si>
    <t>株式会社テアテル</t>
  </si>
  <si>
    <t>株式会社ドリーム＆ループ</t>
  </si>
  <si>
    <t>株式会社はるもけあ</t>
  </si>
  <si>
    <t>株式会社ピアてらす</t>
  </si>
  <si>
    <t>株式会社ホップ</t>
  </si>
  <si>
    <t>株式会社ミナアス</t>
  </si>
  <si>
    <t>株式会社ユーズ</t>
  </si>
  <si>
    <t>株式会社ラインアロー</t>
  </si>
  <si>
    <t>株式会社ワークステージつばさ</t>
  </si>
  <si>
    <t>株式会社一休堂</t>
  </si>
  <si>
    <t>株式会社三星</t>
  </si>
  <si>
    <t>株式会社小さな翼</t>
  </si>
  <si>
    <t>株式会社徳久</t>
  </si>
  <si>
    <t>株式会社徳正</t>
  </si>
  <si>
    <t>合同会社　イシイ</t>
  </si>
  <si>
    <t>合同会社　ツツジ</t>
  </si>
  <si>
    <t>合同会社studioＭ</t>
  </si>
  <si>
    <t>合同会社アークリンク</t>
  </si>
  <si>
    <t>合同会社ここから</t>
  </si>
  <si>
    <t>合同会社フィールドスター</t>
  </si>
  <si>
    <t>合同会社ブラザー</t>
  </si>
  <si>
    <t>合同会社フラワーシード</t>
  </si>
  <si>
    <t>自立の株式会社</t>
  </si>
  <si>
    <t>社会福祉法人フラット</t>
  </si>
  <si>
    <t>社会福祉法人まごころ</t>
  </si>
  <si>
    <t>社会福祉法人福祉楽団</t>
  </si>
  <si>
    <t>特定非営利活動法人しゃくやく会</t>
  </si>
  <si>
    <t>特定非営利活動法人タオ</t>
  </si>
  <si>
    <t>特定非営利活動法人ぽぴあ</t>
  </si>
  <si>
    <t>特定非営利活動法人やさしい心</t>
  </si>
  <si>
    <t>特定非営利活動法人就労生活定着支援センターリーブ</t>
  </si>
  <si>
    <t>特定非営利活動法人松戸市身体障害者福祉会</t>
  </si>
  <si>
    <t>有限会社　文堅堂</t>
  </si>
  <si>
    <t>有限会社総合福祉サービス</t>
  </si>
  <si>
    <t>ライフ</t>
  </si>
  <si>
    <t>リライフ</t>
  </si>
  <si>
    <t>Blue international</t>
  </si>
  <si>
    <t>さくら事業所</t>
  </si>
  <si>
    <t>aigamo松戸オフィス</t>
  </si>
  <si>
    <t>マインドセット南行徳</t>
  </si>
  <si>
    <t>ワンネス市川</t>
  </si>
  <si>
    <t>みらいキャリア＆ワークス印西牧の原</t>
  </si>
  <si>
    <t>ウィズパートナー</t>
  </si>
  <si>
    <t>あらた京成佐倉事業所</t>
  </si>
  <si>
    <t>harbor</t>
  </si>
  <si>
    <t>みらいず　馬橋</t>
  </si>
  <si>
    <t>ＬＩＧ五香</t>
  </si>
  <si>
    <t>ＬＩＧ南流山</t>
  </si>
  <si>
    <t>ＡＲＣＯ常盤平</t>
  </si>
  <si>
    <t>株式会社アースプロテクト　潤井戸支社</t>
  </si>
  <si>
    <t>あらた</t>
  </si>
  <si>
    <t>あらた松戸事業所</t>
  </si>
  <si>
    <t>あらた八街事業所</t>
  </si>
  <si>
    <t>アレッタ</t>
  </si>
  <si>
    <t>クロスブリッジ東金</t>
  </si>
  <si>
    <t>サニーロード八千代</t>
  </si>
  <si>
    <t>てあてるファーム</t>
  </si>
  <si>
    <t>ドリカムサポート新松戸</t>
  </si>
  <si>
    <t>ドリカムサポート新松戸第二支店</t>
  </si>
  <si>
    <t>ライフスクエア五香</t>
  </si>
  <si>
    <t>ピアてらす</t>
  </si>
  <si>
    <t>ファーストステップ事業所</t>
  </si>
  <si>
    <t>リンクアップ津田沼</t>
  </si>
  <si>
    <t>ユーズ</t>
  </si>
  <si>
    <t>ハッピーアベニュー</t>
  </si>
  <si>
    <t>ハッピーストリート</t>
  </si>
  <si>
    <t>ひだまり</t>
  </si>
  <si>
    <t>19工房/きのこ栽培農園</t>
  </si>
  <si>
    <t>ユアポート</t>
  </si>
  <si>
    <t>パレット浦安駅前</t>
  </si>
  <si>
    <t>パレット</t>
  </si>
  <si>
    <t>パレット行徳</t>
  </si>
  <si>
    <t>アナベル</t>
  </si>
  <si>
    <t>ツツジ</t>
  </si>
  <si>
    <t>Ｍ工房　木更津</t>
  </si>
  <si>
    <t>ワークスタジオ　松戸</t>
  </si>
  <si>
    <t>ふろーむひあ・ボンド</t>
  </si>
  <si>
    <t>フィールドスター</t>
  </si>
  <si>
    <t>ＢＲＯＴＨＥＲ　五井</t>
  </si>
  <si>
    <t>フラワー</t>
  </si>
  <si>
    <t>ヒカリエ</t>
  </si>
  <si>
    <t>フラットヴィレッジ</t>
  </si>
  <si>
    <t>ビーアンビシャス</t>
  </si>
  <si>
    <t>就労継続支援A型事業所栗源協働支援センター</t>
  </si>
  <si>
    <t>セットアップ</t>
  </si>
  <si>
    <t>タオ工房</t>
  </si>
  <si>
    <t>ぽぴあ仕事センターライズ</t>
  </si>
  <si>
    <t>やさしい心</t>
  </si>
  <si>
    <t>サンライズ</t>
  </si>
  <si>
    <t>就労支援施設　うみかぜ</t>
  </si>
  <si>
    <t>羽の郷</t>
  </si>
  <si>
    <t>羽の郷野田</t>
  </si>
  <si>
    <t>ＡlonＡlonオーキッドガーデン</t>
  </si>
  <si>
    <t>さんさんＢｅ</t>
  </si>
  <si>
    <t>ウイング</t>
  </si>
  <si>
    <t>ふれあい広場ひびき</t>
  </si>
  <si>
    <t>障がい者活動支援センター　通所部</t>
  </si>
  <si>
    <t>ライジング</t>
  </si>
  <si>
    <t>あっぷる</t>
  </si>
  <si>
    <t>ぽんぽこりん</t>
  </si>
  <si>
    <t>就労支援事業所ワークおみがわ</t>
  </si>
  <si>
    <t>総活躍　東習志野</t>
  </si>
  <si>
    <t>Kai</t>
  </si>
  <si>
    <t>あおぞら事業所</t>
  </si>
  <si>
    <t>わたつみ</t>
  </si>
  <si>
    <t>医療法人社団透光会ひだまり</t>
  </si>
  <si>
    <t>多機能型　就労支援事業所　SUNFLOWER</t>
  </si>
  <si>
    <t>あきもとふぁーまーず</t>
  </si>
  <si>
    <t>四恩の杜まつど</t>
  </si>
  <si>
    <t>くつろぎ処　やよい</t>
  </si>
  <si>
    <t>就労継続支援Ｂ型事業所　ナイン</t>
  </si>
  <si>
    <t>ハッピーワーク松戸</t>
  </si>
  <si>
    <t>就労センターあけぼの園</t>
  </si>
  <si>
    <t>シンシアティ　第一かずさ</t>
  </si>
  <si>
    <t>ラプエ</t>
  </si>
  <si>
    <t>メロディーフラッグ</t>
  </si>
  <si>
    <t>クロス・スピリット</t>
  </si>
  <si>
    <t>就労継続支援Ｂ型事業所癒しの風</t>
  </si>
  <si>
    <t>希望の橋</t>
  </si>
  <si>
    <t>浦安市障がい者福祉センター</t>
  </si>
  <si>
    <t>就労継続支援Ｂ型　レリＢ</t>
  </si>
  <si>
    <t>さざなみ</t>
  </si>
  <si>
    <t>プライアップ</t>
  </si>
  <si>
    <t>ＦＡＣＴＯＲＹ</t>
  </si>
  <si>
    <t>ふれあいサロンさくら</t>
  </si>
  <si>
    <t>ミラクル</t>
  </si>
  <si>
    <t>袖ケ浦きのこ村</t>
  </si>
  <si>
    <t>ステップアップ</t>
  </si>
  <si>
    <t>ファインドリーム</t>
  </si>
  <si>
    <t>フレンズ九十九里</t>
  </si>
  <si>
    <t>総活躍　君津</t>
  </si>
  <si>
    <t>総活躍　八千代</t>
  </si>
  <si>
    <t>総活躍　市原</t>
  </si>
  <si>
    <t>総活躍　袖ケ浦</t>
  </si>
  <si>
    <t>総活躍　鎌ヶ谷</t>
  </si>
  <si>
    <t>総活躍　松戸</t>
  </si>
  <si>
    <t>シロツメクサ</t>
  </si>
  <si>
    <t>はる</t>
  </si>
  <si>
    <t>就労継続支援B型事業所　TERRA</t>
  </si>
  <si>
    <t>多機能型事業所　マーレ</t>
  </si>
  <si>
    <t>総活躍　野田</t>
  </si>
  <si>
    <t>就労継続支援B型WARP</t>
  </si>
  <si>
    <t>アウル</t>
  </si>
  <si>
    <t>就労継続支援B型事業所　あさひ工房</t>
  </si>
  <si>
    <t>プライアップ　八千代</t>
  </si>
  <si>
    <t>おおえどの里</t>
  </si>
  <si>
    <t>メンタルステーションオーノ</t>
  </si>
  <si>
    <t>グッドライフ香取（みはる園）</t>
  </si>
  <si>
    <t>クロスロード東金</t>
  </si>
  <si>
    <t>多機能型事業所コッペ</t>
  </si>
  <si>
    <t>マリア就労支援事業所</t>
  </si>
  <si>
    <t>カレッジ</t>
  </si>
  <si>
    <t>ヒバリワークショップ</t>
  </si>
  <si>
    <t>黄色いハンカチ</t>
  </si>
  <si>
    <t>みらいキャリアサポート印西牧の原</t>
  </si>
  <si>
    <t>むうと</t>
  </si>
  <si>
    <t>直売所りんくあっぷ</t>
  </si>
  <si>
    <t>就労継続支援Ｂ型事業所　Ｌａｕｇｈｔｅｒｓ</t>
  </si>
  <si>
    <t>ゆあぽーと</t>
  </si>
  <si>
    <t>sora-cafe</t>
  </si>
  <si>
    <t>美能</t>
  </si>
  <si>
    <t>ブドウの実</t>
  </si>
  <si>
    <t>たま工房</t>
  </si>
  <si>
    <t>とようみ工房</t>
  </si>
  <si>
    <t>フレンズ東金</t>
  </si>
  <si>
    <t>自立支援センター　マリン・ハウス</t>
  </si>
  <si>
    <t>多機能型事業所　さいわい</t>
  </si>
  <si>
    <t>就労継続支援Ｂ型「紙ふうせん」</t>
  </si>
  <si>
    <t>松戸地域福祉事業所　多機能型訓練事業所あじさい</t>
  </si>
  <si>
    <t>君津市福祉作業所ふたば園</t>
  </si>
  <si>
    <t>君津市福祉作業所ミツバ園</t>
  </si>
  <si>
    <t>多機能型事業所　いずみの家</t>
  </si>
  <si>
    <t>地域作業所　和楽</t>
  </si>
  <si>
    <t>就労継続支援B型　BB団の箱</t>
  </si>
  <si>
    <t>三愛ワークス</t>
  </si>
  <si>
    <t>オフィス・キズナ</t>
  </si>
  <si>
    <t>サポートセンター『ＢＩＲＤ』袖ヶ浦</t>
  </si>
  <si>
    <t>就労継続支援Ｂ型事業所 La vie＋</t>
  </si>
  <si>
    <t>ＯＮＥ　ＨＥＡＲＴ松戸</t>
  </si>
  <si>
    <t>アガタ</t>
  </si>
  <si>
    <t>就労継続支援B型事業所フォロー</t>
  </si>
  <si>
    <t>就労継続支援B型事業所フォロー第２事業所</t>
  </si>
  <si>
    <t>就労継続支援Ｂ型事業所フォロー第３事業所</t>
  </si>
  <si>
    <t>グランツ</t>
  </si>
  <si>
    <t>約束の樹　久保店</t>
  </si>
  <si>
    <t>ていくわん</t>
  </si>
  <si>
    <t>ジョブスクラブ・フローラ</t>
  </si>
  <si>
    <t>オンリーワン</t>
  </si>
  <si>
    <t>山武市山武福祉作業所</t>
  </si>
  <si>
    <t>市川市フォルテ行徳</t>
  </si>
  <si>
    <t>スマイルアップ</t>
  </si>
  <si>
    <t>かにた作業所　エマオ</t>
  </si>
  <si>
    <t>大久保学園代宿地域支援センター　第二けやき</t>
  </si>
  <si>
    <t>指定多機能型事業所　芽ばえ</t>
  </si>
  <si>
    <t>ふる里学舎浦安デイセンター</t>
  </si>
  <si>
    <t>ふる里学舎高津</t>
  </si>
  <si>
    <t>ふる里学舎蔵波デイセンター</t>
  </si>
  <si>
    <t>ふる里学舎八千代</t>
  </si>
  <si>
    <t>市原市五井福祉作業所</t>
  </si>
  <si>
    <t>あかね園</t>
  </si>
  <si>
    <t>アトリの丘</t>
  </si>
  <si>
    <t>いぶき</t>
  </si>
  <si>
    <t>チャレンジ国分</t>
  </si>
  <si>
    <t>ぽらりす</t>
  </si>
  <si>
    <t>ARUKU</t>
  </si>
  <si>
    <t>EMU</t>
  </si>
  <si>
    <t>あるば</t>
  </si>
  <si>
    <t>福祉施設　風の村</t>
  </si>
  <si>
    <t>かんてら</t>
  </si>
  <si>
    <t>ジョイサポート三和</t>
  </si>
  <si>
    <t>ジョブハウス・もみの木</t>
  </si>
  <si>
    <t>笹川なずな工房</t>
  </si>
  <si>
    <t>さつき台の家</t>
  </si>
  <si>
    <t>サンワークL事業所</t>
  </si>
  <si>
    <t>南八幡ワークス</t>
  </si>
  <si>
    <t>シーモック</t>
  </si>
  <si>
    <t>ワークジョイまつどセンター</t>
  </si>
  <si>
    <t>おおばん</t>
  </si>
  <si>
    <t>はるか</t>
  </si>
  <si>
    <t>多機能型事業所なゆたぐりん</t>
  </si>
  <si>
    <t>就労継続支援Ｂ型事業所かりん</t>
  </si>
  <si>
    <t>のぞみワークショップ</t>
  </si>
  <si>
    <t>就労継続支援Ｂ型事業所とも</t>
  </si>
  <si>
    <t>野田市関宿心身障がい者福祉作業所</t>
  </si>
  <si>
    <t>みらいず</t>
  </si>
  <si>
    <t>豆のちから</t>
  </si>
  <si>
    <t>キラナ</t>
  </si>
  <si>
    <t>かたぐるま</t>
  </si>
  <si>
    <t>コスモス</t>
  </si>
  <si>
    <t>流山市心身障害者福祉作業所さつき園</t>
  </si>
  <si>
    <t>望みの門新生舎</t>
  </si>
  <si>
    <t>ワークセンター</t>
  </si>
  <si>
    <t>障がい者の就労促進事業所みんなの家</t>
  </si>
  <si>
    <t>ワークショップおおあみ</t>
  </si>
  <si>
    <t>ワークショップしらさと</t>
  </si>
  <si>
    <t>ワークショップ茂原</t>
  </si>
  <si>
    <t>ワークショップかぶらぎ</t>
  </si>
  <si>
    <t>佐倉市よもぎの園指定管理者社会福祉法人愛光</t>
  </si>
  <si>
    <t>ワークス館山</t>
  </si>
  <si>
    <t>中里ワークホーム</t>
  </si>
  <si>
    <t>いんば学舎・オソロク倶楽部</t>
  </si>
  <si>
    <t>いんば学舎・花かご　オリーブ　クローバー</t>
  </si>
  <si>
    <t>プレジール秋桜</t>
  </si>
  <si>
    <t>鎌ケ谷市福祉作業所友和園</t>
  </si>
  <si>
    <t>鴨川市福祉作業所</t>
  </si>
  <si>
    <t>袖ヶ浦市作業所　うぐいす園</t>
  </si>
  <si>
    <t>ときわぎ工舎</t>
  </si>
  <si>
    <t>一松工房</t>
  </si>
  <si>
    <t>八街市障がい者就労支援事業所</t>
  </si>
  <si>
    <t>明朗塾</t>
  </si>
  <si>
    <t>アーアンドディだいえい</t>
  </si>
  <si>
    <t>三芳ワークセンター</t>
  </si>
  <si>
    <t>第１レンコンの家</t>
  </si>
  <si>
    <t>第２レンコンの家</t>
  </si>
  <si>
    <t>第３レンコンの家</t>
  </si>
  <si>
    <t>第４レンコンの家</t>
  </si>
  <si>
    <t>キッチンせいしょう</t>
  </si>
  <si>
    <t>ビック・ハート</t>
  </si>
  <si>
    <t>花の実園</t>
  </si>
  <si>
    <t>ここらぼ　まつさと</t>
  </si>
  <si>
    <t>ワーク・ライフまつさと</t>
  </si>
  <si>
    <t>たびだちの村・ふれあい通り</t>
  </si>
  <si>
    <t>ワークわく・きよさと</t>
  </si>
  <si>
    <t>生活クラブ風の村ぴあふぁくとり</t>
  </si>
  <si>
    <t>南部よもぎの園指定管理者社会福祉法人千手会</t>
  </si>
  <si>
    <t>ワークショップ四街道</t>
  </si>
  <si>
    <t>らんまん</t>
  </si>
  <si>
    <t>八街わらの里</t>
  </si>
  <si>
    <t>かしの木園</t>
  </si>
  <si>
    <t>成田市のぞみの園</t>
  </si>
  <si>
    <t>就労支援施設かけはし</t>
  </si>
  <si>
    <t>ワーク・かなえ</t>
  </si>
  <si>
    <t>ピア宮敷第１工房</t>
  </si>
  <si>
    <t>ワークハウス　憩いの里</t>
  </si>
  <si>
    <t>就労継続支援B型事業所　みのり</t>
  </si>
  <si>
    <t>はばたき職業センター</t>
  </si>
  <si>
    <t>栗源第一薪炭供給所</t>
  </si>
  <si>
    <t>就労継続支援Ｂ型事業所　杜の家なりた</t>
  </si>
  <si>
    <t>佐倉福葉苑</t>
  </si>
  <si>
    <t>茂原市心身障害者福祉作業所</t>
  </si>
  <si>
    <t>すてっぷ</t>
  </si>
  <si>
    <t>野田市心身障がい者福祉作業所</t>
  </si>
  <si>
    <t>ふる里学舎きせつ館</t>
  </si>
  <si>
    <t>ふる里学舎潮見</t>
  </si>
  <si>
    <t>ふる里学舎木更津</t>
  </si>
  <si>
    <t>みちる園</t>
  </si>
  <si>
    <t>流山こまぎ園</t>
  </si>
  <si>
    <t>匝瑳市就労支援事業所ほほえみ園</t>
  </si>
  <si>
    <t>東金市福祉作業所</t>
  </si>
  <si>
    <t>シェーネ・ルフト　就労支援センター　シェーネシューレ</t>
  </si>
  <si>
    <t>特定非営利活動法人　みんなの広場「風」</t>
  </si>
  <si>
    <t>就労継続支援B型　富浦作業所</t>
  </si>
  <si>
    <t>ぶろっさむ</t>
  </si>
  <si>
    <t>ｉ工房　ｃ・ｓ・ｄ</t>
  </si>
  <si>
    <t>あいらんど</t>
  </si>
  <si>
    <t>就労継続支援B型事業所　アビシェｂ</t>
  </si>
  <si>
    <t>就労継続支援Ｂ型カバの家</t>
  </si>
  <si>
    <t>あゆみ会作業所</t>
  </si>
  <si>
    <t>就労継続支援Ｂ型　すまいる</t>
  </si>
  <si>
    <t>花のエンゼル</t>
  </si>
  <si>
    <t>カレンズ</t>
  </si>
  <si>
    <t>多機能型事業所きらら</t>
  </si>
  <si>
    <t>福祉支援の家　ビーいちかわ</t>
  </si>
  <si>
    <t>福祉支援の家　ﾋﾞｰふらっと</t>
  </si>
  <si>
    <t>ＮＰＯ法人コスモス大網ビレッジ</t>
  </si>
  <si>
    <t>hanahaco</t>
  </si>
  <si>
    <t>地域作業所hana</t>
  </si>
  <si>
    <t>ジョブファーム</t>
  </si>
  <si>
    <t>スクラム</t>
  </si>
  <si>
    <t>すっぱぁふぁ～む</t>
  </si>
  <si>
    <t>にっこりえがお</t>
  </si>
  <si>
    <t>タオ</t>
  </si>
  <si>
    <t>タオ市川</t>
  </si>
  <si>
    <t>館山憩いの家共同作業所</t>
  </si>
  <si>
    <t>ねむの里</t>
  </si>
  <si>
    <t>就労支援センターはぁと流山</t>
  </si>
  <si>
    <t>ひまわり工房</t>
  </si>
  <si>
    <t>ふくろう工房</t>
  </si>
  <si>
    <t>特定非営利活動法人ふれあいハウス</t>
  </si>
  <si>
    <t>カフェレストランすてんぱれ</t>
  </si>
  <si>
    <t>ぽりりずむ</t>
  </si>
  <si>
    <t>ほっとハートプラス</t>
  </si>
  <si>
    <t>ラポール・ほのか</t>
  </si>
  <si>
    <t>ひなげし</t>
  </si>
  <si>
    <t>ふれあ</t>
  </si>
  <si>
    <t>ぽけっと</t>
  </si>
  <si>
    <t>マーブルハウス</t>
  </si>
  <si>
    <t>障がい者就労・生活さぽーと　ピース</t>
  </si>
  <si>
    <t>青空協同組合</t>
  </si>
  <si>
    <t>つばさ</t>
  </si>
  <si>
    <t>ぶらんpoco</t>
  </si>
  <si>
    <t>就労継続支援Ｂ型事業所ふわふわＢ</t>
  </si>
  <si>
    <t>ユーカリワークス</t>
  </si>
  <si>
    <t>障害者就労支援事業所よつ葉</t>
  </si>
  <si>
    <t>わくわくはっぴー本棚</t>
  </si>
  <si>
    <t>オリーブファームかずさ</t>
  </si>
  <si>
    <t>一粒舎</t>
  </si>
  <si>
    <t>楓</t>
  </si>
  <si>
    <t>多機能型事業所まめの木</t>
  </si>
  <si>
    <t>地域生活支援大地</t>
  </si>
  <si>
    <t>初石工房</t>
  </si>
  <si>
    <t>就労サポートリーブ</t>
  </si>
  <si>
    <t>めぐり</t>
  </si>
  <si>
    <t>輝里</t>
  </si>
  <si>
    <t>燈里</t>
  </si>
  <si>
    <t>里庵</t>
  </si>
  <si>
    <t>大和田工房</t>
  </si>
  <si>
    <t>しおさい</t>
  </si>
  <si>
    <t>はーとBeat</t>
  </si>
  <si>
    <t>ハピネス行徳</t>
  </si>
  <si>
    <t>鎌ヶ谷工房</t>
  </si>
  <si>
    <t>里見工房</t>
  </si>
  <si>
    <t>のぞみ</t>
  </si>
  <si>
    <t>南天の木</t>
  </si>
  <si>
    <t>福祉アシストワーク協会</t>
  </si>
  <si>
    <t>ＴＵＢＵ　ＰＬＡＮ</t>
  </si>
  <si>
    <t>野田市立あすなろ職業指導所</t>
  </si>
  <si>
    <t>みつばちワーク</t>
  </si>
  <si>
    <t>就労継続支援B型事業所　愛's</t>
  </si>
  <si>
    <t>Job School. Com</t>
  </si>
  <si>
    <t>はなはなデイ</t>
  </si>
  <si>
    <t>レーヴェン勝田台</t>
  </si>
  <si>
    <t>ＦａｎｄＳ株式会社</t>
  </si>
  <si>
    <t>ＮＰＯ法人ＡlonＡlon</t>
  </si>
  <si>
    <t>ＮＰＯ法人さんさん味工房</t>
  </si>
  <si>
    <t>ＮＰＯ法人ハートネットあびこ</t>
  </si>
  <si>
    <t>ＮＰＯ法人ひびき</t>
  </si>
  <si>
    <t>ＮＰＯ法人みんなの希望</t>
  </si>
  <si>
    <t>ＮＰＯ法人ライジング</t>
  </si>
  <si>
    <t>ＮＰＯ法人鎌ケ谷市手をつなぐ親の会</t>
  </si>
  <si>
    <t>ＮＰＯ法人希望の虹</t>
  </si>
  <si>
    <t>NPO法人香取の地域福祉を考える会</t>
  </si>
  <si>
    <t>Ｕccieコーポレーション</t>
  </si>
  <si>
    <t>アイル株式会社</t>
  </si>
  <si>
    <t>ファミリースマイルそら合同会社</t>
  </si>
  <si>
    <t>ゆり庵株式会社</t>
  </si>
  <si>
    <t>医療法人社団透光会</t>
  </si>
  <si>
    <t>医療法人静和会</t>
  </si>
  <si>
    <t>医療法人梨香会</t>
  </si>
  <si>
    <t>一般社団法人　ＳＨＩＯＮ</t>
  </si>
  <si>
    <t>一般社団法人　岬やよい会</t>
  </si>
  <si>
    <t>一般社団法人ＢＯＮＤＳ</t>
  </si>
  <si>
    <t>一般社団法人happy choice</t>
  </si>
  <si>
    <t>一般社団法人あいのて</t>
  </si>
  <si>
    <t>一般社団法人シンシアティ</t>
  </si>
  <si>
    <t>一般社団法人スターアドバンス</t>
  </si>
  <si>
    <t>一般社団法人ロッタリンクス</t>
  </si>
  <si>
    <t>一般社団法人紫宝会</t>
  </si>
  <si>
    <t>一般社団法人癒しの風</t>
  </si>
  <si>
    <t>一般社団法人櫻会</t>
  </si>
  <si>
    <t>浦安市</t>
  </si>
  <si>
    <t>株式会社　dearmilieus</t>
  </si>
  <si>
    <t>株式会社　あんしん村</t>
  </si>
  <si>
    <t>株式会社　エヌ・ケー・アド</t>
  </si>
  <si>
    <t>株式会社　ジャストオンアース</t>
  </si>
  <si>
    <t>株式会社　テクノハウス久我</t>
  </si>
  <si>
    <t>株式会社　プラスアップ</t>
  </si>
  <si>
    <t>株式会社　楽笑会</t>
  </si>
  <si>
    <t>株式会社　彰栄</t>
  </si>
  <si>
    <t>株式会社　未来夢</t>
  </si>
  <si>
    <t>株式会社　和光</t>
  </si>
  <si>
    <t>株式会社Ｂ－ＡＣＴＩＶＥ</t>
  </si>
  <si>
    <t>株式会社Ｂ－ＣＲＥＡＴＥ</t>
  </si>
  <si>
    <t>株式会社Ｂ－ＧＲＯＷ</t>
  </si>
  <si>
    <t>株式会社Ｂ－ＳＴＥＰ</t>
  </si>
  <si>
    <t>株式会社Ｂ－ＷＩＮＧ</t>
  </si>
  <si>
    <t>株式会社Clover　Life</t>
  </si>
  <si>
    <t>株式会社dear milieus</t>
  </si>
  <si>
    <t>株式会社ＨＡＬ</t>
  </si>
  <si>
    <t>株式会社MARS</t>
  </si>
  <si>
    <t>株式会社ＭＡＲＳ</t>
  </si>
  <si>
    <t>株式会社TRY</t>
  </si>
  <si>
    <t>株式会社Uccieコーポレーション</t>
  </si>
  <si>
    <t>株式会社WARP</t>
  </si>
  <si>
    <t>株式会社アウル</t>
  </si>
  <si>
    <t>株式会社あさひサポート</t>
  </si>
  <si>
    <t>株式会社イサカエンタープライズ</t>
  </si>
  <si>
    <t>株式会社エヌ・ケー・アド</t>
  </si>
  <si>
    <t>株式会社おおえどポカポカファーム</t>
  </si>
  <si>
    <t>株式会社オーノ</t>
  </si>
  <si>
    <t>株式会社ここ</t>
  </si>
  <si>
    <t>株式会社コッペ</t>
  </si>
  <si>
    <t>株式会社チバマリア</t>
  </si>
  <si>
    <t>株式会社ちばらく</t>
  </si>
  <si>
    <t>株式会社ひばり</t>
  </si>
  <si>
    <t>株式会社ベストスマイル</t>
  </si>
  <si>
    <t>株式会社みらい</t>
  </si>
  <si>
    <t>株式会社みらいホールディングス</t>
  </si>
  <si>
    <t>株式会社むうと</t>
  </si>
  <si>
    <t>株式会社ライフサポートピュアジャパン</t>
  </si>
  <si>
    <t>株式会社ラブレ</t>
  </si>
  <si>
    <t>株式会社りんくあっぷ</t>
  </si>
  <si>
    <t>株式会社咲人</t>
  </si>
  <si>
    <t>株式会社美能</t>
  </si>
  <si>
    <t>株式会社夢のカタチ</t>
  </si>
  <si>
    <t>株式会社和光</t>
  </si>
  <si>
    <t>企業組合とも</t>
  </si>
  <si>
    <t>企業組合ワーカーズ・コレクティブ紙ふうせん</t>
  </si>
  <si>
    <t>企業組合労協センター事業団</t>
  </si>
  <si>
    <t>君津市</t>
  </si>
  <si>
    <t>公益財団法人和泉福祉会</t>
  </si>
  <si>
    <t>合資会社もてぎ</t>
  </si>
  <si>
    <t>合同会社　影法師</t>
  </si>
  <si>
    <t>合同会社　三愛</t>
  </si>
  <si>
    <t>合同会社ＫＩＺＵＮＡ</t>
  </si>
  <si>
    <t>合同会社Ｌ・Ｉ・Ｃ</t>
  </si>
  <si>
    <t>合同会社La vie</t>
  </si>
  <si>
    <t>合同会社MTR</t>
  </si>
  <si>
    <t>合同会社ＯＮＥ　ＨＥＡＲＴ松戸</t>
  </si>
  <si>
    <t>合同会社アガタ</t>
  </si>
  <si>
    <t>合同会社ウィズ</t>
  </si>
  <si>
    <t>合同会社グランツ</t>
  </si>
  <si>
    <t>合同会社スリーアップ</t>
  </si>
  <si>
    <t>合同会社ていく</t>
  </si>
  <si>
    <t>合同会社自立支援</t>
  </si>
  <si>
    <t>合同会社美華</t>
  </si>
  <si>
    <t>山武市</t>
  </si>
  <si>
    <t>市川市</t>
  </si>
  <si>
    <t>鹿児島総合サービス株式会社</t>
  </si>
  <si>
    <t>社会福祉法人　ベテスダ奉仕女母の家</t>
  </si>
  <si>
    <t>社会福祉法人　大久保学園</t>
  </si>
  <si>
    <t>社会福祉法人　野田芽吹会</t>
  </si>
  <si>
    <t>社会福祉法人　佑啓会</t>
  </si>
  <si>
    <t>社会福祉法人あひるの会</t>
  </si>
  <si>
    <t>社会福祉法人アルムの森</t>
  </si>
  <si>
    <t>社会福祉法人いちばん星</t>
  </si>
  <si>
    <t>社会福祉法人ウィズ</t>
  </si>
  <si>
    <t>社会福祉法人ウィンクル</t>
  </si>
  <si>
    <t>社会福祉法人うぐいす会</t>
  </si>
  <si>
    <t>社会福祉法人かずさ萬燈会</t>
  </si>
  <si>
    <t>社会福祉法人ききょう会</t>
  </si>
  <si>
    <t>社会福祉法人さざんか会</t>
  </si>
  <si>
    <t>社会福祉法人さつき会</t>
  </si>
  <si>
    <t>社会福祉法人サンワーク</t>
  </si>
  <si>
    <t>社会福祉法人しいの木会</t>
  </si>
  <si>
    <t>社会福祉法人ジョイまつど</t>
  </si>
  <si>
    <t>社会福祉法人つくばね会</t>
  </si>
  <si>
    <t>社会福祉法人なゆた</t>
  </si>
  <si>
    <t>社会福祉法人のうえい舎</t>
  </si>
  <si>
    <t>社会福祉法人のゆり会</t>
  </si>
  <si>
    <t>社会福祉法人パーソナル・アシスタンスとも</t>
  </si>
  <si>
    <t>社会福祉法人はーとふる</t>
  </si>
  <si>
    <t>社会福祉法人まつかぜの会</t>
  </si>
  <si>
    <t>社会福祉法人まつど育成会</t>
  </si>
  <si>
    <t>社会福祉法人まほろばの里</t>
  </si>
  <si>
    <t>社会福祉法人ミッドナイト・ミッションのぞみ会</t>
  </si>
  <si>
    <t>社会福祉法人ロザリオの聖母会</t>
  </si>
  <si>
    <t>社会福祉法人ワーナーホーム</t>
  </si>
  <si>
    <t>社会福祉法人愛光</t>
  </si>
  <si>
    <t>社会福祉法人安房広域福祉会</t>
  </si>
  <si>
    <t>社会福祉法人印旛福祉会</t>
  </si>
  <si>
    <t>社会福祉法人永春会</t>
  </si>
  <si>
    <t>社会福祉法人鎌ケ谷市社会福祉協議会</t>
  </si>
  <si>
    <t>社会福祉法人鴨川市社会福祉協議会</t>
  </si>
  <si>
    <t>社会福祉法人嬉泉</t>
  </si>
  <si>
    <t>社会福祉法人九十九会</t>
  </si>
  <si>
    <t>社会福祉法人光明会</t>
  </si>
  <si>
    <t>社会福祉法人菜の花会</t>
  </si>
  <si>
    <t>社会福祉法人三芳野会</t>
  </si>
  <si>
    <t>社会福祉法人市川レンコンの会</t>
  </si>
  <si>
    <t>社会福祉法人児童愛護会</t>
  </si>
  <si>
    <t>社会福祉法人実のりの会</t>
  </si>
  <si>
    <t>社会福祉法人習愛会</t>
  </si>
  <si>
    <t>社会福祉法人松里福祉会</t>
  </si>
  <si>
    <t>社会福祉法人章佑会</t>
  </si>
  <si>
    <t>社会福祉法人清郷会</t>
  </si>
  <si>
    <t>社会福祉法人生活クラブ</t>
  </si>
  <si>
    <t>社会福祉法人千手会</t>
  </si>
  <si>
    <t>社会福祉法人千葉県視覚障害者福祉協会</t>
  </si>
  <si>
    <t>社会福祉法人創成会</t>
  </si>
  <si>
    <t>社会福祉法人太陽会</t>
  </si>
  <si>
    <t>社会福祉法人泰斗会</t>
  </si>
  <si>
    <t>社会福祉法人大成会</t>
  </si>
  <si>
    <t>社会福祉法人知心会</t>
  </si>
  <si>
    <t>社会福祉法人鼎</t>
  </si>
  <si>
    <t>社会福祉法人土穂会</t>
  </si>
  <si>
    <t>社会福祉法人南山会</t>
  </si>
  <si>
    <t>社会福祉法人白井市社会福祉協議会</t>
  </si>
  <si>
    <t>社会福祉法人八千代市身体障害者福祉会</t>
  </si>
  <si>
    <t>社会福祉法人福葉会</t>
  </si>
  <si>
    <t>社会福祉法人茂原市社会福祉協議会</t>
  </si>
  <si>
    <t>社会福祉法人野栄福祉会</t>
  </si>
  <si>
    <t>社会福祉法人野田みどり会</t>
  </si>
  <si>
    <t>社会福祉法人佑啓会</t>
  </si>
  <si>
    <t>社会福祉法人優幸会</t>
  </si>
  <si>
    <t>社会福祉法人流山市社会福祉協議会</t>
  </si>
  <si>
    <t>匝瑳市</t>
  </si>
  <si>
    <t>東金市</t>
  </si>
  <si>
    <t>特定非営利活動法人　シェーネ・ルフト</t>
  </si>
  <si>
    <t>特定非営利活動法人　生活自立研究会</t>
  </si>
  <si>
    <t>特定非営利活動法人1to1</t>
  </si>
  <si>
    <t>特定非営利活動法人ｉ＆ｉ</t>
  </si>
  <si>
    <t>特定非営利活動法人ＩＷＩＮＧＬＥ</t>
  </si>
  <si>
    <t>特定非営利活動法人あいらんど</t>
  </si>
  <si>
    <t>特定非営利活動法人あおぞら</t>
  </si>
  <si>
    <t>特定非営利活動法人アビシェｂ</t>
  </si>
  <si>
    <t>特定非営利活動法人あゆみの里</t>
  </si>
  <si>
    <t>特定非営利活動法人あゆみ会</t>
  </si>
  <si>
    <t>特定非営利活動法人いずみ</t>
  </si>
  <si>
    <t>特定非営利活動法人エンゼルフラワー</t>
  </si>
  <si>
    <t>特定非営利活動法人がじゅまるの木</t>
  </si>
  <si>
    <t>特定非営利活動法人カレンズ</t>
  </si>
  <si>
    <t>特定非営利活動法人きらら</t>
  </si>
  <si>
    <t>特定非営利活動法人キルト・ビー</t>
  </si>
  <si>
    <t>特定非営利活動法人コスモス</t>
  </si>
  <si>
    <t>特定非営利活動法人コミュニティーカフェれんげ＆ラッキーハウス</t>
  </si>
  <si>
    <t>特定非営利活動法人コミュニティワークス</t>
  </si>
  <si>
    <t>特定非営利活動法人ジョブファーム</t>
  </si>
  <si>
    <t>特定非営利活動法人スクラム</t>
  </si>
  <si>
    <t>特定非営利活動法人すっぱぁ</t>
  </si>
  <si>
    <t>特定非営利活動法人スマイル銚子</t>
  </si>
  <si>
    <t>特定非営利活動法人なの花会</t>
  </si>
  <si>
    <t>特定非営利活動法人ねむの里</t>
  </si>
  <si>
    <t>特定非営利活動法人はなみずき</t>
  </si>
  <si>
    <t>特定非営利活動法人はんどいんはんど東総</t>
  </si>
  <si>
    <t>特定非営利活動法人ふくろう</t>
  </si>
  <si>
    <t>特定非営利活動法人フレンズ</t>
  </si>
  <si>
    <t>特定非営利活動法人ほっとハート</t>
  </si>
  <si>
    <t>特定非営利活動法人ほのか</t>
  </si>
  <si>
    <t>特定非営利活動法人ぽれぽれ・ちば</t>
  </si>
  <si>
    <t>特定非営利活動法人マーブル福祉会</t>
  </si>
  <si>
    <t>特定非営利活動法人みのり福祉会</t>
  </si>
  <si>
    <t>特定非営利活動法人メンタルサポート野田そよかぜ</t>
  </si>
  <si>
    <t>特定非営利活動法人やちまた放課後クラブぶらんこ</t>
  </si>
  <si>
    <t>特定非営利活動法人ゆう</t>
  </si>
  <si>
    <t>特定非営利活動法人ユーカリサンシャイン</t>
  </si>
  <si>
    <t>特定非営利活動法人よつ葉</t>
  </si>
  <si>
    <t>特定非営利活動法人ワーカーズコープ</t>
  </si>
  <si>
    <t>特定非営利活動法人郁文会</t>
  </si>
  <si>
    <t>特定非営利活動法人一粒舎</t>
  </si>
  <si>
    <t>特定非営利活動法人鎌ヶ谷たんぽぽクラブ</t>
  </si>
  <si>
    <t>特定非営利活動法人空いろのたね</t>
  </si>
  <si>
    <t>特定非営利活動法人恵み野会</t>
  </si>
  <si>
    <t>特定非営利活動法人鼓響</t>
  </si>
  <si>
    <t>特定非営利活動法人自立サポートネット流山</t>
  </si>
  <si>
    <t>特定非営利活動法人上総小農苑</t>
  </si>
  <si>
    <t>特定非営利活動法人上総福祉会</t>
  </si>
  <si>
    <t>特定非営利活動法人成良会</t>
  </si>
  <si>
    <t>特定非営利活動法人生活困窮・ホームレス自立支援ガンバの会</t>
  </si>
  <si>
    <t>特定非営利活動法人精神保健福祉を支える会ＮＥＷ</t>
  </si>
  <si>
    <t>特定非営利活動法人千楽Ｃｈｉ－ｒａｋｕ</t>
  </si>
  <si>
    <t>特定非営利活動法人千葉精神保健福祉ネット</t>
  </si>
  <si>
    <t>特定非営利活動法人銚子市手をつなぐ育成会</t>
  </si>
  <si>
    <t>特定非営利活動法人南天の木</t>
  </si>
  <si>
    <t>特定非営利活動法人福祉アシストワーク協会</t>
  </si>
  <si>
    <t>特定非営利活動法人實埜里</t>
  </si>
  <si>
    <t>野田市</t>
  </si>
  <si>
    <t>有限会社　かみきりパパ</t>
  </si>
  <si>
    <t>有限会社　千倉化成</t>
  </si>
  <si>
    <t>有限会社あいの手介護サービス</t>
  </si>
  <si>
    <t>有限会社はなはな</t>
  </si>
  <si>
    <t>髙梨生業合同会社</t>
  </si>
  <si>
    <t>安房かつやま弁当</t>
    <phoneticPr fontId="2"/>
  </si>
  <si>
    <t>就労継続支援Ａ型「接続草」（スギナ）</t>
    <phoneticPr fontId="2"/>
  </si>
  <si>
    <t>R3.4月末廃止</t>
    <rPh sb="4" eb="5">
      <t>ガツ</t>
    </rPh>
    <rPh sb="5" eb="6">
      <t>マツ</t>
    </rPh>
    <rPh sb="6" eb="8">
      <t>ハイシ</t>
    </rPh>
    <phoneticPr fontId="2"/>
  </si>
  <si>
    <t>みらいず　北小金</t>
    <phoneticPr fontId="2"/>
  </si>
  <si>
    <t>福祉事業部「結」</t>
    <phoneticPr fontId="2"/>
  </si>
  <si>
    <t>千葉</t>
    <rPh sb="0" eb="2">
      <t>チバ</t>
    </rPh>
    <phoneticPr fontId="2"/>
  </si>
  <si>
    <t>○</t>
  </si>
  <si>
    <t>R3.2.1指定</t>
    <rPh sb="6" eb="8">
      <t>シテイ</t>
    </rPh>
    <phoneticPr fontId="2"/>
  </si>
  <si>
    <t>R2.7.1指定</t>
    <rPh sb="6" eb="8">
      <t>シテイ</t>
    </rPh>
    <phoneticPr fontId="2"/>
  </si>
  <si>
    <t>千葉</t>
    <rPh sb="0" eb="2">
      <t>チバ</t>
    </rPh>
    <phoneticPr fontId="2"/>
  </si>
  <si>
    <t>千葉</t>
    <rPh sb="0" eb="2">
      <t>チバ</t>
    </rPh>
    <phoneticPr fontId="2"/>
  </si>
  <si>
    <t>エナベル松戸</t>
    <phoneticPr fontId="2"/>
  </si>
  <si>
    <t>ワイズホーム</t>
    <phoneticPr fontId="2"/>
  </si>
  <si>
    <t>リーブカンパニー</t>
    <phoneticPr fontId="2"/>
  </si>
  <si>
    <t>がんば夢茶房</t>
    <phoneticPr fontId="2"/>
  </si>
  <si>
    <t>R3.3指定</t>
    <rPh sb="4" eb="6">
      <t>シテイ</t>
    </rPh>
    <phoneticPr fontId="2"/>
  </si>
  <si>
    <t>ワークルーチェ</t>
    <phoneticPr fontId="2"/>
  </si>
  <si>
    <t>ひだまり</t>
    <phoneticPr fontId="2"/>
  </si>
  <si>
    <t>R3.6.30廃止</t>
    <rPh sb="7" eb="9">
      <t>ハイシ</t>
    </rPh>
    <phoneticPr fontId="2"/>
  </si>
  <si>
    <t>R3.4指定</t>
    <rPh sb="4" eb="6">
      <t>シテイ</t>
    </rPh>
    <phoneticPr fontId="2"/>
  </si>
  <si>
    <t>R2.1から休止</t>
    <rPh sb="6" eb="8">
      <t>キュウシ</t>
    </rPh>
    <phoneticPr fontId="2"/>
  </si>
  <si>
    <t>R2.5から休止</t>
    <rPh sb="6" eb="8">
      <t>キュウシ</t>
    </rPh>
    <phoneticPr fontId="2"/>
  </si>
  <si>
    <t>株式会社徳正</t>
    <phoneticPr fontId="2"/>
  </si>
  <si>
    <t>R3.5から休止</t>
    <rPh sb="6" eb="8">
      <t>キュウシ</t>
    </rPh>
    <phoneticPr fontId="2"/>
  </si>
  <si>
    <t>H31.4から休止</t>
    <rPh sb="7" eb="9">
      <t>キュウシ</t>
    </rPh>
    <phoneticPr fontId="2"/>
  </si>
  <si>
    <t>コミュニティーカフェ　れんげ＆ラッキーハウス</t>
    <phoneticPr fontId="2"/>
  </si>
  <si>
    <t>約束の樹</t>
    <phoneticPr fontId="2"/>
  </si>
  <si>
    <t>レリゴ　京成大久保</t>
    <phoneticPr fontId="2"/>
  </si>
  <si>
    <t>就労移行支援事業所 ここ</t>
    <phoneticPr fontId="2"/>
  </si>
  <si>
    <t>福祉作業所ほのぼの</t>
    <phoneticPr fontId="2"/>
  </si>
  <si>
    <t>R3.4指定</t>
    <rPh sb="4" eb="6">
      <t>シテイ</t>
    </rPh>
    <phoneticPr fontId="2"/>
  </si>
  <si>
    <t>就労継続支援Ｂ型事業所リード</t>
    <phoneticPr fontId="2"/>
  </si>
  <si>
    <t>あおぞら三崎</t>
    <phoneticPr fontId="2"/>
  </si>
  <si>
    <t>希望塾</t>
    <phoneticPr fontId="2"/>
  </si>
  <si>
    <t>就労継続支援Ａ型事業所　小さな翼</t>
    <phoneticPr fontId="2"/>
  </si>
  <si>
    <t>ノーリミット</t>
    <phoneticPr fontId="2"/>
  </si>
  <si>
    <t>社会福祉法人青葉会</t>
    <rPh sb="0" eb="6">
      <t>シャカイフクシホウジン</t>
    </rPh>
    <rPh sb="6" eb="9">
      <t>アオバカイ</t>
    </rPh>
    <phoneticPr fontId="2"/>
  </si>
  <si>
    <t>WITH　US　多機能型事業所(就労継続B型)</t>
    <rPh sb="8" eb="12">
      <t>タキノウガタ</t>
    </rPh>
    <rPh sb="12" eb="15">
      <t>ジギョウショ</t>
    </rPh>
    <rPh sb="16" eb="20">
      <t>シュウロウケイゾク</t>
    </rPh>
    <rPh sb="21" eb="22">
      <t>ガタ</t>
    </rPh>
    <phoneticPr fontId="2"/>
  </si>
  <si>
    <t>社会福祉法人よつば</t>
    <rPh sb="0" eb="6">
      <t>シャカイフクシホウジン</t>
    </rPh>
    <phoneticPr fontId="2"/>
  </si>
  <si>
    <t>青い鳥</t>
    <rPh sb="0" eb="1">
      <t>アオ</t>
    </rPh>
    <rPh sb="2" eb="3">
      <t>トリ</t>
    </rPh>
    <phoneticPr fontId="2"/>
  </si>
  <si>
    <t>社会福祉法人かたくり会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</si>
  <si>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あすか園</t>
    <rPh sb="3" eb="4">
      <t>エン</t>
    </rPh>
    <phoneticPr fontId="2"/>
  </si>
  <si>
    <t>社会福祉法人桐友学園</t>
    <rPh sb="0" eb="2">
      <t>シャカイ</t>
    </rPh>
    <rPh sb="2" eb="4">
      <t>フクシ</t>
    </rPh>
    <rPh sb="4" eb="6">
      <t>ホウジン</t>
    </rPh>
    <rPh sb="6" eb="10">
      <t>キリトモガクエン</t>
    </rPh>
    <phoneticPr fontId="2"/>
  </si>
  <si>
    <t>柏市立青和園</t>
    <rPh sb="0" eb="6">
      <t>カシワシリツアオワエン</t>
    </rPh>
    <phoneticPr fontId="2"/>
  </si>
  <si>
    <t>社会福祉法人かたくり会</t>
    <rPh sb="0" eb="6">
      <t>シャカイフクシホウジン</t>
    </rPh>
    <rPh sb="10" eb="11">
      <t>カイ</t>
    </rPh>
    <phoneticPr fontId="2"/>
  </si>
  <si>
    <t>柏市立朋生園</t>
    <rPh sb="0" eb="6">
      <t>カシワシリツホウセイエン</t>
    </rPh>
    <phoneticPr fontId="2"/>
  </si>
  <si>
    <t>504000 1089842</t>
    <phoneticPr fontId="2"/>
  </si>
  <si>
    <t>株式会社のんびり家</t>
    <rPh sb="0" eb="4">
      <t>カブシキガイシャ</t>
    </rPh>
    <rPh sb="8" eb="9">
      <t>ヤ</t>
    </rPh>
    <phoneticPr fontId="2"/>
  </si>
  <si>
    <t>株式会社のんびり家就労継続支援Ｂ型すたぁと</t>
    <rPh sb="0" eb="4">
      <t>カブシキガイシャ</t>
    </rPh>
    <rPh sb="8" eb="15">
      <t>ヤシュウロウケイゾクシエン</t>
    </rPh>
    <rPh sb="16" eb="17">
      <t>ガタ</t>
    </rPh>
    <phoneticPr fontId="2"/>
  </si>
  <si>
    <t>0400-05-018006</t>
    <phoneticPr fontId="2"/>
  </si>
  <si>
    <t>特定非営利活動法人星標</t>
    <rPh sb="0" eb="11">
      <t>トクテイヒエイリカツドウホウジンホシシルベ</t>
    </rPh>
    <phoneticPr fontId="2"/>
  </si>
  <si>
    <t>就労継続支援B型事業所ポラリス</t>
    <rPh sb="0" eb="6">
      <t>シュウロウケイゾクシエン</t>
    </rPh>
    <rPh sb="7" eb="11">
      <t>ガタジギョウショ</t>
    </rPh>
    <phoneticPr fontId="2"/>
  </si>
  <si>
    <t>沼南育成園</t>
    <rPh sb="0" eb="5">
      <t>ショウナンイクセイエン</t>
    </rPh>
    <phoneticPr fontId="2"/>
  </si>
  <si>
    <t>株式会社　日本クリード</t>
    <rPh sb="0" eb="2">
      <t>カブシキ</t>
    </rPh>
    <rPh sb="2" eb="4">
      <t>カイシャ</t>
    </rPh>
    <rPh sb="5" eb="7">
      <t>ニホン</t>
    </rPh>
    <phoneticPr fontId="2"/>
  </si>
  <si>
    <t>自立支援塾クリード北柏</t>
    <rPh sb="0" eb="11">
      <t>ジリツシエンジュククリードキタカシワ</t>
    </rPh>
    <phoneticPr fontId="2"/>
  </si>
  <si>
    <t>社会福祉法人いづみ</t>
    <rPh sb="0" eb="2">
      <t>シャカイ</t>
    </rPh>
    <rPh sb="2" eb="4">
      <t>フクシ</t>
    </rPh>
    <rPh sb="4" eb="6">
      <t>ホウジン</t>
    </rPh>
    <phoneticPr fontId="2"/>
  </si>
  <si>
    <t>生活援助センター　工房スノードロップ</t>
    <rPh sb="0" eb="2">
      <t>セイカツ</t>
    </rPh>
    <rPh sb="2" eb="4">
      <t>エンジョ</t>
    </rPh>
    <rPh sb="9" eb="11">
      <t>コウボウ</t>
    </rPh>
    <phoneticPr fontId="2"/>
  </si>
  <si>
    <t>第2こだま</t>
    <rPh sb="0" eb="1">
      <t>ダイ</t>
    </rPh>
    <phoneticPr fontId="2"/>
  </si>
  <si>
    <t>NPO法人Next-Creation</t>
    <rPh sb="3" eb="5">
      <t>ホウジン</t>
    </rPh>
    <phoneticPr fontId="2"/>
  </si>
  <si>
    <t>多機能型事業所 I'llbe</t>
    <rPh sb="0" eb="4">
      <t>タキノウガタ</t>
    </rPh>
    <rPh sb="4" eb="7">
      <t>ジギョウショ</t>
    </rPh>
    <phoneticPr fontId="2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</si>
  <si>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1">
      <t>フクシカイ</t>
    </rPh>
    <phoneticPr fontId="2"/>
  </si>
  <si>
    <t>たけのこ</t>
    <phoneticPr fontId="2"/>
  </si>
  <si>
    <t>一般社団法人多夢多夢</t>
    <rPh sb="0" eb="2">
      <t>イッパン</t>
    </rPh>
    <rPh sb="2" eb="4">
      <t>シャダン</t>
    </rPh>
    <rPh sb="4" eb="6">
      <t>ホウジン</t>
    </rPh>
    <rPh sb="6" eb="7">
      <t>オオ</t>
    </rPh>
    <rPh sb="7" eb="8">
      <t>ユメ</t>
    </rPh>
    <rPh sb="8" eb="9">
      <t>オオ</t>
    </rPh>
    <rPh sb="9" eb="10">
      <t>ユメ</t>
    </rPh>
    <phoneticPr fontId="2"/>
  </si>
  <si>
    <t>タムの木</t>
    <rPh sb="3" eb="4">
      <t>キ</t>
    </rPh>
    <phoneticPr fontId="2"/>
  </si>
  <si>
    <t>特定非営利活動法人手打職人集団むげん</t>
    <rPh sb="0" eb="2">
      <t>トクテイ</t>
    </rPh>
    <rPh sb="2" eb="15">
      <t>ヒエイリカツドウホウジンテウチショクニンシュウダン</t>
    </rPh>
    <phoneticPr fontId="2"/>
  </si>
  <si>
    <t>手打職人集団むげん</t>
    <rPh sb="0" eb="2">
      <t>テウチ</t>
    </rPh>
    <rPh sb="2" eb="4">
      <t>ショクニン</t>
    </rPh>
    <rPh sb="4" eb="6">
      <t>シュウダン</t>
    </rPh>
    <phoneticPr fontId="2"/>
  </si>
  <si>
    <t>ひまわり園</t>
    <rPh sb="4" eb="5">
      <t>エン</t>
    </rPh>
    <phoneticPr fontId="2"/>
  </si>
  <si>
    <t>社会福祉法人ワーナーホーム</t>
    <rPh sb="0" eb="6">
      <t>シャカイフクシホウジン</t>
    </rPh>
    <phoneticPr fontId="2"/>
  </si>
  <si>
    <t>ペジーブル柏</t>
    <rPh sb="5" eb="6">
      <t>カシワ</t>
    </rPh>
    <phoneticPr fontId="2"/>
  </si>
  <si>
    <t>社会福祉法人彩会</t>
    <rPh sb="0" eb="2">
      <t>シャカイ</t>
    </rPh>
    <rPh sb="2" eb="4">
      <t>フクシ</t>
    </rPh>
    <rPh sb="4" eb="6">
      <t>ホウジン</t>
    </rPh>
    <rPh sb="6" eb="8">
      <t>イロドリカイ</t>
    </rPh>
    <phoneticPr fontId="2"/>
  </si>
  <si>
    <t>まんてん</t>
    <phoneticPr fontId="2"/>
  </si>
  <si>
    <t>美南園</t>
    <rPh sb="0" eb="1">
      <t>ミ</t>
    </rPh>
    <phoneticPr fontId="2"/>
  </si>
  <si>
    <t>NPO法人SRN</t>
  </si>
  <si>
    <t>ユニバース</t>
  </si>
  <si>
    <t>社会福祉法人よつば</t>
    <rPh sb="0" eb="2">
      <t>シャカイ</t>
    </rPh>
    <rPh sb="2" eb="4">
      <t>フクシ</t>
    </rPh>
    <rPh sb="4" eb="6">
      <t>ホウジン</t>
    </rPh>
    <phoneticPr fontId="2"/>
  </si>
  <si>
    <t>よつば工房</t>
    <rPh sb="3" eb="5">
      <t>コウボウ</t>
    </rPh>
    <phoneticPr fontId="2"/>
  </si>
  <si>
    <t>0400-05-014114</t>
    <phoneticPr fontId="2"/>
  </si>
  <si>
    <t>特定非営利活動法人ホリデー</t>
    <rPh sb="0" eb="9">
      <t>トクテイヒエイリカツドウホウジン</t>
    </rPh>
    <phoneticPr fontId="2"/>
  </si>
  <si>
    <t>ラポール</t>
    <phoneticPr fontId="2"/>
  </si>
  <si>
    <t>社会福祉法人　高柳福祉会</t>
    <rPh sb="0" eb="6">
      <t>シャカイフクシホウジン</t>
    </rPh>
    <rPh sb="7" eb="12">
      <t>タカヤナギフクシカイ</t>
    </rPh>
    <phoneticPr fontId="2"/>
  </si>
  <si>
    <t>わかたけ社会センター</t>
    <rPh sb="4" eb="6">
      <t>シャカイ</t>
    </rPh>
    <phoneticPr fontId="2"/>
  </si>
  <si>
    <t>わたげワークス</t>
    <phoneticPr fontId="2"/>
  </si>
  <si>
    <t>特定非営利活動法人自立生活センターK2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ジリツセイカツ</t>
    </rPh>
    <phoneticPr fontId="2"/>
  </si>
  <si>
    <t>わたの実</t>
    <rPh sb="3" eb="4">
      <t>ミ</t>
    </rPh>
    <phoneticPr fontId="2"/>
  </si>
  <si>
    <t>一般社団法人かしのわ</t>
    <rPh sb="0" eb="6">
      <t>イッパンシャダンホウジン</t>
    </rPh>
    <phoneticPr fontId="2"/>
  </si>
  <si>
    <t>和の輪</t>
    <rPh sb="0" eb="1">
      <t>ワ</t>
    </rPh>
    <rPh sb="2" eb="3">
      <t>ワ</t>
    </rPh>
    <phoneticPr fontId="2"/>
  </si>
  <si>
    <t>かるのこ</t>
    <phoneticPr fontId="2"/>
  </si>
  <si>
    <t>株式会社ラインアロー</t>
    <rPh sb="0" eb="4">
      <t>カブシキガイシャ</t>
    </rPh>
    <phoneticPr fontId="2"/>
  </si>
  <si>
    <t>ハッピーウエーイ</t>
    <phoneticPr fontId="2"/>
  </si>
  <si>
    <t>株式会社LTSホールディングス</t>
    <rPh sb="0" eb="4">
      <t>カブシキガイシャ</t>
    </rPh>
    <phoneticPr fontId="2"/>
  </si>
  <si>
    <t>みらいず南柏</t>
    <rPh sb="4" eb="6">
      <t>ミナミカシワ</t>
    </rPh>
    <phoneticPr fontId="2"/>
  </si>
  <si>
    <t>株式会社レクサ</t>
    <rPh sb="0" eb="4">
      <t>カブシキガイシャ</t>
    </rPh>
    <phoneticPr fontId="2"/>
  </si>
  <si>
    <t>レクサ</t>
    <phoneticPr fontId="2"/>
  </si>
  <si>
    <t>株式会社インファーム</t>
  </si>
  <si>
    <t>ぽこあぽこ</t>
  </si>
  <si>
    <t/>
  </si>
  <si>
    <t>特定非営利活動法人未来の木</t>
  </si>
  <si>
    <t>西船橋ワークショップ</t>
  </si>
  <si>
    <t>特定非営利活動法人　MS-link</t>
  </si>
  <si>
    <t>おひさま</t>
  </si>
  <si>
    <t>NPO法人船橋こころの福祉協会</t>
  </si>
  <si>
    <t>障がい福祉サービス事業所　こんぽーる</t>
  </si>
  <si>
    <t>共進株式会社</t>
    <rPh sb="4" eb="6">
      <t>カイシャ</t>
    </rPh>
    <phoneticPr fontId="2"/>
  </si>
  <si>
    <t>船橋事業所とまと</t>
  </si>
  <si>
    <t>R2.5.1指定</t>
    <rPh sb="6" eb="8">
      <t>シテイ</t>
    </rPh>
    <phoneticPr fontId="2"/>
  </si>
  <si>
    <t>特定非営利活動法人　礎</t>
  </si>
  <si>
    <t>とまりぎ</t>
    <phoneticPr fontId="2"/>
  </si>
  <si>
    <t>ふくろう珈琲合同会社</t>
  </si>
  <si>
    <t>ふくろう珈琲</t>
  </si>
  <si>
    <t>合同会社オン</t>
  </si>
  <si>
    <t>ぼくらの家</t>
  </si>
  <si>
    <t>(株)ふくしねっと工房</t>
  </si>
  <si>
    <t>るうと</t>
  </si>
  <si>
    <t>特定非営利活動法人しーど</t>
  </si>
  <si>
    <t>ろーずまりー</t>
  </si>
  <si>
    <t>社会福祉法人あかね</t>
  </si>
  <si>
    <t>ワークアイ・ジョブサポート</t>
  </si>
  <si>
    <t>一般社団法人ギフト</t>
  </si>
  <si>
    <t>ワルツ</t>
    <phoneticPr fontId="2"/>
  </si>
  <si>
    <t>㈱ロイヤルクリーナース</t>
  </si>
  <si>
    <t>円</t>
  </si>
  <si>
    <t>船橋市光風みどり園</t>
  </si>
  <si>
    <t>特定非営利活動法人夢工房まごめざわ</t>
  </si>
  <si>
    <t>夢工房まごめざわ</t>
  </si>
  <si>
    <t>特定非営利活動法人茗荷舎福祉作業所</t>
  </si>
  <si>
    <t>茗荷舎福祉作業所</t>
  </si>
  <si>
    <t>ふなばし工房</t>
  </si>
  <si>
    <t>みらい工芸館</t>
  </si>
  <si>
    <t>ワークアイ・船橋</t>
  </si>
  <si>
    <t>あるま</t>
  </si>
  <si>
    <t>社会福祉法人地蔵会</t>
    <rPh sb="0" eb="6">
      <t>シャカイフクシホウジン</t>
    </rPh>
    <phoneticPr fontId="2"/>
  </si>
  <si>
    <t>第２紙好き工房空と海</t>
  </si>
  <si>
    <t>合同会社　夢工場</t>
  </si>
  <si>
    <t>夢工場</t>
  </si>
  <si>
    <t>合同会社　A</t>
  </si>
  <si>
    <t>就労GISELE</t>
  </si>
  <si>
    <t>カメリアハウス</t>
  </si>
  <si>
    <t>一般社団法人honeybee</t>
    <phoneticPr fontId="2"/>
  </si>
  <si>
    <t>こむはにぃ</t>
  </si>
  <si>
    <t>R2.8.1指定</t>
    <rPh sb="6" eb="8">
      <t>シテイ</t>
    </rPh>
    <phoneticPr fontId="2"/>
  </si>
  <si>
    <t>社会福祉法人千葉県福祉援護会</t>
    <rPh sb="0" eb="6">
      <t>シャカイフクシホウジン</t>
    </rPh>
    <phoneticPr fontId="2"/>
  </si>
  <si>
    <t>障害者通所施設 オーヴェル</t>
  </si>
  <si>
    <t>かりん</t>
  </si>
  <si>
    <t>障害者の働く場もえぎ</t>
  </si>
  <si>
    <t>一般社団法人長春会</t>
    <rPh sb="0" eb="6">
      <t>イッパンシャダンホウジン</t>
    </rPh>
    <phoneticPr fontId="2"/>
  </si>
  <si>
    <t>そよ風ひろば　はぐくみ</t>
  </si>
  <si>
    <t>株式会社心郷舎</t>
  </si>
  <si>
    <t>心郷舎</t>
  </si>
  <si>
    <t>一般社団法人るーむ</t>
  </si>
  <si>
    <t>りすたあと</t>
  </si>
  <si>
    <t>R3.1.1指定</t>
    <rPh sb="6" eb="8">
      <t>シテイ</t>
    </rPh>
    <phoneticPr fontId="2"/>
  </si>
  <si>
    <t>株式会社ベルサポート</t>
  </si>
  <si>
    <t>ベルサポ</t>
  </si>
  <si>
    <t>特定非営利活動法人陽だまり市場</t>
    <rPh sb="0" eb="9">
      <t>トクテイヒエイリカツドウホウジン</t>
    </rPh>
    <phoneticPr fontId="2"/>
  </si>
  <si>
    <t>陽だまり市場</t>
  </si>
  <si>
    <t>NPO法人いちよう会</t>
  </si>
  <si>
    <t>はみんぐばあど</t>
  </si>
  <si>
    <t>特定非営利活動法人ロンの家福祉会</t>
    <rPh sb="12" eb="13">
      <t>イエ</t>
    </rPh>
    <rPh sb="13" eb="15">
      <t>フクシ</t>
    </rPh>
    <rPh sb="15" eb="16">
      <t>カイ</t>
    </rPh>
    <phoneticPr fontId="2"/>
  </si>
  <si>
    <t>就労継続支援事B型業所Ｃａｆｅすまいる</t>
  </si>
  <si>
    <t>特定非営利活動法人みなと会</t>
    <rPh sb="0" eb="9">
      <t>トクテイヒエイリカツドウホウジン</t>
    </rPh>
    <phoneticPr fontId="2"/>
  </si>
  <si>
    <t>casaみなと</t>
  </si>
  <si>
    <t>株式会社ふくしねっと工房</t>
  </si>
  <si>
    <t>ワーカーズハウスぐらす</t>
  </si>
  <si>
    <t>特定非営利活動法人カム・トゥルー</t>
    <rPh sb="0" eb="9">
      <t>トクテイヒエイリカツドウホウジン</t>
    </rPh>
    <phoneticPr fontId="2"/>
  </si>
  <si>
    <t>石陶房</t>
  </si>
  <si>
    <t>合同会社ルナ</t>
  </si>
  <si>
    <t>AILE</t>
  </si>
  <si>
    <t>ジョブソワ株式会社</t>
  </si>
  <si>
    <t>ジョブソワ船橋事業所</t>
  </si>
  <si>
    <t>合同会社SKY</t>
    <phoneticPr fontId="2"/>
  </si>
  <si>
    <t>スカイ西船橋</t>
  </si>
  <si>
    <t>株式会社EOSファーム</t>
  </si>
  <si>
    <t>EOSファーム船橋</t>
  </si>
  <si>
    <t>合同会社夢工場</t>
    <phoneticPr fontId="2"/>
  </si>
  <si>
    <t>株式会社徳正</t>
    <rPh sb="0" eb="4">
      <t>カブシキガイシャ</t>
    </rPh>
    <rPh sb="4" eb="5">
      <t>トク</t>
    </rPh>
    <rPh sb="5" eb="6">
      <t>タダ</t>
    </rPh>
    <phoneticPr fontId="2"/>
  </si>
  <si>
    <t>パレット西船橋</t>
  </si>
  <si>
    <t>株式会社サンファーム</t>
  </si>
  <si>
    <t>サークル</t>
  </si>
  <si>
    <t>株式会社結ぶ</t>
  </si>
  <si>
    <t>むすぶ</t>
  </si>
  <si>
    <t>R3.4.1指定</t>
    <rPh sb="6" eb="8">
      <t>シテイ</t>
    </rPh>
    <phoneticPr fontId="2"/>
  </si>
  <si>
    <t>株式会社ヒューモニー</t>
  </si>
  <si>
    <t>グローアップ船橋</t>
  </si>
  <si>
    <t>グローアップ前原</t>
  </si>
  <si>
    <t>合同会社アークサポート</t>
  </si>
  <si>
    <t>アークサポート</t>
  </si>
  <si>
    <t>社会福祉法人パルネット</t>
  </si>
  <si>
    <t>PAL稲毛</t>
  </si>
  <si>
    <t>NPO法人タカラワークサポート</t>
  </si>
  <si>
    <t>タカラワークサポート</t>
  </si>
  <si>
    <t>株式会社Ｓｔｅｐ　Ｗａｙ</t>
  </si>
  <si>
    <t>Step Way</t>
  </si>
  <si>
    <t xml:space="preserve">株式会社さくらホーム </t>
  </si>
  <si>
    <t>Ability Innovation Center</t>
  </si>
  <si>
    <t>ＷＩＢ　ＪＡＰＡＮ株式会社</t>
  </si>
  <si>
    <t>あらた稲毛海岸事業所</t>
  </si>
  <si>
    <t>あらたSOGABASE</t>
  </si>
  <si>
    <t>社会福祉法人オリーブの樹</t>
  </si>
  <si>
    <t>オリーブ轟</t>
  </si>
  <si>
    <t>グローアップ千葉</t>
  </si>
  <si>
    <t>株式会社千手</t>
  </si>
  <si>
    <t>ミレリア</t>
    <phoneticPr fontId="2"/>
  </si>
  <si>
    <t>マリン</t>
    <phoneticPr fontId="2"/>
  </si>
  <si>
    <t>トラット</t>
    <phoneticPr fontId="2"/>
  </si>
  <si>
    <t>オネット</t>
    <phoneticPr fontId="2"/>
  </si>
  <si>
    <t xml:space="preserve">特定非営利活動法人 はぁもにぃ </t>
  </si>
  <si>
    <t>就労継続支援はぁもにぃ</t>
    <rPh sb="0" eb="2">
      <t>シュウロウ</t>
    </rPh>
    <rPh sb="2" eb="4">
      <t>ケイゾク</t>
    </rPh>
    <rPh sb="4" eb="6">
      <t>シエン</t>
    </rPh>
    <phoneticPr fontId="2"/>
  </si>
  <si>
    <t>合同会社ＳＫＹ</t>
  </si>
  <si>
    <t>スカイ　千葉駅前</t>
    <rPh sb="4" eb="6">
      <t>チバ</t>
    </rPh>
    <rPh sb="6" eb="8">
      <t>エキマエ</t>
    </rPh>
    <phoneticPr fontId="2"/>
  </si>
  <si>
    <t>スカイ　千葉</t>
    <rPh sb="4" eb="6">
      <t>チバ</t>
    </rPh>
    <phoneticPr fontId="2"/>
  </si>
  <si>
    <t>特定非営利活動法人銀河舎</t>
    <rPh sb="0" eb="2">
      <t>トクテイ</t>
    </rPh>
    <rPh sb="2" eb="9">
      <t>ヒエイリカツドウホウジン</t>
    </rPh>
    <rPh sb="9" eb="12">
      <t>ギンガシャ</t>
    </rPh>
    <phoneticPr fontId="2"/>
  </si>
  <si>
    <t>銀河舎</t>
    <rPh sb="0" eb="3">
      <t>ギンガシャ</t>
    </rPh>
    <phoneticPr fontId="2"/>
  </si>
  <si>
    <t>株式会社B-TRUST</t>
    <rPh sb="0" eb="4">
      <t>カブシキガイシャ</t>
    </rPh>
    <phoneticPr fontId="2"/>
  </si>
  <si>
    <t>総活躍イオン長沼</t>
    <rPh sb="0" eb="3">
      <t>ソウカツヤク</t>
    </rPh>
    <rPh sb="6" eb="8">
      <t>ナガヌマ</t>
    </rPh>
    <phoneticPr fontId="2"/>
  </si>
  <si>
    <t>社会福祉法人千葉勤労者福祉会</t>
    <rPh sb="0" eb="6">
      <t>シャカイフクシホウジン</t>
    </rPh>
    <rPh sb="6" eb="8">
      <t>チバ</t>
    </rPh>
    <rPh sb="8" eb="11">
      <t>キンロウシャ</t>
    </rPh>
    <rPh sb="11" eb="14">
      <t>フクシカイ</t>
    </rPh>
    <phoneticPr fontId="2"/>
  </si>
  <si>
    <t>障害福祉サービス事業所まぁぶるひろ</t>
    <rPh sb="0" eb="4">
      <t>ショウガイフクシ</t>
    </rPh>
    <rPh sb="8" eb="10">
      <t>ジギョウ</t>
    </rPh>
    <rPh sb="10" eb="11">
      <t>ショ</t>
    </rPh>
    <phoneticPr fontId="2"/>
  </si>
  <si>
    <t>社会福祉法人千葉市手をつなぐ育成会</t>
    <rPh sb="0" eb="6">
      <t>シャカイフクシホウジン</t>
    </rPh>
    <rPh sb="6" eb="9">
      <t>チバシ</t>
    </rPh>
    <rPh sb="9" eb="10">
      <t>テ</t>
    </rPh>
    <rPh sb="14" eb="17">
      <t>イクセイカイ</t>
    </rPh>
    <phoneticPr fontId="2"/>
  </si>
  <si>
    <t>じょぶ・さくさべ</t>
    <phoneticPr fontId="2"/>
  </si>
  <si>
    <t>社会福祉法人あさひの丘</t>
    <rPh sb="0" eb="6">
      <t>シャカイフクシホウジン</t>
    </rPh>
    <rPh sb="10" eb="11">
      <t>オカ</t>
    </rPh>
    <phoneticPr fontId="2"/>
  </si>
  <si>
    <t>あさひの丘</t>
    <rPh sb="4" eb="5">
      <t>オカ</t>
    </rPh>
    <phoneticPr fontId="2"/>
  </si>
  <si>
    <t>株式会社B-RISE</t>
    <rPh sb="0" eb="4">
      <t>カブシキガイシャ</t>
    </rPh>
    <phoneticPr fontId="2"/>
  </si>
  <si>
    <t>総活躍美浜</t>
    <rPh sb="0" eb="3">
      <t>ソウカツヤク</t>
    </rPh>
    <rPh sb="3" eb="5">
      <t>ミハマ</t>
    </rPh>
    <phoneticPr fontId="2"/>
  </si>
  <si>
    <t>社会福祉法人父の樹会</t>
    <rPh sb="0" eb="6">
      <t>シャカイフクシホウジン</t>
    </rPh>
    <rPh sb="6" eb="7">
      <t>チチ</t>
    </rPh>
    <rPh sb="8" eb="9">
      <t>キ</t>
    </rPh>
    <rPh sb="9" eb="10">
      <t>カイ</t>
    </rPh>
    <phoneticPr fontId="2"/>
  </si>
  <si>
    <t>おおぞら園</t>
    <rPh sb="4" eb="5">
      <t>エン</t>
    </rPh>
    <phoneticPr fontId="2"/>
  </si>
  <si>
    <t>社会福祉法人つどい</t>
    <rPh sb="0" eb="6">
      <t>シャカイフクシホウジン</t>
    </rPh>
    <phoneticPr fontId="2"/>
  </si>
  <si>
    <t>コスモス</t>
    <phoneticPr fontId="2"/>
  </si>
  <si>
    <t>社会福祉法人ゆいまーる</t>
    <rPh sb="0" eb="6">
      <t>シャカイフクシホウジン</t>
    </rPh>
    <phoneticPr fontId="2"/>
  </si>
  <si>
    <t>大宮もくまお</t>
    <rPh sb="0" eb="2">
      <t>オオミヤ</t>
    </rPh>
    <phoneticPr fontId="2"/>
  </si>
  <si>
    <t>社会福祉法人みらい工房</t>
    <rPh sb="0" eb="6">
      <t>シャカイフクシホウジン</t>
    </rPh>
    <rPh sb="9" eb="11">
      <t>コウボウ</t>
    </rPh>
    <phoneticPr fontId="2"/>
  </si>
  <si>
    <t>はーとやのパン</t>
    <phoneticPr fontId="2"/>
  </si>
  <si>
    <t xml:space="preserve">社会福祉法人首都圏光の村 </t>
  </si>
  <si>
    <t>千葉光の村授産園</t>
    <rPh sb="0" eb="2">
      <t>チバ</t>
    </rPh>
    <rPh sb="2" eb="3">
      <t>ヒカリ</t>
    </rPh>
    <rPh sb="4" eb="7">
      <t>ムラジュサン</t>
    </rPh>
    <rPh sb="7" eb="8">
      <t>エン</t>
    </rPh>
    <phoneticPr fontId="2"/>
  </si>
  <si>
    <t>社会福祉法人心友会</t>
  </si>
  <si>
    <t>しいのみ園あい</t>
    <phoneticPr fontId="2"/>
  </si>
  <si>
    <t>社会福祉法人父の樹会</t>
  </si>
  <si>
    <t>父の樹園</t>
    <rPh sb="0" eb="1">
      <t>チチ</t>
    </rPh>
    <rPh sb="2" eb="3">
      <t>キ</t>
    </rPh>
    <rPh sb="3" eb="4">
      <t>エン</t>
    </rPh>
    <phoneticPr fontId="2"/>
  </si>
  <si>
    <t>医療法人社団晴山会</t>
  </si>
  <si>
    <t>桜が丘晴山苑</t>
  </si>
  <si>
    <t>オリーブ亥鼻福祉作業所</t>
  </si>
  <si>
    <t>社会福祉法人　栗の木</t>
  </si>
  <si>
    <t>ステップちば</t>
    <phoneticPr fontId="2"/>
  </si>
  <si>
    <t>社会福祉法人斉信会</t>
  </si>
  <si>
    <t>花見川ワークサポート</t>
  </si>
  <si>
    <t>合同会社悠伸</t>
  </si>
  <si>
    <t>ワークセンター「明日へのかけはし」</t>
  </si>
  <si>
    <t>合同会社ひまわり</t>
  </si>
  <si>
    <t>ひまわり</t>
  </si>
  <si>
    <t xml:space="preserve">社会福祉法人うぐいす会 </t>
  </si>
  <si>
    <t>からは～い</t>
  </si>
  <si>
    <t>ワークショップ鎌取</t>
  </si>
  <si>
    <t>FandS株式会社</t>
  </si>
  <si>
    <t>羽の郷千葉</t>
  </si>
  <si>
    <t xml:space="preserve">ＮＰＯ法人ビバーチェ </t>
  </si>
  <si>
    <t>工房かたくり</t>
  </si>
  <si>
    <t xml:space="preserve">社会福祉法人オリーブの樹 </t>
  </si>
  <si>
    <t>オリーブハウス</t>
  </si>
  <si>
    <t>ＡＨＣグループ株式会社</t>
  </si>
  <si>
    <t>TODAY亀岡</t>
  </si>
  <si>
    <t>株式会社さくらみち</t>
  </si>
  <si>
    <t>あははのきち</t>
  </si>
  <si>
    <t>特定非営利活動法人トライアングル西千葉</t>
  </si>
  <si>
    <t>就労生活支援センタートライアングル西千葉</t>
  </si>
  <si>
    <t>株式会社Alba</t>
    <phoneticPr fontId="2"/>
  </si>
  <si>
    <t>Alba千葉</t>
  </si>
  <si>
    <t>TODAY都町</t>
  </si>
  <si>
    <t>まあるい広場</t>
  </si>
  <si>
    <t xml:space="preserve">サポートトライ株式会社 </t>
  </si>
  <si>
    <t>サポートジェム</t>
  </si>
  <si>
    <t>社会福祉法人千葉県聴覚障害者協会</t>
  </si>
  <si>
    <t>らいおん工房</t>
  </si>
  <si>
    <t xml:space="preserve">株式会社風の鈴 </t>
  </si>
  <si>
    <t>ビオラのうた</t>
  </si>
  <si>
    <t>あけぼの園</t>
  </si>
  <si>
    <t>社会福祉法人樹の実会</t>
  </si>
  <si>
    <t>青い空</t>
    <rPh sb="0" eb="1">
      <t>アオ</t>
    </rPh>
    <rPh sb="2" eb="3">
      <t>ソラ</t>
    </rPh>
    <phoneticPr fontId="2"/>
  </si>
  <si>
    <t>大樹</t>
    <rPh sb="0" eb="2">
      <t>タイキ</t>
    </rPh>
    <phoneticPr fontId="2"/>
  </si>
  <si>
    <t>大宮</t>
    <rPh sb="0" eb="2">
      <t>オオミヤ</t>
    </rPh>
    <phoneticPr fontId="2"/>
  </si>
  <si>
    <t>桜木</t>
    <rPh sb="0" eb="2">
      <t>サクラギ</t>
    </rPh>
    <phoneticPr fontId="2"/>
  </si>
  <si>
    <t>社会福祉法人りべるたす</t>
  </si>
  <si>
    <t>WORK　STATION　りべるたす</t>
  </si>
  <si>
    <t>SHコーポレーション株式会社</t>
  </si>
  <si>
    <t>ジョブシティパートナーズＤｕｏ</t>
    <phoneticPr fontId="2"/>
  </si>
  <si>
    <t>ＮＰＯ法人障害者の就労を支援する会</t>
    <phoneticPr fontId="2"/>
  </si>
  <si>
    <t>カフェ・ハーモニー</t>
  </si>
  <si>
    <t xml:space="preserve">社会福祉法人オリーブの樹 </t>
    <phoneticPr fontId="2"/>
  </si>
  <si>
    <t>オリーブ鎌取福祉作業所</t>
  </si>
  <si>
    <t xml:space="preserve">社会福祉法人千葉市社会福祉協議会 </t>
  </si>
  <si>
    <t>千葉市療育センター　いずみの家</t>
    <rPh sb="14" eb="15">
      <t>イエ</t>
    </rPh>
    <phoneticPr fontId="2"/>
  </si>
  <si>
    <t>特定非営利活動法人ヘルスマネジメントあおぞら</t>
  </si>
  <si>
    <t>ファームなかた</t>
    <phoneticPr fontId="2"/>
  </si>
  <si>
    <t>ＮＰＯ法人カフェ・バルコニーの家</t>
  </si>
  <si>
    <t>カフェバルコニー</t>
  </si>
  <si>
    <t xml:space="preserve">株式会社ヒューモニー </t>
  </si>
  <si>
    <t>e-Team千葉みなと</t>
    <rPh sb="6" eb="8">
      <t>チバ</t>
    </rPh>
    <phoneticPr fontId="2"/>
  </si>
  <si>
    <t>一般社団法人まどか</t>
  </si>
  <si>
    <t>まどか</t>
    <phoneticPr fontId="2"/>
  </si>
  <si>
    <t>株式会社ドットライン</t>
  </si>
  <si>
    <t>ゆうきのまち　本千葉</t>
  </si>
  <si>
    <t>株式会社ＯＩＢＳ</t>
  </si>
  <si>
    <t>オープンドア千葉</t>
  </si>
  <si>
    <t xml:space="preserve">特定非営利活動法人農福共生研究会 </t>
  </si>
  <si>
    <t>キャロットハウス</t>
  </si>
  <si>
    <t>千葉</t>
    <rPh sb="0" eb="2">
      <t>チバ</t>
    </rPh>
    <phoneticPr fontId="2"/>
  </si>
  <si>
    <t>R3.7末廃止</t>
    <rPh sb="4" eb="5">
      <t>マツ</t>
    </rPh>
    <rPh sb="5" eb="7">
      <t>ハイシ</t>
    </rPh>
    <phoneticPr fontId="2"/>
  </si>
  <si>
    <t>とぅくる</t>
    <phoneticPr fontId="2"/>
  </si>
  <si>
    <t>ONE&amp;Only Cafe ユーカリが丘</t>
    <phoneticPr fontId="2"/>
  </si>
  <si>
    <t>就労定着支援あいのて</t>
    <phoneticPr fontId="2"/>
  </si>
  <si>
    <t>就労継続支援B型事業所「大丈夫」</t>
    <phoneticPr fontId="2"/>
  </si>
  <si>
    <t>訓練サポートセンターライフ野田</t>
    <phoneticPr fontId="2"/>
  </si>
  <si>
    <t>クレール佐倉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</si>
</sst>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9" formatCode="#,##0.0_);[Red]\(#,##0.0\)"/>
    <numFmt numFmtId="180" formatCode="0.0%"/>
    <numFmt numFmtId="181" formatCode="0_);[Red]\(0\)"/>
    <numFmt numFmtId="182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7" fontId="1" fillId="0" borderId="6" xfId="0" applyNumberFormat="1" applyFont="1" applyFill="1" applyBorder="1" applyAlignment="1">
      <alignment horizontal="center" vertical="center" shrinkToFit="1"/>
    </xf>
    <xf numFmtId="177" fontId="1" fillId="0" borderId="8" xfId="0" applyNumberFormat="1" applyFont="1" applyFill="1" applyBorder="1" applyAlignment="1">
      <alignment vertical="center"/>
    </xf>
    <xf numFmtId="177" fontId="1" fillId="0" borderId="4" xfId="0" applyNumberFormat="1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7" fontId="1" fillId="0" borderId="10" xfId="0" applyNumberFormat="1" applyFont="1" applyFill="1" applyBorder="1" applyAlignment="1">
      <alignment vertical="center"/>
    </xf>
    <xf numFmtId="177" fontId="1" fillId="0" borderId="13" xfId="0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7" fontId="1" fillId="0" borderId="16" xfId="0" applyNumberFormat="1" applyFont="1" applyFill="1" applyBorder="1" applyAlignment="1">
      <alignment horizontal="center" vertical="center" shrinkToFit="1"/>
    </xf>
    <xf numFmtId="177" fontId="1" fillId="0" borderId="17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7" fontId="1" fillId="0" borderId="20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vertical="center" shrinkToFit="1"/>
    </xf>
    <xf numFmtId="0" fontId="1" fillId="0" borderId="7" xfId="0" applyFont="1" applyFill="1" applyBorder="1">
      <alignment vertical="center"/>
    </xf>
    <xf numFmtId="0" fontId="0" fillId="0" borderId="5" xfId="0" applyFill="1" applyBorder="1">
      <alignment vertical="center"/>
    </xf>
    <xf numFmtId="0" fontId="1" fillId="0" borderId="7" xfId="0" applyFont="1" applyFill="1" applyBorder="1" applyAlignment="1">
      <alignment horizontal="left" vertical="center" wrapText="1" shrinkToFit="1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0" fillId="0" borderId="1" xfId="0" applyFill="1" applyBorder="1">
      <alignment vertical="center"/>
    </xf>
    <xf numFmtId="177" fontId="1" fillId="0" borderId="21" xfId="0" applyNumberFormat="1" applyFont="1" applyFill="1" applyBorder="1" applyAlignment="1">
      <alignment horizontal="center" vertical="center" shrinkToFit="1"/>
    </xf>
    <xf numFmtId="0" fontId="0" fillId="0" borderId="21" xfId="0" applyFont="1" applyFill="1" applyBorder="1">
      <alignment vertical="center"/>
    </xf>
    <xf numFmtId="177" fontId="1" fillId="0" borderId="22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>
      <alignment vertical="center"/>
    </xf>
    <xf numFmtId="177" fontId="1" fillId="0" borderId="24" xfId="0" applyNumberFormat="1" applyFont="1" applyFill="1" applyBorder="1" applyAlignment="1">
      <alignment horizontal="center" vertical="center" shrinkToFit="1"/>
    </xf>
    <xf numFmtId="0" fontId="0" fillId="0" borderId="24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7" fontId="1" fillId="0" borderId="0" xfId="0" applyNumberFormat="1" applyFont="1" applyFill="1" applyBorder="1" applyAlignment="1">
      <alignment horizontal="center" vertical="center" shrinkToFit="1"/>
    </xf>
    <xf numFmtId="9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177" fontId="1" fillId="0" borderId="25" xfId="0" applyNumberFormat="1" applyFont="1" applyFill="1" applyBorder="1" applyAlignment="1">
      <alignment horizontal="center" vertical="center" shrinkToFit="1"/>
    </xf>
    <xf numFmtId="9" fontId="1" fillId="0" borderId="25" xfId="0" applyNumberFormat="1" applyFont="1" applyFill="1" applyBorder="1" applyAlignment="1">
      <alignment horizontal="center" vertical="center" shrinkToFit="1"/>
    </xf>
    <xf numFmtId="0" fontId="0" fillId="0" borderId="25" xfId="0" applyFont="1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 shrinkToFit="1"/>
    </xf>
    <xf numFmtId="0" fontId="1" fillId="0" borderId="25" xfId="0" applyFont="1" applyFill="1" applyBorder="1">
      <alignment vertical="center"/>
    </xf>
    <xf numFmtId="0" fontId="6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7" fillId="5" borderId="0" xfId="2" applyFont="1" applyFill="1" applyAlignment="1">
      <alignment horizontal="center" vertical="center" shrinkToFit="1"/>
    </xf>
    <xf numFmtId="0" fontId="1" fillId="0" borderId="26" xfId="0" applyFont="1" applyFill="1" applyBorder="1">
      <alignment vertical="center"/>
    </xf>
    <xf numFmtId="177" fontId="1" fillId="0" borderId="10" xfId="0" applyNumberFormat="1" applyFont="1" applyFill="1" applyBorder="1" applyAlignment="1">
      <alignment vertical="center" shrinkToFit="1"/>
    </xf>
    <xf numFmtId="177" fontId="1" fillId="0" borderId="20" xfId="0" applyNumberFormat="1" applyFont="1" applyFill="1" applyBorder="1" applyAlignment="1">
      <alignment vertical="center" shrinkToFit="1"/>
    </xf>
    <xf numFmtId="180" fontId="1" fillId="0" borderId="21" xfId="0" applyNumberFormat="1" applyFont="1" applyFill="1" applyBorder="1" applyAlignment="1">
      <alignment horizontal="center" vertical="center" shrinkToFit="1"/>
    </xf>
    <xf numFmtId="180" fontId="1" fillId="0" borderId="24" xfId="0" applyNumberFormat="1" applyFont="1" applyFill="1" applyBorder="1" applyAlignment="1">
      <alignment horizontal="center" vertical="center" shrinkToFit="1"/>
    </xf>
    <xf numFmtId="180" fontId="1" fillId="0" borderId="21" xfId="0" applyNumberFormat="1" applyFont="1" applyFill="1" applyBorder="1">
      <alignment vertical="center"/>
    </xf>
    <xf numFmtId="180" fontId="1" fillId="0" borderId="22" xfId="0" applyNumberFormat="1" applyFont="1" applyFill="1" applyBorder="1">
      <alignment vertical="center"/>
    </xf>
    <xf numFmtId="180" fontId="1" fillId="0" borderId="22" xfId="0" applyNumberFormat="1" applyFont="1" applyFill="1" applyBorder="1" applyAlignment="1">
      <alignment horizontal="center" vertical="center" shrinkToFit="1"/>
    </xf>
    <xf numFmtId="180" fontId="1" fillId="0" borderId="0" xfId="0" applyNumberFormat="1" applyFont="1" applyFill="1">
      <alignment vertical="center"/>
    </xf>
    <xf numFmtId="180" fontId="0" fillId="0" borderId="23" xfId="0" applyNumberFormat="1" applyFont="1" applyFill="1" applyBorder="1">
      <alignment vertical="center"/>
    </xf>
    <xf numFmtId="180" fontId="0" fillId="0" borderId="24" xfId="0" applyNumberFormat="1" applyFont="1" applyFill="1" applyBorder="1">
      <alignment vertical="center"/>
    </xf>
    <xf numFmtId="177" fontId="1" fillId="0" borderId="13" xfId="0" applyNumberFormat="1" applyFont="1" applyFill="1" applyBorder="1" applyAlignment="1">
      <alignment horizontal="center" vertical="center" shrinkToFit="1"/>
    </xf>
    <xf numFmtId="177" fontId="1" fillId="0" borderId="29" xfId="0" applyNumberFormat="1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177" fontId="1" fillId="0" borderId="15" xfId="0" applyNumberFormat="1" applyFont="1" applyFill="1" applyBorder="1" applyAlignment="1">
      <alignment vertical="center"/>
    </xf>
    <xf numFmtId="0" fontId="1" fillId="0" borderId="25" xfId="0" applyFont="1" applyFill="1" applyBorder="1" applyAlignment="1">
      <alignment horizontal="left" vertical="center" shrinkToFit="1"/>
    </xf>
    <xf numFmtId="0" fontId="3" fillId="0" borderId="30" xfId="0" applyFont="1" applyFill="1" applyBorder="1">
      <alignment vertical="center"/>
    </xf>
    <xf numFmtId="0" fontId="0" fillId="5" borderId="30" xfId="0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right" vertical="center"/>
    </xf>
    <xf numFmtId="180" fontId="1" fillId="0" borderId="24" xfId="0" applyNumberFormat="1" applyFont="1" applyFill="1" applyBorder="1">
      <alignment vertical="center"/>
    </xf>
    <xf numFmtId="0" fontId="1" fillId="0" borderId="32" xfId="0" applyFont="1" applyFill="1" applyBorder="1">
      <alignment vertical="center"/>
    </xf>
    <xf numFmtId="0" fontId="1" fillId="0" borderId="33" xfId="0" applyFont="1" applyFill="1" applyBorder="1">
      <alignment vertical="center"/>
    </xf>
    <xf numFmtId="177" fontId="0" fillId="0" borderId="0" xfId="0" applyNumberFormat="1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0" fillId="2" borderId="35" xfId="0" applyFill="1" applyBorder="1" applyAlignment="1">
      <alignment vertical="center" shrinkToFit="1"/>
    </xf>
    <xf numFmtId="177" fontId="0" fillId="2" borderId="35" xfId="0" applyNumberFormat="1" applyFill="1" applyBorder="1" applyAlignment="1">
      <alignment horizontal="center" vertical="center" shrinkToFit="1"/>
    </xf>
    <xf numFmtId="177" fontId="0" fillId="3" borderId="35" xfId="0" applyNumberFormat="1" applyFont="1" applyFill="1" applyBorder="1" applyAlignment="1">
      <alignment horizontal="center" vertical="center" shrinkToFit="1"/>
    </xf>
    <xf numFmtId="177" fontId="5" fillId="3" borderId="35" xfId="0" applyNumberFormat="1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 shrinkToFit="1"/>
    </xf>
    <xf numFmtId="177" fontId="0" fillId="4" borderId="35" xfId="0" applyNumberFormat="1" applyFont="1" applyFill="1" applyBorder="1" applyAlignment="1">
      <alignment horizontal="center" vertical="center" shrinkToFit="1"/>
    </xf>
    <xf numFmtId="177" fontId="5" fillId="4" borderId="35" xfId="0" applyNumberFormat="1" applyFont="1" applyFill="1" applyBorder="1" applyAlignment="1">
      <alignment horizontal="center" vertical="center" shrinkToFit="1"/>
    </xf>
    <xf numFmtId="0" fontId="5" fillId="4" borderId="35" xfId="0" applyFont="1" applyFill="1" applyBorder="1" applyAlignment="1">
      <alignment horizontal="center" vertical="center" shrinkToFit="1"/>
    </xf>
    <xf numFmtId="177" fontId="0" fillId="2" borderId="35" xfId="0" applyNumberFormat="1" applyFont="1" applyFill="1" applyBorder="1" applyAlignment="1">
      <alignment horizontal="center" vertical="center"/>
    </xf>
    <xf numFmtId="177" fontId="0" fillId="2" borderId="35" xfId="0" applyNumberFormat="1" applyFont="1" applyFill="1" applyBorder="1" applyAlignment="1">
      <alignment horizontal="center" vertical="center" wrapText="1"/>
    </xf>
    <xf numFmtId="177" fontId="0" fillId="2" borderId="35" xfId="0" applyNumberFormat="1" applyFont="1" applyFill="1" applyBorder="1" applyAlignment="1">
      <alignment vertical="center"/>
    </xf>
    <xf numFmtId="177" fontId="0" fillId="6" borderId="35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8" fillId="3" borderId="0" xfId="0" applyFont="1" applyFill="1">
      <alignment vertical="center"/>
    </xf>
    <xf numFmtId="180" fontId="0" fillId="2" borderId="35" xfId="0" applyNumberFormat="1" applyFont="1" applyFill="1" applyBorder="1" applyAlignment="1">
      <alignment horizontal="center" vertical="center" wrapText="1"/>
    </xf>
    <xf numFmtId="180" fontId="1" fillId="0" borderId="0" xfId="0" applyNumberFormat="1" applyFont="1">
      <alignment vertical="center"/>
    </xf>
    <xf numFmtId="0" fontId="1" fillId="3" borderId="0" xfId="0" applyFont="1" applyFill="1" applyBorder="1">
      <alignment vertical="center"/>
    </xf>
    <xf numFmtId="0" fontId="0" fillId="3" borderId="0" xfId="0" applyFont="1" applyFill="1">
      <alignment vertical="center"/>
    </xf>
    <xf numFmtId="0" fontId="0" fillId="0" borderId="38" xfId="0" applyFont="1" applyFill="1" applyBorder="1" applyAlignment="1">
      <alignment horizontal="left" vertical="center" shrinkToFit="1"/>
    </xf>
    <xf numFmtId="0" fontId="0" fillId="5" borderId="2" xfId="0" applyFill="1" applyBorder="1" applyAlignment="1">
      <alignment horizontal="center" vertical="center"/>
    </xf>
    <xf numFmtId="181" fontId="0" fillId="5" borderId="2" xfId="0" applyNumberFormat="1" applyFill="1" applyBorder="1" applyAlignment="1">
      <alignment horizontal="center" vertical="center"/>
    </xf>
    <xf numFmtId="179" fontId="0" fillId="0" borderId="36" xfId="0" applyNumberFormat="1" applyFont="1" applyFill="1" applyBorder="1" applyAlignment="1">
      <alignment vertical="center"/>
    </xf>
    <xf numFmtId="177" fontId="1" fillId="0" borderId="37" xfId="0" applyNumberFormat="1" applyFont="1" applyFill="1" applyBorder="1" applyAlignment="1">
      <alignment horizontal="center" vertical="center" shrinkToFit="1"/>
    </xf>
    <xf numFmtId="177" fontId="1" fillId="0" borderId="39" xfId="0" applyNumberFormat="1" applyFont="1" applyFill="1" applyBorder="1" applyAlignment="1">
      <alignment vertical="center" shrinkToFit="1"/>
    </xf>
    <xf numFmtId="177" fontId="1" fillId="0" borderId="27" xfId="0" applyNumberFormat="1" applyFont="1" applyFill="1" applyBorder="1" applyAlignment="1">
      <alignment horizontal="center" vertical="center" shrinkToFit="1"/>
    </xf>
    <xf numFmtId="180" fontId="1" fillId="0" borderId="34" xfId="0" applyNumberFormat="1" applyFont="1" applyFill="1" applyBorder="1" applyAlignment="1">
      <alignment horizontal="center" vertical="center" shrinkToFit="1"/>
    </xf>
    <xf numFmtId="0" fontId="0" fillId="0" borderId="40" xfId="0" applyFont="1" applyFill="1" applyBorder="1">
      <alignment vertical="center"/>
    </xf>
    <xf numFmtId="180" fontId="0" fillId="0" borderId="40" xfId="0" applyNumberFormat="1" applyFont="1" applyFill="1" applyBorder="1">
      <alignment vertical="center"/>
    </xf>
    <xf numFmtId="177" fontId="1" fillId="0" borderId="36" xfId="0" applyNumberFormat="1" applyFont="1" applyFill="1" applyBorder="1" applyAlignment="1">
      <alignment vertical="center" shrinkToFit="1"/>
    </xf>
    <xf numFmtId="180" fontId="0" fillId="0" borderId="21" xfId="0" applyNumberFormat="1" applyFont="1" applyFill="1" applyBorder="1">
      <alignment vertical="center"/>
    </xf>
    <xf numFmtId="179" fontId="1" fillId="0" borderId="18" xfId="0" applyNumberFormat="1" applyFont="1" applyFill="1" applyBorder="1" applyAlignment="1">
      <alignment vertical="center"/>
    </xf>
    <xf numFmtId="181" fontId="0" fillId="5" borderId="2" xfId="0" applyNumberFormat="1" applyFill="1" applyBorder="1" applyAlignment="1">
      <alignment horizontal="center" vertical="center" shrinkToFit="1"/>
    </xf>
    <xf numFmtId="182" fontId="0" fillId="0" borderId="0" xfId="0" applyNumberFormat="1" applyFont="1" applyAlignment="1">
      <alignment horizontal="center" vertical="center"/>
    </xf>
    <xf numFmtId="181" fontId="0" fillId="5" borderId="1" xfId="0" applyNumberFormat="1" applyFill="1" applyBorder="1" applyAlignment="1">
      <alignment horizontal="center" vertical="center"/>
    </xf>
    <xf numFmtId="181" fontId="0" fillId="5" borderId="2" xfId="0" applyNumberFormat="1" applyFont="1" applyFill="1" applyBorder="1" applyAlignment="1">
      <alignment horizontal="center" vertical="center"/>
    </xf>
    <xf numFmtId="177" fontId="0" fillId="0" borderId="36" xfId="0" applyNumberFormat="1" applyFont="1" applyFill="1" applyBorder="1" applyAlignment="1">
      <alignment vertical="center"/>
    </xf>
    <xf numFmtId="0" fontId="0" fillId="5" borderId="2" xfId="0" applyFill="1" applyBorder="1" applyAlignment="1">
      <alignment horizontal="center" vertical="center" shrinkToFit="1"/>
    </xf>
    <xf numFmtId="181" fontId="1" fillId="0" borderId="18" xfId="0" applyNumberFormat="1" applyFont="1" applyFill="1" applyBorder="1" applyAlignment="1">
      <alignment vertical="center"/>
    </xf>
    <xf numFmtId="181" fontId="1" fillId="0" borderId="19" xfId="0" applyNumberFormat="1" applyFont="1" applyFill="1" applyBorder="1" applyAlignment="1">
      <alignment vertical="center"/>
    </xf>
    <xf numFmtId="181" fontId="0" fillId="0" borderId="36" xfId="0" applyNumberFormat="1" applyFont="1" applyFill="1" applyBorder="1" applyAlignment="1">
      <alignment vertical="center"/>
    </xf>
    <xf numFmtId="181" fontId="0" fillId="0" borderId="18" xfId="0" applyNumberFormat="1" applyFont="1" applyFill="1" applyBorder="1" applyAlignment="1">
      <alignment vertical="center"/>
    </xf>
    <xf numFmtId="181" fontId="0" fillId="5" borderId="2" xfId="0" applyNumberFormat="1" applyFill="1" applyBorder="1" applyAlignment="1" applyProtection="1">
      <alignment horizontal="center" vertical="center"/>
    </xf>
    <xf numFmtId="181" fontId="0" fillId="0" borderId="1" xfId="0" applyNumberFormat="1" applyFont="1" applyBorder="1" applyAlignment="1">
      <alignment horizontal="center" vertical="center"/>
    </xf>
    <xf numFmtId="181" fontId="0" fillId="5" borderId="2" xfId="0" applyNumberFormat="1" applyFill="1" applyBorder="1" applyAlignment="1">
      <alignment horizontal="center" vertical="center" wrapText="1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77" fontId="0" fillId="0" borderId="18" xfId="0" applyNumberFormat="1" applyBorder="1">
      <alignment vertical="center"/>
    </xf>
    <xf numFmtId="179" fontId="0" fillId="0" borderId="18" xfId="0" applyNumberFormat="1" applyFont="1" applyFill="1" applyBorder="1" applyAlignment="1">
      <alignment vertical="center"/>
    </xf>
    <xf numFmtId="182" fontId="0" fillId="5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0" fillId="0" borderId="34" xfId="0" applyFont="1" applyFill="1" applyBorder="1">
      <alignment vertical="center"/>
    </xf>
    <xf numFmtId="180" fontId="1" fillId="0" borderId="27" xfId="0" applyNumberFormat="1" applyFont="1" applyFill="1" applyBorder="1">
      <alignment vertical="center"/>
    </xf>
    <xf numFmtId="0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1" xfId="0" applyNumberFormat="1" applyFill="1" applyBorder="1" applyAlignment="1">
      <alignment horizontal="center" vertical="center"/>
    </xf>
    <xf numFmtId="182" fontId="0" fillId="5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 shrinkToFit="1"/>
    </xf>
    <xf numFmtId="0" fontId="0" fillId="5" borderId="1" xfId="0" applyFill="1" applyBorder="1">
      <alignment vertical="center"/>
    </xf>
    <xf numFmtId="0" fontId="0" fillId="0" borderId="1" xfId="0" applyFont="1" applyFill="1" applyBorder="1">
      <alignment vertical="center"/>
    </xf>
    <xf numFmtId="177" fontId="13" fillId="0" borderId="8" xfId="0" applyNumberFormat="1" applyFont="1" applyFill="1" applyBorder="1" applyAlignment="1">
      <alignment vertical="center" wrapText="1" shrinkToFit="1"/>
    </xf>
    <xf numFmtId="177" fontId="0" fillId="0" borderId="36" xfId="0" applyNumberFormat="1" applyFont="1" applyFill="1" applyBorder="1" applyAlignment="1">
      <alignment vertical="center" shrinkToFit="1"/>
    </xf>
    <xf numFmtId="180" fontId="1" fillId="0" borderId="34" xfId="0" applyNumberFormat="1" applyFont="1" applyFill="1" applyBorder="1">
      <alignment vertical="center"/>
    </xf>
    <xf numFmtId="49" fontId="0" fillId="0" borderId="1" xfId="0" applyNumberFormat="1" applyFont="1" applyFill="1" applyBorder="1" applyAlignment="1">
      <alignment horizontal="left" vertical="center" shrinkToFit="1"/>
    </xf>
    <xf numFmtId="177" fontId="0" fillId="0" borderId="20" xfId="0" applyNumberFormat="1" applyFont="1" applyFill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0" fillId="0" borderId="2" xfId="0" applyFill="1" applyBorder="1">
      <alignment vertical="center"/>
    </xf>
    <xf numFmtId="0" fontId="0" fillId="5" borderId="2" xfId="0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3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5" borderId="1" xfId="0" applyFont="1" applyFill="1" applyBorder="1" applyAlignment="1">
      <alignment horizontal="left" vertical="center" shrinkToFit="1"/>
    </xf>
    <xf numFmtId="0" fontId="0" fillId="0" borderId="1" xfId="3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20" xfId="0" applyNumberFormat="1" applyFont="1" applyFill="1" applyBorder="1" applyAlignment="1">
      <alignment horizontal="right" vertical="center"/>
    </xf>
    <xf numFmtId="177" fontId="1" fillId="0" borderId="18" xfId="0" applyNumberFormat="1" applyFont="1" applyFill="1" applyBorder="1" applyAlignment="1">
      <alignment horizontal="right" vertical="center"/>
    </xf>
    <xf numFmtId="177" fontId="1" fillId="0" borderId="19" xfId="0" applyNumberFormat="1" applyFont="1" applyFill="1" applyBorder="1" applyAlignment="1">
      <alignment horizontal="right" vertical="center"/>
    </xf>
    <xf numFmtId="179" fontId="0" fillId="0" borderId="36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 shrinkToFit="1"/>
    </xf>
    <xf numFmtId="0" fontId="1" fillId="0" borderId="2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 shrinkToFit="1"/>
    </xf>
    <xf numFmtId="177" fontId="0" fillId="0" borderId="20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80" fontId="0" fillId="0" borderId="21" xfId="0" applyNumberFormat="1" applyFont="1" applyFill="1" applyBorder="1" applyAlignment="1">
      <alignment horizontal="center" vertical="center" shrinkToFit="1"/>
    </xf>
    <xf numFmtId="177" fontId="0" fillId="0" borderId="22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left" vertical="center" wrapText="1" shrinkToFit="1"/>
    </xf>
    <xf numFmtId="0" fontId="0" fillId="0" borderId="38" xfId="0" applyFill="1" applyBorder="1">
      <alignment vertical="center"/>
    </xf>
    <xf numFmtId="181" fontId="0" fillId="0" borderId="2" xfId="0" applyNumberFormat="1" applyFill="1" applyBorder="1" applyAlignment="1">
      <alignment horizontal="center" vertical="center"/>
    </xf>
    <xf numFmtId="181" fontId="0" fillId="0" borderId="2" xfId="0" applyNumberFormat="1" applyFont="1" applyFill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182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82" fontId="0" fillId="0" borderId="1" xfId="0" applyNumberForma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vertical="center"/>
    </xf>
    <xf numFmtId="177" fontId="0" fillId="0" borderId="16" xfId="0" applyNumberFormat="1" applyFont="1" applyFill="1" applyBorder="1" applyAlignment="1">
      <alignment horizontal="center" vertical="center" shrinkToFit="1"/>
    </xf>
    <xf numFmtId="177" fontId="1" fillId="0" borderId="31" xfId="0" applyNumberFormat="1" applyFont="1" applyFill="1" applyBorder="1" applyAlignment="1">
      <alignment horizontal="center" vertical="center" shrinkToFit="1"/>
    </xf>
    <xf numFmtId="177" fontId="1" fillId="0" borderId="34" xfId="0" applyNumberFormat="1" applyFont="1" applyFill="1" applyBorder="1" applyAlignment="1">
      <alignment horizontal="center" vertical="center" shrinkToFit="1"/>
    </xf>
    <xf numFmtId="0" fontId="0" fillId="0" borderId="31" xfId="0" applyFont="1" applyFill="1" applyBorder="1">
      <alignment vertical="center"/>
    </xf>
    <xf numFmtId="180" fontId="0" fillId="0" borderId="3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177" fontId="5" fillId="0" borderId="8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9" fontId="5" fillId="0" borderId="9" xfId="0" applyNumberFormat="1" applyFont="1" applyFill="1" applyBorder="1" applyAlignment="1">
      <alignment vertical="center"/>
    </xf>
    <xf numFmtId="177" fontId="5" fillId="0" borderId="16" xfId="0" applyNumberFormat="1" applyFont="1" applyFill="1" applyBorder="1" applyAlignment="1">
      <alignment horizontal="center" vertical="center" shrinkToFit="1"/>
    </xf>
    <xf numFmtId="177" fontId="5" fillId="0" borderId="8" xfId="0" applyNumberFormat="1" applyFont="1" applyFill="1" applyBorder="1" applyAlignment="1">
      <alignment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180" fontId="5" fillId="0" borderId="21" xfId="0" applyNumberFormat="1" applyFont="1" applyFill="1" applyBorder="1" applyAlignment="1">
      <alignment horizontal="center" vertical="center" shrinkToFit="1"/>
    </xf>
    <xf numFmtId="0" fontId="5" fillId="0" borderId="23" xfId="0" applyFont="1" applyFill="1" applyBorder="1">
      <alignment vertical="center"/>
    </xf>
    <xf numFmtId="180" fontId="5" fillId="0" borderId="23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12" fillId="0" borderId="23" xfId="0" applyFont="1" applyFill="1" applyBorder="1" applyAlignment="1" applyProtection="1">
      <alignment horizontal="right" shrinkToFit="1"/>
      <protection locked="0"/>
    </xf>
    <xf numFmtId="49" fontId="0" fillId="0" borderId="1" xfId="2" applyNumberFormat="1" applyFont="1" applyFill="1" applyBorder="1" applyAlignment="1">
      <alignment horizontal="left" vertical="center" shrinkToFit="1"/>
    </xf>
    <xf numFmtId="49" fontId="1" fillId="0" borderId="1" xfId="2" applyNumberFormat="1" applyFont="1" applyFill="1" applyBorder="1" applyAlignment="1">
      <alignment horizontal="left" vertical="center" shrinkToFit="1"/>
    </xf>
    <xf numFmtId="0" fontId="0" fillId="0" borderId="12" xfId="0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 shrinkToFit="1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shrinkToFit="1"/>
    </xf>
    <xf numFmtId="38" fontId="14" fillId="0" borderId="21" xfId="1" applyFont="1" applyFill="1" applyBorder="1" applyAlignment="1" applyProtection="1">
      <alignment horizontal="right" vertical="center" shrinkToFit="1"/>
      <protection locked="0"/>
    </xf>
    <xf numFmtId="0" fontId="14" fillId="0" borderId="21" xfId="0" applyFont="1" applyFill="1" applyBorder="1" applyAlignment="1" applyProtection="1">
      <alignment horizontal="right" shrinkToFit="1"/>
      <protection locked="0"/>
    </xf>
    <xf numFmtId="176" fontId="14" fillId="0" borderId="21" xfId="0" applyNumberFormat="1" applyFont="1" applyFill="1" applyBorder="1" applyAlignment="1" applyProtection="1">
      <alignment horizontal="right" shrinkToFit="1"/>
      <protection locked="0"/>
    </xf>
    <xf numFmtId="181" fontId="0" fillId="0" borderId="19" xfId="0" applyNumberFormat="1" applyFont="1" applyFill="1" applyBorder="1" applyAlignment="1">
      <alignment vertical="center"/>
    </xf>
    <xf numFmtId="177" fontId="0" fillId="0" borderId="19" xfId="0" applyNumberFormat="1" applyFont="1" applyBorder="1">
      <alignment vertical="center"/>
    </xf>
    <xf numFmtId="177" fontId="0" fillId="2" borderId="35" xfId="0" applyNumberFormat="1" applyFont="1" applyFill="1" applyBorder="1" applyAlignment="1">
      <alignment horizontal="center" vertical="center"/>
    </xf>
    <xf numFmtId="177" fontId="0" fillId="2" borderId="35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2" borderId="35" xfId="0" applyFill="1" applyBorder="1" applyAlignment="1">
      <alignment horizontal="center" vertical="center" shrinkToFit="1"/>
    </xf>
    <xf numFmtId="177" fontId="1" fillId="2" borderId="35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 shrinkToFit="1"/>
    </xf>
    <xf numFmtId="0" fontId="0" fillId="3" borderId="35" xfId="0" applyFont="1" applyFill="1" applyBorder="1" applyAlignment="1">
      <alignment horizontal="center" vertical="center" shrinkToFit="1"/>
    </xf>
    <xf numFmtId="0" fontId="0" fillId="4" borderId="35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0" fillId="6" borderId="35" xfId="0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/>
    <cellStyle name="標準_08_H190301指定障害福祉サービス事業所等" xfId="3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W764"/>
  <sheetViews>
    <sheetView tabSelected="1" view="pageBreakPreview" topLeftCell="B1" zoomScale="80" zoomScaleNormal="100" zoomScaleSheetLayoutView="80" workbookViewId="0">
      <pane xSplit="6" topLeftCell="H1" activePane="topRight" state="frozen"/>
      <selection activeCell="B1" sqref="B1"/>
      <selection pane="topRight" activeCell="P56" sqref="P56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38.625" style="2" customWidth="1"/>
    <col min="8" max="8" width="6.75" style="6" customWidth="1"/>
    <col min="9" max="10" width="13.375" style="6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7.62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3" s="4" customFormat="1" ht="30" customHeight="1" thickBot="1" x14ac:dyDescent="0.2">
      <c r="A1" s="8"/>
      <c r="B1" s="91" t="s">
        <v>24</v>
      </c>
      <c r="G1" s="9"/>
      <c r="H1" s="10"/>
      <c r="I1" s="10"/>
      <c r="J1" s="10"/>
      <c r="K1" s="11"/>
      <c r="L1" s="11"/>
      <c r="M1" s="11"/>
      <c r="N1" s="11"/>
    </row>
    <row r="2" spans="1:23" s="4" customFormat="1" ht="16.5" customHeight="1" thickBot="1" x14ac:dyDescent="0.2">
      <c r="A2" s="246"/>
      <c r="B2" s="249" t="s">
        <v>11</v>
      </c>
      <c r="C2" s="249" t="s">
        <v>12</v>
      </c>
      <c r="D2" s="256" t="s">
        <v>13</v>
      </c>
      <c r="E2" s="256" t="s">
        <v>14</v>
      </c>
      <c r="F2" s="256" t="s">
        <v>15</v>
      </c>
      <c r="G2" s="249" t="s">
        <v>16</v>
      </c>
      <c r="H2" s="255" t="s">
        <v>33</v>
      </c>
      <c r="I2" s="255"/>
      <c r="J2" s="255"/>
      <c r="K2" s="255"/>
      <c r="L2" s="255"/>
      <c r="M2" s="255"/>
      <c r="N2" s="255"/>
      <c r="O2" s="244" t="s">
        <v>20</v>
      </c>
      <c r="P2" s="244" t="s">
        <v>31</v>
      </c>
      <c r="Q2" s="244" t="s">
        <v>3</v>
      </c>
      <c r="R2" s="244"/>
      <c r="S2" s="244"/>
      <c r="T2" s="244"/>
      <c r="U2" s="244"/>
      <c r="V2" s="68"/>
    </row>
    <row r="3" spans="1:23" s="4" customFormat="1" ht="33.75" customHeight="1" thickBot="1" x14ac:dyDescent="0.2">
      <c r="A3" s="247"/>
      <c r="B3" s="249"/>
      <c r="C3" s="249"/>
      <c r="D3" s="256"/>
      <c r="E3" s="256"/>
      <c r="F3" s="256"/>
      <c r="G3" s="249"/>
      <c r="H3" s="92"/>
      <c r="I3" s="252" t="s">
        <v>1</v>
      </c>
      <c r="J3" s="253"/>
      <c r="K3" s="253"/>
      <c r="L3" s="254" t="s">
        <v>0</v>
      </c>
      <c r="M3" s="254"/>
      <c r="N3" s="254"/>
      <c r="O3" s="250"/>
      <c r="P3" s="250"/>
      <c r="Q3" s="244" t="s">
        <v>4</v>
      </c>
      <c r="R3" s="244"/>
      <c r="S3" s="244"/>
      <c r="T3" s="245" t="s">
        <v>5</v>
      </c>
      <c r="U3" s="245"/>
    </row>
    <row r="4" spans="1:23" s="8" customFormat="1" ht="38.25" customHeight="1" thickBot="1" x14ac:dyDescent="0.2">
      <c r="A4" s="248"/>
      <c r="B4" s="249"/>
      <c r="C4" s="249"/>
      <c r="D4" s="256"/>
      <c r="E4" s="256"/>
      <c r="F4" s="256"/>
      <c r="G4" s="249"/>
      <c r="H4" s="93" t="s">
        <v>17</v>
      </c>
      <c r="I4" s="94" t="s">
        <v>18</v>
      </c>
      <c r="J4" s="95" t="s">
        <v>27</v>
      </c>
      <c r="K4" s="96" t="s">
        <v>28</v>
      </c>
      <c r="L4" s="97" t="s">
        <v>19</v>
      </c>
      <c r="M4" s="98" t="s">
        <v>29</v>
      </c>
      <c r="N4" s="99" t="s">
        <v>30</v>
      </c>
      <c r="O4" s="251"/>
      <c r="P4" s="251"/>
      <c r="Q4" s="100" t="s">
        <v>32</v>
      </c>
      <c r="R4" s="101" t="s">
        <v>42</v>
      </c>
      <c r="S4" s="101" t="s">
        <v>38</v>
      </c>
      <c r="T4" s="102" t="s">
        <v>39</v>
      </c>
      <c r="U4" s="103" t="s">
        <v>40</v>
      </c>
    </row>
    <row r="5" spans="1:23" s="107" customFormat="1" ht="27" customHeight="1" x14ac:dyDescent="0.15">
      <c r="A5" s="106"/>
      <c r="B5" s="172" t="s">
        <v>959</v>
      </c>
      <c r="C5" s="173">
        <v>1</v>
      </c>
      <c r="D5" s="172">
        <v>4</v>
      </c>
      <c r="E5" s="172"/>
      <c r="F5" s="174" t="s">
        <v>44</v>
      </c>
      <c r="G5" s="146" t="s">
        <v>99</v>
      </c>
      <c r="H5" s="31">
        <v>20</v>
      </c>
      <c r="I5" s="32">
        <v>317</v>
      </c>
      <c r="J5" s="185">
        <v>18773187</v>
      </c>
      <c r="K5" s="118">
        <f>IF(AND(I5&gt;0,J5&gt;0),J5/I5,0)</f>
        <v>59221.410094637227</v>
      </c>
      <c r="L5" s="34">
        <v>21508</v>
      </c>
      <c r="M5" s="33">
        <v>18773187</v>
      </c>
      <c r="N5" s="118">
        <f t="shared" ref="N5:N69" si="0">IF(AND(L5&gt;0,M5&gt;0),M5/L5,0)</f>
        <v>872.84670820159943</v>
      </c>
      <c r="O5" s="35"/>
      <c r="P5" s="125"/>
      <c r="Q5" s="121"/>
      <c r="R5" s="121"/>
      <c r="S5" s="122"/>
      <c r="T5" s="51" t="s">
        <v>663</v>
      </c>
      <c r="U5" s="159">
        <v>5.0000000000000001E-4</v>
      </c>
      <c r="V5" s="109">
        <v>1</v>
      </c>
      <c r="W5" s="109" t="s">
        <v>6</v>
      </c>
    </row>
    <row r="6" spans="1:23" s="107" customFormat="1" ht="27" customHeight="1" x14ac:dyDescent="0.15">
      <c r="A6" s="106"/>
      <c r="B6" s="175" t="s">
        <v>959</v>
      </c>
      <c r="C6" s="43">
        <f>C5+1</f>
        <v>2</v>
      </c>
      <c r="D6" s="175">
        <v>4</v>
      </c>
      <c r="E6" s="175"/>
      <c r="F6" s="176" t="s">
        <v>44</v>
      </c>
      <c r="G6" s="153" t="s">
        <v>100</v>
      </c>
      <c r="H6" s="31">
        <v>20</v>
      </c>
      <c r="I6" s="32">
        <v>204</v>
      </c>
      <c r="J6" s="185">
        <v>11497149</v>
      </c>
      <c r="K6" s="19">
        <f t="shared" ref="K6:K69" si="1">IF(AND(I6&gt;0,J6&gt;0),J6/I6,0)</f>
        <v>56358.573529411762</v>
      </c>
      <c r="L6" s="34">
        <v>13204</v>
      </c>
      <c r="M6" s="33">
        <v>11497149</v>
      </c>
      <c r="N6" s="19">
        <f t="shared" si="0"/>
        <v>870.73227809754621</v>
      </c>
      <c r="O6" s="35"/>
      <c r="P6" s="70"/>
      <c r="Q6" s="48"/>
      <c r="R6" s="48"/>
      <c r="S6" s="71"/>
      <c r="T6" s="49" t="s">
        <v>663</v>
      </c>
      <c r="U6" s="73">
        <v>4.0000000000000002E-4</v>
      </c>
      <c r="V6" s="109">
        <v>2</v>
      </c>
      <c r="W6" s="110" t="s">
        <v>7</v>
      </c>
    </row>
    <row r="7" spans="1:23" s="107" customFormat="1" ht="27" customHeight="1" x14ac:dyDescent="0.15">
      <c r="A7" s="106"/>
      <c r="B7" s="175" t="s">
        <v>959</v>
      </c>
      <c r="C7" s="43">
        <f t="shared" ref="C7:C69" si="2">C6+1</f>
        <v>3</v>
      </c>
      <c r="D7" s="175">
        <v>4</v>
      </c>
      <c r="E7" s="175"/>
      <c r="F7" s="176" t="s">
        <v>45</v>
      </c>
      <c r="G7" s="153" t="s">
        <v>668</v>
      </c>
      <c r="H7" s="31">
        <v>10</v>
      </c>
      <c r="I7" s="32">
        <v>56</v>
      </c>
      <c r="J7" s="185">
        <v>4302810</v>
      </c>
      <c r="K7" s="19">
        <f>IF(AND(I7&gt;0,J7&gt;0),J7/I7,0)</f>
        <v>76835.892857142855</v>
      </c>
      <c r="L7" s="34">
        <v>4113</v>
      </c>
      <c r="M7" s="33">
        <f>J7</f>
        <v>4302810</v>
      </c>
      <c r="N7" s="19">
        <f>IF(AND(L7&gt;0,M7&gt;0),M7/L7,0)</f>
        <v>1046.148796498906</v>
      </c>
      <c r="O7" s="35"/>
      <c r="P7" s="70"/>
      <c r="Q7" s="50"/>
      <c r="R7" s="50"/>
      <c r="S7" s="71"/>
      <c r="T7" s="51"/>
      <c r="U7" s="73"/>
      <c r="V7" s="109">
        <v>3</v>
      </c>
      <c r="W7" s="110" t="s">
        <v>8</v>
      </c>
    </row>
    <row r="8" spans="1:23" s="107" customFormat="1" ht="27" customHeight="1" x14ac:dyDescent="0.15">
      <c r="A8" s="106"/>
      <c r="B8" s="175" t="s">
        <v>959</v>
      </c>
      <c r="C8" s="43">
        <f t="shared" si="2"/>
        <v>4</v>
      </c>
      <c r="D8" s="175">
        <v>5</v>
      </c>
      <c r="E8" s="175"/>
      <c r="F8" s="176" t="s">
        <v>46</v>
      </c>
      <c r="G8" s="153" t="s">
        <v>101</v>
      </c>
      <c r="H8" s="31">
        <v>20</v>
      </c>
      <c r="I8" s="32">
        <v>208</v>
      </c>
      <c r="J8" s="185">
        <v>19844217</v>
      </c>
      <c r="K8" s="19">
        <f t="shared" ref="K8:K52" si="3">IF(AND(I8&gt;0,J8&gt;0),J8/I8,0)</f>
        <v>95404.889423076922</v>
      </c>
      <c r="L8" s="34">
        <v>21450</v>
      </c>
      <c r="M8" s="33">
        <v>19844217</v>
      </c>
      <c r="N8" s="19">
        <f t="shared" ref="N8:N52" si="4">IF(AND(L8&gt;0,M8&gt;0),M8/L8,0)</f>
        <v>925.13832167832163</v>
      </c>
      <c r="O8" s="35"/>
      <c r="P8" s="70"/>
      <c r="Q8" s="48"/>
      <c r="R8" s="48"/>
      <c r="S8" s="71"/>
      <c r="T8" s="49" t="s">
        <v>663</v>
      </c>
      <c r="U8" s="73">
        <v>0.05</v>
      </c>
      <c r="V8" s="109">
        <v>4</v>
      </c>
      <c r="W8" s="110" t="s">
        <v>21</v>
      </c>
    </row>
    <row r="9" spans="1:23" s="107" customFormat="1" ht="27" customHeight="1" x14ac:dyDescent="0.15">
      <c r="A9" s="106"/>
      <c r="B9" s="175" t="s">
        <v>959</v>
      </c>
      <c r="C9" s="43">
        <f t="shared" si="2"/>
        <v>5</v>
      </c>
      <c r="D9" s="175">
        <v>4</v>
      </c>
      <c r="E9" s="175"/>
      <c r="F9" s="176" t="s">
        <v>47</v>
      </c>
      <c r="G9" s="153" t="s">
        <v>102</v>
      </c>
      <c r="H9" s="31">
        <v>20</v>
      </c>
      <c r="I9" s="32">
        <v>165</v>
      </c>
      <c r="J9" s="185">
        <v>14634189</v>
      </c>
      <c r="K9" s="19">
        <f t="shared" si="3"/>
        <v>88692.05454545455</v>
      </c>
      <c r="L9" s="34">
        <v>13390</v>
      </c>
      <c r="M9" s="33">
        <v>14634189</v>
      </c>
      <c r="N9" s="19">
        <f t="shared" si="4"/>
        <v>1092.9192681105303</v>
      </c>
      <c r="O9" s="35"/>
      <c r="P9" s="70"/>
      <c r="Q9" s="50"/>
      <c r="R9" s="50"/>
      <c r="S9" s="71"/>
      <c r="T9" s="51"/>
      <c r="U9" s="73"/>
      <c r="V9" s="109">
        <v>5</v>
      </c>
      <c r="W9" s="110" t="s">
        <v>10</v>
      </c>
    </row>
    <row r="10" spans="1:23" s="107" customFormat="1" ht="27" customHeight="1" x14ac:dyDescent="0.15">
      <c r="A10" s="106"/>
      <c r="B10" s="175" t="s">
        <v>959</v>
      </c>
      <c r="C10" s="43">
        <f t="shared" si="2"/>
        <v>6</v>
      </c>
      <c r="D10" s="175">
        <v>4</v>
      </c>
      <c r="E10" s="175"/>
      <c r="F10" s="176" t="s">
        <v>48</v>
      </c>
      <c r="G10" s="153" t="s">
        <v>103</v>
      </c>
      <c r="H10" s="31">
        <v>20</v>
      </c>
      <c r="I10" s="32">
        <v>280</v>
      </c>
      <c r="J10" s="185">
        <v>912035</v>
      </c>
      <c r="K10" s="19">
        <f t="shared" si="3"/>
        <v>3257.2678571428573</v>
      </c>
      <c r="L10" s="34">
        <v>77.8</v>
      </c>
      <c r="M10" s="33">
        <v>912035</v>
      </c>
      <c r="N10" s="19">
        <f t="shared" si="4"/>
        <v>11722.814910025707</v>
      </c>
      <c r="O10" s="35"/>
      <c r="P10" s="70"/>
      <c r="Q10" s="48"/>
      <c r="R10" s="48"/>
      <c r="S10" s="71"/>
      <c r="T10" s="49" t="s">
        <v>663</v>
      </c>
      <c r="U10" s="73">
        <v>1</v>
      </c>
      <c r="V10" s="109">
        <v>6</v>
      </c>
      <c r="W10" s="110" t="s">
        <v>9</v>
      </c>
    </row>
    <row r="11" spans="1:23" s="107" customFormat="1" ht="27" customHeight="1" x14ac:dyDescent="0.15">
      <c r="A11" s="106"/>
      <c r="B11" s="175" t="s">
        <v>959</v>
      </c>
      <c r="C11" s="43">
        <f t="shared" si="2"/>
        <v>7</v>
      </c>
      <c r="D11" s="175">
        <v>4</v>
      </c>
      <c r="E11" s="175"/>
      <c r="F11" s="176" t="s">
        <v>49</v>
      </c>
      <c r="G11" s="160" t="s">
        <v>104</v>
      </c>
      <c r="H11" s="31">
        <v>20</v>
      </c>
      <c r="I11" s="32">
        <v>342</v>
      </c>
      <c r="J11" s="185">
        <v>25173004</v>
      </c>
      <c r="K11" s="19">
        <f t="shared" si="3"/>
        <v>73605.274853801166</v>
      </c>
      <c r="L11" s="34">
        <v>26171</v>
      </c>
      <c r="M11" s="33">
        <v>25173004</v>
      </c>
      <c r="N11" s="19">
        <f t="shared" si="4"/>
        <v>961.86634060601432</v>
      </c>
      <c r="O11" s="35"/>
      <c r="P11" s="70"/>
      <c r="Q11" s="50"/>
      <c r="R11" s="50"/>
      <c r="S11" s="71"/>
      <c r="T11" s="51" t="s">
        <v>663</v>
      </c>
      <c r="U11" s="73">
        <v>0.17</v>
      </c>
      <c r="V11" s="109"/>
      <c r="W11" s="110"/>
    </row>
    <row r="12" spans="1:23" s="107" customFormat="1" ht="27" customHeight="1" x14ac:dyDescent="0.15">
      <c r="A12" s="106"/>
      <c r="B12" s="175" t="s">
        <v>959</v>
      </c>
      <c r="C12" s="43">
        <f t="shared" si="2"/>
        <v>8</v>
      </c>
      <c r="D12" s="175">
        <v>6</v>
      </c>
      <c r="E12" s="175"/>
      <c r="F12" s="176" t="s">
        <v>50</v>
      </c>
      <c r="G12" s="160" t="s">
        <v>105</v>
      </c>
      <c r="H12" s="31">
        <v>20</v>
      </c>
      <c r="I12" s="32">
        <v>247</v>
      </c>
      <c r="J12" s="185">
        <v>16926700</v>
      </c>
      <c r="K12" s="19">
        <f t="shared" si="3"/>
        <v>68529.149797570848</v>
      </c>
      <c r="L12" s="34">
        <v>16978.75</v>
      </c>
      <c r="M12" s="33">
        <v>16926700</v>
      </c>
      <c r="N12" s="19">
        <f t="shared" si="4"/>
        <v>996.93440329824045</v>
      </c>
      <c r="O12" s="35"/>
      <c r="P12" s="70"/>
      <c r="Q12" s="48"/>
      <c r="R12" s="48"/>
      <c r="S12" s="71"/>
      <c r="T12" s="49"/>
      <c r="U12" s="73"/>
      <c r="V12" s="109"/>
      <c r="W12" s="110"/>
    </row>
    <row r="13" spans="1:23" s="107" customFormat="1" ht="27" customHeight="1" x14ac:dyDescent="0.15">
      <c r="A13" s="106"/>
      <c r="B13" s="175" t="s">
        <v>959</v>
      </c>
      <c r="C13" s="43">
        <f t="shared" si="2"/>
        <v>9</v>
      </c>
      <c r="D13" s="175">
        <v>6</v>
      </c>
      <c r="E13" s="175"/>
      <c r="F13" s="176" t="s">
        <v>51</v>
      </c>
      <c r="G13" s="160" t="s">
        <v>106</v>
      </c>
      <c r="H13" s="31">
        <v>10</v>
      </c>
      <c r="I13" s="32">
        <v>215</v>
      </c>
      <c r="J13" s="185">
        <v>22236672</v>
      </c>
      <c r="K13" s="19">
        <f t="shared" si="3"/>
        <v>103426.38139534884</v>
      </c>
      <c r="L13" s="34">
        <v>19654</v>
      </c>
      <c r="M13" s="33">
        <v>22236672</v>
      </c>
      <c r="N13" s="19">
        <f t="shared" si="4"/>
        <v>1131.4069400630915</v>
      </c>
      <c r="O13" s="35"/>
      <c r="P13" s="70"/>
      <c r="Q13" s="50"/>
      <c r="R13" s="50"/>
      <c r="S13" s="71"/>
      <c r="T13" s="51"/>
      <c r="U13" s="73"/>
      <c r="V13" s="109"/>
      <c r="W13" s="110"/>
    </row>
    <row r="14" spans="1:23" s="107" customFormat="1" ht="27" customHeight="1" x14ac:dyDescent="0.15">
      <c r="A14" s="106"/>
      <c r="B14" s="175" t="s">
        <v>959</v>
      </c>
      <c r="C14" s="43">
        <f t="shared" si="2"/>
        <v>10</v>
      </c>
      <c r="D14" s="175">
        <v>4</v>
      </c>
      <c r="E14" s="175"/>
      <c r="F14" s="176" t="s">
        <v>52</v>
      </c>
      <c r="G14" s="160" t="s">
        <v>107</v>
      </c>
      <c r="H14" s="31">
        <v>14</v>
      </c>
      <c r="I14" s="32">
        <v>145</v>
      </c>
      <c r="J14" s="185">
        <v>11423303</v>
      </c>
      <c r="K14" s="19">
        <f t="shared" si="3"/>
        <v>78781.399999999994</v>
      </c>
      <c r="L14" s="34">
        <v>11884.5</v>
      </c>
      <c r="M14" s="33">
        <v>11423303</v>
      </c>
      <c r="N14" s="19">
        <f t="shared" si="4"/>
        <v>961.19340317219906</v>
      </c>
      <c r="O14" s="35"/>
      <c r="P14" s="70"/>
      <c r="Q14" s="48" t="s">
        <v>663</v>
      </c>
      <c r="R14" s="48" t="s">
        <v>663</v>
      </c>
      <c r="S14" s="71">
        <v>2.5000000000000001E-2</v>
      </c>
      <c r="T14" s="49"/>
      <c r="U14" s="73"/>
    </row>
    <row r="15" spans="1:23" s="107" customFormat="1" ht="27" customHeight="1" x14ac:dyDescent="0.15">
      <c r="A15" s="106"/>
      <c r="B15" s="175" t="s">
        <v>959</v>
      </c>
      <c r="C15" s="43">
        <f t="shared" si="2"/>
        <v>11</v>
      </c>
      <c r="D15" s="175">
        <v>4</v>
      </c>
      <c r="E15" s="175"/>
      <c r="F15" s="176" t="s">
        <v>53</v>
      </c>
      <c r="G15" s="160" t="s">
        <v>108</v>
      </c>
      <c r="H15" s="31">
        <v>20</v>
      </c>
      <c r="I15" s="32">
        <v>476</v>
      </c>
      <c r="J15" s="185">
        <v>36172353</v>
      </c>
      <c r="K15" s="19">
        <f t="shared" si="3"/>
        <v>75992.338235294112</v>
      </c>
      <c r="L15" s="34">
        <v>37581</v>
      </c>
      <c r="M15" s="33">
        <v>36172353</v>
      </c>
      <c r="N15" s="19">
        <f t="shared" si="4"/>
        <v>962.51704318671671</v>
      </c>
      <c r="O15" s="35"/>
      <c r="P15" s="70"/>
      <c r="Q15" s="50"/>
      <c r="R15" s="50"/>
      <c r="S15" s="71"/>
      <c r="T15" s="51" t="s">
        <v>663</v>
      </c>
      <c r="U15" s="73">
        <v>0.05</v>
      </c>
    </row>
    <row r="16" spans="1:23" s="107" customFormat="1" ht="27" customHeight="1" x14ac:dyDescent="0.15">
      <c r="A16" s="106"/>
      <c r="B16" s="175" t="s">
        <v>959</v>
      </c>
      <c r="C16" s="43">
        <f t="shared" si="2"/>
        <v>12</v>
      </c>
      <c r="D16" s="175">
        <v>4</v>
      </c>
      <c r="E16" s="175"/>
      <c r="F16" s="176" t="s">
        <v>54</v>
      </c>
      <c r="G16" s="160" t="s">
        <v>109</v>
      </c>
      <c r="H16" s="31">
        <v>20</v>
      </c>
      <c r="I16" s="32">
        <v>359</v>
      </c>
      <c r="J16" s="185">
        <v>25878316</v>
      </c>
      <c r="K16" s="19">
        <f t="shared" si="3"/>
        <v>72084.44568245126</v>
      </c>
      <c r="L16" s="34">
        <v>27035</v>
      </c>
      <c r="M16" s="33">
        <v>25878316</v>
      </c>
      <c r="N16" s="19">
        <f t="shared" si="4"/>
        <v>957.21531348252267</v>
      </c>
      <c r="O16" s="35"/>
      <c r="P16" s="70"/>
      <c r="Q16" s="48"/>
      <c r="R16" s="48"/>
      <c r="S16" s="71"/>
      <c r="T16" s="49"/>
      <c r="U16" s="73"/>
    </row>
    <row r="17" spans="1:21" s="107" customFormat="1" ht="27" customHeight="1" x14ac:dyDescent="0.15">
      <c r="A17" s="106"/>
      <c r="B17" s="175" t="s">
        <v>959</v>
      </c>
      <c r="C17" s="43">
        <f t="shared" si="2"/>
        <v>13</v>
      </c>
      <c r="D17" s="175">
        <v>4</v>
      </c>
      <c r="E17" s="175"/>
      <c r="F17" s="176" t="s">
        <v>55</v>
      </c>
      <c r="G17" s="44" t="s">
        <v>110</v>
      </c>
      <c r="H17" s="31">
        <v>17</v>
      </c>
      <c r="I17" s="32">
        <v>11</v>
      </c>
      <c r="J17" s="185">
        <v>754087</v>
      </c>
      <c r="K17" s="19">
        <f t="shared" si="3"/>
        <v>68553.363636363632</v>
      </c>
      <c r="L17" s="34">
        <v>761</v>
      </c>
      <c r="M17" s="33">
        <v>754087</v>
      </c>
      <c r="N17" s="19">
        <f t="shared" si="4"/>
        <v>990.91590013140603</v>
      </c>
      <c r="O17" s="35"/>
      <c r="P17" s="70"/>
      <c r="Q17" s="50"/>
      <c r="R17" s="50"/>
      <c r="S17" s="71"/>
      <c r="T17" s="51" t="s">
        <v>663</v>
      </c>
      <c r="U17" s="73">
        <v>0.2</v>
      </c>
    </row>
    <row r="18" spans="1:21" s="107" customFormat="1" ht="27" customHeight="1" x14ac:dyDescent="0.15">
      <c r="A18" s="106"/>
      <c r="B18" s="175" t="s">
        <v>959</v>
      </c>
      <c r="C18" s="43">
        <f t="shared" si="2"/>
        <v>14</v>
      </c>
      <c r="D18" s="175">
        <v>4</v>
      </c>
      <c r="E18" s="175">
        <v>4040001076742</v>
      </c>
      <c r="F18" s="176" t="s">
        <v>56</v>
      </c>
      <c r="G18" s="44" t="s">
        <v>56</v>
      </c>
      <c r="H18" s="31">
        <v>20</v>
      </c>
      <c r="I18" s="32">
        <v>505</v>
      </c>
      <c r="J18" s="185">
        <v>41078304</v>
      </c>
      <c r="K18" s="19">
        <f>IF(AND(I18&gt;0,J18&gt;0),J18/I18,0)</f>
        <v>81343.17623762376</v>
      </c>
      <c r="L18" s="34">
        <v>44419</v>
      </c>
      <c r="M18" s="33">
        <f>J18</f>
        <v>41078304</v>
      </c>
      <c r="N18" s="19">
        <f>IF(AND(L18&gt;0,M18&gt;0),M18/L18,0)</f>
        <v>924.791283009523</v>
      </c>
      <c r="O18" s="35"/>
      <c r="P18" s="70"/>
      <c r="Q18" s="48"/>
      <c r="R18" s="48"/>
      <c r="S18" s="71"/>
      <c r="T18" s="49" t="s">
        <v>663</v>
      </c>
      <c r="U18" s="73">
        <v>0.28999999999999998</v>
      </c>
    </row>
    <row r="19" spans="1:21" s="107" customFormat="1" ht="27" customHeight="1" x14ac:dyDescent="0.15">
      <c r="A19" s="106"/>
      <c r="B19" s="175" t="s">
        <v>959</v>
      </c>
      <c r="C19" s="43">
        <f t="shared" si="2"/>
        <v>15</v>
      </c>
      <c r="D19" s="175">
        <v>4</v>
      </c>
      <c r="E19" s="175"/>
      <c r="F19" s="176" t="s">
        <v>57</v>
      </c>
      <c r="G19" s="44" t="s">
        <v>111</v>
      </c>
      <c r="H19" s="31">
        <v>20</v>
      </c>
      <c r="I19" s="32">
        <v>369</v>
      </c>
      <c r="J19" s="185">
        <v>24064375</v>
      </c>
      <c r="K19" s="19">
        <f t="shared" si="3"/>
        <v>65215.108401084013</v>
      </c>
      <c r="L19" s="34">
        <v>25940</v>
      </c>
      <c r="M19" s="185">
        <v>24064375</v>
      </c>
      <c r="N19" s="19">
        <f t="shared" si="4"/>
        <v>927.6937162683115</v>
      </c>
      <c r="O19" s="35"/>
      <c r="P19" s="70"/>
      <c r="Q19" s="50"/>
      <c r="R19" s="50"/>
      <c r="S19" s="71"/>
      <c r="T19" s="51"/>
      <c r="U19" s="73"/>
    </row>
    <row r="20" spans="1:21" s="107" customFormat="1" ht="27" customHeight="1" x14ac:dyDescent="0.15">
      <c r="A20" s="106"/>
      <c r="B20" s="175" t="s">
        <v>959</v>
      </c>
      <c r="C20" s="43">
        <f t="shared" si="2"/>
        <v>16</v>
      </c>
      <c r="D20" s="175">
        <v>4</v>
      </c>
      <c r="E20" s="175"/>
      <c r="F20" s="176" t="s">
        <v>57</v>
      </c>
      <c r="G20" s="44" t="s">
        <v>112</v>
      </c>
      <c r="H20" s="31">
        <v>20</v>
      </c>
      <c r="I20" s="32">
        <v>5</v>
      </c>
      <c r="J20" s="185">
        <v>245200</v>
      </c>
      <c r="K20" s="19">
        <f t="shared" si="3"/>
        <v>49040</v>
      </c>
      <c r="L20" s="34">
        <v>264</v>
      </c>
      <c r="M20" s="33">
        <v>245200</v>
      </c>
      <c r="N20" s="19">
        <f t="shared" si="4"/>
        <v>928.78787878787875</v>
      </c>
      <c r="O20" s="35"/>
      <c r="P20" s="70"/>
      <c r="Q20" s="48"/>
      <c r="R20" s="48"/>
      <c r="S20" s="71"/>
      <c r="T20" s="49"/>
      <c r="U20" s="73"/>
    </row>
    <row r="21" spans="1:21" s="107" customFormat="1" ht="27" customHeight="1" x14ac:dyDescent="0.15">
      <c r="A21" s="106"/>
      <c r="B21" s="175" t="s">
        <v>959</v>
      </c>
      <c r="C21" s="43">
        <f t="shared" si="2"/>
        <v>17</v>
      </c>
      <c r="D21" s="175">
        <v>4</v>
      </c>
      <c r="E21" s="175"/>
      <c r="F21" s="176" t="s">
        <v>58</v>
      </c>
      <c r="G21" s="45" t="s">
        <v>113</v>
      </c>
      <c r="H21" s="31">
        <v>10</v>
      </c>
      <c r="I21" s="32"/>
      <c r="J21" s="185"/>
      <c r="K21" s="19">
        <f t="shared" si="3"/>
        <v>0</v>
      </c>
      <c r="L21" s="34"/>
      <c r="M21" s="33"/>
      <c r="N21" s="19">
        <f t="shared" si="4"/>
        <v>0</v>
      </c>
      <c r="O21" s="35" t="s">
        <v>663</v>
      </c>
      <c r="P21" s="161" t="s">
        <v>676</v>
      </c>
      <c r="Q21" s="50"/>
      <c r="R21" s="50"/>
      <c r="S21" s="71"/>
      <c r="T21" s="51"/>
      <c r="U21" s="73"/>
    </row>
    <row r="22" spans="1:21" s="107" customFormat="1" ht="27" customHeight="1" x14ac:dyDescent="0.15">
      <c r="A22" s="106"/>
      <c r="B22" s="175" t="s">
        <v>959</v>
      </c>
      <c r="C22" s="43">
        <f t="shared" si="2"/>
        <v>18</v>
      </c>
      <c r="D22" s="175">
        <v>4</v>
      </c>
      <c r="E22" s="175"/>
      <c r="F22" s="176" t="s">
        <v>59</v>
      </c>
      <c r="G22" s="45" t="s">
        <v>660</v>
      </c>
      <c r="H22" s="31">
        <v>20</v>
      </c>
      <c r="I22" s="32">
        <v>336</v>
      </c>
      <c r="J22" s="185">
        <v>27411209</v>
      </c>
      <c r="K22" s="19">
        <f t="shared" si="3"/>
        <v>81580.979166666672</v>
      </c>
      <c r="L22" s="34">
        <v>26917</v>
      </c>
      <c r="M22" s="33">
        <v>27411209</v>
      </c>
      <c r="N22" s="19">
        <f t="shared" si="4"/>
        <v>1018.3604785080061</v>
      </c>
      <c r="O22" s="35"/>
      <c r="P22" s="70"/>
      <c r="Q22" s="48"/>
      <c r="R22" s="48"/>
      <c r="S22" s="71"/>
      <c r="T22" s="49" t="s">
        <v>663</v>
      </c>
      <c r="U22" s="73">
        <v>0.5</v>
      </c>
    </row>
    <row r="23" spans="1:21" s="107" customFormat="1" ht="27" customHeight="1" x14ac:dyDescent="0.15">
      <c r="A23" s="106"/>
      <c r="B23" s="175" t="s">
        <v>959</v>
      </c>
      <c r="C23" s="43">
        <f t="shared" si="2"/>
        <v>19</v>
      </c>
      <c r="D23" s="175">
        <v>4</v>
      </c>
      <c r="E23" s="175">
        <v>3040001095818</v>
      </c>
      <c r="F23" s="176" t="s">
        <v>60</v>
      </c>
      <c r="G23" s="45" t="s">
        <v>692</v>
      </c>
      <c r="H23" s="31">
        <v>20</v>
      </c>
      <c r="I23" s="32">
        <v>178</v>
      </c>
      <c r="J23" s="185">
        <v>12600545</v>
      </c>
      <c r="K23" s="19">
        <f>IF(AND(I23&gt;0,J23&gt;0),J23/I23,0)</f>
        <v>70789.578651685399</v>
      </c>
      <c r="L23" s="34">
        <v>13635</v>
      </c>
      <c r="M23" s="33">
        <f>J23</f>
        <v>12600545</v>
      </c>
      <c r="N23" s="19">
        <f>IF(AND(L23&gt;0,M23&gt;0),M23/L23,0)</f>
        <v>924.13237990465711</v>
      </c>
      <c r="O23" s="35"/>
      <c r="P23" s="70"/>
      <c r="Q23" s="50"/>
      <c r="R23" s="50"/>
      <c r="S23" s="71"/>
      <c r="T23" s="51"/>
      <c r="U23" s="73"/>
    </row>
    <row r="24" spans="1:21" s="107" customFormat="1" ht="27" customHeight="1" x14ac:dyDescent="0.15">
      <c r="A24" s="106"/>
      <c r="B24" s="175" t="s">
        <v>959</v>
      </c>
      <c r="C24" s="43">
        <f t="shared" si="2"/>
        <v>20</v>
      </c>
      <c r="D24" s="175">
        <v>4</v>
      </c>
      <c r="E24" s="175">
        <v>3011801025405</v>
      </c>
      <c r="F24" s="176" t="s">
        <v>61</v>
      </c>
      <c r="G24" s="45" t="s">
        <v>61</v>
      </c>
      <c r="H24" s="31">
        <v>20</v>
      </c>
      <c r="I24" s="32">
        <v>416</v>
      </c>
      <c r="J24" s="185">
        <v>35030261</v>
      </c>
      <c r="K24" s="19">
        <f t="shared" si="3"/>
        <v>84207.358173076922</v>
      </c>
      <c r="L24" s="34">
        <v>37459</v>
      </c>
      <c r="M24" s="33">
        <f>J24</f>
        <v>35030261</v>
      </c>
      <c r="N24" s="19">
        <f t="shared" si="4"/>
        <v>935.16273792679999</v>
      </c>
      <c r="O24" s="35"/>
      <c r="P24" s="70"/>
      <c r="Q24" s="48"/>
      <c r="R24" s="48"/>
      <c r="S24" s="71"/>
      <c r="T24" s="49" t="s">
        <v>663</v>
      </c>
      <c r="U24" s="73"/>
    </row>
    <row r="25" spans="1:21" s="107" customFormat="1" ht="27" customHeight="1" x14ac:dyDescent="0.15">
      <c r="A25" s="106"/>
      <c r="B25" s="175" t="s">
        <v>959</v>
      </c>
      <c r="C25" s="43">
        <f t="shared" si="2"/>
        <v>21</v>
      </c>
      <c r="D25" s="175">
        <v>4</v>
      </c>
      <c r="E25" s="175">
        <v>3011801025405</v>
      </c>
      <c r="F25" s="176" t="s">
        <v>61</v>
      </c>
      <c r="G25" s="45" t="s">
        <v>114</v>
      </c>
      <c r="H25" s="31">
        <v>15</v>
      </c>
      <c r="I25" s="32">
        <v>227</v>
      </c>
      <c r="J25" s="185">
        <v>19001488</v>
      </c>
      <c r="K25" s="19">
        <f t="shared" si="3"/>
        <v>83706.995594713662</v>
      </c>
      <c r="L25" s="34">
        <v>20441</v>
      </c>
      <c r="M25" s="33">
        <f>J25</f>
        <v>19001488</v>
      </c>
      <c r="N25" s="19">
        <f t="shared" si="4"/>
        <v>929.57722224940073</v>
      </c>
      <c r="O25" s="35"/>
      <c r="P25" s="70"/>
      <c r="Q25" s="50"/>
      <c r="R25" s="50"/>
      <c r="S25" s="71"/>
      <c r="T25" s="51" t="s">
        <v>663</v>
      </c>
      <c r="U25" s="73"/>
    </row>
    <row r="26" spans="1:21" s="107" customFormat="1" ht="27" customHeight="1" x14ac:dyDescent="0.15">
      <c r="A26" s="106"/>
      <c r="B26" s="175" t="s">
        <v>959</v>
      </c>
      <c r="C26" s="43">
        <f t="shared" si="2"/>
        <v>22</v>
      </c>
      <c r="D26" s="175">
        <v>4</v>
      </c>
      <c r="E26" s="175"/>
      <c r="F26" s="176" t="s">
        <v>62</v>
      </c>
      <c r="G26" s="45" t="s">
        <v>115</v>
      </c>
      <c r="H26" s="31">
        <v>20</v>
      </c>
      <c r="I26" s="32">
        <v>462</v>
      </c>
      <c r="J26" s="185">
        <v>35360585</v>
      </c>
      <c r="K26" s="19">
        <f t="shared" si="3"/>
        <v>76538.06277056277</v>
      </c>
      <c r="L26" s="34">
        <v>35941</v>
      </c>
      <c r="M26" s="33">
        <v>35360585</v>
      </c>
      <c r="N26" s="19">
        <f t="shared" si="4"/>
        <v>983.85089452157706</v>
      </c>
      <c r="O26" s="35"/>
      <c r="P26" s="70"/>
      <c r="Q26" s="48"/>
      <c r="R26" s="48"/>
      <c r="S26" s="71"/>
      <c r="T26" s="49"/>
      <c r="U26" s="73"/>
    </row>
    <row r="27" spans="1:21" s="107" customFormat="1" ht="27" customHeight="1" x14ac:dyDescent="0.15">
      <c r="A27" s="106"/>
      <c r="B27" s="175" t="s">
        <v>959</v>
      </c>
      <c r="C27" s="43">
        <f t="shared" si="2"/>
        <v>23</v>
      </c>
      <c r="D27" s="175">
        <v>4</v>
      </c>
      <c r="E27" s="175"/>
      <c r="F27" s="176" t="s">
        <v>62</v>
      </c>
      <c r="G27" s="45" t="s">
        <v>116</v>
      </c>
      <c r="H27" s="31">
        <v>20</v>
      </c>
      <c r="I27" s="32">
        <v>424</v>
      </c>
      <c r="J27" s="185">
        <v>30317070</v>
      </c>
      <c r="K27" s="19">
        <f t="shared" si="3"/>
        <v>71502.523584905663</v>
      </c>
      <c r="L27" s="34">
        <v>31769</v>
      </c>
      <c r="M27" s="33">
        <v>30317070</v>
      </c>
      <c r="N27" s="19">
        <f t="shared" si="4"/>
        <v>954.29727092448616</v>
      </c>
      <c r="O27" s="35"/>
      <c r="P27" s="70"/>
      <c r="Q27" s="50"/>
      <c r="R27" s="50"/>
      <c r="S27" s="71"/>
      <c r="T27" s="51" t="s">
        <v>663</v>
      </c>
      <c r="U27" s="73">
        <v>0.05</v>
      </c>
    </row>
    <row r="28" spans="1:21" s="107" customFormat="1" ht="27" customHeight="1" x14ac:dyDescent="0.15">
      <c r="A28" s="106"/>
      <c r="B28" s="175" t="s">
        <v>959</v>
      </c>
      <c r="C28" s="43">
        <f t="shared" si="2"/>
        <v>24</v>
      </c>
      <c r="D28" s="175">
        <v>4</v>
      </c>
      <c r="E28" s="175"/>
      <c r="F28" s="176" t="s">
        <v>62</v>
      </c>
      <c r="G28" s="45" t="s">
        <v>117</v>
      </c>
      <c r="H28" s="31">
        <v>20</v>
      </c>
      <c r="I28" s="32">
        <v>477</v>
      </c>
      <c r="J28" s="185">
        <v>36332159</v>
      </c>
      <c r="K28" s="19">
        <f t="shared" si="3"/>
        <v>76168.048218029347</v>
      </c>
      <c r="L28" s="34">
        <v>37335</v>
      </c>
      <c r="M28" s="33">
        <v>36332159</v>
      </c>
      <c r="N28" s="19">
        <f t="shared" si="4"/>
        <v>973.13938663452529</v>
      </c>
      <c r="O28" s="35"/>
      <c r="P28" s="70"/>
      <c r="Q28" s="48"/>
      <c r="R28" s="48"/>
      <c r="S28" s="71"/>
      <c r="T28" s="49"/>
      <c r="U28" s="73"/>
    </row>
    <row r="29" spans="1:21" s="107" customFormat="1" ht="27" customHeight="1" x14ac:dyDescent="0.15">
      <c r="A29" s="106"/>
      <c r="B29" s="175" t="s">
        <v>959</v>
      </c>
      <c r="C29" s="43">
        <f t="shared" si="2"/>
        <v>25</v>
      </c>
      <c r="D29" s="175">
        <v>4</v>
      </c>
      <c r="E29" s="175"/>
      <c r="F29" s="176" t="s">
        <v>63</v>
      </c>
      <c r="G29" s="45" t="s">
        <v>118</v>
      </c>
      <c r="H29" s="31">
        <v>19</v>
      </c>
      <c r="I29" s="32">
        <v>202</v>
      </c>
      <c r="J29" s="185">
        <v>15713719</v>
      </c>
      <c r="K29" s="19">
        <f t="shared" si="3"/>
        <v>77790.688118811886</v>
      </c>
      <c r="L29" s="34">
        <v>16987</v>
      </c>
      <c r="M29" s="33">
        <v>15713719</v>
      </c>
      <c r="N29" s="19">
        <f t="shared" si="4"/>
        <v>925.04379819862243</v>
      </c>
      <c r="O29" s="35"/>
      <c r="P29" s="70"/>
      <c r="Q29" s="50"/>
      <c r="R29" s="50"/>
      <c r="S29" s="71"/>
      <c r="T29" s="51"/>
      <c r="U29" s="73"/>
    </row>
    <row r="30" spans="1:21" s="107" customFormat="1" ht="27" customHeight="1" x14ac:dyDescent="0.15">
      <c r="A30" s="106"/>
      <c r="B30" s="175" t="s">
        <v>959</v>
      </c>
      <c r="C30" s="43">
        <f t="shared" si="2"/>
        <v>26</v>
      </c>
      <c r="D30" s="175">
        <v>4</v>
      </c>
      <c r="E30" s="175"/>
      <c r="F30" s="176" t="s">
        <v>64</v>
      </c>
      <c r="G30" s="186" t="s">
        <v>119</v>
      </c>
      <c r="H30" s="31">
        <v>20</v>
      </c>
      <c r="I30" s="32">
        <v>474</v>
      </c>
      <c r="J30" s="185">
        <v>40254674</v>
      </c>
      <c r="K30" s="19">
        <f t="shared" si="3"/>
        <v>84925.472573839666</v>
      </c>
      <c r="L30" s="34">
        <v>43522</v>
      </c>
      <c r="M30" s="33">
        <v>40254674</v>
      </c>
      <c r="N30" s="19">
        <f t="shared" si="4"/>
        <v>924.92702541243511</v>
      </c>
      <c r="O30" s="35"/>
      <c r="P30" s="70"/>
      <c r="Q30" s="48"/>
      <c r="R30" s="48"/>
      <c r="S30" s="71"/>
      <c r="T30" s="49" t="s">
        <v>663</v>
      </c>
      <c r="U30" s="187"/>
    </row>
    <row r="31" spans="1:21" s="107" customFormat="1" ht="27" customHeight="1" x14ac:dyDescent="0.15">
      <c r="A31" s="106"/>
      <c r="B31" s="175" t="s">
        <v>959</v>
      </c>
      <c r="C31" s="43">
        <f t="shared" si="2"/>
        <v>27</v>
      </c>
      <c r="D31" s="175">
        <v>4</v>
      </c>
      <c r="E31" s="175"/>
      <c r="F31" s="176" t="s">
        <v>64</v>
      </c>
      <c r="G31" s="186" t="s">
        <v>120</v>
      </c>
      <c r="H31" s="31">
        <v>20</v>
      </c>
      <c r="I31" s="32">
        <v>481</v>
      </c>
      <c r="J31" s="185">
        <v>37321900</v>
      </c>
      <c r="K31" s="19">
        <f t="shared" si="3"/>
        <v>77592.307692307688</v>
      </c>
      <c r="L31" s="34">
        <v>40348</v>
      </c>
      <c r="M31" s="33">
        <v>37321900</v>
      </c>
      <c r="N31" s="19">
        <f t="shared" si="4"/>
        <v>925</v>
      </c>
      <c r="O31" s="35"/>
      <c r="P31" s="70"/>
      <c r="Q31" s="50"/>
      <c r="R31" s="50"/>
      <c r="S31" s="71"/>
      <c r="T31" s="51" t="s">
        <v>663</v>
      </c>
      <c r="U31" s="73">
        <v>0.25</v>
      </c>
    </row>
    <row r="32" spans="1:21" s="107" customFormat="1" ht="27" customHeight="1" x14ac:dyDescent="0.15">
      <c r="A32" s="106"/>
      <c r="B32" s="175" t="s">
        <v>959</v>
      </c>
      <c r="C32" s="43">
        <f t="shared" si="2"/>
        <v>28</v>
      </c>
      <c r="D32" s="175">
        <v>4</v>
      </c>
      <c r="E32" s="175"/>
      <c r="F32" s="176" t="s">
        <v>65</v>
      </c>
      <c r="G32" s="186" t="s">
        <v>121</v>
      </c>
      <c r="H32" s="31">
        <v>20</v>
      </c>
      <c r="I32" s="32">
        <v>108</v>
      </c>
      <c r="J32" s="185">
        <v>7068837</v>
      </c>
      <c r="K32" s="19">
        <f t="shared" si="3"/>
        <v>65452.194444444445</v>
      </c>
      <c r="L32" s="34">
        <v>7584</v>
      </c>
      <c r="M32" s="33">
        <f>J32</f>
        <v>7068837</v>
      </c>
      <c r="N32" s="19">
        <f t="shared" si="4"/>
        <v>932.07238924050637</v>
      </c>
      <c r="O32" s="35"/>
      <c r="P32" s="70"/>
      <c r="Q32" s="48" t="s">
        <v>663</v>
      </c>
      <c r="R32" s="48"/>
      <c r="S32" s="71">
        <v>0.4536</v>
      </c>
      <c r="T32" s="49"/>
      <c r="U32" s="73"/>
    </row>
    <row r="33" spans="1:21" s="107" customFormat="1" ht="27" customHeight="1" x14ac:dyDescent="0.15">
      <c r="A33" s="106"/>
      <c r="B33" s="175" t="s">
        <v>959</v>
      </c>
      <c r="C33" s="43">
        <f t="shared" si="2"/>
        <v>29</v>
      </c>
      <c r="D33" s="175">
        <v>4</v>
      </c>
      <c r="E33" s="175"/>
      <c r="F33" s="176" t="s">
        <v>66</v>
      </c>
      <c r="G33" s="186" t="s">
        <v>122</v>
      </c>
      <c r="H33" s="31">
        <v>20</v>
      </c>
      <c r="I33" s="32">
        <v>765</v>
      </c>
      <c r="J33" s="185">
        <v>62834931</v>
      </c>
      <c r="K33" s="19">
        <f t="shared" si="3"/>
        <v>82137.164705882358</v>
      </c>
      <c r="L33" s="34">
        <v>44726</v>
      </c>
      <c r="M33" s="33">
        <v>62834931</v>
      </c>
      <c r="N33" s="19">
        <f t="shared" si="4"/>
        <v>1404.8859947234271</v>
      </c>
      <c r="O33" s="35"/>
      <c r="P33" s="70"/>
      <c r="Q33" s="50"/>
      <c r="R33" s="50"/>
      <c r="S33" s="71">
        <v>1</v>
      </c>
      <c r="T33" s="51" t="s">
        <v>663</v>
      </c>
      <c r="U33" s="73">
        <v>0.08</v>
      </c>
    </row>
    <row r="34" spans="1:21" s="107" customFormat="1" ht="27" customHeight="1" x14ac:dyDescent="0.15">
      <c r="A34" s="106"/>
      <c r="B34" s="175" t="s">
        <v>959</v>
      </c>
      <c r="C34" s="43">
        <f t="shared" si="2"/>
        <v>30</v>
      </c>
      <c r="D34" s="175">
        <v>4</v>
      </c>
      <c r="E34" s="175"/>
      <c r="F34" s="176" t="s">
        <v>66</v>
      </c>
      <c r="G34" s="186" t="s">
        <v>123</v>
      </c>
      <c r="H34" s="31">
        <v>19</v>
      </c>
      <c r="I34" s="32">
        <v>428</v>
      </c>
      <c r="J34" s="185">
        <v>32767031</v>
      </c>
      <c r="K34" s="19">
        <f t="shared" si="3"/>
        <v>76558.483644859807</v>
      </c>
      <c r="L34" s="34">
        <v>34249</v>
      </c>
      <c r="M34" s="33">
        <v>32767031</v>
      </c>
      <c r="N34" s="19">
        <f t="shared" si="4"/>
        <v>956.72956874653278</v>
      </c>
      <c r="O34" s="35"/>
      <c r="P34" s="70"/>
      <c r="Q34" s="48"/>
      <c r="R34" s="48"/>
      <c r="S34" s="71"/>
      <c r="T34" s="49" t="s">
        <v>663</v>
      </c>
      <c r="U34" s="73">
        <v>0.08</v>
      </c>
    </row>
    <row r="35" spans="1:21" s="107" customFormat="1" ht="27" customHeight="1" x14ac:dyDescent="0.15">
      <c r="A35" s="106"/>
      <c r="B35" s="175" t="s">
        <v>959</v>
      </c>
      <c r="C35" s="43">
        <f t="shared" si="2"/>
        <v>31</v>
      </c>
      <c r="D35" s="175">
        <v>4</v>
      </c>
      <c r="E35" s="175"/>
      <c r="F35" s="176" t="s">
        <v>67</v>
      </c>
      <c r="G35" s="186" t="s">
        <v>124</v>
      </c>
      <c r="H35" s="31">
        <v>10</v>
      </c>
      <c r="I35" s="32">
        <v>174</v>
      </c>
      <c r="J35" s="185">
        <v>12338490</v>
      </c>
      <c r="K35" s="19">
        <f t="shared" si="3"/>
        <v>70910.862068965522</v>
      </c>
      <c r="L35" s="34">
        <v>13358.5</v>
      </c>
      <c r="M35" s="33">
        <v>12338490</v>
      </c>
      <c r="N35" s="19">
        <f t="shared" si="4"/>
        <v>923.64337313321107</v>
      </c>
      <c r="O35" s="35"/>
      <c r="P35" s="70"/>
      <c r="Q35" s="50"/>
      <c r="R35" s="50"/>
      <c r="S35" s="71"/>
      <c r="T35" s="51" t="s">
        <v>663</v>
      </c>
      <c r="U35" s="73">
        <v>0.39</v>
      </c>
    </row>
    <row r="36" spans="1:21" s="107" customFormat="1" ht="27" customHeight="1" x14ac:dyDescent="0.15">
      <c r="A36" s="106"/>
      <c r="B36" s="175" t="s">
        <v>959</v>
      </c>
      <c r="C36" s="43">
        <f t="shared" si="2"/>
        <v>32</v>
      </c>
      <c r="D36" s="175">
        <v>4</v>
      </c>
      <c r="E36" s="175"/>
      <c r="F36" s="176" t="s">
        <v>68</v>
      </c>
      <c r="G36" s="186" t="s">
        <v>125</v>
      </c>
      <c r="H36" s="31">
        <v>20</v>
      </c>
      <c r="I36" s="32">
        <v>10</v>
      </c>
      <c r="J36" s="185">
        <v>847300</v>
      </c>
      <c r="K36" s="19">
        <f t="shared" si="3"/>
        <v>84730</v>
      </c>
      <c r="L36" s="34">
        <v>916</v>
      </c>
      <c r="M36" s="33">
        <v>847300</v>
      </c>
      <c r="N36" s="19">
        <f t="shared" si="4"/>
        <v>925</v>
      </c>
      <c r="O36" s="35"/>
      <c r="P36" s="70"/>
      <c r="Q36" s="48"/>
      <c r="R36" s="48"/>
      <c r="S36" s="71"/>
      <c r="T36" s="49"/>
      <c r="U36" s="73"/>
    </row>
    <row r="37" spans="1:21" s="107" customFormat="1" ht="27" customHeight="1" x14ac:dyDescent="0.15">
      <c r="A37" s="106"/>
      <c r="B37" s="177" t="s">
        <v>959</v>
      </c>
      <c r="C37" s="43">
        <f t="shared" si="2"/>
        <v>33</v>
      </c>
      <c r="D37" s="175">
        <v>4</v>
      </c>
      <c r="E37" s="175"/>
      <c r="F37" s="176" t="s">
        <v>69</v>
      </c>
      <c r="G37" s="186" t="s">
        <v>126</v>
      </c>
      <c r="H37" s="31">
        <v>20</v>
      </c>
      <c r="I37" s="32">
        <v>330</v>
      </c>
      <c r="J37" s="185">
        <v>20678920</v>
      </c>
      <c r="K37" s="19">
        <f t="shared" si="3"/>
        <v>62663.393939393936</v>
      </c>
      <c r="L37" s="34">
        <v>21953</v>
      </c>
      <c r="M37" s="33">
        <v>20678920</v>
      </c>
      <c r="N37" s="19">
        <f t="shared" si="4"/>
        <v>941.9632852002004</v>
      </c>
      <c r="O37" s="35"/>
      <c r="P37" s="70"/>
      <c r="Q37" s="50"/>
      <c r="R37" s="50"/>
      <c r="S37" s="71"/>
      <c r="T37" s="51"/>
      <c r="U37" s="73"/>
    </row>
    <row r="38" spans="1:21" s="107" customFormat="1" ht="27" customHeight="1" x14ac:dyDescent="0.15">
      <c r="A38" s="106"/>
      <c r="B38" s="177" t="s">
        <v>959</v>
      </c>
      <c r="C38" s="43">
        <f t="shared" si="2"/>
        <v>34</v>
      </c>
      <c r="D38" s="175">
        <v>4</v>
      </c>
      <c r="E38" s="175"/>
      <c r="F38" s="176" t="s">
        <v>69</v>
      </c>
      <c r="G38" s="186" t="s">
        <v>69</v>
      </c>
      <c r="H38" s="31">
        <v>20</v>
      </c>
      <c r="I38" s="32">
        <v>484</v>
      </c>
      <c r="J38" s="185">
        <v>31460400</v>
      </c>
      <c r="K38" s="19">
        <f t="shared" si="3"/>
        <v>65000.826446280989</v>
      </c>
      <c r="L38" s="34">
        <v>33419</v>
      </c>
      <c r="M38" s="33">
        <v>31460400</v>
      </c>
      <c r="N38" s="19">
        <f t="shared" si="4"/>
        <v>941.39262096412222</v>
      </c>
      <c r="O38" s="35"/>
      <c r="P38" s="70"/>
      <c r="Q38" s="48"/>
      <c r="R38" s="48"/>
      <c r="S38" s="71"/>
      <c r="T38" s="49"/>
      <c r="U38" s="73"/>
    </row>
    <row r="39" spans="1:21" s="107" customFormat="1" ht="27" customHeight="1" x14ac:dyDescent="0.15">
      <c r="A39" s="106"/>
      <c r="B39" s="177" t="s">
        <v>959</v>
      </c>
      <c r="C39" s="43">
        <f t="shared" si="2"/>
        <v>35</v>
      </c>
      <c r="D39" s="175">
        <v>4</v>
      </c>
      <c r="E39" s="175"/>
      <c r="F39" s="176" t="s">
        <v>70</v>
      </c>
      <c r="G39" s="186" t="s">
        <v>127</v>
      </c>
      <c r="H39" s="31">
        <v>9</v>
      </c>
      <c r="I39" s="32">
        <v>245</v>
      </c>
      <c r="J39" s="185">
        <v>17622764</v>
      </c>
      <c r="K39" s="19">
        <f t="shared" si="3"/>
        <v>71929.648979591831</v>
      </c>
      <c r="L39" s="34">
        <v>19063</v>
      </c>
      <c r="M39" s="33">
        <v>17622764</v>
      </c>
      <c r="N39" s="19">
        <f t="shared" si="4"/>
        <v>924.44861774117396</v>
      </c>
      <c r="O39" s="35"/>
      <c r="P39" s="70"/>
      <c r="Q39" s="50"/>
      <c r="R39" s="50"/>
      <c r="S39" s="71"/>
      <c r="T39" s="51"/>
      <c r="U39" s="73"/>
    </row>
    <row r="40" spans="1:21" s="114" customFormat="1" ht="27" customHeight="1" x14ac:dyDescent="0.15">
      <c r="A40" s="108"/>
      <c r="B40" s="177" t="s">
        <v>959</v>
      </c>
      <c r="C40" s="156">
        <f t="shared" si="2"/>
        <v>36</v>
      </c>
      <c r="D40" s="177">
        <v>4</v>
      </c>
      <c r="E40" s="177"/>
      <c r="F40" s="188" t="s">
        <v>71</v>
      </c>
      <c r="G40" s="189" t="s">
        <v>128</v>
      </c>
      <c r="H40" s="190">
        <v>20</v>
      </c>
      <c r="I40" s="34">
        <v>121</v>
      </c>
      <c r="J40" s="239">
        <v>8041806</v>
      </c>
      <c r="K40" s="19">
        <f>IF(AND(I40&gt;0,J40&gt;0),J40/I40,0)</f>
        <v>66461.206611570247</v>
      </c>
      <c r="L40" s="34">
        <v>8598</v>
      </c>
      <c r="M40" s="185">
        <f>J40</f>
        <v>8041806</v>
      </c>
      <c r="N40" s="19">
        <f>IF(AND(L40&gt;0,M40&gt;0),M40/L40,0)</f>
        <v>935.31123517097001</v>
      </c>
      <c r="O40" s="191"/>
      <c r="P40" s="161"/>
      <c r="Q40" s="192"/>
      <c r="R40" s="192"/>
      <c r="S40" s="193"/>
      <c r="T40" s="49"/>
      <c r="U40" s="126"/>
    </row>
    <row r="41" spans="1:21" s="107" customFormat="1" ht="27" customHeight="1" x14ac:dyDescent="0.15">
      <c r="A41" s="106"/>
      <c r="B41" s="177" t="s">
        <v>959</v>
      </c>
      <c r="C41" s="43">
        <f t="shared" si="2"/>
        <v>37</v>
      </c>
      <c r="D41" s="175">
        <v>4</v>
      </c>
      <c r="E41" s="175"/>
      <c r="F41" s="176" t="s">
        <v>72</v>
      </c>
      <c r="G41" s="186" t="s">
        <v>129</v>
      </c>
      <c r="H41" s="31">
        <v>20</v>
      </c>
      <c r="I41" s="32">
        <v>359</v>
      </c>
      <c r="J41" s="185">
        <v>26907940</v>
      </c>
      <c r="K41" s="19">
        <f t="shared" si="3"/>
        <v>74952.479108635103</v>
      </c>
      <c r="L41" s="34">
        <v>29078</v>
      </c>
      <c r="M41" s="33">
        <v>26907940</v>
      </c>
      <c r="N41" s="19">
        <f t="shared" si="4"/>
        <v>925.37107091271753</v>
      </c>
      <c r="O41" s="35"/>
      <c r="P41" s="70"/>
      <c r="Q41" s="50"/>
      <c r="R41" s="50"/>
      <c r="S41" s="71"/>
      <c r="T41" s="51" t="s">
        <v>663</v>
      </c>
      <c r="U41" s="73">
        <v>0.93</v>
      </c>
    </row>
    <row r="42" spans="1:21" s="107" customFormat="1" ht="27" customHeight="1" x14ac:dyDescent="0.15">
      <c r="A42" s="106"/>
      <c r="B42" s="177" t="s">
        <v>959</v>
      </c>
      <c r="C42" s="43">
        <f t="shared" si="2"/>
        <v>38</v>
      </c>
      <c r="D42" s="175">
        <v>4</v>
      </c>
      <c r="E42" s="175"/>
      <c r="F42" s="176" t="s">
        <v>72</v>
      </c>
      <c r="G42" s="46" t="s">
        <v>130</v>
      </c>
      <c r="H42" s="31">
        <v>20</v>
      </c>
      <c r="I42" s="32">
        <v>448</v>
      </c>
      <c r="J42" s="185">
        <v>33578396</v>
      </c>
      <c r="K42" s="19">
        <f t="shared" si="3"/>
        <v>74951.77678571429</v>
      </c>
      <c r="L42" s="34">
        <v>36317</v>
      </c>
      <c r="M42" s="33">
        <v>33578396</v>
      </c>
      <c r="N42" s="19">
        <f t="shared" si="4"/>
        <v>924.59167882809709</v>
      </c>
      <c r="O42" s="35"/>
      <c r="P42" s="70"/>
      <c r="Q42" s="48"/>
      <c r="R42" s="48"/>
      <c r="S42" s="71"/>
      <c r="T42" s="49" t="s">
        <v>663</v>
      </c>
      <c r="U42" s="73">
        <v>1</v>
      </c>
    </row>
    <row r="43" spans="1:21" s="114" customFormat="1" ht="27" customHeight="1" x14ac:dyDescent="0.15">
      <c r="A43" s="108"/>
      <c r="B43" s="177" t="s">
        <v>959</v>
      </c>
      <c r="C43" s="156">
        <f t="shared" si="2"/>
        <v>39</v>
      </c>
      <c r="D43" s="177">
        <v>4</v>
      </c>
      <c r="E43" s="177"/>
      <c r="F43" s="188" t="s">
        <v>73</v>
      </c>
      <c r="G43" s="186" t="s">
        <v>131</v>
      </c>
      <c r="H43" s="190">
        <v>10</v>
      </c>
      <c r="I43" s="34">
        <v>44</v>
      </c>
      <c r="J43" s="185">
        <v>4740729</v>
      </c>
      <c r="K43" s="19">
        <f t="shared" si="3"/>
        <v>107743.84090909091</v>
      </c>
      <c r="L43" s="34">
        <v>5130</v>
      </c>
      <c r="M43" s="185">
        <f>J43</f>
        <v>4740729</v>
      </c>
      <c r="N43" s="19">
        <f t="shared" si="4"/>
        <v>924.11871345029238</v>
      </c>
      <c r="O43" s="191"/>
      <c r="P43" s="161"/>
      <c r="Q43" s="194"/>
      <c r="R43" s="194"/>
      <c r="S43" s="193"/>
      <c r="T43" s="51"/>
      <c r="U43" s="126"/>
    </row>
    <row r="44" spans="1:21" s="107" customFormat="1" ht="27" customHeight="1" x14ac:dyDescent="0.15">
      <c r="A44" s="106"/>
      <c r="B44" s="177" t="s">
        <v>959</v>
      </c>
      <c r="C44" s="43">
        <f t="shared" si="2"/>
        <v>40</v>
      </c>
      <c r="D44" s="175">
        <v>4</v>
      </c>
      <c r="E44" s="175"/>
      <c r="F44" s="176" t="s">
        <v>74</v>
      </c>
      <c r="G44" s="46" t="s">
        <v>132</v>
      </c>
      <c r="H44" s="31">
        <v>20</v>
      </c>
      <c r="I44" s="32">
        <v>286</v>
      </c>
      <c r="J44" s="185">
        <v>28149993</v>
      </c>
      <c r="K44" s="19">
        <f t="shared" si="3"/>
        <v>98426.548951048957</v>
      </c>
      <c r="L44" s="34">
        <v>30440</v>
      </c>
      <c r="M44" s="33">
        <v>28149993</v>
      </c>
      <c r="N44" s="19">
        <f t="shared" si="4"/>
        <v>924.76980946123524</v>
      </c>
      <c r="O44" s="35"/>
      <c r="P44" s="70"/>
      <c r="Q44" s="48" t="s">
        <v>663</v>
      </c>
      <c r="R44" s="48"/>
      <c r="S44" s="71">
        <v>0.876</v>
      </c>
      <c r="T44" s="49" t="s">
        <v>663</v>
      </c>
      <c r="U44" s="73">
        <v>0.05</v>
      </c>
    </row>
    <row r="45" spans="1:21" s="107" customFormat="1" ht="27" customHeight="1" x14ac:dyDescent="0.15">
      <c r="A45" s="106"/>
      <c r="B45" s="177" t="s">
        <v>959</v>
      </c>
      <c r="C45" s="43">
        <f t="shared" si="2"/>
        <v>41</v>
      </c>
      <c r="D45" s="175">
        <v>4</v>
      </c>
      <c r="E45" s="175"/>
      <c r="F45" s="176" t="s">
        <v>75</v>
      </c>
      <c r="G45" s="186" t="s">
        <v>133</v>
      </c>
      <c r="H45" s="31">
        <v>20</v>
      </c>
      <c r="I45" s="32">
        <v>325</v>
      </c>
      <c r="J45" s="185">
        <v>24104170</v>
      </c>
      <c r="K45" s="19">
        <f t="shared" si="3"/>
        <v>74166.676923076928</v>
      </c>
      <c r="L45" s="34">
        <v>25960</v>
      </c>
      <c r="M45" s="33">
        <f t="shared" ref="M45:M51" si="5">J45</f>
        <v>24104170</v>
      </c>
      <c r="N45" s="19">
        <f t="shared" si="4"/>
        <v>928.51194144838212</v>
      </c>
      <c r="O45" s="35"/>
      <c r="P45" s="70"/>
      <c r="Q45" s="50"/>
      <c r="R45" s="50"/>
      <c r="S45" s="71"/>
      <c r="T45" s="51"/>
      <c r="U45" s="73"/>
    </row>
    <row r="46" spans="1:21" s="107" customFormat="1" ht="27" customHeight="1" x14ac:dyDescent="0.15">
      <c r="A46" s="106"/>
      <c r="B46" s="177" t="s">
        <v>959</v>
      </c>
      <c r="C46" s="43">
        <f t="shared" si="2"/>
        <v>42</v>
      </c>
      <c r="D46" s="175">
        <v>4</v>
      </c>
      <c r="E46" s="175"/>
      <c r="F46" s="176" t="s">
        <v>76</v>
      </c>
      <c r="G46" s="186" t="s">
        <v>691</v>
      </c>
      <c r="H46" s="31">
        <v>13</v>
      </c>
      <c r="I46" s="32">
        <v>142</v>
      </c>
      <c r="J46" s="185">
        <v>11324108</v>
      </c>
      <c r="K46" s="19">
        <f>IF(AND(I46&gt;0,J46&gt;0),J46/I46,0)</f>
        <v>79747.239436619711</v>
      </c>
      <c r="L46" s="34">
        <v>11843</v>
      </c>
      <c r="M46" s="33">
        <f t="shared" si="5"/>
        <v>11324108</v>
      </c>
      <c r="N46" s="19">
        <f>IF(AND(L46&gt;0,M46&gt;0),M46/L46,0)</f>
        <v>956.18576374229508</v>
      </c>
      <c r="O46" s="35"/>
      <c r="P46" s="70"/>
      <c r="Q46" s="48" t="s">
        <v>663</v>
      </c>
      <c r="R46" s="48"/>
      <c r="S46" s="71">
        <v>0.39639999999999997</v>
      </c>
      <c r="T46" s="49"/>
      <c r="U46" s="73"/>
    </row>
    <row r="47" spans="1:21" s="107" customFormat="1" ht="27" customHeight="1" x14ac:dyDescent="0.15">
      <c r="A47" s="106"/>
      <c r="B47" s="177" t="s">
        <v>959</v>
      </c>
      <c r="C47" s="43">
        <f t="shared" si="2"/>
        <v>43</v>
      </c>
      <c r="D47" s="175">
        <v>4</v>
      </c>
      <c r="E47" s="175"/>
      <c r="F47" s="176" t="s">
        <v>77</v>
      </c>
      <c r="G47" s="46" t="s">
        <v>134</v>
      </c>
      <c r="H47" s="31">
        <v>20</v>
      </c>
      <c r="I47" s="32">
        <v>253</v>
      </c>
      <c r="J47" s="185">
        <v>21204954</v>
      </c>
      <c r="K47" s="19">
        <f>IF(AND(I47&gt;0,J47&gt;0),J47/I47,0)</f>
        <v>83814.047430830033</v>
      </c>
      <c r="L47" s="34">
        <v>20816</v>
      </c>
      <c r="M47" s="33">
        <f t="shared" si="5"/>
        <v>21204954</v>
      </c>
      <c r="N47" s="19">
        <f>IF(AND(L47&gt;0,M47&gt;0),M47/L47,0)</f>
        <v>1018.6853382013835</v>
      </c>
      <c r="O47" s="35"/>
      <c r="P47" s="70"/>
      <c r="Q47" s="50"/>
      <c r="R47" s="50"/>
      <c r="S47" s="71"/>
      <c r="T47" s="51"/>
      <c r="U47" s="73"/>
    </row>
    <row r="48" spans="1:21" s="107" customFormat="1" ht="27" customHeight="1" x14ac:dyDescent="0.15">
      <c r="A48" s="106"/>
      <c r="B48" s="177" t="s">
        <v>959</v>
      </c>
      <c r="C48" s="43">
        <f t="shared" si="2"/>
        <v>44</v>
      </c>
      <c r="D48" s="175">
        <v>4</v>
      </c>
      <c r="E48" s="175"/>
      <c r="F48" s="176" t="s">
        <v>78</v>
      </c>
      <c r="G48" s="46" t="s">
        <v>135</v>
      </c>
      <c r="H48" s="31">
        <v>20</v>
      </c>
      <c r="I48" s="32">
        <v>321</v>
      </c>
      <c r="J48" s="239">
        <v>24307110</v>
      </c>
      <c r="K48" s="19">
        <f>IF(AND(I48&gt;0,J48&gt;0),J48/I48,0)</f>
        <v>75723.084112149532</v>
      </c>
      <c r="L48" s="34">
        <v>26280</v>
      </c>
      <c r="M48" s="33">
        <f t="shared" si="5"/>
        <v>24307110</v>
      </c>
      <c r="N48" s="19">
        <f>IF(AND(L48&gt;0,M48&gt;0),M48/L48,0)</f>
        <v>924.92808219178085</v>
      </c>
      <c r="O48" s="35"/>
      <c r="P48" s="70"/>
      <c r="Q48" s="48"/>
      <c r="R48" s="48"/>
      <c r="S48" s="71"/>
      <c r="T48" s="49"/>
      <c r="U48" s="73"/>
    </row>
    <row r="49" spans="1:21" s="107" customFormat="1" ht="27" customHeight="1" x14ac:dyDescent="0.15">
      <c r="A49" s="106"/>
      <c r="B49" s="177" t="s">
        <v>959</v>
      </c>
      <c r="C49" s="43">
        <f t="shared" si="2"/>
        <v>45</v>
      </c>
      <c r="D49" s="175">
        <v>4</v>
      </c>
      <c r="E49" s="175"/>
      <c r="F49" s="176" t="s">
        <v>78</v>
      </c>
      <c r="G49" s="186" t="s">
        <v>136</v>
      </c>
      <c r="H49" s="31">
        <v>20</v>
      </c>
      <c r="I49" s="32">
        <v>330</v>
      </c>
      <c r="J49" s="185">
        <v>25500000</v>
      </c>
      <c r="K49" s="19">
        <f>IF(AND(I49&gt;0,J49&gt;0),J49/I49,0)</f>
        <v>77272.727272727279</v>
      </c>
      <c r="L49" s="34">
        <v>27588</v>
      </c>
      <c r="M49" s="33">
        <f t="shared" si="5"/>
        <v>25500000</v>
      </c>
      <c r="N49" s="19">
        <f>IF(AND(L49&gt;0,M49&gt;0),M49/L49,0)</f>
        <v>924.31491953023055</v>
      </c>
      <c r="O49" s="35"/>
      <c r="P49" s="70"/>
      <c r="Q49" s="50"/>
      <c r="R49" s="50"/>
      <c r="S49" s="71"/>
      <c r="T49" s="51"/>
      <c r="U49" s="73"/>
    </row>
    <row r="50" spans="1:21" s="107" customFormat="1" ht="27" customHeight="1" x14ac:dyDescent="0.15">
      <c r="A50" s="106"/>
      <c r="B50" s="177" t="s">
        <v>959</v>
      </c>
      <c r="C50" s="43">
        <f t="shared" si="2"/>
        <v>46</v>
      </c>
      <c r="D50" s="175">
        <v>4</v>
      </c>
      <c r="E50" s="175"/>
      <c r="F50" s="176" t="s">
        <v>79</v>
      </c>
      <c r="G50" s="186" t="s">
        <v>137</v>
      </c>
      <c r="H50" s="31">
        <v>20</v>
      </c>
      <c r="I50" s="32">
        <v>378</v>
      </c>
      <c r="J50" s="185">
        <v>33488000</v>
      </c>
      <c r="K50" s="19">
        <f>IF(AND(I50&gt;0,J50&gt;0),J50/I50,0)</f>
        <v>88592.592592592599</v>
      </c>
      <c r="L50" s="34">
        <v>36540</v>
      </c>
      <c r="M50" s="33">
        <f t="shared" si="5"/>
        <v>33488000</v>
      </c>
      <c r="N50" s="19">
        <f>IF(AND(L50&gt;0,M50&gt;0),M50/L50,0)</f>
        <v>916.47509578544066</v>
      </c>
      <c r="O50" s="35"/>
      <c r="P50" s="70"/>
      <c r="Q50" s="48"/>
      <c r="R50" s="48"/>
      <c r="S50" s="71"/>
      <c r="T50" s="49"/>
      <c r="U50" s="73"/>
    </row>
    <row r="51" spans="1:21" s="107" customFormat="1" ht="27" customHeight="1" x14ac:dyDescent="0.15">
      <c r="A51" s="106"/>
      <c r="B51" s="177" t="s">
        <v>959</v>
      </c>
      <c r="C51" s="43">
        <f t="shared" si="2"/>
        <v>47</v>
      </c>
      <c r="D51" s="175">
        <v>4</v>
      </c>
      <c r="E51" s="175"/>
      <c r="F51" s="176" t="s">
        <v>80</v>
      </c>
      <c r="G51" s="186" t="s">
        <v>138</v>
      </c>
      <c r="H51" s="31">
        <v>20</v>
      </c>
      <c r="I51" s="32">
        <v>377</v>
      </c>
      <c r="J51" s="185">
        <v>25443638</v>
      </c>
      <c r="K51" s="19">
        <f t="shared" si="3"/>
        <v>67489.75596816976</v>
      </c>
      <c r="L51" s="34">
        <v>26998</v>
      </c>
      <c r="M51" s="33">
        <f t="shared" si="5"/>
        <v>25443638</v>
      </c>
      <c r="N51" s="19">
        <f t="shared" si="4"/>
        <v>942.42677235350766</v>
      </c>
      <c r="O51" s="35"/>
      <c r="P51" s="70"/>
      <c r="Q51" s="50"/>
      <c r="R51" s="50"/>
      <c r="S51" s="71"/>
      <c r="T51" s="51"/>
      <c r="U51" s="73"/>
    </row>
    <row r="52" spans="1:21" s="107" customFormat="1" ht="27" customHeight="1" x14ac:dyDescent="0.15">
      <c r="A52" s="106"/>
      <c r="B52" s="36" t="s">
        <v>959</v>
      </c>
      <c r="C52" s="43">
        <f t="shared" si="2"/>
        <v>48</v>
      </c>
      <c r="D52" s="175">
        <v>4</v>
      </c>
      <c r="E52" s="175"/>
      <c r="F52" s="176" t="s">
        <v>81</v>
      </c>
      <c r="G52" s="195" t="s">
        <v>139</v>
      </c>
      <c r="H52" s="31">
        <v>15</v>
      </c>
      <c r="I52" s="32">
        <v>423</v>
      </c>
      <c r="J52" s="185">
        <v>34046112</v>
      </c>
      <c r="K52" s="19">
        <f t="shared" si="3"/>
        <v>80487.262411347518</v>
      </c>
      <c r="L52" s="34">
        <v>36800</v>
      </c>
      <c r="M52" s="33">
        <v>34046112</v>
      </c>
      <c r="N52" s="19">
        <f t="shared" si="4"/>
        <v>925.16608695652178</v>
      </c>
      <c r="O52" s="35"/>
      <c r="P52" s="70"/>
      <c r="Q52" s="48"/>
      <c r="R52" s="48"/>
      <c r="S52" s="71"/>
      <c r="T52" s="49"/>
      <c r="U52" s="73"/>
    </row>
    <row r="53" spans="1:21" s="107" customFormat="1" ht="27" customHeight="1" x14ac:dyDescent="0.15">
      <c r="A53" s="106"/>
      <c r="B53" s="40" t="s">
        <v>959</v>
      </c>
      <c r="C53" s="43">
        <f t="shared" si="2"/>
        <v>49</v>
      </c>
      <c r="D53" s="175">
        <v>4</v>
      </c>
      <c r="E53" s="175"/>
      <c r="F53" s="176" t="s">
        <v>82</v>
      </c>
      <c r="G53" s="196" t="s">
        <v>140</v>
      </c>
      <c r="H53" s="31">
        <v>20</v>
      </c>
      <c r="I53" s="32">
        <v>318</v>
      </c>
      <c r="J53" s="185">
        <v>22389482</v>
      </c>
      <c r="K53" s="19">
        <f t="shared" ref="K53:K68" si="6">IF(AND(I53&gt;0,J53&gt;0),J53/I53,0)</f>
        <v>70407.176100628931</v>
      </c>
      <c r="L53" s="34">
        <v>22445</v>
      </c>
      <c r="M53" s="33">
        <v>22389482</v>
      </c>
      <c r="N53" s="19">
        <f t="shared" ref="N53:N68" si="7">IF(AND(L53&gt;0,M53&gt;0),M53/L53,0)</f>
        <v>997.52648696814435</v>
      </c>
      <c r="O53" s="35"/>
      <c r="P53" s="70"/>
      <c r="Q53" s="50"/>
      <c r="R53" s="50"/>
      <c r="S53" s="71"/>
      <c r="T53" s="51" t="s">
        <v>663</v>
      </c>
      <c r="U53" s="73">
        <v>0.25</v>
      </c>
    </row>
    <row r="54" spans="1:21" s="107" customFormat="1" ht="27" customHeight="1" x14ac:dyDescent="0.15">
      <c r="A54" s="106"/>
      <c r="B54" s="40" t="s">
        <v>959</v>
      </c>
      <c r="C54" s="43">
        <f t="shared" si="2"/>
        <v>50</v>
      </c>
      <c r="D54" s="175">
        <v>4</v>
      </c>
      <c r="E54" s="175"/>
      <c r="F54" s="176" t="s">
        <v>83</v>
      </c>
      <c r="G54" s="196" t="s">
        <v>141</v>
      </c>
      <c r="H54" s="31">
        <v>15</v>
      </c>
      <c r="I54" s="32">
        <v>96</v>
      </c>
      <c r="J54" s="185">
        <v>6161499</v>
      </c>
      <c r="K54" s="19">
        <f>IF(AND(I54&gt;0,J54&gt;0),J54/I54,0)</f>
        <v>64182.28125</v>
      </c>
      <c r="L54" s="34">
        <v>6608</v>
      </c>
      <c r="M54" s="33">
        <f>J54</f>
        <v>6161499</v>
      </c>
      <c r="N54" s="19">
        <f>IF(AND(L54&gt;0,M54&gt;0),M54/L54,0)</f>
        <v>932.43023607748182</v>
      </c>
      <c r="O54" s="35"/>
      <c r="P54" s="70"/>
      <c r="Q54" s="50"/>
      <c r="R54" s="50"/>
      <c r="S54" s="71"/>
      <c r="T54" s="51"/>
      <c r="U54" s="73"/>
    </row>
    <row r="55" spans="1:21" s="107" customFormat="1" ht="27" customHeight="1" x14ac:dyDescent="0.15">
      <c r="A55" s="106"/>
      <c r="B55" s="40" t="s">
        <v>959</v>
      </c>
      <c r="C55" s="43">
        <f t="shared" si="2"/>
        <v>51</v>
      </c>
      <c r="D55" s="175"/>
      <c r="E55" s="175"/>
      <c r="F55" s="176" t="s">
        <v>84</v>
      </c>
      <c r="G55" s="196" t="s">
        <v>142</v>
      </c>
      <c r="H55" s="31"/>
      <c r="I55" s="32"/>
      <c r="J55" s="185"/>
      <c r="K55" s="19">
        <f t="shared" si="6"/>
        <v>0</v>
      </c>
      <c r="L55" s="34"/>
      <c r="M55" s="33"/>
      <c r="N55" s="19">
        <f t="shared" si="0"/>
        <v>0</v>
      </c>
      <c r="O55" s="35"/>
      <c r="P55" s="161"/>
      <c r="Q55" s="50"/>
      <c r="R55" s="50"/>
      <c r="S55" s="71"/>
      <c r="T55" s="51"/>
      <c r="U55" s="73"/>
    </row>
    <row r="56" spans="1:21" s="107" customFormat="1" ht="27" customHeight="1" x14ac:dyDescent="0.15">
      <c r="A56" s="106"/>
      <c r="B56" s="40" t="s">
        <v>959</v>
      </c>
      <c r="C56" s="43">
        <f t="shared" si="2"/>
        <v>52</v>
      </c>
      <c r="D56" s="175">
        <v>4</v>
      </c>
      <c r="E56" s="175"/>
      <c r="F56" s="176" t="s">
        <v>85</v>
      </c>
      <c r="G56" s="196" t="s">
        <v>143</v>
      </c>
      <c r="H56" s="31">
        <v>15</v>
      </c>
      <c r="I56" s="32">
        <v>386</v>
      </c>
      <c r="J56" s="185">
        <v>32546299</v>
      </c>
      <c r="K56" s="19">
        <f t="shared" si="6"/>
        <v>84316.836787564767</v>
      </c>
      <c r="L56" s="34">
        <v>35200</v>
      </c>
      <c r="M56" s="33">
        <v>32546299</v>
      </c>
      <c r="N56" s="19">
        <f t="shared" si="7"/>
        <v>924.61076704545451</v>
      </c>
      <c r="O56" s="35"/>
      <c r="P56" s="70"/>
      <c r="Q56" s="50"/>
      <c r="R56" s="50"/>
      <c r="S56" s="71"/>
      <c r="T56" s="51"/>
      <c r="U56" s="73"/>
    </row>
    <row r="57" spans="1:21" s="107" customFormat="1" ht="27" customHeight="1" x14ac:dyDescent="0.15">
      <c r="A57" s="106"/>
      <c r="B57" s="40" t="s">
        <v>959</v>
      </c>
      <c r="C57" s="43">
        <f t="shared" si="2"/>
        <v>53</v>
      </c>
      <c r="D57" s="175">
        <v>4</v>
      </c>
      <c r="E57" s="175"/>
      <c r="F57" s="176" t="s">
        <v>86</v>
      </c>
      <c r="G57" s="196" t="s">
        <v>144</v>
      </c>
      <c r="H57" s="31">
        <v>20</v>
      </c>
      <c r="I57" s="32">
        <v>335</v>
      </c>
      <c r="J57" s="185">
        <v>22187231</v>
      </c>
      <c r="K57" s="19">
        <f t="shared" si="6"/>
        <v>66230.540298507462</v>
      </c>
      <c r="L57" s="34">
        <v>23945.73</v>
      </c>
      <c r="M57" s="33">
        <v>22187231</v>
      </c>
      <c r="N57" s="19">
        <f t="shared" si="7"/>
        <v>926.56314925458526</v>
      </c>
      <c r="O57" s="35"/>
      <c r="P57" s="70"/>
      <c r="Q57" s="50"/>
      <c r="R57" s="50"/>
      <c r="S57" s="71"/>
      <c r="T57" s="51"/>
      <c r="U57" s="73"/>
    </row>
    <row r="58" spans="1:21" s="107" customFormat="1" ht="27" customHeight="1" x14ac:dyDescent="0.15">
      <c r="A58" s="106"/>
      <c r="B58" s="40" t="s">
        <v>959</v>
      </c>
      <c r="C58" s="43">
        <f t="shared" si="2"/>
        <v>54</v>
      </c>
      <c r="D58" s="175">
        <v>4</v>
      </c>
      <c r="E58" s="175"/>
      <c r="F58" s="176" t="s">
        <v>87</v>
      </c>
      <c r="G58" s="196" t="s">
        <v>145</v>
      </c>
      <c r="H58" s="31">
        <v>20</v>
      </c>
      <c r="I58" s="32">
        <v>444</v>
      </c>
      <c r="J58" s="185">
        <v>35220000</v>
      </c>
      <c r="K58" s="19">
        <f t="shared" si="6"/>
        <v>79324.32432432432</v>
      </c>
      <c r="L58" s="34">
        <v>36480</v>
      </c>
      <c r="M58" s="33">
        <v>35220000</v>
      </c>
      <c r="N58" s="19">
        <f t="shared" si="7"/>
        <v>965.46052631578948</v>
      </c>
      <c r="O58" s="35"/>
      <c r="P58" s="70"/>
      <c r="Q58" s="50"/>
      <c r="R58" s="50"/>
      <c r="S58" s="71"/>
      <c r="T58" s="51"/>
      <c r="U58" s="73"/>
    </row>
    <row r="59" spans="1:21" s="107" customFormat="1" ht="27" customHeight="1" x14ac:dyDescent="0.15">
      <c r="A59" s="106"/>
      <c r="B59" s="40" t="s">
        <v>959</v>
      </c>
      <c r="C59" s="43">
        <f t="shared" si="2"/>
        <v>55</v>
      </c>
      <c r="D59" s="175">
        <v>2</v>
      </c>
      <c r="E59" s="175"/>
      <c r="F59" s="176" t="s">
        <v>88</v>
      </c>
      <c r="G59" s="196" t="s">
        <v>146</v>
      </c>
      <c r="H59" s="31">
        <v>10</v>
      </c>
      <c r="I59" s="32">
        <v>80</v>
      </c>
      <c r="J59" s="185">
        <v>4304328</v>
      </c>
      <c r="K59" s="19">
        <f t="shared" si="6"/>
        <v>53804.1</v>
      </c>
      <c r="L59" s="34">
        <v>4641</v>
      </c>
      <c r="M59" s="33">
        <v>4304328</v>
      </c>
      <c r="N59" s="19">
        <f t="shared" si="7"/>
        <v>927.45701357466066</v>
      </c>
      <c r="O59" s="35"/>
      <c r="P59" s="70"/>
      <c r="Q59" s="50"/>
      <c r="R59" s="50"/>
      <c r="S59" s="71"/>
      <c r="T59" s="51"/>
      <c r="U59" s="73"/>
    </row>
    <row r="60" spans="1:21" s="107" customFormat="1" ht="27" customHeight="1" x14ac:dyDescent="0.15">
      <c r="A60" s="106"/>
      <c r="B60" s="40" t="s">
        <v>959</v>
      </c>
      <c r="C60" s="43">
        <f t="shared" si="2"/>
        <v>56</v>
      </c>
      <c r="D60" s="175">
        <v>2</v>
      </c>
      <c r="E60" s="175"/>
      <c r="F60" s="176" t="s">
        <v>89</v>
      </c>
      <c r="G60" s="196" t="s">
        <v>147</v>
      </c>
      <c r="H60" s="31">
        <v>10</v>
      </c>
      <c r="I60" s="32">
        <v>48</v>
      </c>
      <c r="J60" s="185">
        <v>5751927</v>
      </c>
      <c r="K60" s="19">
        <f t="shared" si="6"/>
        <v>119831.8125</v>
      </c>
      <c r="L60" s="34">
        <v>6218</v>
      </c>
      <c r="M60" s="33">
        <v>5751927</v>
      </c>
      <c r="N60" s="19">
        <f t="shared" si="7"/>
        <v>925.0445480862013</v>
      </c>
      <c r="O60" s="35"/>
      <c r="P60" s="70"/>
      <c r="Q60" s="50"/>
      <c r="R60" s="50"/>
      <c r="S60" s="71"/>
      <c r="T60" s="51"/>
      <c r="U60" s="73"/>
    </row>
    <row r="61" spans="1:21" s="107" customFormat="1" ht="27" customHeight="1" x14ac:dyDescent="0.15">
      <c r="A61" s="106"/>
      <c r="B61" s="40" t="s">
        <v>959</v>
      </c>
      <c r="C61" s="43">
        <f t="shared" si="2"/>
        <v>57</v>
      </c>
      <c r="D61" s="175">
        <v>2</v>
      </c>
      <c r="E61" s="175"/>
      <c r="F61" s="176" t="s">
        <v>90</v>
      </c>
      <c r="G61" s="196" t="s">
        <v>148</v>
      </c>
      <c r="H61" s="31">
        <v>25</v>
      </c>
      <c r="I61" s="32">
        <v>326</v>
      </c>
      <c r="J61" s="185">
        <v>25613314</v>
      </c>
      <c r="K61" s="19">
        <f t="shared" si="6"/>
        <v>78568.447852760743</v>
      </c>
      <c r="L61" s="34">
        <v>25835</v>
      </c>
      <c r="M61" s="33">
        <v>25613314</v>
      </c>
      <c r="N61" s="19">
        <f t="shared" si="7"/>
        <v>991.41916005419</v>
      </c>
      <c r="O61" s="35"/>
      <c r="P61" s="70"/>
      <c r="Q61" s="50"/>
      <c r="R61" s="50"/>
      <c r="S61" s="71"/>
      <c r="T61" s="51"/>
      <c r="U61" s="73"/>
    </row>
    <row r="62" spans="1:21" s="107" customFormat="1" ht="27" customHeight="1" x14ac:dyDescent="0.15">
      <c r="A62" s="106"/>
      <c r="B62" s="40" t="s">
        <v>959</v>
      </c>
      <c r="C62" s="43">
        <f t="shared" si="2"/>
        <v>58</v>
      </c>
      <c r="D62" s="175">
        <v>5</v>
      </c>
      <c r="E62" s="175"/>
      <c r="F62" s="176" t="s">
        <v>91</v>
      </c>
      <c r="G62" s="196" t="s">
        <v>149</v>
      </c>
      <c r="H62" s="31">
        <v>20</v>
      </c>
      <c r="I62" s="32">
        <v>208</v>
      </c>
      <c r="J62" s="185">
        <v>17514695</v>
      </c>
      <c r="K62" s="19">
        <f t="shared" si="6"/>
        <v>84205.264423076922</v>
      </c>
      <c r="L62" s="34">
        <v>18537</v>
      </c>
      <c r="M62" s="33">
        <v>17514695</v>
      </c>
      <c r="N62" s="19">
        <f t="shared" si="7"/>
        <v>944.85056913200629</v>
      </c>
      <c r="O62" s="35"/>
      <c r="P62" s="70"/>
      <c r="Q62" s="50"/>
      <c r="R62" s="50"/>
      <c r="S62" s="71"/>
      <c r="T62" s="51"/>
      <c r="U62" s="73"/>
    </row>
    <row r="63" spans="1:21" s="107" customFormat="1" ht="27" customHeight="1" x14ac:dyDescent="0.15">
      <c r="A63" s="106"/>
      <c r="B63" s="40" t="s">
        <v>959</v>
      </c>
      <c r="C63" s="43">
        <f t="shared" si="2"/>
        <v>59</v>
      </c>
      <c r="D63" s="175">
        <v>5</v>
      </c>
      <c r="E63" s="175"/>
      <c r="F63" s="176" t="s">
        <v>92</v>
      </c>
      <c r="G63" s="196" t="s">
        <v>150</v>
      </c>
      <c r="H63" s="31">
        <v>10</v>
      </c>
      <c r="I63" s="32">
        <v>155</v>
      </c>
      <c r="J63" s="185">
        <v>15735478</v>
      </c>
      <c r="K63" s="19">
        <f t="shared" si="6"/>
        <v>101519.21290322581</v>
      </c>
      <c r="L63" s="34">
        <v>16956</v>
      </c>
      <c r="M63" s="33">
        <v>15735478</v>
      </c>
      <c r="N63" s="19">
        <f t="shared" si="7"/>
        <v>928.018282613824</v>
      </c>
      <c r="O63" s="35"/>
      <c r="P63" s="70"/>
      <c r="Q63" s="50"/>
      <c r="R63" s="50"/>
      <c r="S63" s="71"/>
      <c r="T63" s="51"/>
      <c r="U63" s="73"/>
    </row>
    <row r="64" spans="1:21" s="114" customFormat="1" ht="27" customHeight="1" x14ac:dyDescent="0.15">
      <c r="A64" s="108"/>
      <c r="B64" s="36" t="s">
        <v>959</v>
      </c>
      <c r="C64" s="156">
        <f t="shared" si="2"/>
        <v>60</v>
      </c>
      <c r="D64" s="177">
        <v>5</v>
      </c>
      <c r="E64" s="177"/>
      <c r="F64" s="188" t="s">
        <v>93</v>
      </c>
      <c r="G64" s="195" t="s">
        <v>151</v>
      </c>
      <c r="H64" s="190">
        <v>20</v>
      </c>
      <c r="I64" s="34">
        <v>230</v>
      </c>
      <c r="J64" s="185">
        <v>15714989</v>
      </c>
      <c r="K64" s="19">
        <f t="shared" si="6"/>
        <v>68326.039130434787</v>
      </c>
      <c r="L64" s="34">
        <v>22540</v>
      </c>
      <c r="M64" s="185">
        <v>15714989</v>
      </c>
      <c r="N64" s="19">
        <f t="shared" si="7"/>
        <v>697.2044809228039</v>
      </c>
      <c r="O64" s="191"/>
      <c r="P64" s="161"/>
      <c r="Q64" s="194"/>
      <c r="R64" s="194"/>
      <c r="S64" s="193"/>
      <c r="T64" s="51"/>
      <c r="U64" s="126"/>
    </row>
    <row r="65" spans="1:21" s="107" customFormat="1" ht="27" customHeight="1" x14ac:dyDescent="0.15">
      <c r="A65" s="106"/>
      <c r="B65" s="40" t="s">
        <v>959</v>
      </c>
      <c r="C65" s="43">
        <f t="shared" si="2"/>
        <v>61</v>
      </c>
      <c r="D65" s="175">
        <v>5</v>
      </c>
      <c r="E65" s="175"/>
      <c r="F65" s="176" t="s">
        <v>94</v>
      </c>
      <c r="G65" s="196" t="s">
        <v>152</v>
      </c>
      <c r="H65" s="31">
        <v>20</v>
      </c>
      <c r="I65" s="32">
        <v>294</v>
      </c>
      <c r="J65" s="185">
        <v>17016631</v>
      </c>
      <c r="K65" s="19">
        <f t="shared" si="6"/>
        <v>57879.697278911568</v>
      </c>
      <c r="L65" s="34">
        <v>18387</v>
      </c>
      <c r="M65" s="33">
        <v>17016631</v>
      </c>
      <c r="N65" s="19">
        <f t="shared" si="7"/>
        <v>925.47076739000386</v>
      </c>
      <c r="O65" s="35"/>
      <c r="P65" s="70"/>
      <c r="Q65" s="50"/>
      <c r="R65" s="50"/>
      <c r="S65" s="71"/>
      <c r="T65" s="51" t="s">
        <v>663</v>
      </c>
      <c r="U65" s="73">
        <v>0.41</v>
      </c>
    </row>
    <row r="66" spans="1:21" s="4" customFormat="1" ht="27" customHeight="1" x14ac:dyDescent="0.15">
      <c r="A66" s="7"/>
      <c r="B66" s="40" t="s">
        <v>959</v>
      </c>
      <c r="C66" s="43">
        <f t="shared" si="2"/>
        <v>62</v>
      </c>
      <c r="D66" s="175">
        <v>5</v>
      </c>
      <c r="E66" s="175"/>
      <c r="F66" s="176" t="s">
        <v>95</v>
      </c>
      <c r="G66" s="196" t="s">
        <v>670</v>
      </c>
      <c r="H66" s="31">
        <v>15</v>
      </c>
      <c r="I66" s="32">
        <v>180</v>
      </c>
      <c r="J66" s="185">
        <v>16708865</v>
      </c>
      <c r="K66" s="19">
        <f t="shared" si="6"/>
        <v>92827.027777777781</v>
      </c>
      <c r="L66" s="34">
        <v>18041</v>
      </c>
      <c r="M66" s="33">
        <v>16708865</v>
      </c>
      <c r="N66" s="19">
        <f t="shared" si="0"/>
        <v>926.16068954049115</v>
      </c>
      <c r="O66" s="35"/>
      <c r="P66" s="70"/>
      <c r="Q66" s="50"/>
      <c r="R66" s="50"/>
      <c r="S66" s="71"/>
      <c r="T66" s="51"/>
      <c r="U66" s="73"/>
    </row>
    <row r="67" spans="1:21" s="4" customFormat="1" ht="27" customHeight="1" x14ac:dyDescent="0.15">
      <c r="A67" s="7"/>
      <c r="B67" s="40" t="s">
        <v>959</v>
      </c>
      <c r="C67" s="43">
        <f t="shared" si="2"/>
        <v>63</v>
      </c>
      <c r="D67" s="175">
        <v>5</v>
      </c>
      <c r="E67" s="175"/>
      <c r="F67" s="176" t="s">
        <v>96</v>
      </c>
      <c r="G67" s="196" t="s">
        <v>658</v>
      </c>
      <c r="H67" s="31">
        <v>11</v>
      </c>
      <c r="I67" s="32">
        <v>20</v>
      </c>
      <c r="J67" s="185">
        <v>2266610</v>
      </c>
      <c r="K67" s="19">
        <f t="shared" si="6"/>
        <v>113330.5</v>
      </c>
      <c r="L67" s="34">
        <v>2410</v>
      </c>
      <c r="M67" s="33">
        <v>2266610</v>
      </c>
      <c r="N67" s="19">
        <f t="shared" si="0"/>
        <v>940.50207468879671</v>
      </c>
      <c r="O67" s="35"/>
      <c r="P67" s="70"/>
      <c r="Q67" s="50"/>
      <c r="R67" s="50"/>
      <c r="S67" s="71"/>
      <c r="T67" s="51"/>
      <c r="U67" s="73"/>
    </row>
    <row r="68" spans="1:21" s="107" customFormat="1" ht="27" customHeight="1" x14ac:dyDescent="0.15">
      <c r="A68" s="106"/>
      <c r="B68" s="40" t="s">
        <v>959</v>
      </c>
      <c r="C68" s="43">
        <f t="shared" si="2"/>
        <v>64</v>
      </c>
      <c r="D68" s="175">
        <v>4</v>
      </c>
      <c r="E68" s="175">
        <v>5040002098248</v>
      </c>
      <c r="F68" s="176" t="s">
        <v>97</v>
      </c>
      <c r="G68" s="196" t="s">
        <v>153</v>
      </c>
      <c r="H68" s="31">
        <v>20</v>
      </c>
      <c r="I68" s="32">
        <v>157</v>
      </c>
      <c r="J68" s="185">
        <v>8585300</v>
      </c>
      <c r="K68" s="19">
        <f t="shared" si="6"/>
        <v>54683.43949044586</v>
      </c>
      <c r="L68" s="34">
        <v>984</v>
      </c>
      <c r="M68" s="33">
        <f>J68</f>
        <v>8585300</v>
      </c>
      <c r="N68" s="19">
        <f t="shared" si="7"/>
        <v>8724.8983739837404</v>
      </c>
      <c r="O68" s="35"/>
      <c r="P68" s="70"/>
      <c r="Q68" s="50"/>
      <c r="R68" s="50"/>
      <c r="S68" s="71"/>
      <c r="T68" s="51"/>
      <c r="U68" s="73"/>
    </row>
    <row r="69" spans="1:21" s="107" customFormat="1" ht="27" customHeight="1" x14ac:dyDescent="0.15">
      <c r="A69" s="106"/>
      <c r="B69" s="40" t="s">
        <v>959</v>
      </c>
      <c r="C69" s="43">
        <f t="shared" si="2"/>
        <v>65</v>
      </c>
      <c r="D69" s="175"/>
      <c r="E69" s="175"/>
      <c r="F69" s="176" t="s">
        <v>98</v>
      </c>
      <c r="G69" s="197" t="s">
        <v>154</v>
      </c>
      <c r="H69" s="31"/>
      <c r="I69" s="32"/>
      <c r="J69" s="185"/>
      <c r="K69" s="19">
        <f t="shared" si="1"/>
        <v>0</v>
      </c>
      <c r="L69" s="34"/>
      <c r="M69" s="33"/>
      <c r="N69" s="19">
        <f t="shared" si="0"/>
        <v>0</v>
      </c>
      <c r="O69" s="35"/>
      <c r="P69" s="161" t="s">
        <v>681</v>
      </c>
      <c r="Q69" s="48"/>
      <c r="R69" s="48"/>
      <c r="S69" s="71"/>
      <c r="T69" s="49"/>
      <c r="U69" s="73"/>
    </row>
    <row r="70" spans="1:21" s="107" customFormat="1" ht="27" customHeight="1" x14ac:dyDescent="0.15">
      <c r="A70" s="106"/>
      <c r="B70" s="198" t="s">
        <v>959</v>
      </c>
      <c r="C70" s="43">
        <f t="shared" ref="C70:C101" si="8">C69+1</f>
        <v>66</v>
      </c>
      <c r="D70" s="172">
        <v>2</v>
      </c>
      <c r="E70" s="199">
        <v>204000501401</v>
      </c>
      <c r="F70" s="172" t="s">
        <v>695</v>
      </c>
      <c r="G70" s="146" t="s">
        <v>743</v>
      </c>
      <c r="H70" s="31">
        <v>20</v>
      </c>
      <c r="I70" s="32">
        <v>219</v>
      </c>
      <c r="J70" s="185">
        <v>13672191</v>
      </c>
      <c r="K70" s="118">
        <f>IF(AND(I70&gt;0,J70&gt;0),J70/I70,0)</f>
        <v>62430.095890410958</v>
      </c>
      <c r="L70" s="34">
        <v>12497</v>
      </c>
      <c r="M70" s="33">
        <v>13672191</v>
      </c>
      <c r="N70" s="118">
        <f t="shared" ref="N70:N73" si="9">IF(AND(L70&gt;0,M70&gt;0),M70/L70,0)</f>
        <v>1094.0378490837802</v>
      </c>
      <c r="O70" s="35"/>
      <c r="P70" s="125"/>
      <c r="Q70" s="121"/>
      <c r="R70" s="121"/>
      <c r="S70" s="122"/>
      <c r="T70" s="147"/>
      <c r="U70" s="148"/>
    </row>
    <row r="71" spans="1:21" s="107" customFormat="1" ht="27" customHeight="1" x14ac:dyDescent="0.15">
      <c r="A71" s="106"/>
      <c r="B71" s="198" t="s">
        <v>959</v>
      </c>
      <c r="C71" s="43">
        <f t="shared" si="8"/>
        <v>67</v>
      </c>
      <c r="D71" s="172">
        <v>4</v>
      </c>
      <c r="E71" s="199">
        <v>1040001070608</v>
      </c>
      <c r="F71" s="172" t="s">
        <v>744</v>
      </c>
      <c r="G71" s="146" t="s">
        <v>745</v>
      </c>
      <c r="H71" s="31">
        <v>20</v>
      </c>
      <c r="I71" s="32">
        <v>448</v>
      </c>
      <c r="J71" s="185">
        <v>33578396</v>
      </c>
      <c r="K71" s="118">
        <f>IF(AND(I71&gt;0,J71&gt;0),J71/I71,0)</f>
        <v>74951.77678571429</v>
      </c>
      <c r="L71" s="34">
        <v>36289</v>
      </c>
      <c r="M71" s="33">
        <v>33578396</v>
      </c>
      <c r="N71" s="118">
        <f t="shared" si="9"/>
        <v>925.3050786739783</v>
      </c>
      <c r="O71" s="35"/>
      <c r="P71" s="125"/>
      <c r="Q71" s="121"/>
      <c r="R71" s="121"/>
      <c r="S71" s="122"/>
      <c r="T71" s="49" t="s">
        <v>663</v>
      </c>
      <c r="U71" s="148">
        <v>1</v>
      </c>
    </row>
    <row r="72" spans="1:21" s="107" customFormat="1" ht="27" customHeight="1" x14ac:dyDescent="0.15">
      <c r="A72" s="106"/>
      <c r="B72" s="198" t="s">
        <v>959</v>
      </c>
      <c r="C72" s="43">
        <f t="shared" si="8"/>
        <v>68</v>
      </c>
      <c r="D72" s="172">
        <v>4</v>
      </c>
      <c r="E72" s="200">
        <v>5040001110574</v>
      </c>
      <c r="F72" s="172" t="s">
        <v>746</v>
      </c>
      <c r="G72" s="146" t="s">
        <v>747</v>
      </c>
      <c r="H72" s="31">
        <v>15</v>
      </c>
      <c r="I72" s="32">
        <v>164</v>
      </c>
      <c r="J72" s="185">
        <v>13786517</v>
      </c>
      <c r="K72" s="118">
        <f>IF(AND(I72&gt;0,J72&gt;0),J72/I72,0)</f>
        <v>84064.128048780491</v>
      </c>
      <c r="L72" s="34">
        <v>14720</v>
      </c>
      <c r="M72" s="33">
        <v>13786517</v>
      </c>
      <c r="N72" s="118">
        <f t="shared" si="9"/>
        <v>936.58403532608691</v>
      </c>
      <c r="O72" s="35" t="s">
        <v>663</v>
      </c>
      <c r="P72" s="125"/>
      <c r="Q72" s="121"/>
      <c r="R72" s="121"/>
      <c r="S72" s="71"/>
      <c r="T72" s="49" t="s">
        <v>663</v>
      </c>
      <c r="U72" s="148">
        <v>0.5</v>
      </c>
    </row>
    <row r="73" spans="1:21" s="107" customFormat="1" ht="27" customHeight="1" x14ac:dyDescent="0.15">
      <c r="A73" s="106"/>
      <c r="B73" s="198" t="s">
        <v>959</v>
      </c>
      <c r="C73" s="43">
        <f t="shared" si="8"/>
        <v>69</v>
      </c>
      <c r="D73" s="172">
        <v>4</v>
      </c>
      <c r="E73" s="201">
        <v>10901023154</v>
      </c>
      <c r="F73" s="172" t="s">
        <v>748</v>
      </c>
      <c r="G73" s="146" t="s">
        <v>749</v>
      </c>
      <c r="H73" s="31">
        <v>20</v>
      </c>
      <c r="I73" s="32">
        <v>336</v>
      </c>
      <c r="J73" s="185">
        <v>25319587</v>
      </c>
      <c r="K73" s="118">
        <f>IF(AND(I73&gt;0,J73&gt;0),J73/I73,0)</f>
        <v>75355.913690476184</v>
      </c>
      <c r="L73" s="34">
        <v>27410.25</v>
      </c>
      <c r="M73" s="33">
        <v>25319587</v>
      </c>
      <c r="N73" s="118">
        <f t="shared" si="9"/>
        <v>923.72696345345264</v>
      </c>
      <c r="O73" s="35"/>
      <c r="P73" s="125"/>
      <c r="Q73" s="121"/>
      <c r="R73" s="121"/>
      <c r="S73" s="122"/>
      <c r="T73" s="49"/>
      <c r="U73" s="148"/>
    </row>
    <row r="74" spans="1:21" s="107" customFormat="1" ht="27" customHeight="1" x14ac:dyDescent="0.15">
      <c r="A74" s="106"/>
      <c r="B74" s="198" t="s">
        <v>959</v>
      </c>
      <c r="C74" s="43">
        <f t="shared" si="8"/>
        <v>70</v>
      </c>
      <c r="D74" s="202">
        <v>4</v>
      </c>
      <c r="E74" s="202">
        <v>6040003014525</v>
      </c>
      <c r="F74" s="172" t="s">
        <v>822</v>
      </c>
      <c r="G74" s="146" t="s">
        <v>823</v>
      </c>
      <c r="H74" s="31">
        <v>10</v>
      </c>
      <c r="I74" s="32">
        <v>134</v>
      </c>
      <c r="J74" s="185">
        <v>7406741</v>
      </c>
      <c r="K74" s="118">
        <v>55274.186567164179</v>
      </c>
      <c r="L74" s="34">
        <v>7784</v>
      </c>
      <c r="M74" s="33">
        <v>7406741</v>
      </c>
      <c r="N74" s="118">
        <v>951.5340441932168</v>
      </c>
      <c r="O74" s="35" t="s">
        <v>663</v>
      </c>
      <c r="P74" s="158" t="s">
        <v>761</v>
      </c>
      <c r="Q74" s="121" t="s">
        <v>752</v>
      </c>
      <c r="R74" s="121" t="s">
        <v>752</v>
      </c>
      <c r="S74" s="122">
        <v>0</v>
      </c>
      <c r="T74" s="51" t="s">
        <v>663</v>
      </c>
      <c r="U74" s="159">
        <v>0.02</v>
      </c>
    </row>
    <row r="75" spans="1:21" s="107" customFormat="1" ht="27" customHeight="1" x14ac:dyDescent="0.15">
      <c r="A75" s="106"/>
      <c r="B75" s="198" t="s">
        <v>959</v>
      </c>
      <c r="C75" s="43">
        <f t="shared" si="8"/>
        <v>71</v>
      </c>
      <c r="D75" s="203">
        <v>4</v>
      </c>
      <c r="E75" s="204">
        <v>3040001085926</v>
      </c>
      <c r="F75" s="175" t="s">
        <v>824</v>
      </c>
      <c r="G75" s="153" t="s">
        <v>825</v>
      </c>
      <c r="H75" s="31">
        <v>10</v>
      </c>
      <c r="I75" s="32">
        <v>303</v>
      </c>
      <c r="J75" s="185">
        <v>22449126</v>
      </c>
      <c r="K75" s="19">
        <v>74089.524752475249</v>
      </c>
      <c r="L75" s="34">
        <v>23755</v>
      </c>
      <c r="M75" s="33">
        <v>22449126</v>
      </c>
      <c r="N75" s="19">
        <v>945.02740475689325</v>
      </c>
      <c r="O75" s="35"/>
      <c r="P75" s="70"/>
      <c r="Q75" s="48" t="s">
        <v>752</v>
      </c>
      <c r="R75" s="48" t="s">
        <v>752</v>
      </c>
      <c r="S75" s="71">
        <v>0</v>
      </c>
      <c r="T75" s="49" t="s">
        <v>663</v>
      </c>
      <c r="U75" s="73">
        <v>0</v>
      </c>
    </row>
    <row r="76" spans="1:21" s="107" customFormat="1" ht="27" customHeight="1" x14ac:dyDescent="0.15">
      <c r="A76" s="106"/>
      <c r="B76" s="198" t="s">
        <v>959</v>
      </c>
      <c r="C76" s="43">
        <f t="shared" si="8"/>
        <v>72</v>
      </c>
      <c r="D76" s="203">
        <v>4</v>
      </c>
      <c r="E76" s="204">
        <v>2040003002087</v>
      </c>
      <c r="F76" s="175" t="s">
        <v>826</v>
      </c>
      <c r="G76" s="153" t="s">
        <v>827</v>
      </c>
      <c r="H76" s="31">
        <v>20</v>
      </c>
      <c r="I76" s="32">
        <v>459</v>
      </c>
      <c r="J76" s="185">
        <v>34859784</v>
      </c>
      <c r="K76" s="19">
        <v>75947.241830065366</v>
      </c>
      <c r="L76" s="34">
        <v>35948</v>
      </c>
      <c r="M76" s="33">
        <v>34859784</v>
      </c>
      <c r="N76" s="19">
        <v>969.72805163013243</v>
      </c>
      <c r="O76" s="35"/>
      <c r="P76" s="70"/>
      <c r="Q76" s="50" t="s">
        <v>752</v>
      </c>
      <c r="R76" s="50" t="s">
        <v>752</v>
      </c>
      <c r="S76" s="71">
        <v>0</v>
      </c>
      <c r="T76" s="51" t="s">
        <v>752</v>
      </c>
      <c r="U76" s="73">
        <v>0</v>
      </c>
    </row>
    <row r="77" spans="1:21" s="107" customFormat="1" ht="27" customHeight="1" x14ac:dyDescent="0.15">
      <c r="A77" s="106"/>
      <c r="B77" s="198" t="s">
        <v>959</v>
      </c>
      <c r="C77" s="43">
        <f t="shared" si="8"/>
        <v>73</v>
      </c>
      <c r="D77" s="203">
        <v>4</v>
      </c>
      <c r="E77" s="202">
        <v>2040001060574</v>
      </c>
      <c r="F77" s="175" t="s">
        <v>828</v>
      </c>
      <c r="G77" s="153" t="s">
        <v>829</v>
      </c>
      <c r="H77" s="31">
        <v>20</v>
      </c>
      <c r="I77" s="32">
        <v>320</v>
      </c>
      <c r="J77" s="185">
        <v>31075421</v>
      </c>
      <c r="K77" s="19">
        <v>97110.690625000003</v>
      </c>
      <c r="L77" s="34">
        <v>32015</v>
      </c>
      <c r="M77" s="33">
        <v>31075421</v>
      </c>
      <c r="N77" s="19">
        <v>970.6519131657036</v>
      </c>
      <c r="O77" s="35"/>
      <c r="P77" s="70"/>
      <c r="Q77" s="48" t="s">
        <v>752</v>
      </c>
      <c r="R77" s="48" t="s">
        <v>752</v>
      </c>
      <c r="S77" s="71">
        <v>0</v>
      </c>
      <c r="T77" s="49" t="s">
        <v>752</v>
      </c>
      <c r="U77" s="73">
        <v>0</v>
      </c>
    </row>
    <row r="78" spans="1:21" s="107" customFormat="1" ht="27" customHeight="1" x14ac:dyDescent="0.15">
      <c r="A78" s="106"/>
      <c r="B78" s="198" t="s">
        <v>959</v>
      </c>
      <c r="C78" s="43">
        <f t="shared" si="8"/>
        <v>74</v>
      </c>
      <c r="D78" s="203">
        <v>6</v>
      </c>
      <c r="E78" s="204">
        <v>8040005018258</v>
      </c>
      <c r="F78" s="175" t="s">
        <v>794</v>
      </c>
      <c r="G78" s="153" t="s">
        <v>795</v>
      </c>
      <c r="H78" s="31">
        <v>10</v>
      </c>
      <c r="I78" s="32">
        <v>152</v>
      </c>
      <c r="J78" s="185">
        <v>13805360</v>
      </c>
      <c r="K78" s="19">
        <v>90824.736842105267</v>
      </c>
      <c r="L78" s="34">
        <v>14526</v>
      </c>
      <c r="M78" s="33">
        <v>13805360</v>
      </c>
      <c r="N78" s="19">
        <v>950.3896461517279</v>
      </c>
      <c r="O78" s="35"/>
      <c r="P78" s="70"/>
      <c r="Q78" s="50" t="s">
        <v>752</v>
      </c>
      <c r="R78" s="50" t="s">
        <v>752</v>
      </c>
      <c r="S78" s="71">
        <v>0</v>
      </c>
      <c r="T78" s="51" t="s">
        <v>752</v>
      </c>
      <c r="U78" s="73">
        <v>0</v>
      </c>
    </row>
    <row r="79" spans="1:21" s="107" customFormat="1" ht="27" customHeight="1" x14ac:dyDescent="0.15">
      <c r="A79" s="106"/>
      <c r="B79" s="198" t="s">
        <v>959</v>
      </c>
      <c r="C79" s="43">
        <f t="shared" si="8"/>
        <v>75</v>
      </c>
      <c r="D79" s="203">
        <v>4</v>
      </c>
      <c r="E79" s="204">
        <v>1040003009265</v>
      </c>
      <c r="F79" s="175" t="s">
        <v>830</v>
      </c>
      <c r="G79" s="153" t="s">
        <v>790</v>
      </c>
      <c r="H79" s="31">
        <v>20</v>
      </c>
      <c r="I79" s="32">
        <v>327</v>
      </c>
      <c r="J79" s="185">
        <v>27715766</v>
      </c>
      <c r="K79" s="19">
        <v>84757.694189602451</v>
      </c>
      <c r="L79" s="34">
        <v>28067</v>
      </c>
      <c r="M79" s="33">
        <v>27715766</v>
      </c>
      <c r="N79" s="19">
        <v>987.48587308939329</v>
      </c>
      <c r="O79" s="35"/>
      <c r="P79" s="70"/>
      <c r="Q79" s="48" t="s">
        <v>752</v>
      </c>
      <c r="R79" s="48" t="s">
        <v>752</v>
      </c>
      <c r="S79" s="71">
        <v>0</v>
      </c>
      <c r="T79" s="49" t="s">
        <v>752</v>
      </c>
      <c r="U79" s="73">
        <v>0</v>
      </c>
    </row>
    <row r="80" spans="1:21" s="107" customFormat="1" ht="27" customHeight="1" x14ac:dyDescent="0.15">
      <c r="A80" s="106"/>
      <c r="B80" s="198" t="s">
        <v>959</v>
      </c>
      <c r="C80" s="43">
        <f t="shared" si="8"/>
        <v>76</v>
      </c>
      <c r="D80" s="203">
        <v>4</v>
      </c>
      <c r="E80" s="204">
        <v>6040001083514</v>
      </c>
      <c r="F80" s="175" t="s">
        <v>831</v>
      </c>
      <c r="G80" s="160" t="s">
        <v>832</v>
      </c>
      <c r="H80" s="31">
        <v>20</v>
      </c>
      <c r="I80" s="32">
        <v>353</v>
      </c>
      <c r="J80" s="185">
        <v>25863619</v>
      </c>
      <c r="K80" s="19">
        <v>73268.042492917841</v>
      </c>
      <c r="L80" s="34">
        <v>28007</v>
      </c>
      <c r="M80" s="33">
        <v>25863619</v>
      </c>
      <c r="N80" s="19">
        <v>923.46981111864886</v>
      </c>
      <c r="O80" s="35"/>
      <c r="P80" s="70"/>
      <c r="Q80" s="50" t="s">
        <v>752</v>
      </c>
      <c r="R80" s="50" t="s">
        <v>752</v>
      </c>
      <c r="S80" s="71">
        <v>0</v>
      </c>
      <c r="T80" s="51" t="s">
        <v>752</v>
      </c>
      <c r="U80" s="73">
        <v>0</v>
      </c>
    </row>
    <row r="81" spans="1:21" s="107" customFormat="1" ht="27" customHeight="1" x14ac:dyDescent="0.15">
      <c r="A81" s="106"/>
      <c r="B81" s="198" t="s">
        <v>959</v>
      </c>
      <c r="C81" s="43">
        <f t="shared" si="8"/>
        <v>77</v>
      </c>
      <c r="D81" s="203">
        <v>4</v>
      </c>
      <c r="E81" s="204">
        <v>8040001073372</v>
      </c>
      <c r="F81" s="175" t="s">
        <v>833</v>
      </c>
      <c r="G81" s="160" t="s">
        <v>834</v>
      </c>
      <c r="H81" s="31">
        <v>20</v>
      </c>
      <c r="I81" s="32">
        <v>312</v>
      </c>
      <c r="J81" s="185">
        <v>26673846</v>
      </c>
      <c r="K81" s="19">
        <v>85493.096153846156</v>
      </c>
      <c r="L81" s="34">
        <v>28558.25</v>
      </c>
      <c r="M81" s="33">
        <v>26673846</v>
      </c>
      <c r="N81" s="19">
        <v>934.01542461460349</v>
      </c>
      <c r="O81" s="35"/>
      <c r="P81" s="70"/>
      <c r="Q81" s="48" t="s">
        <v>752</v>
      </c>
      <c r="R81" s="48" t="s">
        <v>752</v>
      </c>
      <c r="S81" s="71">
        <v>0</v>
      </c>
      <c r="T81" s="49" t="s">
        <v>752</v>
      </c>
      <c r="U81" s="73">
        <v>0</v>
      </c>
    </row>
    <row r="82" spans="1:21" s="107" customFormat="1" ht="27" customHeight="1" x14ac:dyDescent="0.15">
      <c r="A82" s="106"/>
      <c r="B82" s="198" t="s">
        <v>959</v>
      </c>
      <c r="C82" s="43">
        <f t="shared" si="8"/>
        <v>78</v>
      </c>
      <c r="D82" s="203">
        <v>4</v>
      </c>
      <c r="E82" s="204">
        <v>1040001095786</v>
      </c>
      <c r="F82" s="175" t="s">
        <v>803</v>
      </c>
      <c r="G82" s="160" t="s">
        <v>804</v>
      </c>
      <c r="H82" s="31">
        <v>10</v>
      </c>
      <c r="I82" s="32">
        <v>220</v>
      </c>
      <c r="J82" s="185">
        <v>13065772</v>
      </c>
      <c r="K82" s="19">
        <v>59389.872727272726</v>
      </c>
      <c r="L82" s="34">
        <v>13948</v>
      </c>
      <c r="M82" s="33">
        <v>13065772</v>
      </c>
      <c r="N82" s="19">
        <v>936.74878118726701</v>
      </c>
      <c r="O82" s="35"/>
      <c r="P82" s="70"/>
      <c r="Q82" s="50" t="s">
        <v>752</v>
      </c>
      <c r="R82" s="50" t="s">
        <v>752</v>
      </c>
      <c r="S82" s="71">
        <v>0</v>
      </c>
      <c r="T82" s="51" t="s">
        <v>752</v>
      </c>
      <c r="U82" s="73">
        <v>0</v>
      </c>
    </row>
    <row r="83" spans="1:21" s="107" customFormat="1" ht="27" customHeight="1" x14ac:dyDescent="0.15">
      <c r="A83" s="106"/>
      <c r="B83" s="198" t="s">
        <v>959</v>
      </c>
      <c r="C83" s="43">
        <f t="shared" si="8"/>
        <v>79</v>
      </c>
      <c r="D83" s="203">
        <v>4</v>
      </c>
      <c r="E83" s="204">
        <v>7040001117543</v>
      </c>
      <c r="F83" s="175" t="s">
        <v>835</v>
      </c>
      <c r="G83" s="160" t="s">
        <v>836</v>
      </c>
      <c r="H83" s="31">
        <v>20</v>
      </c>
      <c r="I83" s="32">
        <v>0</v>
      </c>
      <c r="J83" s="185">
        <v>0</v>
      </c>
      <c r="K83" s="19">
        <v>0</v>
      </c>
      <c r="L83" s="34">
        <v>0</v>
      </c>
      <c r="M83" s="33">
        <v>0</v>
      </c>
      <c r="N83" s="19">
        <v>0</v>
      </c>
      <c r="O83" s="35" t="s">
        <v>663</v>
      </c>
      <c r="P83" s="161" t="s">
        <v>837</v>
      </c>
      <c r="Q83" s="48" t="s">
        <v>752</v>
      </c>
      <c r="R83" s="48" t="s">
        <v>752</v>
      </c>
      <c r="S83" s="71">
        <v>0</v>
      </c>
      <c r="T83" s="49" t="s">
        <v>752</v>
      </c>
      <c r="U83" s="73">
        <v>0</v>
      </c>
    </row>
    <row r="84" spans="1:21" s="107" customFormat="1" ht="27" customHeight="1" x14ac:dyDescent="0.15">
      <c r="A84" s="106"/>
      <c r="B84" s="198" t="s">
        <v>959</v>
      </c>
      <c r="C84" s="43">
        <f t="shared" si="8"/>
        <v>80</v>
      </c>
      <c r="D84" s="203">
        <v>4</v>
      </c>
      <c r="E84" s="204">
        <v>7040001084239</v>
      </c>
      <c r="F84" s="175" t="s">
        <v>838</v>
      </c>
      <c r="G84" s="47" t="s">
        <v>839</v>
      </c>
      <c r="H84" s="31">
        <v>20</v>
      </c>
      <c r="I84" s="32">
        <v>423</v>
      </c>
      <c r="J84" s="185">
        <v>35919969</v>
      </c>
      <c r="K84" s="19">
        <v>84917.184397163117</v>
      </c>
      <c r="L84" s="34">
        <v>38820</v>
      </c>
      <c r="M84" s="33">
        <v>35919969</v>
      </c>
      <c r="N84" s="19">
        <v>925.29544049459037</v>
      </c>
      <c r="O84" s="35"/>
      <c r="P84" s="70"/>
      <c r="Q84" s="50" t="s">
        <v>752</v>
      </c>
      <c r="R84" s="50" t="s">
        <v>752</v>
      </c>
      <c r="S84" s="71">
        <v>0</v>
      </c>
      <c r="T84" s="51" t="s">
        <v>663</v>
      </c>
      <c r="U84" s="73">
        <v>2.5000000000000001E-2</v>
      </c>
    </row>
    <row r="85" spans="1:21" s="107" customFormat="1" ht="27" customHeight="1" x14ac:dyDescent="0.15">
      <c r="A85" s="106"/>
      <c r="B85" s="198" t="s">
        <v>959</v>
      </c>
      <c r="C85" s="43">
        <f t="shared" si="8"/>
        <v>81</v>
      </c>
      <c r="D85" s="203">
        <v>4</v>
      </c>
      <c r="E85" s="204">
        <v>7040001084239</v>
      </c>
      <c r="F85" s="175" t="s">
        <v>838</v>
      </c>
      <c r="G85" s="47" t="s">
        <v>840</v>
      </c>
      <c r="H85" s="31">
        <v>20</v>
      </c>
      <c r="I85" s="32">
        <v>323</v>
      </c>
      <c r="J85" s="185">
        <v>25149991</v>
      </c>
      <c r="K85" s="19">
        <v>77863.749226006199</v>
      </c>
      <c r="L85" s="34">
        <v>27205</v>
      </c>
      <c r="M85" s="33">
        <v>25149991</v>
      </c>
      <c r="N85" s="19">
        <v>924.46208417570301</v>
      </c>
      <c r="O85" s="35"/>
      <c r="P85" s="70"/>
      <c r="Q85" s="48" t="s">
        <v>752</v>
      </c>
      <c r="R85" s="48" t="s">
        <v>752</v>
      </c>
      <c r="S85" s="71">
        <v>0</v>
      </c>
      <c r="T85" s="49" t="s">
        <v>663</v>
      </c>
      <c r="U85" s="73">
        <v>0.03</v>
      </c>
    </row>
    <row r="86" spans="1:21" s="107" customFormat="1" ht="27" customHeight="1" x14ac:dyDescent="0.15">
      <c r="A86" s="106"/>
      <c r="B86" s="198" t="s">
        <v>959</v>
      </c>
      <c r="C86" s="43">
        <f t="shared" si="8"/>
        <v>82</v>
      </c>
      <c r="D86" s="172">
        <v>4</v>
      </c>
      <c r="E86" s="172">
        <v>7040003011579</v>
      </c>
      <c r="F86" s="172" t="s">
        <v>841</v>
      </c>
      <c r="G86" s="146" t="s">
        <v>842</v>
      </c>
      <c r="H86" s="31">
        <v>20</v>
      </c>
      <c r="I86" s="32">
        <v>526</v>
      </c>
      <c r="J86" s="185">
        <v>34779716</v>
      </c>
      <c r="K86" s="118">
        <f>IF(AND(I86&gt;0,J86&gt;0),J86/I86,0)</f>
        <v>66121.133079847903</v>
      </c>
      <c r="L86" s="34">
        <v>37101</v>
      </c>
      <c r="M86" s="33">
        <v>34779716</v>
      </c>
      <c r="N86" s="118">
        <f t="shared" ref="N86:N101" si="10">IF(AND(L86&gt;0,M86&gt;0),M86/L86,0)</f>
        <v>937.43338454489094</v>
      </c>
      <c r="O86" s="35"/>
      <c r="P86" s="125"/>
      <c r="Q86" s="121"/>
      <c r="R86" s="121"/>
      <c r="S86" s="122"/>
      <c r="T86" s="51"/>
      <c r="U86" s="159"/>
    </row>
    <row r="87" spans="1:21" s="107" customFormat="1" ht="27" customHeight="1" x14ac:dyDescent="0.15">
      <c r="A87" s="106"/>
      <c r="B87" s="198" t="s">
        <v>959</v>
      </c>
      <c r="C87" s="43">
        <f t="shared" si="8"/>
        <v>83</v>
      </c>
      <c r="D87" s="175">
        <v>2</v>
      </c>
      <c r="E87" s="175">
        <v>5040005001976</v>
      </c>
      <c r="F87" s="175" t="s">
        <v>843</v>
      </c>
      <c r="G87" s="153" t="s">
        <v>844</v>
      </c>
      <c r="H87" s="31">
        <v>10</v>
      </c>
      <c r="I87" s="32">
        <v>120</v>
      </c>
      <c r="J87" s="185">
        <v>6853568</v>
      </c>
      <c r="K87" s="19">
        <f t="shared" ref="K87" si="11">IF(AND(I87&gt;0,J87&gt;0),J87/I87,0)</f>
        <v>57113.066666666666</v>
      </c>
      <c r="L87" s="34">
        <v>11945</v>
      </c>
      <c r="M87" s="33">
        <v>6853568</v>
      </c>
      <c r="N87" s="19">
        <f t="shared" si="10"/>
        <v>573.76040184177475</v>
      </c>
      <c r="O87" s="35"/>
      <c r="P87" s="70"/>
      <c r="Q87" s="48"/>
      <c r="R87" s="48"/>
      <c r="S87" s="71"/>
      <c r="T87" s="49"/>
      <c r="U87" s="73"/>
    </row>
    <row r="88" spans="1:21" s="107" customFormat="1" ht="27" customHeight="1" x14ac:dyDescent="0.15">
      <c r="A88" s="106"/>
      <c r="B88" s="198" t="s">
        <v>959</v>
      </c>
      <c r="C88" s="43">
        <f t="shared" si="8"/>
        <v>84</v>
      </c>
      <c r="D88" s="175">
        <v>5</v>
      </c>
      <c r="E88" s="175">
        <v>6040005019794</v>
      </c>
      <c r="F88" s="175" t="s">
        <v>845</v>
      </c>
      <c r="G88" s="153" t="s">
        <v>846</v>
      </c>
      <c r="H88" s="31">
        <v>20</v>
      </c>
      <c r="I88" s="32">
        <v>566</v>
      </c>
      <c r="J88" s="185">
        <v>41982858</v>
      </c>
      <c r="K88" s="19">
        <f>IF(AND(I88&gt;0,J88&gt;0),J88/I88,0)</f>
        <v>74174.660777385157</v>
      </c>
      <c r="L88" s="34">
        <v>43869</v>
      </c>
      <c r="M88" s="33">
        <v>41982858</v>
      </c>
      <c r="N88" s="19">
        <f t="shared" si="10"/>
        <v>957.00512890651714</v>
      </c>
      <c r="O88" s="35"/>
      <c r="P88" s="70"/>
      <c r="Q88" s="50"/>
      <c r="R88" s="50"/>
      <c r="S88" s="71"/>
      <c r="T88" s="51"/>
      <c r="U88" s="73"/>
    </row>
    <row r="89" spans="1:21" s="107" customFormat="1" ht="27" customHeight="1" x14ac:dyDescent="0.15">
      <c r="A89" s="106"/>
      <c r="B89" s="198" t="s">
        <v>959</v>
      </c>
      <c r="C89" s="43">
        <f t="shared" si="8"/>
        <v>85</v>
      </c>
      <c r="D89" s="175">
        <v>4</v>
      </c>
      <c r="E89" s="175">
        <v>6040001114748</v>
      </c>
      <c r="F89" s="175" t="s">
        <v>847</v>
      </c>
      <c r="G89" s="153" t="s">
        <v>848</v>
      </c>
      <c r="H89" s="31">
        <v>20</v>
      </c>
      <c r="I89" s="32">
        <v>17</v>
      </c>
      <c r="J89" s="185">
        <v>1127537</v>
      </c>
      <c r="K89" s="19">
        <f t="shared" ref="K89:K101" si="12">IF(AND(I89&gt;0,J89&gt;0),J89/I89,0)</f>
        <v>66325.705882352937</v>
      </c>
      <c r="L89" s="34">
        <v>1165</v>
      </c>
      <c r="M89" s="33">
        <v>1127537</v>
      </c>
      <c r="N89" s="19">
        <f t="shared" si="10"/>
        <v>967.84291845493567</v>
      </c>
      <c r="O89" s="35"/>
      <c r="P89" s="70"/>
      <c r="Q89" s="48"/>
      <c r="R89" s="48"/>
      <c r="S89" s="71"/>
      <c r="T89" s="49"/>
      <c r="U89" s="73"/>
    </row>
    <row r="90" spans="1:21" s="107" customFormat="1" ht="27" customHeight="1" x14ac:dyDescent="0.15">
      <c r="A90" s="106"/>
      <c r="B90" s="198" t="s">
        <v>959</v>
      </c>
      <c r="C90" s="43">
        <f t="shared" si="8"/>
        <v>86</v>
      </c>
      <c r="D90" s="175">
        <v>4</v>
      </c>
      <c r="E90" s="175">
        <v>6040001090254</v>
      </c>
      <c r="F90" s="175" t="s">
        <v>849</v>
      </c>
      <c r="G90" s="153" t="s">
        <v>850</v>
      </c>
      <c r="H90" s="31">
        <v>20</v>
      </c>
      <c r="I90" s="32">
        <v>336</v>
      </c>
      <c r="J90" s="185">
        <v>25036735</v>
      </c>
      <c r="K90" s="19">
        <f t="shared" si="12"/>
        <v>74514.092261904763</v>
      </c>
      <c r="L90" s="34">
        <v>25898</v>
      </c>
      <c r="M90" s="33">
        <v>25036735</v>
      </c>
      <c r="N90" s="19">
        <f t="shared" si="10"/>
        <v>966.74395706232144</v>
      </c>
      <c r="O90" s="35"/>
      <c r="P90" s="70"/>
      <c r="Q90" s="50"/>
      <c r="R90" s="50"/>
      <c r="S90" s="71"/>
      <c r="T90" s="51" t="s">
        <v>663</v>
      </c>
      <c r="U90" s="73">
        <v>0.03</v>
      </c>
    </row>
    <row r="91" spans="1:21" s="107" customFormat="1" ht="27" customHeight="1" x14ac:dyDescent="0.15">
      <c r="A91" s="106"/>
      <c r="B91" s="198" t="s">
        <v>959</v>
      </c>
      <c r="C91" s="43">
        <f t="shared" si="8"/>
        <v>87</v>
      </c>
      <c r="D91" s="175">
        <v>4</v>
      </c>
      <c r="E91" s="175">
        <v>9040001107699</v>
      </c>
      <c r="F91" s="175" t="s">
        <v>851</v>
      </c>
      <c r="G91" s="153" t="s">
        <v>852</v>
      </c>
      <c r="H91" s="31">
        <v>20</v>
      </c>
      <c r="I91" s="32">
        <v>398</v>
      </c>
      <c r="J91" s="185">
        <v>27906975</v>
      </c>
      <c r="K91" s="19">
        <f t="shared" si="12"/>
        <v>70118.02763819095</v>
      </c>
      <c r="L91" s="34">
        <v>28948</v>
      </c>
      <c r="M91" s="33">
        <v>27906975</v>
      </c>
      <c r="N91" s="19">
        <f t="shared" si="10"/>
        <v>964.03810280502967</v>
      </c>
      <c r="O91" s="35"/>
      <c r="P91" s="70"/>
      <c r="Q91" s="48"/>
      <c r="R91" s="48"/>
      <c r="S91" s="71"/>
      <c r="T91" s="49" t="s">
        <v>663</v>
      </c>
      <c r="U91" s="73">
        <v>0.02</v>
      </c>
    </row>
    <row r="92" spans="1:21" s="107" customFormat="1" ht="27" customHeight="1" x14ac:dyDescent="0.15">
      <c r="A92" s="106"/>
      <c r="B92" s="198" t="s">
        <v>959</v>
      </c>
      <c r="C92" s="43">
        <f t="shared" si="8"/>
        <v>88</v>
      </c>
      <c r="D92" s="175">
        <v>4</v>
      </c>
      <c r="E92" s="175">
        <v>9040001107699</v>
      </c>
      <c r="F92" s="175" t="s">
        <v>851</v>
      </c>
      <c r="G92" s="160" t="s">
        <v>853</v>
      </c>
      <c r="H92" s="31">
        <v>20</v>
      </c>
      <c r="I92" s="32">
        <v>149</v>
      </c>
      <c r="J92" s="185">
        <v>10231401</v>
      </c>
      <c r="K92" s="19">
        <f t="shared" si="12"/>
        <v>68667.120805369123</v>
      </c>
      <c r="L92" s="34">
        <v>10736</v>
      </c>
      <c r="M92" s="33">
        <v>10231401</v>
      </c>
      <c r="N92" s="19">
        <f t="shared" si="10"/>
        <v>952.99934798807749</v>
      </c>
      <c r="O92" s="35" t="s">
        <v>663</v>
      </c>
      <c r="P92" s="70"/>
      <c r="Q92" s="50"/>
      <c r="R92" s="50"/>
      <c r="S92" s="71"/>
      <c r="T92" s="51"/>
      <c r="U92" s="73"/>
    </row>
    <row r="93" spans="1:21" s="107" customFormat="1" ht="27" customHeight="1" x14ac:dyDescent="0.15">
      <c r="A93" s="106"/>
      <c r="B93" s="198" t="s">
        <v>959</v>
      </c>
      <c r="C93" s="43">
        <f t="shared" si="8"/>
        <v>89</v>
      </c>
      <c r="D93" s="175">
        <v>2</v>
      </c>
      <c r="E93" s="175">
        <v>4040005001564</v>
      </c>
      <c r="F93" s="175" t="s">
        <v>854</v>
      </c>
      <c r="G93" s="160" t="s">
        <v>855</v>
      </c>
      <c r="H93" s="31">
        <v>20</v>
      </c>
      <c r="I93" s="32">
        <v>197</v>
      </c>
      <c r="J93" s="185">
        <v>19002543</v>
      </c>
      <c r="K93" s="19">
        <f t="shared" si="12"/>
        <v>96459.609137055842</v>
      </c>
      <c r="L93" s="34">
        <v>20566</v>
      </c>
      <c r="M93" s="33">
        <v>19002543</v>
      </c>
      <c r="N93" s="19">
        <f t="shared" si="10"/>
        <v>923.97855684138869</v>
      </c>
      <c r="O93" s="35"/>
      <c r="P93" s="70"/>
      <c r="Q93" s="48"/>
      <c r="R93" s="48"/>
      <c r="S93" s="71"/>
      <c r="T93" s="49"/>
      <c r="U93" s="73"/>
    </row>
    <row r="94" spans="1:21" s="107" customFormat="1" ht="27" customHeight="1" x14ac:dyDescent="0.15">
      <c r="A94" s="106"/>
      <c r="B94" s="198" t="s">
        <v>959</v>
      </c>
      <c r="C94" s="43">
        <f t="shared" si="8"/>
        <v>90</v>
      </c>
      <c r="D94" s="175">
        <v>4</v>
      </c>
      <c r="E94" s="175">
        <v>7040001084239</v>
      </c>
      <c r="F94" s="175" t="s">
        <v>838</v>
      </c>
      <c r="G94" s="160" t="s">
        <v>856</v>
      </c>
      <c r="H94" s="31">
        <v>20</v>
      </c>
      <c r="I94" s="32">
        <v>302</v>
      </c>
      <c r="J94" s="185">
        <v>24267694</v>
      </c>
      <c r="K94" s="19">
        <f t="shared" si="12"/>
        <v>80356.602649006629</v>
      </c>
      <c r="L94" s="34">
        <v>26348</v>
      </c>
      <c r="M94" s="33">
        <v>24267694</v>
      </c>
      <c r="N94" s="19">
        <f t="shared" si="10"/>
        <v>921.04501290420524</v>
      </c>
      <c r="O94" s="35"/>
      <c r="P94" s="70"/>
      <c r="Q94" s="50"/>
      <c r="R94" s="50"/>
      <c r="S94" s="71"/>
      <c r="T94" s="51" t="s">
        <v>663</v>
      </c>
      <c r="U94" s="73">
        <v>1.6E-2</v>
      </c>
    </row>
    <row r="95" spans="1:21" s="107" customFormat="1" ht="27" customHeight="1" x14ac:dyDescent="0.15">
      <c r="A95" s="106"/>
      <c r="B95" s="198" t="s">
        <v>959</v>
      </c>
      <c r="C95" s="43">
        <f t="shared" si="8"/>
        <v>91</v>
      </c>
      <c r="D95" s="175">
        <v>4</v>
      </c>
      <c r="E95" s="175">
        <v>6020001100683</v>
      </c>
      <c r="F95" s="175" t="s">
        <v>857</v>
      </c>
      <c r="G95" s="160" t="s">
        <v>858</v>
      </c>
      <c r="H95" s="31">
        <v>20</v>
      </c>
      <c r="I95" s="32">
        <v>470</v>
      </c>
      <c r="J95" s="185">
        <v>33568993</v>
      </c>
      <c r="K95" s="19">
        <f t="shared" si="12"/>
        <v>71423.389361702124</v>
      </c>
      <c r="L95" s="34">
        <v>34959</v>
      </c>
      <c r="M95" s="33">
        <v>33568993</v>
      </c>
      <c r="N95" s="19">
        <f t="shared" si="10"/>
        <v>960.23893704053319</v>
      </c>
      <c r="O95" s="35"/>
      <c r="P95" s="70"/>
      <c r="Q95" s="48"/>
      <c r="R95" s="48"/>
      <c r="S95" s="71"/>
      <c r="T95" s="49"/>
      <c r="U95" s="73"/>
    </row>
    <row r="96" spans="1:21" s="107" customFormat="1" ht="27" customHeight="1" x14ac:dyDescent="0.15">
      <c r="A96" s="106"/>
      <c r="B96" s="198" t="s">
        <v>959</v>
      </c>
      <c r="C96" s="43">
        <f t="shared" si="8"/>
        <v>92</v>
      </c>
      <c r="D96" s="175">
        <v>4</v>
      </c>
      <c r="E96" s="175">
        <v>6020001100683</v>
      </c>
      <c r="F96" s="175" t="s">
        <v>857</v>
      </c>
      <c r="G96" s="160" t="s">
        <v>859</v>
      </c>
      <c r="H96" s="31">
        <v>20</v>
      </c>
      <c r="I96" s="32">
        <v>394</v>
      </c>
      <c r="J96" s="185">
        <v>30190525</v>
      </c>
      <c r="K96" s="19">
        <f t="shared" si="12"/>
        <v>76625.697969543151</v>
      </c>
      <c r="L96" s="34">
        <v>29908</v>
      </c>
      <c r="M96" s="33">
        <v>30190525</v>
      </c>
      <c r="N96" s="19">
        <f t="shared" si="10"/>
        <v>1009.4464691721279</v>
      </c>
      <c r="O96" s="35"/>
      <c r="P96" s="70"/>
      <c r="Q96" s="50"/>
      <c r="R96" s="50"/>
      <c r="S96" s="71"/>
      <c r="T96" s="51"/>
      <c r="U96" s="73"/>
    </row>
    <row r="97" spans="1:21" s="107" customFormat="1" ht="27" customHeight="1" x14ac:dyDescent="0.15">
      <c r="A97" s="106"/>
      <c r="B97" s="198" t="s">
        <v>959</v>
      </c>
      <c r="C97" s="43">
        <f t="shared" si="8"/>
        <v>93</v>
      </c>
      <c r="D97" s="175">
        <v>4</v>
      </c>
      <c r="E97" s="175">
        <v>6020001100683</v>
      </c>
      <c r="F97" s="175" t="s">
        <v>857</v>
      </c>
      <c r="G97" s="160" t="s">
        <v>860</v>
      </c>
      <c r="H97" s="31">
        <v>20</v>
      </c>
      <c r="I97" s="32">
        <v>504</v>
      </c>
      <c r="J97" s="185">
        <v>37139449</v>
      </c>
      <c r="K97" s="19">
        <f t="shared" si="12"/>
        <v>73689.382936507944</v>
      </c>
      <c r="L97" s="34">
        <v>36832</v>
      </c>
      <c r="M97" s="33">
        <v>37139449</v>
      </c>
      <c r="N97" s="19">
        <f t="shared" si="10"/>
        <v>1008.347333840139</v>
      </c>
      <c r="O97" s="35"/>
      <c r="P97" s="70"/>
      <c r="Q97" s="48"/>
      <c r="R97" s="48"/>
      <c r="S97" s="71"/>
      <c r="T97" s="49"/>
      <c r="U97" s="73"/>
    </row>
    <row r="98" spans="1:21" s="107" customFormat="1" ht="27" customHeight="1" x14ac:dyDescent="0.15">
      <c r="A98" s="106"/>
      <c r="B98" s="198" t="s">
        <v>959</v>
      </c>
      <c r="C98" s="43">
        <f t="shared" si="8"/>
        <v>94</v>
      </c>
      <c r="D98" s="175">
        <v>4</v>
      </c>
      <c r="E98" s="175">
        <v>6020001100683</v>
      </c>
      <c r="F98" s="175" t="s">
        <v>857</v>
      </c>
      <c r="G98" s="44" t="s">
        <v>861</v>
      </c>
      <c r="H98" s="31">
        <v>20</v>
      </c>
      <c r="I98" s="32">
        <v>751</v>
      </c>
      <c r="J98" s="185">
        <v>60035504</v>
      </c>
      <c r="K98" s="19">
        <f t="shared" si="12"/>
        <v>79940.750998668445</v>
      </c>
      <c r="L98" s="34">
        <v>59242</v>
      </c>
      <c r="M98" s="33">
        <v>60035504</v>
      </c>
      <c r="N98" s="19">
        <f t="shared" si="10"/>
        <v>1013.3942810843658</v>
      </c>
      <c r="O98" s="35"/>
      <c r="P98" s="70"/>
      <c r="Q98" s="50"/>
      <c r="R98" s="50"/>
      <c r="S98" s="71"/>
      <c r="T98" s="51"/>
      <c r="U98" s="73"/>
    </row>
    <row r="99" spans="1:21" s="107" customFormat="1" ht="27" customHeight="1" x14ac:dyDescent="0.15">
      <c r="A99" s="106"/>
      <c r="B99" s="198" t="s">
        <v>959</v>
      </c>
      <c r="C99" s="43">
        <f t="shared" si="8"/>
        <v>95</v>
      </c>
      <c r="D99" s="175">
        <v>5</v>
      </c>
      <c r="E99" s="175">
        <v>2040005002250</v>
      </c>
      <c r="F99" s="175" t="s">
        <v>862</v>
      </c>
      <c r="G99" s="156" t="s">
        <v>863</v>
      </c>
      <c r="H99" s="31">
        <v>10</v>
      </c>
      <c r="I99" s="32">
        <v>101</v>
      </c>
      <c r="J99" s="185">
        <v>8119047</v>
      </c>
      <c r="K99" s="19">
        <f t="shared" si="12"/>
        <v>80386.603960396038</v>
      </c>
      <c r="L99" s="34">
        <v>8498</v>
      </c>
      <c r="M99" s="33">
        <v>8119047</v>
      </c>
      <c r="N99" s="19">
        <f t="shared" si="10"/>
        <v>955.40680160037653</v>
      </c>
      <c r="O99" s="35"/>
      <c r="P99" s="70"/>
      <c r="Q99" s="48" t="s">
        <v>663</v>
      </c>
      <c r="R99" s="48"/>
      <c r="S99" s="71">
        <v>3.85E-2</v>
      </c>
      <c r="T99" s="49" t="s">
        <v>663</v>
      </c>
      <c r="U99" s="73">
        <v>0.01</v>
      </c>
    </row>
    <row r="100" spans="1:21" s="107" customFormat="1" ht="27" customHeight="1" x14ac:dyDescent="0.15">
      <c r="A100" s="106"/>
      <c r="B100" s="198" t="s">
        <v>959</v>
      </c>
      <c r="C100" s="43">
        <f t="shared" si="8"/>
        <v>96</v>
      </c>
      <c r="D100" s="175">
        <v>4</v>
      </c>
      <c r="E100" s="175">
        <v>8040003009787</v>
      </c>
      <c r="F100" s="175" t="s">
        <v>864</v>
      </c>
      <c r="G100" s="156" t="s">
        <v>865</v>
      </c>
      <c r="H100" s="31">
        <v>20</v>
      </c>
      <c r="I100" s="32">
        <v>390</v>
      </c>
      <c r="J100" s="185">
        <v>40249740</v>
      </c>
      <c r="K100" s="19">
        <f t="shared" si="12"/>
        <v>103204.46153846153</v>
      </c>
      <c r="L100" s="34">
        <v>40260</v>
      </c>
      <c r="M100" s="33">
        <f>J100</f>
        <v>40249740</v>
      </c>
      <c r="N100" s="19">
        <f t="shared" si="10"/>
        <v>999.74515648286138</v>
      </c>
      <c r="O100" s="35"/>
      <c r="P100" s="70"/>
      <c r="Q100" s="50"/>
      <c r="R100" s="50"/>
      <c r="S100" s="71"/>
      <c r="T100" s="51"/>
      <c r="U100" s="73"/>
    </row>
    <row r="101" spans="1:21" s="107" customFormat="1" ht="27" customHeight="1" x14ac:dyDescent="0.15">
      <c r="A101" s="106"/>
      <c r="B101" s="198" t="s">
        <v>959</v>
      </c>
      <c r="C101" s="43">
        <f t="shared" si="8"/>
        <v>97</v>
      </c>
      <c r="D101" s="42">
        <v>4</v>
      </c>
      <c r="E101" s="42">
        <v>8040003009787</v>
      </c>
      <c r="F101" s="42" t="s">
        <v>864</v>
      </c>
      <c r="G101" s="162" t="s">
        <v>866</v>
      </c>
      <c r="H101" s="31">
        <v>20</v>
      </c>
      <c r="I101" s="32">
        <v>524</v>
      </c>
      <c r="J101" s="185">
        <v>40837919</v>
      </c>
      <c r="K101" s="19">
        <f t="shared" si="12"/>
        <v>77934.959923664122</v>
      </c>
      <c r="L101" s="34">
        <v>42414</v>
      </c>
      <c r="M101" s="33">
        <v>40837919</v>
      </c>
      <c r="N101" s="19">
        <f t="shared" si="10"/>
        <v>962.84054793228654</v>
      </c>
      <c r="O101" s="35"/>
      <c r="P101" s="70"/>
      <c r="Q101" s="48"/>
      <c r="R101" s="48"/>
      <c r="S101" s="71"/>
      <c r="T101" s="49"/>
      <c r="U101" s="73"/>
    </row>
    <row r="102" spans="1:21" s="4" customFormat="1" ht="27" customHeight="1" thickBot="1" x14ac:dyDescent="0.2">
      <c r="A102" s="7"/>
      <c r="B102" s="37"/>
      <c r="C102" s="39"/>
      <c r="D102" s="42"/>
      <c r="E102" s="42"/>
      <c r="F102" s="42"/>
      <c r="G102" s="41"/>
      <c r="H102" s="20"/>
      <c r="I102" s="21"/>
      <c r="J102" s="22"/>
      <c r="K102" s="25">
        <f t="shared" ref="K102:K103" si="13">IF(AND(I102&gt;0,J102&gt;0),J102/I102,0)</f>
        <v>0</v>
      </c>
      <c r="L102" s="23"/>
      <c r="M102" s="24"/>
      <c r="N102" s="25">
        <f t="shared" ref="N102:N103" si="14">IF(AND(L102&gt;0,M102&gt;0),M102/L102,0)</f>
        <v>0</v>
      </c>
      <c r="O102" s="14"/>
      <c r="P102" s="69"/>
      <c r="Q102" s="52"/>
      <c r="R102" s="52"/>
      <c r="S102" s="72"/>
      <c r="T102" s="53"/>
      <c r="U102" s="87"/>
    </row>
    <row r="103" spans="1:21" s="4" customFormat="1" ht="15" customHeight="1" x14ac:dyDescent="0.15">
      <c r="A103" s="8"/>
      <c r="B103" s="13" t="s">
        <v>2</v>
      </c>
      <c r="C103" s="9"/>
      <c r="D103" s="28">
        <f>COUNTIF(D5:D102,1)</f>
        <v>0</v>
      </c>
      <c r="E103" s="28"/>
      <c r="F103" s="67"/>
      <c r="G103" s="9">
        <f>COUNTA(G5:G102)</f>
        <v>97</v>
      </c>
      <c r="H103" s="10">
        <f>SUM(H5:H102)</f>
        <v>1697</v>
      </c>
      <c r="I103" s="10">
        <f>SUM(I5:I102)</f>
        <v>27447</v>
      </c>
      <c r="J103" s="10">
        <f>SUM(J5:J102)</f>
        <v>2089104078</v>
      </c>
      <c r="K103" s="12">
        <f t="shared" si="13"/>
        <v>76114.113673625528</v>
      </c>
      <c r="L103" s="10">
        <f>SUM(L5:L102)</f>
        <v>2173907.7800000003</v>
      </c>
      <c r="M103" s="10">
        <f>SUM(M5:M102)</f>
        <v>2089104078</v>
      </c>
      <c r="N103" s="12">
        <f t="shared" si="14"/>
        <v>960.99020262947852</v>
      </c>
      <c r="Q103" s="63"/>
      <c r="R103" s="54"/>
      <c r="U103" s="63"/>
    </row>
    <row r="104" spans="1:21" s="4" customFormat="1" ht="15" customHeight="1" x14ac:dyDescent="0.15">
      <c r="A104" s="8"/>
      <c r="D104" s="28">
        <f>COUNTIF(D5:D102,2)</f>
        <v>6</v>
      </c>
      <c r="E104" s="28"/>
      <c r="F104" s="28"/>
      <c r="G104" s="30"/>
      <c r="H104" s="10"/>
      <c r="I104" s="10"/>
      <c r="J104" s="10"/>
      <c r="K104" s="11"/>
      <c r="L104" s="11"/>
      <c r="M104" s="11"/>
      <c r="N104" s="11"/>
    </row>
    <row r="105" spans="1:21" s="4" customFormat="1" ht="15" customHeight="1" x14ac:dyDescent="0.15">
      <c r="A105" s="8"/>
      <c r="D105" s="28">
        <f>COUNTIF(D5:D102,3)</f>
        <v>0</v>
      </c>
      <c r="E105" s="28"/>
      <c r="F105" s="28"/>
      <c r="G105" s="30"/>
      <c r="H105" s="10">
        <f>COUNTA(H5:H102)</f>
        <v>95</v>
      </c>
      <c r="I105" s="10"/>
      <c r="J105" s="10"/>
      <c r="K105" s="11"/>
      <c r="L105" s="11"/>
      <c r="M105" s="11"/>
      <c r="N105" s="11"/>
    </row>
    <row r="106" spans="1:21" s="4" customFormat="1" ht="15" customHeight="1" x14ac:dyDescent="0.15">
      <c r="A106" s="8"/>
      <c r="D106" s="28">
        <f>COUNTIF(D5:D102,4)</f>
        <v>77</v>
      </c>
      <c r="E106" s="28"/>
      <c r="F106" s="28"/>
      <c r="G106" s="30"/>
      <c r="H106" s="10"/>
      <c r="I106" s="10"/>
      <c r="J106" s="10"/>
      <c r="K106" s="11"/>
      <c r="L106" s="11"/>
      <c r="M106" s="11"/>
      <c r="N106" s="11"/>
    </row>
    <row r="107" spans="1:21" s="4" customFormat="1" ht="15" customHeight="1" x14ac:dyDescent="0.15">
      <c r="A107" s="8"/>
      <c r="D107" s="28">
        <f>COUNTIF(D5:D102,5)</f>
        <v>9</v>
      </c>
      <c r="E107" s="28"/>
      <c r="F107" s="28"/>
      <c r="G107" s="30"/>
      <c r="H107" s="10"/>
      <c r="I107" s="10"/>
      <c r="J107" s="10"/>
      <c r="K107" s="11"/>
      <c r="L107" s="11"/>
      <c r="M107" s="11"/>
      <c r="N107" s="11"/>
    </row>
    <row r="108" spans="1:21" s="4" customFormat="1" ht="15" customHeight="1" x14ac:dyDescent="0.15">
      <c r="A108" s="8"/>
      <c r="D108" s="28">
        <f>COUNTIF(D5:D102,6)</f>
        <v>3</v>
      </c>
      <c r="E108" s="28"/>
      <c r="F108" s="28"/>
      <c r="G108" s="30"/>
      <c r="H108" s="10"/>
      <c r="I108" s="10"/>
      <c r="J108" s="10"/>
      <c r="K108" s="11"/>
      <c r="L108" s="11"/>
      <c r="M108" s="11"/>
      <c r="N108" s="11"/>
    </row>
    <row r="109" spans="1:21" s="4" customFormat="1" ht="15" customHeight="1" x14ac:dyDescent="0.15">
      <c r="A109" s="8"/>
      <c r="D109" s="28"/>
      <c r="E109" s="28"/>
      <c r="F109" s="28"/>
      <c r="G109" s="9"/>
      <c r="H109" s="10"/>
      <c r="I109" s="10"/>
      <c r="J109" s="10"/>
      <c r="K109" s="11"/>
      <c r="L109" s="11"/>
      <c r="M109" s="11"/>
      <c r="N109" s="11"/>
    </row>
    <row r="110" spans="1:21" s="4" customFormat="1" ht="15" customHeight="1" x14ac:dyDescent="0.15">
      <c r="A110" s="8"/>
      <c r="D110" s="28"/>
      <c r="E110" s="28"/>
      <c r="F110" s="28"/>
      <c r="G110" s="9"/>
      <c r="H110" s="10"/>
      <c r="I110" s="10"/>
      <c r="J110" s="10"/>
      <c r="K110" s="11"/>
      <c r="L110" s="11"/>
      <c r="M110" s="11"/>
      <c r="N110" s="11"/>
    </row>
    <row r="111" spans="1:21" s="4" customFormat="1" ht="15" customHeight="1" x14ac:dyDescent="0.15">
      <c r="A111" s="8"/>
      <c r="D111" s="28"/>
      <c r="E111" s="28"/>
      <c r="F111" s="28"/>
      <c r="G111" s="9"/>
      <c r="H111" s="10"/>
      <c r="I111" s="10"/>
      <c r="J111" s="10"/>
      <c r="K111" s="11"/>
      <c r="L111" s="11"/>
      <c r="M111" s="11"/>
      <c r="N111" s="11"/>
    </row>
    <row r="112" spans="1:21" s="4" customFormat="1" ht="15" customHeight="1" x14ac:dyDescent="0.15">
      <c r="A112" s="8"/>
      <c r="G112" s="9"/>
      <c r="H112" s="10"/>
      <c r="I112" s="10"/>
      <c r="J112" s="10"/>
      <c r="K112" s="11"/>
      <c r="L112" s="11"/>
      <c r="M112" s="11"/>
      <c r="N112" s="11"/>
    </row>
    <row r="113" spans="1:14" s="4" customFormat="1" ht="15" customHeight="1" x14ac:dyDescent="0.15">
      <c r="A113" s="8"/>
      <c r="G113" s="9"/>
      <c r="H113" s="10"/>
      <c r="I113" s="10"/>
      <c r="J113" s="10"/>
      <c r="K113" s="11"/>
      <c r="L113" s="11"/>
      <c r="M113" s="11"/>
      <c r="N113" s="11"/>
    </row>
    <row r="114" spans="1:14" s="4" customFormat="1" ht="15" customHeight="1" x14ac:dyDescent="0.15">
      <c r="A114" s="8"/>
      <c r="G114" s="9"/>
      <c r="H114" s="10"/>
      <c r="I114" s="10"/>
      <c r="J114" s="10"/>
      <c r="K114" s="11"/>
      <c r="L114" s="11"/>
      <c r="M114" s="11"/>
      <c r="N114" s="11"/>
    </row>
    <row r="115" spans="1:14" s="4" customFormat="1" ht="15" customHeight="1" x14ac:dyDescent="0.15">
      <c r="A115" s="8"/>
      <c r="G115" s="9"/>
      <c r="H115" s="10"/>
      <c r="I115" s="10"/>
      <c r="J115" s="10"/>
      <c r="K115" s="11"/>
      <c r="L115" s="11"/>
      <c r="M115" s="11"/>
      <c r="N115" s="11"/>
    </row>
    <row r="116" spans="1:14" s="4" customFormat="1" ht="15" customHeight="1" x14ac:dyDescent="0.15">
      <c r="A116" s="8"/>
      <c r="G116" s="9"/>
      <c r="H116" s="10"/>
      <c r="I116" s="10"/>
      <c r="J116" s="10"/>
      <c r="K116" s="11"/>
      <c r="L116" s="11"/>
      <c r="M116" s="11"/>
      <c r="N116" s="11"/>
    </row>
    <row r="117" spans="1:14" s="4" customFormat="1" ht="15" customHeight="1" x14ac:dyDescent="0.15">
      <c r="A117" s="8"/>
      <c r="G117" s="9"/>
      <c r="H117" s="10"/>
      <c r="I117" s="10"/>
      <c r="J117" s="10"/>
      <c r="K117" s="11"/>
      <c r="L117" s="11"/>
      <c r="M117" s="11"/>
      <c r="N117" s="11"/>
    </row>
    <row r="118" spans="1:14" s="4" customFormat="1" ht="15" customHeight="1" x14ac:dyDescent="0.15">
      <c r="A118" s="8"/>
      <c r="G118" s="9"/>
      <c r="H118" s="10"/>
      <c r="I118" s="10"/>
      <c r="J118" s="10"/>
      <c r="K118" s="11"/>
      <c r="L118" s="11"/>
      <c r="M118" s="11"/>
      <c r="N118" s="11"/>
    </row>
    <row r="119" spans="1:14" s="4" customFormat="1" ht="15" customHeight="1" x14ac:dyDescent="0.15">
      <c r="A119" s="8"/>
      <c r="G119" s="9"/>
      <c r="H119" s="10"/>
      <c r="I119" s="10"/>
      <c r="J119" s="10"/>
      <c r="K119" s="11"/>
      <c r="L119" s="11"/>
      <c r="M119" s="11"/>
      <c r="N119" s="11"/>
    </row>
    <row r="120" spans="1:14" s="4" customFormat="1" ht="15" customHeight="1" x14ac:dyDescent="0.15">
      <c r="A120" s="8"/>
      <c r="G120" s="9"/>
      <c r="H120" s="10"/>
      <c r="I120" s="10"/>
      <c r="J120" s="10"/>
      <c r="K120" s="11"/>
      <c r="L120" s="11"/>
      <c r="M120" s="11"/>
      <c r="N120" s="11"/>
    </row>
    <row r="121" spans="1:14" s="4" customFormat="1" ht="15" customHeight="1" x14ac:dyDescent="0.15">
      <c r="A121" s="8"/>
      <c r="G121" s="9"/>
      <c r="H121" s="10"/>
      <c r="I121" s="10"/>
      <c r="J121" s="10"/>
      <c r="K121" s="11"/>
      <c r="L121" s="11"/>
      <c r="M121" s="11"/>
      <c r="N121" s="11"/>
    </row>
    <row r="122" spans="1:14" s="4" customFormat="1" ht="15" customHeight="1" x14ac:dyDescent="0.15">
      <c r="A122" s="8"/>
      <c r="G122" s="9"/>
      <c r="H122" s="10"/>
      <c r="I122" s="10"/>
      <c r="J122" s="10"/>
      <c r="K122" s="11"/>
      <c r="L122" s="11"/>
      <c r="M122" s="11"/>
      <c r="N122" s="11"/>
    </row>
    <row r="123" spans="1:14" s="4" customFormat="1" ht="15" customHeight="1" x14ac:dyDescent="0.15">
      <c r="A123" s="8"/>
      <c r="G123" s="9"/>
      <c r="H123" s="10"/>
      <c r="I123" s="10"/>
      <c r="J123" s="10"/>
      <c r="K123" s="11"/>
      <c r="L123" s="11"/>
      <c r="M123" s="11"/>
      <c r="N123" s="11"/>
    </row>
    <row r="124" spans="1:14" s="4" customFormat="1" ht="15" customHeight="1" x14ac:dyDescent="0.15">
      <c r="A124" s="8"/>
      <c r="G124" s="9"/>
      <c r="H124" s="10"/>
      <c r="I124" s="10"/>
      <c r="J124" s="10"/>
      <c r="K124" s="11"/>
      <c r="L124" s="11"/>
      <c r="M124" s="11"/>
      <c r="N124" s="11"/>
    </row>
    <row r="125" spans="1:14" s="4" customFormat="1" ht="15" customHeight="1" x14ac:dyDescent="0.15">
      <c r="A125" s="8"/>
      <c r="G125" s="9"/>
      <c r="H125" s="10"/>
      <c r="I125" s="10"/>
      <c r="J125" s="10"/>
      <c r="K125" s="11"/>
      <c r="L125" s="11"/>
      <c r="M125" s="11"/>
      <c r="N125" s="11"/>
    </row>
    <row r="126" spans="1:14" s="4" customFormat="1" ht="15" customHeight="1" x14ac:dyDescent="0.15">
      <c r="A126" s="8"/>
      <c r="G126" s="9"/>
      <c r="H126" s="10"/>
      <c r="I126" s="10"/>
      <c r="J126" s="10"/>
      <c r="K126" s="11"/>
      <c r="L126" s="11"/>
      <c r="M126" s="11"/>
      <c r="N126" s="11"/>
    </row>
    <row r="127" spans="1:14" s="4" customFormat="1" ht="15" customHeight="1" x14ac:dyDescent="0.15">
      <c r="A127" s="8"/>
      <c r="G127" s="9"/>
      <c r="H127" s="10"/>
      <c r="I127" s="10"/>
      <c r="J127" s="10"/>
      <c r="K127" s="11"/>
      <c r="L127" s="11"/>
      <c r="M127" s="11"/>
      <c r="N127" s="11"/>
    </row>
    <row r="128" spans="1:14" s="4" customFormat="1" ht="15" customHeight="1" x14ac:dyDescent="0.15">
      <c r="A128" s="8"/>
      <c r="G128" s="9"/>
      <c r="H128" s="10"/>
      <c r="I128" s="10"/>
      <c r="J128" s="10"/>
      <c r="K128" s="11"/>
      <c r="L128" s="11"/>
      <c r="M128" s="11"/>
      <c r="N128" s="11"/>
    </row>
    <row r="129" spans="1:14" s="4" customFormat="1" ht="15" customHeight="1" x14ac:dyDescent="0.15">
      <c r="A129" s="8"/>
      <c r="G129" s="9"/>
      <c r="H129" s="10"/>
      <c r="I129" s="10"/>
      <c r="J129" s="10"/>
      <c r="K129" s="11"/>
      <c r="L129" s="11"/>
      <c r="M129" s="11"/>
      <c r="N129" s="11"/>
    </row>
    <row r="130" spans="1:14" s="4" customFormat="1" ht="15" customHeight="1" x14ac:dyDescent="0.15">
      <c r="A130" s="8"/>
      <c r="G130" s="9"/>
      <c r="H130" s="10"/>
      <c r="I130" s="10"/>
      <c r="J130" s="10"/>
      <c r="K130" s="11"/>
      <c r="L130" s="11"/>
      <c r="M130" s="11"/>
      <c r="N130" s="11"/>
    </row>
    <row r="131" spans="1:14" s="4" customFormat="1" ht="15" customHeight="1" x14ac:dyDescent="0.15">
      <c r="A131" s="8"/>
      <c r="G131" s="9"/>
      <c r="H131" s="10"/>
      <c r="I131" s="10"/>
      <c r="J131" s="10"/>
      <c r="K131" s="11"/>
      <c r="L131" s="11"/>
      <c r="M131" s="11"/>
      <c r="N131" s="11"/>
    </row>
    <row r="132" spans="1:14" s="4" customFormat="1" ht="15" customHeight="1" x14ac:dyDescent="0.15">
      <c r="A132" s="8"/>
      <c r="G132" s="9"/>
      <c r="H132" s="10"/>
      <c r="I132" s="10"/>
      <c r="J132" s="10"/>
      <c r="K132" s="11"/>
      <c r="L132" s="11"/>
      <c r="M132" s="11"/>
      <c r="N132" s="11"/>
    </row>
    <row r="133" spans="1:14" s="4" customFormat="1" ht="15" customHeight="1" x14ac:dyDescent="0.15">
      <c r="A133" s="8"/>
      <c r="G133" s="9"/>
      <c r="H133" s="10"/>
      <c r="I133" s="10"/>
      <c r="J133" s="10"/>
      <c r="K133" s="11"/>
      <c r="L133" s="11"/>
      <c r="M133" s="11"/>
      <c r="N133" s="11"/>
    </row>
    <row r="134" spans="1:14" s="4" customFormat="1" ht="15" customHeight="1" x14ac:dyDescent="0.15">
      <c r="A134" s="8"/>
      <c r="G134" s="9"/>
      <c r="H134" s="10"/>
      <c r="I134" s="10"/>
      <c r="J134" s="10"/>
      <c r="K134" s="11"/>
      <c r="L134" s="11"/>
      <c r="M134" s="11"/>
      <c r="N134" s="11"/>
    </row>
    <row r="135" spans="1:14" s="4" customFormat="1" ht="15" customHeight="1" x14ac:dyDescent="0.15">
      <c r="A135" s="8"/>
      <c r="G135" s="9"/>
      <c r="H135" s="10"/>
      <c r="I135" s="10"/>
      <c r="J135" s="10"/>
      <c r="K135" s="11"/>
      <c r="L135" s="11"/>
      <c r="M135" s="11"/>
      <c r="N135" s="11"/>
    </row>
    <row r="136" spans="1:14" s="4" customFormat="1" ht="15" customHeight="1" x14ac:dyDescent="0.15">
      <c r="A136" s="8"/>
      <c r="G136" s="9"/>
      <c r="H136" s="10"/>
      <c r="I136" s="10"/>
      <c r="J136" s="10"/>
      <c r="K136" s="11"/>
      <c r="L136" s="11"/>
      <c r="M136" s="11"/>
      <c r="N136" s="11"/>
    </row>
    <row r="137" spans="1:14" s="4" customFormat="1" ht="15" customHeight="1" x14ac:dyDescent="0.15">
      <c r="A137" s="8"/>
      <c r="G137" s="9"/>
      <c r="H137" s="10"/>
      <c r="I137" s="10"/>
      <c r="J137" s="10"/>
      <c r="K137" s="11"/>
      <c r="L137" s="11"/>
      <c r="M137" s="11"/>
      <c r="N137" s="11"/>
    </row>
    <row r="138" spans="1:14" s="4" customFormat="1" ht="15" customHeight="1" x14ac:dyDescent="0.15">
      <c r="A138" s="8"/>
      <c r="G138" s="9"/>
      <c r="H138" s="10"/>
      <c r="I138" s="10"/>
      <c r="J138" s="10"/>
      <c r="K138" s="11"/>
      <c r="L138" s="11"/>
      <c r="M138" s="11"/>
      <c r="N138" s="11"/>
    </row>
    <row r="139" spans="1:14" s="4" customFormat="1" ht="15" customHeight="1" x14ac:dyDescent="0.15">
      <c r="A139" s="8"/>
      <c r="G139" s="9"/>
      <c r="H139" s="10"/>
      <c r="I139" s="10"/>
      <c r="J139" s="10"/>
      <c r="K139" s="11"/>
      <c r="L139" s="11"/>
      <c r="M139" s="11"/>
      <c r="N139" s="11"/>
    </row>
    <row r="140" spans="1:14" s="4" customFormat="1" ht="15" customHeight="1" x14ac:dyDescent="0.15">
      <c r="A140" s="8"/>
      <c r="G140" s="9"/>
      <c r="H140" s="10"/>
      <c r="I140" s="10"/>
      <c r="J140" s="10"/>
      <c r="K140" s="11"/>
      <c r="L140" s="11"/>
      <c r="M140" s="11"/>
      <c r="N140" s="11"/>
    </row>
    <row r="141" spans="1:14" s="4" customFormat="1" ht="15" customHeight="1" x14ac:dyDescent="0.15">
      <c r="A141" s="8"/>
      <c r="G141" s="9"/>
      <c r="H141" s="10"/>
      <c r="I141" s="10"/>
      <c r="J141" s="10"/>
      <c r="K141" s="11"/>
      <c r="L141" s="11"/>
      <c r="M141" s="11"/>
      <c r="N141" s="11"/>
    </row>
    <row r="142" spans="1:14" s="4" customFormat="1" ht="15" customHeight="1" x14ac:dyDescent="0.15">
      <c r="A142" s="8"/>
      <c r="G142" s="9"/>
      <c r="H142" s="10"/>
      <c r="I142" s="10"/>
      <c r="J142" s="10"/>
      <c r="K142" s="11"/>
      <c r="L142" s="11"/>
      <c r="M142" s="11"/>
      <c r="N142" s="11"/>
    </row>
    <row r="143" spans="1:14" s="4" customFormat="1" ht="15" customHeight="1" x14ac:dyDescent="0.15">
      <c r="A143" s="8"/>
      <c r="G143" s="9"/>
      <c r="H143" s="10"/>
      <c r="I143" s="10"/>
      <c r="J143" s="10"/>
      <c r="K143" s="11"/>
      <c r="L143" s="11"/>
      <c r="M143" s="11"/>
      <c r="N143" s="11"/>
    </row>
    <row r="144" spans="1:14" s="4" customFormat="1" ht="15" customHeight="1" x14ac:dyDescent="0.15">
      <c r="A144" s="8"/>
      <c r="G144" s="9"/>
      <c r="H144" s="10"/>
      <c r="I144" s="10"/>
      <c r="J144" s="10"/>
      <c r="K144" s="11"/>
      <c r="L144" s="11"/>
      <c r="M144" s="11"/>
      <c r="N144" s="11"/>
    </row>
    <row r="145" spans="1:14" s="4" customFormat="1" ht="15" customHeight="1" x14ac:dyDescent="0.15">
      <c r="A145" s="8"/>
      <c r="G145" s="9"/>
      <c r="H145" s="10"/>
      <c r="I145" s="10"/>
      <c r="J145" s="10"/>
      <c r="K145" s="11"/>
      <c r="L145" s="11"/>
      <c r="M145" s="11"/>
      <c r="N145" s="11"/>
    </row>
    <row r="146" spans="1:14" s="4" customFormat="1" ht="15" customHeight="1" x14ac:dyDescent="0.15">
      <c r="A146" s="8"/>
      <c r="G146" s="9"/>
      <c r="H146" s="10"/>
      <c r="I146" s="10"/>
      <c r="J146" s="10"/>
      <c r="K146" s="11"/>
      <c r="L146" s="11"/>
      <c r="M146" s="11"/>
      <c r="N146" s="11"/>
    </row>
    <row r="147" spans="1:14" s="4" customFormat="1" ht="15" customHeight="1" x14ac:dyDescent="0.15">
      <c r="A147" s="8"/>
      <c r="G147" s="9"/>
      <c r="H147" s="10"/>
      <c r="I147" s="10"/>
      <c r="J147" s="10"/>
      <c r="K147" s="11"/>
      <c r="L147" s="11"/>
      <c r="M147" s="11"/>
      <c r="N147" s="11"/>
    </row>
    <row r="148" spans="1:14" s="4" customFormat="1" ht="15" customHeight="1" x14ac:dyDescent="0.15">
      <c r="A148" s="8"/>
      <c r="G148" s="9"/>
      <c r="H148" s="10"/>
      <c r="I148" s="10"/>
      <c r="J148" s="10"/>
      <c r="K148" s="11"/>
      <c r="L148" s="11"/>
      <c r="M148" s="11"/>
      <c r="N148" s="11"/>
    </row>
    <row r="149" spans="1:14" s="4" customFormat="1" ht="15" customHeight="1" x14ac:dyDescent="0.15">
      <c r="A149" s="8"/>
      <c r="G149" s="9"/>
      <c r="H149" s="10"/>
      <c r="I149" s="10"/>
      <c r="J149" s="10"/>
      <c r="K149" s="11"/>
      <c r="L149" s="11"/>
      <c r="M149" s="11"/>
      <c r="N149" s="11"/>
    </row>
    <row r="150" spans="1:14" s="4" customFormat="1" ht="15" customHeight="1" x14ac:dyDescent="0.15">
      <c r="A150" s="8"/>
      <c r="G150" s="9"/>
      <c r="H150" s="10"/>
      <c r="I150" s="10"/>
      <c r="J150" s="10"/>
      <c r="K150" s="11"/>
      <c r="L150" s="11"/>
      <c r="M150" s="11"/>
      <c r="N150" s="11"/>
    </row>
    <row r="151" spans="1:14" s="4" customFormat="1" ht="15" customHeight="1" x14ac:dyDescent="0.15">
      <c r="A151" s="8"/>
      <c r="G151" s="9"/>
      <c r="H151" s="10"/>
      <c r="I151" s="10"/>
      <c r="J151" s="10"/>
      <c r="K151" s="11"/>
      <c r="L151" s="11"/>
      <c r="M151" s="11"/>
      <c r="N151" s="11"/>
    </row>
    <row r="152" spans="1:14" s="4" customFormat="1" ht="15" customHeight="1" x14ac:dyDescent="0.15">
      <c r="A152" s="8"/>
      <c r="G152" s="9"/>
      <c r="H152" s="10"/>
      <c r="I152" s="10"/>
      <c r="J152" s="10"/>
      <c r="K152" s="11"/>
      <c r="L152" s="11"/>
      <c r="M152" s="11"/>
      <c r="N152" s="11"/>
    </row>
    <row r="153" spans="1:14" s="4" customFormat="1" ht="15" customHeight="1" x14ac:dyDescent="0.15">
      <c r="A153" s="8"/>
      <c r="G153" s="9"/>
      <c r="H153" s="10"/>
      <c r="I153" s="10"/>
      <c r="J153" s="10"/>
      <c r="K153" s="11"/>
      <c r="L153" s="11"/>
      <c r="M153" s="11"/>
      <c r="N153" s="11"/>
    </row>
    <row r="154" spans="1:14" s="4" customFormat="1" ht="15" customHeight="1" x14ac:dyDescent="0.15">
      <c r="A154" s="8"/>
      <c r="G154" s="9"/>
      <c r="H154" s="10"/>
      <c r="I154" s="10"/>
      <c r="J154" s="10"/>
      <c r="K154" s="11"/>
      <c r="L154" s="11"/>
      <c r="M154" s="11"/>
      <c r="N154" s="11"/>
    </row>
    <row r="155" spans="1:14" s="4" customFormat="1" ht="15" customHeight="1" x14ac:dyDescent="0.15">
      <c r="A155" s="8"/>
      <c r="G155" s="9"/>
      <c r="H155" s="10"/>
      <c r="I155" s="10"/>
      <c r="J155" s="10"/>
      <c r="K155" s="11"/>
      <c r="L155" s="11"/>
      <c r="M155" s="11"/>
      <c r="N155" s="11"/>
    </row>
    <row r="156" spans="1:14" s="4" customFormat="1" ht="15" customHeight="1" x14ac:dyDescent="0.15">
      <c r="A156" s="8"/>
      <c r="G156" s="9"/>
      <c r="H156" s="10"/>
      <c r="I156" s="10"/>
      <c r="J156" s="10"/>
      <c r="K156" s="11"/>
      <c r="L156" s="11"/>
      <c r="M156" s="11"/>
      <c r="N156" s="11"/>
    </row>
    <row r="157" spans="1:14" s="4" customFormat="1" ht="15" customHeight="1" x14ac:dyDescent="0.15">
      <c r="A157" s="8"/>
      <c r="G157" s="9"/>
      <c r="H157" s="10"/>
      <c r="I157" s="10"/>
      <c r="J157" s="10"/>
      <c r="K157" s="11"/>
      <c r="L157" s="11"/>
      <c r="M157" s="11"/>
      <c r="N157" s="11"/>
    </row>
    <row r="158" spans="1:14" s="4" customFormat="1" ht="15" customHeight="1" x14ac:dyDescent="0.15">
      <c r="A158" s="8"/>
      <c r="G158" s="9"/>
      <c r="H158" s="10"/>
      <c r="I158" s="10"/>
      <c r="J158" s="10"/>
      <c r="K158" s="11"/>
      <c r="L158" s="11"/>
      <c r="M158" s="11"/>
      <c r="N158" s="11"/>
    </row>
    <row r="159" spans="1:14" s="4" customFormat="1" ht="15" customHeight="1" x14ac:dyDescent="0.15">
      <c r="A159" s="8"/>
      <c r="G159" s="9"/>
      <c r="H159" s="10"/>
      <c r="I159" s="10"/>
      <c r="J159" s="10"/>
      <c r="K159" s="11"/>
      <c r="L159" s="11"/>
      <c r="M159" s="11"/>
      <c r="N159" s="11"/>
    </row>
    <row r="160" spans="1:14" s="4" customFormat="1" ht="15" customHeight="1" x14ac:dyDescent="0.15">
      <c r="A160" s="8"/>
      <c r="G160" s="9"/>
      <c r="H160" s="10"/>
      <c r="I160" s="10"/>
      <c r="J160" s="10"/>
      <c r="K160" s="11"/>
      <c r="L160" s="11"/>
      <c r="M160" s="11"/>
      <c r="N160" s="11"/>
    </row>
    <row r="161" spans="1:14" s="4" customFormat="1" ht="15" customHeight="1" x14ac:dyDescent="0.15">
      <c r="A161" s="8"/>
      <c r="G161" s="9"/>
      <c r="H161" s="10"/>
      <c r="I161" s="10"/>
      <c r="J161" s="10"/>
      <c r="K161" s="11"/>
      <c r="L161" s="11"/>
      <c r="M161" s="11"/>
      <c r="N161" s="11"/>
    </row>
    <row r="162" spans="1:14" s="4" customFormat="1" ht="15" customHeight="1" x14ac:dyDescent="0.15">
      <c r="A162" s="8"/>
      <c r="G162" s="9"/>
      <c r="H162" s="10"/>
      <c r="I162" s="10"/>
      <c r="J162" s="10"/>
      <c r="K162" s="11"/>
      <c r="L162" s="11"/>
      <c r="M162" s="11"/>
      <c r="N162" s="11"/>
    </row>
    <row r="163" spans="1:14" s="4" customFormat="1" ht="15" customHeight="1" x14ac:dyDescent="0.15">
      <c r="A163" s="8"/>
      <c r="G163" s="9"/>
      <c r="H163" s="10"/>
      <c r="I163" s="10"/>
      <c r="J163" s="10"/>
      <c r="K163" s="11"/>
      <c r="L163" s="11"/>
      <c r="M163" s="11"/>
      <c r="N163" s="11"/>
    </row>
    <row r="164" spans="1:14" s="4" customFormat="1" ht="15" customHeight="1" x14ac:dyDescent="0.15">
      <c r="A164" s="8"/>
      <c r="G164" s="9"/>
      <c r="H164" s="10"/>
      <c r="I164" s="10"/>
      <c r="J164" s="10"/>
      <c r="K164" s="11"/>
      <c r="L164" s="11"/>
      <c r="M164" s="11"/>
      <c r="N164" s="11"/>
    </row>
    <row r="165" spans="1:14" s="4" customFormat="1" ht="15" customHeight="1" x14ac:dyDescent="0.15">
      <c r="A165" s="8"/>
      <c r="G165" s="9"/>
      <c r="H165" s="10"/>
      <c r="I165" s="10"/>
      <c r="J165" s="10"/>
      <c r="K165" s="11"/>
      <c r="L165" s="11"/>
      <c r="M165" s="11"/>
      <c r="N165" s="11"/>
    </row>
    <row r="166" spans="1:14" s="4" customFormat="1" ht="15" customHeight="1" x14ac:dyDescent="0.15">
      <c r="A166" s="8"/>
      <c r="G166" s="9"/>
      <c r="H166" s="10"/>
      <c r="I166" s="10"/>
      <c r="J166" s="10"/>
      <c r="K166" s="11"/>
      <c r="L166" s="11"/>
      <c r="M166" s="11"/>
      <c r="N166" s="11"/>
    </row>
    <row r="167" spans="1:14" s="4" customFormat="1" ht="15" customHeight="1" x14ac:dyDescent="0.15">
      <c r="A167" s="8"/>
      <c r="G167" s="9"/>
      <c r="H167" s="10"/>
      <c r="I167" s="10"/>
      <c r="J167" s="10"/>
      <c r="K167" s="11"/>
      <c r="L167" s="11"/>
      <c r="M167" s="11"/>
      <c r="N167" s="11"/>
    </row>
    <row r="168" spans="1:14" s="4" customFormat="1" ht="15" customHeight="1" x14ac:dyDescent="0.15">
      <c r="A168" s="8"/>
      <c r="G168" s="9"/>
      <c r="H168" s="10"/>
      <c r="I168" s="10"/>
      <c r="J168" s="10"/>
      <c r="K168" s="11"/>
      <c r="L168" s="11"/>
      <c r="M168" s="11"/>
      <c r="N168" s="11"/>
    </row>
    <row r="169" spans="1:14" s="4" customFormat="1" ht="15" customHeight="1" x14ac:dyDescent="0.15">
      <c r="A169" s="8"/>
      <c r="G169" s="9"/>
      <c r="H169" s="10"/>
      <c r="I169" s="10"/>
      <c r="J169" s="10"/>
      <c r="K169" s="11"/>
      <c r="L169" s="11"/>
      <c r="M169" s="11"/>
      <c r="N169" s="11"/>
    </row>
    <row r="170" spans="1:14" s="4" customFormat="1" ht="15" customHeight="1" x14ac:dyDescent="0.15">
      <c r="A170" s="8"/>
      <c r="G170" s="9"/>
      <c r="H170" s="10"/>
      <c r="I170" s="10"/>
      <c r="J170" s="10"/>
      <c r="K170" s="11"/>
      <c r="L170" s="11"/>
      <c r="M170" s="11"/>
      <c r="N170" s="11"/>
    </row>
    <row r="171" spans="1:14" s="4" customFormat="1" ht="15" customHeight="1" x14ac:dyDescent="0.15">
      <c r="A171" s="8"/>
      <c r="G171" s="9"/>
      <c r="H171" s="10"/>
      <c r="I171" s="10"/>
      <c r="J171" s="10"/>
      <c r="K171" s="11"/>
      <c r="L171" s="11"/>
      <c r="M171" s="11"/>
      <c r="N171" s="11"/>
    </row>
    <row r="172" spans="1:14" s="4" customFormat="1" ht="15" customHeight="1" x14ac:dyDescent="0.15">
      <c r="A172" s="8"/>
      <c r="G172" s="9"/>
      <c r="H172" s="10"/>
      <c r="I172" s="10"/>
      <c r="J172" s="10"/>
      <c r="K172" s="11"/>
      <c r="L172" s="11"/>
      <c r="M172" s="11"/>
      <c r="N172" s="11"/>
    </row>
    <row r="173" spans="1:14" s="4" customFormat="1" ht="15" customHeight="1" x14ac:dyDescent="0.15">
      <c r="A173" s="8"/>
      <c r="G173" s="9"/>
      <c r="H173" s="10"/>
      <c r="I173" s="10"/>
      <c r="J173" s="10"/>
      <c r="K173" s="11"/>
      <c r="L173" s="11"/>
      <c r="M173" s="11"/>
      <c r="N173" s="11"/>
    </row>
    <row r="174" spans="1:14" s="4" customFormat="1" ht="15" customHeight="1" x14ac:dyDescent="0.15">
      <c r="A174" s="8"/>
      <c r="G174" s="9"/>
      <c r="H174" s="10"/>
      <c r="I174" s="10"/>
      <c r="J174" s="10"/>
      <c r="K174" s="11"/>
      <c r="L174" s="11"/>
      <c r="M174" s="11"/>
      <c r="N174" s="11"/>
    </row>
    <row r="175" spans="1:14" s="4" customFormat="1" ht="15" customHeight="1" x14ac:dyDescent="0.15">
      <c r="A175" s="8"/>
      <c r="G175" s="9"/>
      <c r="H175" s="10"/>
      <c r="I175" s="10"/>
      <c r="J175" s="10"/>
      <c r="K175" s="11"/>
      <c r="L175" s="11"/>
      <c r="M175" s="11"/>
      <c r="N175" s="11"/>
    </row>
    <row r="176" spans="1:14" s="4" customFormat="1" ht="15" customHeight="1" x14ac:dyDescent="0.15">
      <c r="A176" s="8"/>
      <c r="G176" s="9"/>
      <c r="H176" s="10"/>
      <c r="I176" s="10"/>
      <c r="J176" s="10"/>
      <c r="K176" s="11"/>
      <c r="L176" s="11"/>
      <c r="M176" s="11"/>
      <c r="N176" s="11"/>
    </row>
    <row r="177" spans="1:14" s="4" customFormat="1" ht="15" customHeight="1" x14ac:dyDescent="0.15">
      <c r="A177" s="8"/>
      <c r="G177" s="9"/>
      <c r="H177" s="10"/>
      <c r="I177" s="10"/>
      <c r="J177" s="10"/>
      <c r="K177" s="11"/>
      <c r="L177" s="11"/>
      <c r="M177" s="11"/>
      <c r="N177" s="11"/>
    </row>
    <row r="178" spans="1:14" s="4" customFormat="1" ht="15" customHeight="1" x14ac:dyDescent="0.15">
      <c r="A178" s="8"/>
      <c r="G178" s="9"/>
      <c r="H178" s="10"/>
      <c r="I178" s="10"/>
      <c r="J178" s="10"/>
      <c r="K178" s="11"/>
      <c r="L178" s="11"/>
      <c r="M178" s="11"/>
      <c r="N178" s="11"/>
    </row>
    <row r="179" spans="1:14" s="4" customFormat="1" ht="15" customHeight="1" x14ac:dyDescent="0.15">
      <c r="A179" s="8"/>
      <c r="G179" s="9"/>
      <c r="H179" s="10"/>
      <c r="I179" s="10"/>
      <c r="J179" s="10"/>
      <c r="K179" s="11"/>
      <c r="L179" s="11"/>
      <c r="M179" s="11"/>
      <c r="N179" s="11"/>
    </row>
    <row r="180" spans="1:14" s="4" customFormat="1" ht="15" customHeight="1" x14ac:dyDescent="0.15">
      <c r="A180" s="8"/>
      <c r="G180" s="9"/>
      <c r="H180" s="10"/>
      <c r="I180" s="10"/>
      <c r="J180" s="10"/>
      <c r="K180" s="11"/>
      <c r="L180" s="11"/>
      <c r="M180" s="11"/>
      <c r="N180" s="11"/>
    </row>
    <row r="181" spans="1:14" s="4" customFormat="1" ht="15" customHeight="1" x14ac:dyDescent="0.15">
      <c r="A181" s="8"/>
      <c r="G181" s="9"/>
      <c r="H181" s="10"/>
      <c r="I181" s="10"/>
      <c r="J181" s="10"/>
      <c r="K181" s="11"/>
      <c r="L181" s="11"/>
      <c r="M181" s="11"/>
      <c r="N181" s="11"/>
    </row>
    <row r="182" spans="1:14" s="4" customFormat="1" ht="15" customHeight="1" x14ac:dyDescent="0.15">
      <c r="A182" s="8"/>
      <c r="G182" s="9"/>
      <c r="H182" s="10"/>
      <c r="I182" s="10"/>
      <c r="J182" s="10"/>
      <c r="K182" s="11"/>
      <c r="L182" s="11"/>
      <c r="M182" s="11"/>
      <c r="N182" s="11"/>
    </row>
    <row r="183" spans="1:14" s="4" customFormat="1" ht="15" customHeight="1" x14ac:dyDescent="0.15">
      <c r="A183" s="8"/>
      <c r="G183" s="9"/>
      <c r="H183" s="10"/>
      <c r="I183" s="10"/>
      <c r="J183" s="10"/>
      <c r="K183" s="11"/>
      <c r="L183" s="11"/>
      <c r="M183" s="11"/>
      <c r="N183" s="11"/>
    </row>
    <row r="184" spans="1:14" s="4" customFormat="1" ht="15" customHeight="1" x14ac:dyDescent="0.15">
      <c r="A184" s="8"/>
      <c r="G184" s="9"/>
      <c r="H184" s="10"/>
      <c r="I184" s="10"/>
      <c r="J184" s="10"/>
      <c r="K184" s="11"/>
      <c r="L184" s="11"/>
      <c r="M184" s="11"/>
      <c r="N184" s="11"/>
    </row>
    <row r="185" spans="1:14" s="4" customFormat="1" ht="15" customHeight="1" x14ac:dyDescent="0.15">
      <c r="A185" s="8"/>
      <c r="G185" s="9"/>
      <c r="H185" s="10"/>
      <c r="I185" s="10"/>
      <c r="J185" s="10"/>
      <c r="K185" s="11"/>
      <c r="L185" s="11"/>
      <c r="M185" s="11"/>
      <c r="N185" s="11"/>
    </row>
    <row r="186" spans="1:14" s="4" customFormat="1" ht="15" customHeight="1" x14ac:dyDescent="0.15">
      <c r="A186" s="8"/>
      <c r="G186" s="9"/>
      <c r="H186" s="10"/>
      <c r="I186" s="10"/>
      <c r="J186" s="10"/>
      <c r="K186" s="11"/>
      <c r="L186" s="11"/>
      <c r="M186" s="11"/>
      <c r="N186" s="11"/>
    </row>
    <row r="187" spans="1:14" s="4" customFormat="1" ht="15" customHeight="1" x14ac:dyDescent="0.15">
      <c r="A187" s="8"/>
      <c r="G187" s="9"/>
      <c r="H187" s="10"/>
      <c r="I187" s="10"/>
      <c r="J187" s="10"/>
      <c r="K187" s="11"/>
      <c r="L187" s="11"/>
      <c r="M187" s="11"/>
      <c r="N187" s="11"/>
    </row>
    <row r="188" spans="1:14" s="4" customFormat="1" ht="15" customHeight="1" x14ac:dyDescent="0.15">
      <c r="A188" s="8"/>
      <c r="G188" s="9"/>
      <c r="H188" s="10"/>
      <c r="I188" s="10"/>
      <c r="J188" s="10"/>
      <c r="K188" s="11"/>
      <c r="L188" s="11"/>
      <c r="M188" s="11"/>
      <c r="N188" s="11"/>
    </row>
    <row r="189" spans="1:14" s="4" customFormat="1" ht="15" customHeight="1" x14ac:dyDescent="0.15">
      <c r="A189" s="8"/>
      <c r="G189" s="9"/>
      <c r="H189" s="10"/>
      <c r="I189" s="10"/>
      <c r="J189" s="10"/>
      <c r="K189" s="11"/>
      <c r="L189" s="11"/>
      <c r="M189" s="11"/>
      <c r="N189" s="11"/>
    </row>
    <row r="190" spans="1:14" s="4" customFormat="1" ht="15" customHeight="1" x14ac:dyDescent="0.15">
      <c r="A190" s="8"/>
      <c r="G190" s="9"/>
      <c r="H190" s="10"/>
      <c r="I190" s="10"/>
      <c r="J190" s="10"/>
      <c r="K190" s="11"/>
      <c r="L190" s="11"/>
      <c r="M190" s="11"/>
      <c r="N190" s="11"/>
    </row>
    <row r="191" spans="1:14" s="4" customFormat="1" ht="15" customHeight="1" x14ac:dyDescent="0.15">
      <c r="A191" s="8"/>
      <c r="G191" s="9"/>
      <c r="H191" s="10"/>
      <c r="I191" s="10"/>
      <c r="J191" s="10"/>
      <c r="K191" s="11"/>
      <c r="L191" s="11"/>
      <c r="M191" s="11"/>
      <c r="N191" s="11"/>
    </row>
    <row r="192" spans="1:14" s="4" customFormat="1" ht="15" customHeight="1" x14ac:dyDescent="0.15">
      <c r="A192" s="8"/>
      <c r="G192" s="9"/>
      <c r="H192" s="10"/>
      <c r="I192" s="10"/>
      <c r="J192" s="10"/>
      <c r="K192" s="11"/>
      <c r="L192" s="11"/>
      <c r="M192" s="11"/>
      <c r="N192" s="11"/>
    </row>
    <row r="193" spans="1:14" s="4" customFormat="1" ht="15" customHeight="1" x14ac:dyDescent="0.15">
      <c r="A193" s="8"/>
      <c r="G193" s="9"/>
      <c r="H193" s="10"/>
      <c r="I193" s="10"/>
      <c r="J193" s="10"/>
      <c r="K193" s="11"/>
      <c r="L193" s="11"/>
      <c r="M193" s="11"/>
      <c r="N193" s="11"/>
    </row>
    <row r="194" spans="1:14" s="4" customFormat="1" ht="15" customHeight="1" x14ac:dyDescent="0.15">
      <c r="A194" s="8"/>
      <c r="G194" s="9"/>
      <c r="H194" s="10"/>
      <c r="I194" s="10"/>
      <c r="J194" s="10"/>
      <c r="K194" s="11"/>
      <c r="L194" s="11"/>
      <c r="M194" s="11"/>
      <c r="N194" s="11"/>
    </row>
    <row r="195" spans="1:14" s="4" customFormat="1" ht="15" customHeight="1" x14ac:dyDescent="0.15">
      <c r="A195" s="8"/>
      <c r="G195" s="9"/>
      <c r="H195" s="10"/>
      <c r="I195" s="10"/>
      <c r="J195" s="10"/>
      <c r="K195" s="11"/>
      <c r="L195" s="11"/>
      <c r="M195" s="11"/>
      <c r="N195" s="11"/>
    </row>
    <row r="196" spans="1:14" s="4" customFormat="1" ht="15" customHeight="1" x14ac:dyDescent="0.15">
      <c r="A196" s="8"/>
      <c r="G196" s="9"/>
      <c r="H196" s="10"/>
      <c r="I196" s="10"/>
      <c r="J196" s="10"/>
      <c r="K196" s="11"/>
      <c r="L196" s="11"/>
      <c r="M196" s="11"/>
      <c r="N196" s="11"/>
    </row>
    <row r="197" spans="1:14" s="4" customFormat="1" ht="15" customHeight="1" x14ac:dyDescent="0.15">
      <c r="A197" s="8"/>
      <c r="G197" s="9"/>
      <c r="H197" s="10"/>
      <c r="I197" s="10"/>
      <c r="J197" s="10"/>
      <c r="K197" s="11"/>
      <c r="L197" s="11"/>
      <c r="M197" s="11"/>
      <c r="N197" s="11"/>
    </row>
    <row r="198" spans="1:14" s="4" customFormat="1" ht="15" customHeight="1" x14ac:dyDescent="0.15">
      <c r="A198" s="8"/>
      <c r="G198" s="9"/>
      <c r="H198" s="10"/>
      <c r="I198" s="10"/>
      <c r="J198" s="10"/>
      <c r="K198" s="11"/>
      <c r="L198" s="11"/>
      <c r="M198" s="11"/>
      <c r="N198" s="11"/>
    </row>
    <row r="199" spans="1:14" s="4" customFormat="1" ht="15" customHeight="1" x14ac:dyDescent="0.15">
      <c r="A199" s="8"/>
      <c r="G199" s="9"/>
      <c r="H199" s="10"/>
      <c r="I199" s="10"/>
      <c r="J199" s="10"/>
      <c r="K199" s="11"/>
      <c r="L199" s="11"/>
      <c r="M199" s="11"/>
      <c r="N199" s="11"/>
    </row>
    <row r="200" spans="1:14" s="4" customFormat="1" ht="15" customHeight="1" x14ac:dyDescent="0.15">
      <c r="A200" s="8"/>
      <c r="G200" s="9"/>
      <c r="H200" s="10"/>
      <c r="I200" s="10"/>
      <c r="J200" s="10"/>
      <c r="K200" s="11"/>
      <c r="L200" s="11"/>
      <c r="M200" s="11"/>
      <c r="N200" s="11"/>
    </row>
    <row r="201" spans="1:14" s="4" customFormat="1" ht="15" customHeight="1" x14ac:dyDescent="0.15">
      <c r="A201" s="8"/>
      <c r="G201" s="9"/>
      <c r="H201" s="10"/>
      <c r="I201" s="10"/>
      <c r="J201" s="10"/>
      <c r="K201" s="11"/>
      <c r="L201" s="11"/>
      <c r="M201" s="11"/>
      <c r="N201" s="11"/>
    </row>
    <row r="202" spans="1:14" s="4" customFormat="1" ht="15" customHeight="1" x14ac:dyDescent="0.15">
      <c r="A202" s="8"/>
      <c r="G202" s="9"/>
      <c r="H202" s="10"/>
      <c r="I202" s="10"/>
      <c r="J202" s="10"/>
      <c r="K202" s="11"/>
      <c r="L202" s="11"/>
      <c r="M202" s="11"/>
      <c r="N202" s="11"/>
    </row>
    <row r="203" spans="1:14" s="4" customFormat="1" ht="15" customHeight="1" x14ac:dyDescent="0.15">
      <c r="A203" s="8"/>
      <c r="G203" s="9"/>
      <c r="H203" s="10"/>
      <c r="I203" s="10"/>
      <c r="J203" s="10"/>
      <c r="K203" s="11"/>
      <c r="L203" s="11"/>
      <c r="M203" s="11"/>
      <c r="N203" s="11"/>
    </row>
    <row r="204" spans="1:14" s="4" customFormat="1" ht="15" customHeight="1" x14ac:dyDescent="0.15">
      <c r="A204" s="8"/>
      <c r="G204" s="9"/>
      <c r="H204" s="10"/>
      <c r="I204" s="10"/>
      <c r="J204" s="10"/>
      <c r="K204" s="11"/>
      <c r="L204" s="11"/>
      <c r="M204" s="11"/>
      <c r="N204" s="11"/>
    </row>
    <row r="205" spans="1:14" s="4" customFormat="1" ht="15" customHeight="1" x14ac:dyDescent="0.15">
      <c r="A205" s="8"/>
      <c r="G205" s="9"/>
      <c r="H205" s="10"/>
      <c r="I205" s="10"/>
      <c r="J205" s="10"/>
      <c r="K205" s="11"/>
      <c r="L205" s="11"/>
      <c r="M205" s="11"/>
      <c r="N205" s="11"/>
    </row>
    <row r="206" spans="1:14" s="4" customFormat="1" ht="15" customHeight="1" x14ac:dyDescent="0.15">
      <c r="A206" s="8"/>
      <c r="G206" s="9"/>
      <c r="H206" s="10"/>
      <c r="I206" s="10"/>
      <c r="J206" s="10"/>
      <c r="K206" s="11"/>
      <c r="L206" s="11"/>
      <c r="M206" s="11"/>
      <c r="N206" s="11"/>
    </row>
    <row r="207" spans="1:14" s="4" customFormat="1" ht="15" customHeight="1" x14ac:dyDescent="0.15">
      <c r="A207" s="8"/>
      <c r="G207" s="9"/>
      <c r="H207" s="10"/>
      <c r="I207" s="10"/>
      <c r="J207" s="10"/>
      <c r="K207" s="11"/>
      <c r="L207" s="11"/>
      <c r="M207" s="11"/>
      <c r="N207" s="11"/>
    </row>
    <row r="208" spans="1:14" s="4" customFormat="1" ht="15" customHeight="1" x14ac:dyDescent="0.15">
      <c r="A208" s="8"/>
      <c r="G208" s="9"/>
      <c r="H208" s="10"/>
      <c r="I208" s="10"/>
      <c r="J208" s="10"/>
      <c r="K208" s="11"/>
      <c r="L208" s="11"/>
      <c r="M208" s="11"/>
      <c r="N208" s="11"/>
    </row>
    <row r="209" spans="1:14" s="4" customFormat="1" ht="15" customHeight="1" x14ac:dyDescent="0.15">
      <c r="A209" s="8"/>
      <c r="G209" s="9"/>
      <c r="H209" s="10"/>
      <c r="I209" s="10"/>
      <c r="J209" s="10"/>
      <c r="K209" s="11"/>
      <c r="L209" s="11"/>
      <c r="M209" s="11"/>
      <c r="N209" s="11"/>
    </row>
    <row r="210" spans="1:14" s="4" customFormat="1" ht="15" customHeight="1" x14ac:dyDescent="0.15">
      <c r="A210" s="8"/>
      <c r="G210" s="9"/>
      <c r="H210" s="10"/>
      <c r="I210" s="10"/>
      <c r="J210" s="10"/>
      <c r="K210" s="11"/>
      <c r="L210" s="11"/>
      <c r="M210" s="11"/>
      <c r="N210" s="11"/>
    </row>
    <row r="211" spans="1:14" s="4" customFormat="1" ht="15" customHeight="1" x14ac:dyDescent="0.15">
      <c r="A211" s="8"/>
      <c r="G211" s="9"/>
      <c r="H211" s="10"/>
      <c r="I211" s="10"/>
      <c r="J211" s="10"/>
      <c r="K211" s="11"/>
      <c r="L211" s="11"/>
      <c r="M211" s="11"/>
      <c r="N211" s="11"/>
    </row>
    <row r="212" spans="1:14" s="4" customFormat="1" ht="15" customHeight="1" x14ac:dyDescent="0.15">
      <c r="A212" s="8"/>
      <c r="G212" s="9"/>
      <c r="H212" s="10"/>
      <c r="I212" s="10"/>
      <c r="J212" s="10"/>
      <c r="K212" s="11"/>
      <c r="L212" s="11"/>
      <c r="M212" s="11"/>
      <c r="N212" s="11"/>
    </row>
    <row r="213" spans="1:14" s="4" customFormat="1" ht="15" customHeight="1" x14ac:dyDescent="0.15">
      <c r="A213" s="8"/>
      <c r="G213" s="9"/>
      <c r="H213" s="10"/>
      <c r="I213" s="10"/>
      <c r="J213" s="10"/>
      <c r="K213" s="11"/>
      <c r="L213" s="11"/>
      <c r="M213" s="11"/>
      <c r="N213" s="11"/>
    </row>
    <row r="214" spans="1:14" s="4" customFormat="1" ht="15" customHeight="1" x14ac:dyDescent="0.15">
      <c r="A214" s="8"/>
      <c r="G214" s="9"/>
      <c r="H214" s="10"/>
      <c r="I214" s="10"/>
      <c r="J214" s="10"/>
      <c r="K214" s="11"/>
      <c r="L214" s="11"/>
      <c r="M214" s="11"/>
      <c r="N214" s="11"/>
    </row>
    <row r="215" spans="1:14" s="4" customFormat="1" ht="15" customHeight="1" x14ac:dyDescent="0.15">
      <c r="A215" s="8"/>
      <c r="G215" s="9"/>
      <c r="H215" s="10"/>
      <c r="I215" s="10"/>
      <c r="J215" s="10"/>
      <c r="K215" s="11"/>
      <c r="L215" s="11"/>
      <c r="M215" s="11"/>
      <c r="N215" s="11"/>
    </row>
    <row r="216" spans="1:14" s="4" customFormat="1" ht="15" customHeight="1" x14ac:dyDescent="0.15">
      <c r="A216" s="8"/>
      <c r="G216" s="9"/>
      <c r="H216" s="10"/>
      <c r="I216" s="10"/>
      <c r="J216" s="10"/>
      <c r="K216" s="11"/>
      <c r="L216" s="11"/>
      <c r="M216" s="11"/>
      <c r="N216" s="11"/>
    </row>
    <row r="217" spans="1:14" s="4" customFormat="1" ht="15" customHeight="1" x14ac:dyDescent="0.15">
      <c r="A217" s="8"/>
      <c r="G217" s="9"/>
      <c r="H217" s="10"/>
      <c r="I217" s="10"/>
      <c r="J217" s="10"/>
      <c r="K217" s="11"/>
      <c r="L217" s="11"/>
      <c r="M217" s="11"/>
      <c r="N217" s="11"/>
    </row>
    <row r="218" spans="1:14" s="4" customFormat="1" ht="15" customHeight="1" x14ac:dyDescent="0.15">
      <c r="A218" s="8"/>
      <c r="G218" s="9"/>
      <c r="H218" s="10"/>
      <c r="I218" s="10"/>
      <c r="J218" s="10"/>
      <c r="K218" s="11"/>
      <c r="L218" s="11"/>
      <c r="M218" s="11"/>
      <c r="N218" s="11"/>
    </row>
    <row r="219" spans="1:14" s="4" customFormat="1" ht="15" customHeight="1" x14ac:dyDescent="0.15">
      <c r="A219" s="8"/>
      <c r="G219" s="9"/>
      <c r="H219" s="10"/>
      <c r="I219" s="10"/>
      <c r="J219" s="10"/>
      <c r="K219" s="11"/>
      <c r="L219" s="11"/>
      <c r="M219" s="11"/>
      <c r="N219" s="11"/>
    </row>
    <row r="220" spans="1:14" s="4" customFormat="1" ht="15" customHeight="1" x14ac:dyDescent="0.15">
      <c r="A220" s="8"/>
      <c r="G220" s="9"/>
      <c r="H220" s="10"/>
      <c r="I220" s="10"/>
      <c r="J220" s="10"/>
      <c r="K220" s="11"/>
      <c r="L220" s="11"/>
      <c r="M220" s="11"/>
      <c r="N220" s="11"/>
    </row>
    <row r="221" spans="1:14" s="4" customFormat="1" ht="15" customHeight="1" x14ac:dyDescent="0.15">
      <c r="A221" s="8"/>
      <c r="G221" s="9"/>
      <c r="H221" s="10"/>
      <c r="I221" s="10"/>
      <c r="J221" s="10"/>
      <c r="K221" s="11"/>
      <c r="L221" s="11"/>
      <c r="M221" s="11"/>
      <c r="N221" s="11"/>
    </row>
    <row r="222" spans="1:14" s="4" customFormat="1" ht="15" customHeight="1" x14ac:dyDescent="0.15">
      <c r="A222" s="8"/>
      <c r="G222" s="9"/>
      <c r="H222" s="10"/>
      <c r="I222" s="10"/>
      <c r="J222" s="10"/>
      <c r="K222" s="11"/>
      <c r="L222" s="11"/>
      <c r="M222" s="11"/>
      <c r="N222" s="11"/>
    </row>
    <row r="223" spans="1:14" s="4" customFormat="1" ht="15" customHeight="1" x14ac:dyDescent="0.15">
      <c r="A223" s="8"/>
      <c r="G223" s="9"/>
      <c r="H223" s="10"/>
      <c r="I223" s="10"/>
      <c r="J223" s="10"/>
      <c r="K223" s="11"/>
      <c r="L223" s="11"/>
      <c r="M223" s="11"/>
      <c r="N223" s="11"/>
    </row>
    <row r="224" spans="1:14" s="4" customFormat="1" ht="15" customHeight="1" x14ac:dyDescent="0.15">
      <c r="A224" s="8"/>
      <c r="G224" s="9"/>
      <c r="H224" s="10"/>
      <c r="I224" s="10"/>
      <c r="J224" s="10"/>
      <c r="K224" s="11"/>
      <c r="L224" s="11"/>
      <c r="M224" s="11"/>
      <c r="N224" s="11"/>
    </row>
    <row r="225" spans="1:14" s="4" customFormat="1" ht="15" customHeight="1" x14ac:dyDescent="0.15">
      <c r="A225" s="8"/>
      <c r="G225" s="9"/>
      <c r="H225" s="10"/>
      <c r="I225" s="10"/>
      <c r="J225" s="10"/>
      <c r="K225" s="11"/>
      <c r="L225" s="11"/>
      <c r="M225" s="11"/>
      <c r="N225" s="11"/>
    </row>
    <row r="226" spans="1:14" s="4" customFormat="1" ht="15" customHeight="1" x14ac:dyDescent="0.15">
      <c r="A226" s="8"/>
      <c r="G226" s="9"/>
      <c r="H226" s="10"/>
      <c r="I226" s="10"/>
      <c r="J226" s="10"/>
      <c r="K226" s="11"/>
      <c r="L226" s="11"/>
      <c r="M226" s="11"/>
      <c r="N226" s="11"/>
    </row>
    <row r="227" spans="1:14" s="4" customFormat="1" ht="15" customHeight="1" x14ac:dyDescent="0.15">
      <c r="A227" s="8"/>
      <c r="G227" s="9"/>
      <c r="H227" s="10"/>
      <c r="I227" s="10"/>
      <c r="J227" s="10"/>
      <c r="K227" s="11"/>
      <c r="L227" s="11"/>
      <c r="M227" s="11"/>
      <c r="N227" s="11"/>
    </row>
    <row r="228" spans="1:14" s="4" customFormat="1" ht="15" customHeight="1" x14ac:dyDescent="0.15">
      <c r="A228" s="8"/>
      <c r="G228" s="9"/>
      <c r="H228" s="10"/>
      <c r="I228" s="10"/>
      <c r="J228" s="10"/>
      <c r="K228" s="11"/>
      <c r="L228" s="11"/>
      <c r="M228" s="11"/>
      <c r="N228" s="11"/>
    </row>
    <row r="229" spans="1:14" s="4" customFormat="1" ht="15" customHeight="1" x14ac:dyDescent="0.15">
      <c r="A229" s="8"/>
      <c r="G229" s="9"/>
      <c r="H229" s="10"/>
      <c r="I229" s="10"/>
      <c r="J229" s="10"/>
      <c r="K229" s="11"/>
      <c r="L229" s="11"/>
      <c r="M229" s="11"/>
      <c r="N229" s="11"/>
    </row>
    <row r="230" spans="1:14" s="4" customFormat="1" ht="15" customHeight="1" x14ac:dyDescent="0.15">
      <c r="A230" s="8"/>
      <c r="G230" s="9"/>
      <c r="H230" s="10"/>
      <c r="I230" s="10"/>
      <c r="J230" s="10"/>
      <c r="K230" s="11"/>
      <c r="L230" s="11"/>
      <c r="M230" s="11"/>
      <c r="N230" s="11"/>
    </row>
    <row r="231" spans="1:14" s="4" customFormat="1" ht="15" customHeight="1" x14ac:dyDescent="0.15">
      <c r="A231" s="8"/>
      <c r="G231" s="9"/>
      <c r="H231" s="10"/>
      <c r="I231" s="10"/>
      <c r="J231" s="10"/>
      <c r="K231" s="11"/>
      <c r="L231" s="11"/>
      <c r="M231" s="11"/>
      <c r="N231" s="11"/>
    </row>
    <row r="232" spans="1:14" s="4" customFormat="1" ht="15" customHeight="1" x14ac:dyDescent="0.15">
      <c r="A232" s="8"/>
      <c r="G232" s="9"/>
      <c r="H232" s="10"/>
      <c r="I232" s="10"/>
      <c r="J232" s="10"/>
      <c r="K232" s="11"/>
      <c r="L232" s="11"/>
      <c r="M232" s="11"/>
      <c r="N232" s="11"/>
    </row>
    <row r="233" spans="1:14" s="4" customFormat="1" ht="15" customHeight="1" x14ac:dyDescent="0.15">
      <c r="A233" s="8"/>
      <c r="G233" s="9"/>
      <c r="H233" s="10"/>
      <c r="I233" s="10"/>
      <c r="J233" s="10"/>
      <c r="K233" s="11"/>
      <c r="L233" s="11"/>
      <c r="M233" s="11"/>
      <c r="N233" s="11"/>
    </row>
    <row r="234" spans="1:14" s="4" customFormat="1" ht="15" customHeight="1" x14ac:dyDescent="0.15">
      <c r="A234" s="8"/>
      <c r="G234" s="9"/>
      <c r="H234" s="10"/>
      <c r="I234" s="10"/>
      <c r="J234" s="10"/>
      <c r="K234" s="11"/>
      <c r="L234" s="11"/>
      <c r="M234" s="11"/>
      <c r="N234" s="11"/>
    </row>
    <row r="235" spans="1:14" s="4" customFormat="1" ht="15" customHeight="1" x14ac:dyDescent="0.15">
      <c r="A235" s="8"/>
      <c r="G235" s="9"/>
      <c r="H235" s="10"/>
      <c r="I235" s="10"/>
      <c r="J235" s="10"/>
      <c r="K235" s="11"/>
      <c r="L235" s="11"/>
      <c r="M235" s="11"/>
      <c r="N235" s="11"/>
    </row>
    <row r="236" spans="1:14" s="4" customFormat="1" ht="15" customHeight="1" x14ac:dyDescent="0.15">
      <c r="A236" s="8"/>
      <c r="G236" s="9"/>
      <c r="H236" s="10"/>
      <c r="I236" s="10"/>
      <c r="J236" s="10"/>
      <c r="K236" s="11"/>
      <c r="L236" s="11"/>
      <c r="M236" s="11"/>
      <c r="N236" s="11"/>
    </row>
    <row r="237" spans="1:14" s="4" customFormat="1" ht="15" customHeight="1" x14ac:dyDescent="0.15">
      <c r="A237" s="8"/>
      <c r="G237" s="9"/>
      <c r="H237" s="10"/>
      <c r="I237" s="10"/>
      <c r="J237" s="10"/>
      <c r="K237" s="11"/>
      <c r="L237" s="11"/>
      <c r="M237" s="11"/>
      <c r="N237" s="11"/>
    </row>
    <row r="238" spans="1:14" s="4" customFormat="1" ht="15" customHeight="1" x14ac:dyDescent="0.15">
      <c r="A238" s="8"/>
      <c r="G238" s="9"/>
      <c r="H238" s="10"/>
      <c r="I238" s="10"/>
      <c r="J238" s="10"/>
      <c r="K238" s="11"/>
      <c r="L238" s="11"/>
      <c r="M238" s="11"/>
      <c r="N238" s="11"/>
    </row>
    <row r="239" spans="1:14" s="4" customFormat="1" ht="15" customHeight="1" x14ac:dyDescent="0.15">
      <c r="A239" s="8"/>
      <c r="G239" s="9"/>
      <c r="H239" s="10"/>
      <c r="I239" s="10"/>
      <c r="J239" s="10"/>
      <c r="K239" s="11"/>
      <c r="L239" s="11"/>
      <c r="M239" s="11"/>
      <c r="N239" s="11"/>
    </row>
    <row r="240" spans="1:14" s="4" customFormat="1" ht="15" customHeight="1" x14ac:dyDescent="0.15">
      <c r="A240" s="8"/>
      <c r="G240" s="9"/>
      <c r="H240" s="10"/>
      <c r="I240" s="10"/>
      <c r="J240" s="10"/>
      <c r="K240" s="11"/>
      <c r="L240" s="11"/>
      <c r="M240" s="11"/>
      <c r="N240" s="11"/>
    </row>
    <row r="241" spans="1:14" s="4" customFormat="1" ht="15" customHeight="1" x14ac:dyDescent="0.15">
      <c r="A241" s="8"/>
      <c r="G241" s="9"/>
      <c r="H241" s="10"/>
      <c r="I241" s="10"/>
      <c r="J241" s="10"/>
      <c r="K241" s="11"/>
      <c r="L241" s="11"/>
      <c r="M241" s="11"/>
      <c r="N241" s="11"/>
    </row>
    <row r="242" spans="1:14" s="4" customFormat="1" ht="15" customHeight="1" x14ac:dyDescent="0.15">
      <c r="A242" s="8"/>
      <c r="G242" s="9"/>
      <c r="H242" s="10"/>
      <c r="I242" s="10"/>
      <c r="J242" s="10"/>
      <c r="K242" s="11"/>
      <c r="L242" s="11"/>
      <c r="M242" s="11"/>
      <c r="N242" s="11"/>
    </row>
    <row r="243" spans="1:14" s="4" customFormat="1" ht="15" customHeight="1" x14ac:dyDescent="0.15">
      <c r="A243" s="8"/>
      <c r="G243" s="9"/>
      <c r="H243" s="10"/>
      <c r="I243" s="10"/>
      <c r="J243" s="10"/>
      <c r="K243" s="11"/>
      <c r="L243" s="11"/>
      <c r="M243" s="11"/>
      <c r="N243" s="11"/>
    </row>
    <row r="244" spans="1:14" s="4" customFormat="1" ht="15" customHeight="1" x14ac:dyDescent="0.15">
      <c r="A244" s="8"/>
      <c r="G244" s="9"/>
      <c r="H244" s="10"/>
      <c r="I244" s="10"/>
      <c r="J244" s="10"/>
      <c r="K244" s="11"/>
      <c r="L244" s="11"/>
      <c r="M244" s="11"/>
      <c r="N244" s="11"/>
    </row>
    <row r="245" spans="1:14" s="4" customFormat="1" ht="15" customHeight="1" x14ac:dyDescent="0.15">
      <c r="A245" s="8"/>
      <c r="G245" s="9"/>
      <c r="H245" s="10"/>
      <c r="I245" s="10"/>
      <c r="J245" s="10"/>
      <c r="K245" s="11"/>
      <c r="L245" s="11"/>
      <c r="M245" s="11"/>
      <c r="N245" s="11"/>
    </row>
    <row r="246" spans="1:14" s="4" customFormat="1" ht="15" customHeight="1" x14ac:dyDescent="0.15">
      <c r="A246" s="8"/>
      <c r="G246" s="9"/>
      <c r="H246" s="10"/>
      <c r="I246" s="10"/>
      <c r="J246" s="10"/>
      <c r="K246" s="11"/>
      <c r="L246" s="11"/>
      <c r="M246" s="11"/>
      <c r="N246" s="11"/>
    </row>
    <row r="247" spans="1:14" s="4" customFormat="1" ht="15" customHeight="1" x14ac:dyDescent="0.15">
      <c r="A247" s="8"/>
      <c r="G247" s="9"/>
      <c r="H247" s="10"/>
      <c r="I247" s="10"/>
      <c r="J247" s="10"/>
      <c r="K247" s="11"/>
      <c r="L247" s="11"/>
      <c r="M247" s="11"/>
      <c r="N247" s="11"/>
    </row>
    <row r="248" spans="1:14" s="4" customFormat="1" ht="15" customHeight="1" x14ac:dyDescent="0.15">
      <c r="A248" s="8"/>
      <c r="G248" s="9"/>
      <c r="H248" s="10"/>
      <c r="I248" s="10"/>
      <c r="J248" s="10"/>
      <c r="K248" s="11"/>
      <c r="L248" s="11"/>
      <c r="M248" s="11"/>
      <c r="N248" s="11"/>
    </row>
    <row r="249" spans="1:14" s="4" customFormat="1" ht="15" customHeight="1" x14ac:dyDescent="0.15">
      <c r="A249" s="8"/>
      <c r="G249" s="9"/>
      <c r="H249" s="10"/>
      <c r="I249" s="10"/>
      <c r="J249" s="10"/>
      <c r="K249" s="11"/>
      <c r="L249" s="11"/>
      <c r="M249" s="11"/>
      <c r="N249" s="11"/>
    </row>
    <row r="250" spans="1:14" s="4" customFormat="1" ht="15" customHeight="1" x14ac:dyDescent="0.15">
      <c r="A250" s="8"/>
      <c r="G250" s="9"/>
      <c r="H250" s="10"/>
      <c r="I250" s="10"/>
      <c r="J250" s="10"/>
      <c r="K250" s="11"/>
      <c r="L250" s="11"/>
      <c r="M250" s="11"/>
      <c r="N250" s="11"/>
    </row>
    <row r="251" spans="1:14" s="4" customFormat="1" ht="15" customHeight="1" x14ac:dyDescent="0.15">
      <c r="A251" s="8"/>
      <c r="G251" s="9"/>
      <c r="H251" s="10"/>
      <c r="I251" s="10"/>
      <c r="J251" s="10"/>
      <c r="K251" s="11"/>
      <c r="L251" s="11"/>
      <c r="M251" s="11"/>
      <c r="N251" s="11"/>
    </row>
    <row r="252" spans="1:14" s="4" customFormat="1" ht="15" customHeight="1" x14ac:dyDescent="0.15">
      <c r="A252" s="8"/>
      <c r="G252" s="9"/>
      <c r="H252" s="10"/>
      <c r="I252" s="10"/>
      <c r="J252" s="10"/>
      <c r="K252" s="11"/>
      <c r="L252" s="11"/>
      <c r="M252" s="11"/>
      <c r="N252" s="11"/>
    </row>
    <row r="253" spans="1:14" s="4" customFormat="1" ht="15" customHeight="1" x14ac:dyDescent="0.15">
      <c r="A253" s="8"/>
      <c r="G253" s="9"/>
      <c r="H253" s="10"/>
      <c r="I253" s="10"/>
      <c r="J253" s="10"/>
      <c r="K253" s="11"/>
      <c r="L253" s="11"/>
      <c r="M253" s="11"/>
      <c r="N253" s="11"/>
    </row>
    <row r="254" spans="1:14" s="4" customFormat="1" ht="15" customHeight="1" x14ac:dyDescent="0.15">
      <c r="A254" s="8"/>
      <c r="G254" s="9"/>
      <c r="H254" s="10"/>
      <c r="I254" s="10"/>
      <c r="J254" s="10"/>
      <c r="K254" s="11"/>
      <c r="L254" s="11"/>
      <c r="M254" s="11"/>
      <c r="N254" s="11"/>
    </row>
    <row r="255" spans="1:14" s="4" customFormat="1" ht="15" customHeight="1" x14ac:dyDescent="0.15">
      <c r="A255" s="8"/>
      <c r="G255" s="9"/>
      <c r="H255" s="10"/>
      <c r="I255" s="10"/>
      <c r="J255" s="10"/>
      <c r="K255" s="11"/>
      <c r="L255" s="11"/>
      <c r="M255" s="11"/>
      <c r="N255" s="11"/>
    </row>
    <row r="256" spans="1:14" s="4" customFormat="1" ht="15" customHeight="1" x14ac:dyDescent="0.15">
      <c r="A256" s="8"/>
      <c r="G256" s="9"/>
      <c r="H256" s="10"/>
      <c r="I256" s="10"/>
      <c r="J256" s="10"/>
      <c r="K256" s="11"/>
      <c r="L256" s="11"/>
      <c r="M256" s="11"/>
      <c r="N256" s="11"/>
    </row>
    <row r="257" spans="1:14" s="4" customFormat="1" ht="15" customHeight="1" x14ac:dyDescent="0.15">
      <c r="A257" s="8"/>
      <c r="G257" s="9"/>
      <c r="H257" s="10"/>
      <c r="I257" s="10"/>
      <c r="J257" s="10"/>
      <c r="K257" s="11"/>
      <c r="L257" s="11"/>
      <c r="M257" s="11"/>
      <c r="N257" s="11"/>
    </row>
    <row r="258" spans="1:14" s="4" customFormat="1" ht="15" customHeight="1" x14ac:dyDescent="0.15">
      <c r="A258" s="8"/>
      <c r="G258" s="9"/>
      <c r="H258" s="10"/>
      <c r="I258" s="10"/>
      <c r="J258" s="10"/>
      <c r="K258" s="11"/>
      <c r="L258" s="11"/>
      <c r="M258" s="11"/>
      <c r="N258" s="11"/>
    </row>
    <row r="259" spans="1:14" s="4" customFormat="1" ht="15" customHeight="1" x14ac:dyDescent="0.15">
      <c r="A259" s="8"/>
      <c r="G259" s="9"/>
      <c r="H259" s="10"/>
      <c r="I259" s="10"/>
      <c r="J259" s="10"/>
      <c r="K259" s="11"/>
      <c r="L259" s="11"/>
      <c r="M259" s="11"/>
      <c r="N259" s="11"/>
    </row>
    <row r="260" spans="1:14" s="4" customFormat="1" ht="15" customHeight="1" x14ac:dyDescent="0.15">
      <c r="A260" s="8"/>
      <c r="G260" s="9"/>
      <c r="H260" s="10"/>
      <c r="I260" s="10"/>
      <c r="J260" s="10"/>
      <c r="K260" s="11"/>
      <c r="L260" s="11"/>
      <c r="M260" s="11"/>
      <c r="N260" s="11"/>
    </row>
    <row r="261" spans="1:14" s="4" customFormat="1" ht="15" customHeight="1" x14ac:dyDescent="0.15">
      <c r="A261" s="8"/>
      <c r="G261" s="9"/>
      <c r="H261" s="10"/>
      <c r="I261" s="10"/>
      <c r="J261" s="10"/>
      <c r="K261" s="11"/>
      <c r="L261" s="11"/>
      <c r="M261" s="11"/>
      <c r="N261" s="11"/>
    </row>
    <row r="262" spans="1:14" s="4" customFormat="1" ht="15" customHeight="1" x14ac:dyDescent="0.15">
      <c r="A262" s="8"/>
      <c r="G262" s="9"/>
      <c r="H262" s="10"/>
      <c r="I262" s="10"/>
      <c r="J262" s="10"/>
      <c r="K262" s="11"/>
      <c r="L262" s="11"/>
      <c r="M262" s="11"/>
      <c r="N262" s="11"/>
    </row>
    <row r="263" spans="1:14" s="4" customFormat="1" ht="15" customHeight="1" x14ac:dyDescent="0.15">
      <c r="A263" s="8"/>
      <c r="G263" s="9"/>
      <c r="H263" s="10"/>
      <c r="I263" s="10"/>
      <c r="J263" s="10"/>
      <c r="K263" s="11"/>
      <c r="L263" s="11"/>
      <c r="M263" s="11"/>
      <c r="N263" s="11"/>
    </row>
    <row r="264" spans="1:14" s="4" customFormat="1" ht="15" customHeight="1" x14ac:dyDescent="0.15">
      <c r="A264" s="8"/>
      <c r="G264" s="9"/>
      <c r="H264" s="10"/>
      <c r="I264" s="10"/>
      <c r="J264" s="10"/>
      <c r="K264" s="11"/>
      <c r="L264" s="11"/>
      <c r="M264" s="11"/>
      <c r="N264" s="11"/>
    </row>
    <row r="265" spans="1:14" ht="15" customHeight="1" x14ac:dyDescent="0.15"/>
    <row r="266" spans="1:14" ht="15" customHeight="1" x14ac:dyDescent="0.15"/>
    <row r="267" spans="1:14" ht="15" customHeight="1" x14ac:dyDescent="0.15"/>
    <row r="268" spans="1:14" ht="15" customHeight="1" x14ac:dyDescent="0.15"/>
    <row r="269" spans="1:14" ht="15" customHeight="1" x14ac:dyDescent="0.15"/>
    <row r="270" spans="1:14" ht="15" customHeight="1" x14ac:dyDescent="0.15"/>
    <row r="271" spans="1:14" ht="15" customHeight="1" x14ac:dyDescent="0.15"/>
    <row r="272" spans="1:14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</sheetData>
  <autoFilter ref="B1:W108"/>
  <mergeCells count="15">
    <mergeCell ref="Q3:S3"/>
    <mergeCell ref="Q2:U2"/>
    <mergeCell ref="T3:U3"/>
    <mergeCell ref="A2:A4"/>
    <mergeCell ref="B2:B4"/>
    <mergeCell ref="P2:P4"/>
    <mergeCell ref="I3:K3"/>
    <mergeCell ref="L3:N3"/>
    <mergeCell ref="H2:N2"/>
    <mergeCell ref="O2:O4"/>
    <mergeCell ref="G2:G4"/>
    <mergeCell ref="C2:C4"/>
    <mergeCell ref="E2:E4"/>
    <mergeCell ref="D2:D4"/>
    <mergeCell ref="F2:F4"/>
  </mergeCells>
  <phoneticPr fontId="2"/>
  <dataValidations count="4">
    <dataValidation imeMode="on" allowBlank="1" showInputMessage="1" showErrorMessage="1" sqref="G5:G13 G17:G20 G53:G68 G70:G82 G86:G94 G98:G101"/>
    <dataValidation type="list" allowBlank="1" showInputMessage="1" showErrorMessage="1" sqref="T5:T102 O5:O102 Q5:R102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02">
      <formula1>$V$5:$V$10</formula1>
    </dataValidation>
    <dataValidation type="custom" errorStyle="warning" allowBlank="1" showInputMessage="1" showErrorMessage="1" sqref="M70:M74">
      <formula1>J70=M70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landscape" horizontalDpi="300" verticalDpi="300" r:id="rId1"/>
  <headerFooter alignWithMargins="0"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W688"/>
  <sheetViews>
    <sheetView view="pageBreakPreview" topLeftCell="B1" zoomScale="80" zoomScaleNormal="100" zoomScaleSheetLayoutView="80" workbookViewId="0">
      <selection activeCell="G13" sqref="G13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38.625" style="2" customWidth="1"/>
    <col min="8" max="8" width="6.75" style="6" customWidth="1"/>
    <col min="9" max="10" width="13.375" style="6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8.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3" s="4" customFormat="1" ht="30" customHeight="1" thickBot="1" x14ac:dyDescent="0.2">
      <c r="A1" s="8"/>
      <c r="B1" s="91" t="s">
        <v>25</v>
      </c>
      <c r="G1" s="9"/>
      <c r="H1" s="10"/>
      <c r="I1" s="10"/>
      <c r="J1" s="10"/>
      <c r="K1" s="11"/>
      <c r="L1" s="11"/>
      <c r="M1" s="11"/>
      <c r="N1" s="11"/>
    </row>
    <row r="2" spans="1:23" s="4" customFormat="1" ht="16.5" customHeight="1" thickBot="1" x14ac:dyDescent="0.2">
      <c r="A2" s="246"/>
      <c r="B2" s="249" t="s">
        <v>11</v>
      </c>
      <c r="C2" s="249" t="s">
        <v>12</v>
      </c>
      <c r="D2" s="256" t="s">
        <v>13</v>
      </c>
      <c r="E2" s="256" t="s">
        <v>14</v>
      </c>
      <c r="F2" s="256" t="s">
        <v>15</v>
      </c>
      <c r="G2" s="249" t="s">
        <v>16</v>
      </c>
      <c r="H2" s="255" t="s">
        <v>33</v>
      </c>
      <c r="I2" s="255"/>
      <c r="J2" s="255"/>
      <c r="K2" s="255"/>
      <c r="L2" s="255"/>
      <c r="M2" s="255"/>
      <c r="N2" s="255"/>
      <c r="O2" s="244" t="s">
        <v>20</v>
      </c>
      <c r="P2" s="244" t="s">
        <v>31</v>
      </c>
      <c r="Q2" s="244" t="s">
        <v>3</v>
      </c>
      <c r="R2" s="244"/>
      <c r="S2" s="244"/>
      <c r="T2" s="244"/>
      <c r="U2" s="244"/>
      <c r="V2" s="68"/>
    </row>
    <row r="3" spans="1:23" s="4" customFormat="1" ht="36.75" customHeight="1" thickBot="1" x14ac:dyDescent="0.2">
      <c r="A3" s="247"/>
      <c r="B3" s="249"/>
      <c r="C3" s="249"/>
      <c r="D3" s="256"/>
      <c r="E3" s="256"/>
      <c r="F3" s="256"/>
      <c r="G3" s="249"/>
      <c r="H3" s="92"/>
      <c r="I3" s="252" t="s">
        <v>1</v>
      </c>
      <c r="J3" s="253"/>
      <c r="K3" s="253"/>
      <c r="L3" s="254" t="s">
        <v>0</v>
      </c>
      <c r="M3" s="254"/>
      <c r="N3" s="254"/>
      <c r="O3" s="250"/>
      <c r="P3" s="250"/>
      <c r="Q3" s="244" t="s">
        <v>4</v>
      </c>
      <c r="R3" s="244"/>
      <c r="S3" s="244"/>
      <c r="T3" s="245" t="s">
        <v>5</v>
      </c>
      <c r="U3" s="245"/>
    </row>
    <row r="4" spans="1:23" s="8" customFormat="1" ht="38.25" customHeight="1" thickBot="1" x14ac:dyDescent="0.2">
      <c r="A4" s="248"/>
      <c r="B4" s="249"/>
      <c r="C4" s="249"/>
      <c r="D4" s="256"/>
      <c r="E4" s="256"/>
      <c r="F4" s="256"/>
      <c r="G4" s="249"/>
      <c r="H4" s="93" t="s">
        <v>17</v>
      </c>
      <c r="I4" s="94" t="s">
        <v>18</v>
      </c>
      <c r="J4" s="95" t="s">
        <v>34</v>
      </c>
      <c r="K4" s="96" t="s">
        <v>35</v>
      </c>
      <c r="L4" s="97" t="s">
        <v>19</v>
      </c>
      <c r="M4" s="98" t="s">
        <v>36</v>
      </c>
      <c r="N4" s="99" t="s">
        <v>37</v>
      </c>
      <c r="O4" s="251"/>
      <c r="P4" s="251"/>
      <c r="Q4" s="100" t="s">
        <v>32</v>
      </c>
      <c r="R4" s="101" t="s">
        <v>43</v>
      </c>
      <c r="S4" s="101" t="s">
        <v>38</v>
      </c>
      <c r="T4" s="102" t="s">
        <v>41</v>
      </c>
      <c r="U4" s="103" t="s">
        <v>40</v>
      </c>
    </row>
    <row r="5" spans="1:23" s="4" customFormat="1" ht="27" customHeight="1" x14ac:dyDescent="0.15">
      <c r="A5" s="7"/>
      <c r="B5" s="172" t="s">
        <v>959</v>
      </c>
      <c r="C5" s="178">
        <v>1</v>
      </c>
      <c r="D5" s="172">
        <v>4</v>
      </c>
      <c r="E5" s="172"/>
      <c r="F5" s="174" t="s">
        <v>44</v>
      </c>
      <c r="G5" s="146" t="s">
        <v>99</v>
      </c>
      <c r="H5" s="179">
        <v>20</v>
      </c>
      <c r="I5" s="180">
        <v>31</v>
      </c>
      <c r="J5" s="181">
        <v>734397</v>
      </c>
      <c r="K5" s="182">
        <f>IF(AND(I5&gt;0,J5&gt;0),J5/I5,0)</f>
        <v>23690.225806451614</v>
      </c>
      <c r="L5" s="183">
        <v>1842</v>
      </c>
      <c r="M5" s="181">
        <v>734397</v>
      </c>
      <c r="N5" s="182">
        <f t="shared" ref="N5:N8" si="0">IF(AND(L5&gt;0,M5&gt;0),M5/L5,0)</f>
        <v>398.6954397394137</v>
      </c>
      <c r="O5" s="35"/>
      <c r="P5" s="125"/>
      <c r="Q5" s="121"/>
      <c r="R5" s="121"/>
      <c r="S5" s="122"/>
      <c r="T5" s="51"/>
      <c r="U5" s="159"/>
      <c r="V5" s="64">
        <v>1</v>
      </c>
      <c r="W5" s="64" t="s">
        <v>6</v>
      </c>
    </row>
    <row r="6" spans="1:23" s="4" customFormat="1" ht="27" customHeight="1" x14ac:dyDescent="0.15">
      <c r="A6" s="7"/>
      <c r="B6" s="175" t="s">
        <v>959</v>
      </c>
      <c r="C6" s="7">
        <f>C5+1</f>
        <v>2</v>
      </c>
      <c r="D6" s="175">
        <v>4</v>
      </c>
      <c r="E6" s="175"/>
      <c r="F6" s="176" t="s">
        <v>44</v>
      </c>
      <c r="G6" s="153" t="s">
        <v>100</v>
      </c>
      <c r="H6" s="179">
        <v>20</v>
      </c>
      <c r="I6" s="180">
        <v>47</v>
      </c>
      <c r="J6" s="181">
        <v>1829649</v>
      </c>
      <c r="K6" s="184">
        <f t="shared" ref="K6:K8" si="1">IF(AND(I6&gt;0,J6&gt;0),J6/I6,0)</f>
        <v>38928.702127659577</v>
      </c>
      <c r="L6" s="183">
        <v>2738</v>
      </c>
      <c r="M6" s="181">
        <v>1829649</v>
      </c>
      <c r="N6" s="184">
        <f t="shared" si="0"/>
        <v>668.24287801314824</v>
      </c>
      <c r="O6" s="35"/>
      <c r="P6" s="70"/>
      <c r="Q6" s="48"/>
      <c r="R6" s="48"/>
      <c r="S6" s="71"/>
      <c r="T6" s="49"/>
      <c r="U6" s="73"/>
      <c r="V6" s="64">
        <v>2</v>
      </c>
      <c r="W6" s="66" t="s">
        <v>7</v>
      </c>
    </row>
    <row r="7" spans="1:23" s="4" customFormat="1" ht="27" customHeight="1" x14ac:dyDescent="0.15">
      <c r="A7" s="7"/>
      <c r="B7" s="177" t="s">
        <v>959</v>
      </c>
      <c r="C7" s="7">
        <v>3</v>
      </c>
      <c r="D7" s="116">
        <v>2</v>
      </c>
      <c r="E7" s="116">
        <v>5040005001976</v>
      </c>
      <c r="F7" s="104" t="s">
        <v>843</v>
      </c>
      <c r="G7" s="153" t="s">
        <v>844</v>
      </c>
      <c r="H7" s="179">
        <v>7</v>
      </c>
      <c r="I7" s="180">
        <v>82</v>
      </c>
      <c r="J7" s="181">
        <v>426142</v>
      </c>
      <c r="K7" s="182">
        <f t="shared" si="1"/>
        <v>5196.8536585365855</v>
      </c>
      <c r="L7" s="183">
        <v>7560</v>
      </c>
      <c r="M7" s="181">
        <v>426142</v>
      </c>
      <c r="N7" s="182">
        <f t="shared" si="0"/>
        <v>56.367989417989421</v>
      </c>
      <c r="O7" s="35"/>
      <c r="P7" s="125"/>
      <c r="Q7" s="121"/>
      <c r="R7" s="121"/>
      <c r="S7" s="122"/>
      <c r="T7" s="51"/>
      <c r="U7" s="76"/>
      <c r="V7" s="64">
        <v>2</v>
      </c>
      <c r="W7" s="65" t="s">
        <v>7</v>
      </c>
    </row>
    <row r="8" spans="1:23" s="4" customFormat="1" ht="27" customHeight="1" x14ac:dyDescent="0.15">
      <c r="A8" s="7"/>
      <c r="B8" s="177" t="s">
        <v>959</v>
      </c>
      <c r="C8" s="7">
        <v>4</v>
      </c>
      <c r="D8" s="42">
        <v>5</v>
      </c>
      <c r="E8" s="42">
        <v>2040005002250</v>
      </c>
      <c r="F8" s="104" t="s">
        <v>862</v>
      </c>
      <c r="G8" s="156" t="s">
        <v>863</v>
      </c>
      <c r="H8" s="179">
        <v>5</v>
      </c>
      <c r="I8" s="180">
        <v>60</v>
      </c>
      <c r="J8" s="181">
        <v>1662938</v>
      </c>
      <c r="K8" s="184">
        <f t="shared" si="1"/>
        <v>27715.633333333335</v>
      </c>
      <c r="L8" s="183">
        <v>3703</v>
      </c>
      <c r="M8" s="181">
        <v>1662938</v>
      </c>
      <c r="N8" s="184">
        <f t="shared" si="0"/>
        <v>449.0785849311369</v>
      </c>
      <c r="O8" s="35"/>
      <c r="P8" s="70"/>
      <c r="Q8" s="48" t="s">
        <v>663</v>
      </c>
      <c r="R8" s="48"/>
      <c r="S8" s="71">
        <v>0.13100000000000001</v>
      </c>
      <c r="T8" s="49"/>
      <c r="U8" s="73"/>
      <c r="V8" s="64">
        <v>3</v>
      </c>
      <c r="W8" s="65" t="s">
        <v>8</v>
      </c>
    </row>
    <row r="9" spans="1:23" s="4" customFormat="1" ht="27" customHeight="1" x14ac:dyDescent="0.15">
      <c r="A9" s="7"/>
      <c r="B9" s="43"/>
      <c r="C9" s="7"/>
      <c r="D9" s="42"/>
      <c r="E9" s="42"/>
      <c r="F9" s="43"/>
      <c r="G9" s="44"/>
      <c r="H9" s="31"/>
      <c r="I9" s="32"/>
      <c r="J9" s="33"/>
      <c r="K9" s="19">
        <f t="shared" ref="K9:K26" si="2">IF(AND(I9&gt;0,J9&gt;0),J9/I9,0)</f>
        <v>0</v>
      </c>
      <c r="L9" s="34"/>
      <c r="M9" s="33"/>
      <c r="N9" s="19">
        <f t="shared" ref="N9:N26" si="3">IF(AND(L9&gt;0,M9&gt;0),M9/L9,0)</f>
        <v>0</v>
      </c>
      <c r="O9" s="35"/>
      <c r="P9" s="70"/>
      <c r="Q9" s="48"/>
      <c r="R9" s="48"/>
      <c r="S9" s="71"/>
      <c r="T9" s="49"/>
      <c r="U9" s="73"/>
      <c r="V9" s="64">
        <v>4</v>
      </c>
      <c r="W9" s="65" t="s">
        <v>21</v>
      </c>
    </row>
    <row r="10" spans="1:23" s="4" customFormat="1" ht="27" customHeight="1" x14ac:dyDescent="0.15">
      <c r="A10" s="7"/>
      <c r="B10" s="43"/>
      <c r="C10" s="7"/>
      <c r="D10" s="42"/>
      <c r="E10" s="42"/>
      <c r="F10" s="43"/>
      <c r="G10" s="44"/>
      <c r="H10" s="31"/>
      <c r="I10" s="32"/>
      <c r="J10" s="33"/>
      <c r="K10" s="19">
        <f t="shared" si="2"/>
        <v>0</v>
      </c>
      <c r="L10" s="34"/>
      <c r="M10" s="33"/>
      <c r="N10" s="19">
        <f t="shared" si="3"/>
        <v>0</v>
      </c>
      <c r="O10" s="35"/>
      <c r="P10" s="70"/>
      <c r="Q10" s="50"/>
      <c r="R10" s="50"/>
      <c r="S10" s="71"/>
      <c r="T10" s="51"/>
      <c r="U10" s="73"/>
      <c r="V10" s="64">
        <v>5</v>
      </c>
      <c r="W10" s="65" t="s">
        <v>10</v>
      </c>
    </row>
    <row r="11" spans="1:23" s="4" customFormat="1" ht="27" customHeight="1" x14ac:dyDescent="0.15">
      <c r="A11" s="7"/>
      <c r="B11" s="43"/>
      <c r="C11" s="7"/>
      <c r="D11" s="42"/>
      <c r="E11" s="42"/>
      <c r="F11" s="43"/>
      <c r="G11" s="44"/>
      <c r="H11" s="31"/>
      <c r="I11" s="32"/>
      <c r="J11" s="33"/>
      <c r="K11" s="19">
        <f t="shared" si="2"/>
        <v>0</v>
      </c>
      <c r="L11" s="34"/>
      <c r="M11" s="33"/>
      <c r="N11" s="19">
        <f t="shared" si="3"/>
        <v>0</v>
      </c>
      <c r="O11" s="35"/>
      <c r="P11" s="70"/>
      <c r="Q11" s="48"/>
      <c r="R11" s="48"/>
      <c r="S11" s="71"/>
      <c r="T11" s="49"/>
      <c r="U11" s="73"/>
      <c r="V11" s="64">
        <v>6</v>
      </c>
      <c r="W11" s="66" t="s">
        <v>9</v>
      </c>
    </row>
    <row r="12" spans="1:23" s="4" customFormat="1" ht="27" customHeight="1" x14ac:dyDescent="0.15">
      <c r="A12" s="7"/>
      <c r="B12" s="43"/>
      <c r="C12" s="7"/>
      <c r="D12" s="42"/>
      <c r="E12" s="42"/>
      <c r="F12" s="43"/>
      <c r="G12" s="44"/>
      <c r="H12" s="31"/>
      <c r="I12" s="32"/>
      <c r="J12" s="33"/>
      <c r="K12" s="19">
        <f t="shared" si="2"/>
        <v>0</v>
      </c>
      <c r="L12" s="34"/>
      <c r="M12" s="33"/>
      <c r="N12" s="19">
        <f t="shared" si="3"/>
        <v>0</v>
      </c>
      <c r="O12" s="35"/>
      <c r="P12" s="70"/>
      <c r="Q12" s="50"/>
      <c r="R12" s="50"/>
      <c r="S12" s="71"/>
      <c r="T12" s="51"/>
      <c r="U12" s="73"/>
      <c r="V12" s="64"/>
      <c r="W12" s="66"/>
    </row>
    <row r="13" spans="1:23" s="4" customFormat="1" ht="27" customHeight="1" x14ac:dyDescent="0.15">
      <c r="A13" s="7"/>
      <c r="B13" s="47"/>
      <c r="C13" s="43"/>
      <c r="D13" s="42"/>
      <c r="E13" s="42"/>
      <c r="F13" s="47"/>
      <c r="G13" s="61"/>
      <c r="H13" s="31"/>
      <c r="I13" s="32"/>
      <c r="J13" s="33"/>
      <c r="K13" s="19">
        <f t="shared" si="2"/>
        <v>0</v>
      </c>
      <c r="L13" s="34"/>
      <c r="M13" s="33"/>
      <c r="N13" s="19">
        <f t="shared" si="3"/>
        <v>0</v>
      </c>
      <c r="O13" s="35"/>
      <c r="P13" s="70"/>
      <c r="Q13" s="48"/>
      <c r="R13" s="48"/>
      <c r="S13" s="71"/>
      <c r="T13" s="49"/>
      <c r="U13" s="73"/>
      <c r="V13" s="64"/>
      <c r="W13" s="65"/>
    </row>
    <row r="14" spans="1:23" s="4" customFormat="1" ht="27" customHeight="1" x14ac:dyDescent="0.15">
      <c r="A14" s="7"/>
      <c r="B14" s="47"/>
      <c r="C14" s="43"/>
      <c r="D14" s="42"/>
      <c r="E14" s="42"/>
      <c r="F14" s="47"/>
      <c r="G14" s="62"/>
      <c r="H14" s="31"/>
      <c r="I14" s="32"/>
      <c r="J14" s="33"/>
      <c r="K14" s="19">
        <f t="shared" si="2"/>
        <v>0</v>
      </c>
      <c r="L14" s="34"/>
      <c r="M14" s="33"/>
      <c r="N14" s="19">
        <f t="shared" si="3"/>
        <v>0</v>
      </c>
      <c r="O14" s="35"/>
      <c r="P14" s="70"/>
      <c r="Q14" s="50"/>
      <c r="R14" s="50"/>
      <c r="S14" s="71"/>
      <c r="T14" s="51"/>
      <c r="U14" s="73"/>
      <c r="V14" s="64"/>
      <c r="W14" s="66"/>
    </row>
    <row r="15" spans="1:23" s="4" customFormat="1" ht="27" customHeight="1" x14ac:dyDescent="0.15">
      <c r="A15" s="7"/>
      <c r="B15" s="47"/>
      <c r="C15" s="43"/>
      <c r="D15" s="42"/>
      <c r="E15" s="42"/>
      <c r="F15" s="47"/>
      <c r="G15" s="62"/>
      <c r="H15" s="31"/>
      <c r="I15" s="32"/>
      <c r="J15" s="33"/>
      <c r="K15" s="19">
        <f t="shared" si="2"/>
        <v>0</v>
      </c>
      <c r="L15" s="34"/>
      <c r="M15" s="33"/>
      <c r="N15" s="19">
        <f t="shared" si="3"/>
        <v>0</v>
      </c>
      <c r="O15" s="35"/>
      <c r="P15" s="70"/>
      <c r="Q15" s="48"/>
      <c r="R15" s="48"/>
      <c r="S15" s="71"/>
      <c r="T15" s="49"/>
      <c r="U15" s="73"/>
    </row>
    <row r="16" spans="1:23" s="4" customFormat="1" ht="27" customHeight="1" x14ac:dyDescent="0.15">
      <c r="A16" s="7"/>
      <c r="B16" s="47"/>
      <c r="C16" s="43"/>
      <c r="D16" s="42"/>
      <c r="E16" s="42"/>
      <c r="F16" s="47"/>
      <c r="G16" s="62"/>
      <c r="H16" s="31"/>
      <c r="I16" s="32"/>
      <c r="J16" s="33"/>
      <c r="K16" s="19">
        <f t="shared" si="2"/>
        <v>0</v>
      </c>
      <c r="L16" s="34"/>
      <c r="M16" s="33"/>
      <c r="N16" s="19">
        <f t="shared" si="3"/>
        <v>0</v>
      </c>
      <c r="O16" s="35"/>
      <c r="P16" s="70"/>
      <c r="Q16" s="50"/>
      <c r="R16" s="50"/>
      <c r="S16" s="71"/>
      <c r="T16" s="51"/>
      <c r="U16" s="73"/>
    </row>
    <row r="17" spans="1:21" s="4" customFormat="1" ht="27" customHeight="1" x14ac:dyDescent="0.15">
      <c r="A17" s="7"/>
      <c r="B17" s="47"/>
      <c r="C17" s="43"/>
      <c r="D17" s="42"/>
      <c r="E17" s="42"/>
      <c r="F17" s="47"/>
      <c r="G17" s="62"/>
      <c r="H17" s="31"/>
      <c r="I17" s="32"/>
      <c r="J17" s="33"/>
      <c r="K17" s="19">
        <f t="shared" si="2"/>
        <v>0</v>
      </c>
      <c r="L17" s="34"/>
      <c r="M17" s="33"/>
      <c r="N17" s="19">
        <f t="shared" si="3"/>
        <v>0</v>
      </c>
      <c r="O17" s="35"/>
      <c r="P17" s="70"/>
      <c r="Q17" s="48"/>
      <c r="R17" s="48"/>
      <c r="S17" s="71"/>
      <c r="T17" s="49"/>
      <c r="U17" s="73"/>
    </row>
    <row r="18" spans="1:21" s="4" customFormat="1" ht="27" customHeight="1" x14ac:dyDescent="0.15">
      <c r="A18" s="7"/>
      <c r="B18" s="47"/>
      <c r="C18" s="43"/>
      <c r="D18" s="42"/>
      <c r="E18" s="42"/>
      <c r="F18" s="47"/>
      <c r="G18" s="62"/>
      <c r="H18" s="31"/>
      <c r="I18" s="32"/>
      <c r="J18" s="33"/>
      <c r="K18" s="19">
        <f t="shared" si="2"/>
        <v>0</v>
      </c>
      <c r="L18" s="34"/>
      <c r="M18" s="33"/>
      <c r="N18" s="19">
        <f t="shared" si="3"/>
        <v>0</v>
      </c>
      <c r="O18" s="35"/>
      <c r="P18" s="70"/>
      <c r="Q18" s="50"/>
      <c r="R18" s="50"/>
      <c r="S18" s="71"/>
      <c r="T18" s="51"/>
      <c r="U18" s="73"/>
    </row>
    <row r="19" spans="1:21" s="4" customFormat="1" ht="27" customHeight="1" x14ac:dyDescent="0.15">
      <c r="A19" s="7"/>
      <c r="B19" s="47"/>
      <c r="C19" s="43"/>
      <c r="D19" s="42"/>
      <c r="E19" s="42"/>
      <c r="F19" s="47"/>
      <c r="G19" s="62"/>
      <c r="H19" s="31"/>
      <c r="I19" s="32"/>
      <c r="J19" s="33"/>
      <c r="K19" s="19">
        <f t="shared" si="2"/>
        <v>0</v>
      </c>
      <c r="L19" s="34"/>
      <c r="M19" s="33"/>
      <c r="N19" s="19">
        <f t="shared" si="3"/>
        <v>0</v>
      </c>
      <c r="O19" s="35"/>
      <c r="P19" s="70"/>
      <c r="Q19" s="48"/>
      <c r="R19" s="48"/>
      <c r="S19" s="71"/>
      <c r="T19" s="49"/>
      <c r="U19" s="73"/>
    </row>
    <row r="20" spans="1:21" s="4" customFormat="1" ht="27" customHeight="1" x14ac:dyDescent="0.15">
      <c r="A20" s="7"/>
      <c r="B20" s="47"/>
      <c r="C20" s="43"/>
      <c r="D20" s="42"/>
      <c r="E20" s="42"/>
      <c r="F20" s="47"/>
      <c r="G20" s="62"/>
      <c r="H20" s="31"/>
      <c r="I20" s="32"/>
      <c r="J20" s="33"/>
      <c r="K20" s="19">
        <f t="shared" si="2"/>
        <v>0</v>
      </c>
      <c r="L20" s="34"/>
      <c r="M20" s="33"/>
      <c r="N20" s="19">
        <f t="shared" si="3"/>
        <v>0</v>
      </c>
      <c r="O20" s="35"/>
      <c r="P20" s="70"/>
      <c r="Q20" s="50"/>
      <c r="R20" s="50"/>
      <c r="S20" s="71"/>
      <c r="T20" s="51"/>
      <c r="U20" s="73"/>
    </row>
    <row r="21" spans="1:21" s="4" customFormat="1" ht="27" customHeight="1" x14ac:dyDescent="0.15">
      <c r="A21" s="7"/>
      <c r="B21" s="47"/>
      <c r="C21" s="43"/>
      <c r="D21" s="42"/>
      <c r="E21" s="42"/>
      <c r="F21" s="47"/>
      <c r="G21" s="61"/>
      <c r="H21" s="31"/>
      <c r="I21" s="32"/>
      <c r="J21" s="33"/>
      <c r="K21" s="19">
        <f t="shared" si="2"/>
        <v>0</v>
      </c>
      <c r="L21" s="34"/>
      <c r="M21" s="33"/>
      <c r="N21" s="19">
        <f t="shared" si="3"/>
        <v>0</v>
      </c>
      <c r="O21" s="35"/>
      <c r="P21" s="70"/>
      <c r="Q21" s="48"/>
      <c r="R21" s="48"/>
      <c r="S21" s="71"/>
      <c r="T21" s="49"/>
      <c r="U21" s="73"/>
    </row>
    <row r="22" spans="1:21" s="4" customFormat="1" ht="27" customHeight="1" x14ac:dyDescent="0.15">
      <c r="A22" s="7"/>
      <c r="B22" s="47"/>
      <c r="C22" s="43"/>
      <c r="D22" s="42"/>
      <c r="E22" s="42"/>
      <c r="F22" s="47"/>
      <c r="G22" s="61"/>
      <c r="H22" s="31"/>
      <c r="I22" s="32"/>
      <c r="J22" s="33"/>
      <c r="K22" s="19">
        <f t="shared" si="2"/>
        <v>0</v>
      </c>
      <c r="L22" s="34"/>
      <c r="M22" s="33"/>
      <c r="N22" s="19">
        <f t="shared" si="3"/>
        <v>0</v>
      </c>
      <c r="O22" s="35"/>
      <c r="P22" s="70"/>
      <c r="Q22" s="50"/>
      <c r="R22" s="50"/>
      <c r="S22" s="71"/>
      <c r="T22" s="51"/>
      <c r="U22" s="73"/>
    </row>
    <row r="23" spans="1:21" s="4" customFormat="1" ht="27" customHeight="1" x14ac:dyDescent="0.15">
      <c r="A23" s="7"/>
      <c r="B23" s="47"/>
      <c r="C23" s="43"/>
      <c r="D23" s="42"/>
      <c r="E23" s="42"/>
      <c r="F23" s="47"/>
      <c r="G23" s="61"/>
      <c r="H23" s="31"/>
      <c r="I23" s="32"/>
      <c r="J23" s="33"/>
      <c r="K23" s="19">
        <f t="shared" si="2"/>
        <v>0</v>
      </c>
      <c r="L23" s="34"/>
      <c r="M23" s="33"/>
      <c r="N23" s="19">
        <f t="shared" si="3"/>
        <v>0</v>
      </c>
      <c r="O23" s="35"/>
      <c r="P23" s="70"/>
      <c r="Q23" s="48"/>
      <c r="R23" s="48"/>
      <c r="S23" s="71"/>
      <c r="T23" s="49"/>
      <c r="U23" s="73"/>
    </row>
    <row r="24" spans="1:21" s="4" customFormat="1" ht="27" customHeight="1" x14ac:dyDescent="0.15">
      <c r="A24" s="7"/>
      <c r="B24" s="47"/>
      <c r="C24" s="43"/>
      <c r="D24" s="42"/>
      <c r="E24" s="42"/>
      <c r="F24" s="47"/>
      <c r="G24" s="61"/>
      <c r="H24" s="31"/>
      <c r="I24" s="32"/>
      <c r="J24" s="33"/>
      <c r="K24" s="19">
        <f t="shared" si="2"/>
        <v>0</v>
      </c>
      <c r="L24" s="34"/>
      <c r="M24" s="33"/>
      <c r="N24" s="19">
        <f t="shared" si="3"/>
        <v>0</v>
      </c>
      <c r="O24" s="35"/>
      <c r="P24" s="70"/>
      <c r="Q24" s="50"/>
      <c r="R24" s="50"/>
      <c r="S24" s="71"/>
      <c r="T24" s="51"/>
      <c r="U24" s="73"/>
    </row>
    <row r="25" spans="1:21" s="4" customFormat="1" ht="27" customHeight="1" x14ac:dyDescent="0.15">
      <c r="A25" s="7"/>
      <c r="B25" s="47"/>
      <c r="C25" s="43"/>
      <c r="D25" s="42"/>
      <c r="E25" s="42"/>
      <c r="F25" s="47"/>
      <c r="G25" s="62"/>
      <c r="H25" s="31"/>
      <c r="I25" s="32"/>
      <c r="J25" s="33"/>
      <c r="K25" s="19">
        <f t="shared" si="2"/>
        <v>0</v>
      </c>
      <c r="L25" s="34"/>
      <c r="M25" s="33"/>
      <c r="N25" s="19">
        <f t="shared" si="3"/>
        <v>0</v>
      </c>
      <c r="O25" s="35"/>
      <c r="P25" s="70"/>
      <c r="Q25" s="48"/>
      <c r="R25" s="48"/>
      <c r="S25" s="71"/>
      <c r="T25" s="49"/>
      <c r="U25" s="73"/>
    </row>
    <row r="26" spans="1:21" s="4" customFormat="1" ht="27" customHeight="1" thickBot="1" x14ac:dyDescent="0.2">
      <c r="A26" s="7"/>
      <c r="B26" s="84"/>
      <c r="C26" s="84"/>
      <c r="D26" s="42"/>
      <c r="E26" s="85"/>
      <c r="F26" s="84"/>
      <c r="G26" s="81"/>
      <c r="H26" s="82"/>
      <c r="I26" s="21"/>
      <c r="J26" s="22"/>
      <c r="K26" s="25">
        <f t="shared" si="2"/>
        <v>0</v>
      </c>
      <c r="L26" s="23"/>
      <c r="M26" s="24"/>
      <c r="N26" s="25">
        <f t="shared" si="3"/>
        <v>0</v>
      </c>
      <c r="O26" s="79"/>
      <c r="P26" s="80"/>
      <c r="Q26" s="50"/>
      <c r="R26" s="50"/>
      <c r="S26" s="75"/>
      <c r="T26" s="51"/>
      <c r="U26" s="74"/>
    </row>
    <row r="27" spans="1:21" s="4" customFormat="1" ht="15" customHeight="1" x14ac:dyDescent="0.15">
      <c r="A27" s="8"/>
      <c r="B27" s="13" t="s">
        <v>2</v>
      </c>
      <c r="D27" s="86">
        <f>COUNTIF(D5:D26,1)</f>
        <v>0</v>
      </c>
      <c r="E27" s="28"/>
      <c r="F27" s="13"/>
      <c r="G27" s="83">
        <f>COUNTA(G5:G26)</f>
        <v>4</v>
      </c>
      <c r="H27" s="10">
        <f>SUM(H5:H26)</f>
        <v>52</v>
      </c>
      <c r="I27" s="10">
        <f>SUM(I5:I26)</f>
        <v>220</v>
      </c>
      <c r="J27" s="10">
        <f>SUM(J5:J26)</f>
        <v>4653126</v>
      </c>
      <c r="K27" s="12">
        <f>IF(AND(I27&gt;0,J27&gt;0),J27/I27,0)</f>
        <v>21150.572727272727</v>
      </c>
      <c r="L27" s="10">
        <f>SUM(L5:L26)</f>
        <v>15843</v>
      </c>
      <c r="M27" s="10">
        <f>SUM(M5:M26)</f>
        <v>4653126</v>
      </c>
      <c r="N27" s="12">
        <f>IF(AND(L27&gt;0,M27&gt;0),M27/L27,0)</f>
        <v>293.70232910433629</v>
      </c>
      <c r="Q27" s="58"/>
      <c r="R27" s="58"/>
      <c r="S27" s="59"/>
      <c r="T27" s="60"/>
      <c r="U27" s="63"/>
    </row>
    <row r="28" spans="1:21" s="4" customFormat="1" ht="15" customHeight="1" x14ac:dyDescent="0.15">
      <c r="A28" s="8"/>
      <c r="D28" s="28">
        <f>COUNTIF(D5:D26,2)</f>
        <v>1</v>
      </c>
      <c r="E28" s="28"/>
      <c r="G28" s="9"/>
      <c r="H28" s="10"/>
      <c r="I28" s="10"/>
      <c r="J28" s="10"/>
      <c r="K28" s="11"/>
      <c r="L28" s="11"/>
      <c r="M28" s="11"/>
      <c r="N28" s="11"/>
      <c r="Q28" s="55"/>
      <c r="R28" s="55"/>
      <c r="S28" s="56"/>
      <c r="T28" s="57"/>
      <c r="U28" s="54"/>
    </row>
    <row r="29" spans="1:21" s="4" customFormat="1" ht="15" customHeight="1" x14ac:dyDescent="0.15">
      <c r="A29" s="8"/>
      <c r="D29" s="28">
        <f>COUNTIF(D5:D26,3)</f>
        <v>0</v>
      </c>
      <c r="E29" s="28"/>
      <c r="G29" s="9"/>
      <c r="H29" s="10">
        <f>COUNTA(H5:H26)</f>
        <v>4</v>
      </c>
      <c r="I29" s="10"/>
      <c r="J29" s="10"/>
      <c r="K29" s="11"/>
      <c r="L29" s="11"/>
      <c r="M29" s="11"/>
      <c r="N29" s="11"/>
      <c r="Q29" s="55"/>
      <c r="R29" s="55"/>
      <c r="S29" s="56"/>
      <c r="T29" s="57"/>
      <c r="U29" s="54"/>
    </row>
    <row r="30" spans="1:21" s="4" customFormat="1" ht="15" customHeight="1" x14ac:dyDescent="0.15">
      <c r="A30" s="8"/>
      <c r="D30" s="28">
        <f>COUNTIF(D5:D26,4)</f>
        <v>2</v>
      </c>
      <c r="E30" s="28"/>
      <c r="G30" s="9"/>
      <c r="H30" s="10"/>
      <c r="I30" s="10"/>
      <c r="J30" s="10"/>
      <c r="K30" s="11"/>
      <c r="L30" s="11"/>
      <c r="M30" s="11"/>
      <c r="N30" s="11"/>
      <c r="Q30" s="55"/>
      <c r="R30" s="55"/>
      <c r="S30" s="56"/>
      <c r="T30" s="57"/>
      <c r="U30" s="54"/>
    </row>
    <row r="31" spans="1:21" s="4" customFormat="1" ht="15" customHeight="1" x14ac:dyDescent="0.15">
      <c r="A31" s="8"/>
      <c r="D31" s="28">
        <f>COUNTIF(D5:D26,5)</f>
        <v>1</v>
      </c>
      <c r="E31" s="28"/>
      <c r="G31" s="9"/>
      <c r="H31" s="10"/>
      <c r="I31" s="10"/>
      <c r="J31" s="10"/>
      <c r="K31" s="11"/>
      <c r="L31" s="11"/>
      <c r="M31" s="11"/>
      <c r="N31" s="11"/>
      <c r="Q31" s="55"/>
      <c r="R31" s="55"/>
      <c r="S31" s="56"/>
      <c r="T31" s="57"/>
      <c r="U31" s="54"/>
    </row>
    <row r="32" spans="1:21" s="4" customFormat="1" ht="15" customHeight="1" x14ac:dyDescent="0.15">
      <c r="A32" s="8"/>
      <c r="D32" s="28">
        <f>COUNTIF(D5:D26,6)</f>
        <v>0</v>
      </c>
      <c r="E32" s="28"/>
      <c r="G32" s="9"/>
      <c r="H32" s="10"/>
      <c r="I32" s="10"/>
      <c r="J32" s="10"/>
      <c r="K32" s="11"/>
      <c r="L32" s="11"/>
      <c r="M32" s="11"/>
      <c r="N32" s="11"/>
      <c r="Q32" s="55"/>
      <c r="R32" s="55"/>
      <c r="S32" s="56"/>
      <c r="T32" s="57"/>
      <c r="U32" s="54"/>
    </row>
    <row r="33" spans="1:21" s="4" customFormat="1" ht="15" customHeight="1" x14ac:dyDescent="0.15">
      <c r="A33" s="8"/>
      <c r="D33" s="28"/>
      <c r="E33" s="28"/>
      <c r="G33" s="9"/>
      <c r="H33" s="10"/>
      <c r="I33" s="10"/>
      <c r="J33" s="10"/>
      <c r="K33" s="11"/>
      <c r="L33" s="11"/>
      <c r="M33" s="11"/>
      <c r="N33" s="11"/>
      <c r="Q33" s="55"/>
      <c r="R33" s="55"/>
      <c r="S33" s="56"/>
      <c r="T33" s="57"/>
      <c r="U33" s="54"/>
    </row>
    <row r="34" spans="1:21" s="4" customFormat="1" ht="15" customHeight="1" x14ac:dyDescent="0.15">
      <c r="A34" s="8"/>
      <c r="D34" s="28"/>
      <c r="E34" s="28"/>
      <c r="G34" s="9"/>
      <c r="H34" s="10"/>
      <c r="I34" s="10"/>
      <c r="J34" s="10"/>
      <c r="K34" s="11"/>
      <c r="L34" s="11"/>
      <c r="M34" s="11"/>
      <c r="N34" s="11"/>
      <c r="Q34" s="54"/>
      <c r="R34" s="54"/>
      <c r="S34" s="54"/>
      <c r="T34" s="54"/>
      <c r="U34" s="54"/>
    </row>
    <row r="35" spans="1:21" s="4" customFormat="1" ht="15" customHeight="1" x14ac:dyDescent="0.15">
      <c r="A35" s="8"/>
      <c r="D35" s="28"/>
      <c r="E35" s="28"/>
      <c r="G35" s="9"/>
      <c r="H35" s="10"/>
      <c r="I35" s="10"/>
      <c r="J35" s="10"/>
      <c r="K35" s="11"/>
      <c r="L35" s="11"/>
      <c r="M35" s="11"/>
      <c r="N35" s="11"/>
      <c r="Q35" s="54"/>
      <c r="R35" s="54"/>
      <c r="S35" s="54"/>
      <c r="T35" s="54"/>
      <c r="U35" s="54"/>
    </row>
    <row r="36" spans="1:21" s="4" customFormat="1" ht="15" customHeight="1" x14ac:dyDescent="0.15">
      <c r="A36" s="8"/>
      <c r="D36" s="28"/>
      <c r="E36" s="28"/>
      <c r="G36" s="9"/>
      <c r="H36" s="10"/>
      <c r="I36" s="10"/>
      <c r="J36" s="10"/>
      <c r="K36" s="11"/>
      <c r="L36" s="11"/>
      <c r="M36" s="11"/>
      <c r="N36" s="11"/>
    </row>
    <row r="37" spans="1:21" s="4" customFormat="1" ht="15" customHeight="1" x14ac:dyDescent="0.15">
      <c r="A37" s="8"/>
      <c r="G37" s="9"/>
      <c r="H37" s="10"/>
      <c r="I37" s="10"/>
      <c r="J37" s="10"/>
      <c r="K37" s="11"/>
      <c r="L37" s="11"/>
      <c r="M37" s="11"/>
      <c r="N37" s="11"/>
    </row>
    <row r="38" spans="1:21" s="4" customFormat="1" ht="15" customHeight="1" x14ac:dyDescent="0.15">
      <c r="A38" s="8"/>
      <c r="G38" s="9"/>
      <c r="H38" s="10"/>
      <c r="I38" s="10"/>
      <c r="J38" s="10"/>
      <c r="K38" s="11"/>
      <c r="L38" s="11"/>
      <c r="M38" s="11"/>
      <c r="N38" s="11"/>
    </row>
    <row r="39" spans="1:21" s="4" customFormat="1" ht="15" customHeight="1" x14ac:dyDescent="0.15">
      <c r="A39" s="8"/>
      <c r="G39" s="9"/>
      <c r="H39" s="10"/>
      <c r="I39" s="10"/>
      <c r="J39" s="10"/>
      <c r="K39" s="11"/>
      <c r="L39" s="11"/>
      <c r="M39" s="11"/>
      <c r="N39" s="11"/>
    </row>
    <row r="40" spans="1:21" s="4" customFormat="1" ht="15" customHeight="1" x14ac:dyDescent="0.15">
      <c r="A40" s="8"/>
      <c r="G40" s="9"/>
      <c r="H40" s="10"/>
      <c r="I40" s="10"/>
      <c r="J40" s="10"/>
      <c r="K40" s="11"/>
      <c r="L40" s="11"/>
      <c r="M40" s="11"/>
      <c r="N40" s="11"/>
    </row>
    <row r="41" spans="1:21" s="4" customFormat="1" ht="15" customHeight="1" x14ac:dyDescent="0.15">
      <c r="A41" s="8"/>
      <c r="G41" s="9"/>
      <c r="H41" s="10"/>
      <c r="I41" s="10"/>
      <c r="J41" s="10"/>
      <c r="K41" s="11"/>
      <c r="L41" s="11"/>
      <c r="M41" s="11"/>
      <c r="N41" s="11"/>
    </row>
    <row r="42" spans="1:21" s="4" customFormat="1" ht="15" customHeight="1" x14ac:dyDescent="0.15">
      <c r="A42" s="8"/>
      <c r="G42" s="9"/>
      <c r="H42" s="10"/>
      <c r="I42" s="10"/>
      <c r="J42" s="10"/>
      <c r="K42" s="11"/>
      <c r="L42" s="11"/>
      <c r="M42" s="11"/>
      <c r="N42" s="11"/>
    </row>
    <row r="43" spans="1:21" s="4" customFormat="1" ht="15" customHeight="1" x14ac:dyDescent="0.15">
      <c r="A43" s="8"/>
      <c r="G43" s="9"/>
      <c r="H43" s="10"/>
      <c r="I43" s="10"/>
      <c r="J43" s="10"/>
      <c r="K43" s="11"/>
      <c r="L43" s="11"/>
      <c r="M43" s="11"/>
      <c r="N43" s="11"/>
    </row>
    <row r="44" spans="1:21" s="4" customFormat="1" ht="15" customHeight="1" x14ac:dyDescent="0.15">
      <c r="A44" s="8"/>
      <c r="G44" s="9"/>
      <c r="H44" s="10"/>
      <c r="I44" s="10"/>
      <c r="J44" s="10"/>
      <c r="K44" s="11"/>
      <c r="L44" s="11"/>
      <c r="M44" s="11"/>
      <c r="N44" s="11"/>
    </row>
    <row r="45" spans="1:21" s="4" customFormat="1" ht="15" customHeight="1" x14ac:dyDescent="0.15">
      <c r="A45" s="8"/>
      <c r="G45" s="9"/>
      <c r="H45" s="10"/>
      <c r="I45" s="10"/>
      <c r="J45" s="10"/>
      <c r="K45" s="11"/>
      <c r="L45" s="11"/>
      <c r="M45" s="11"/>
      <c r="N45" s="11"/>
    </row>
    <row r="46" spans="1:21" s="4" customFormat="1" ht="15" customHeight="1" x14ac:dyDescent="0.15">
      <c r="A46" s="8"/>
      <c r="G46" s="9"/>
      <c r="H46" s="10"/>
      <c r="I46" s="10"/>
      <c r="J46" s="10"/>
      <c r="K46" s="11"/>
      <c r="L46" s="11"/>
      <c r="M46" s="11"/>
      <c r="N46" s="11"/>
    </row>
    <row r="47" spans="1:21" s="4" customFormat="1" ht="15" customHeight="1" x14ac:dyDescent="0.15">
      <c r="A47" s="8"/>
      <c r="G47" s="9"/>
      <c r="H47" s="10"/>
      <c r="I47" s="10"/>
      <c r="J47" s="10"/>
      <c r="K47" s="11"/>
      <c r="L47" s="11"/>
      <c r="M47" s="11"/>
      <c r="N47" s="11"/>
    </row>
    <row r="48" spans="1:21" s="4" customFormat="1" ht="15" customHeight="1" x14ac:dyDescent="0.15">
      <c r="A48" s="8"/>
      <c r="G48" s="9"/>
      <c r="H48" s="10"/>
      <c r="I48" s="10"/>
      <c r="J48" s="10"/>
      <c r="K48" s="11"/>
      <c r="L48" s="11"/>
      <c r="M48" s="11"/>
      <c r="N48" s="11"/>
    </row>
    <row r="49" spans="1:14" s="4" customFormat="1" ht="15" customHeight="1" x14ac:dyDescent="0.15">
      <c r="A49" s="8"/>
      <c r="G49" s="9"/>
      <c r="H49" s="10"/>
      <c r="I49" s="10"/>
      <c r="J49" s="10"/>
      <c r="K49" s="11"/>
      <c r="L49" s="11"/>
      <c r="M49" s="11"/>
      <c r="N49" s="11"/>
    </row>
    <row r="50" spans="1:14" s="4" customFormat="1" ht="15" customHeight="1" x14ac:dyDescent="0.15">
      <c r="A50" s="8"/>
      <c r="G50" s="9"/>
      <c r="H50" s="10"/>
      <c r="I50" s="10"/>
      <c r="J50" s="10"/>
      <c r="K50" s="11"/>
      <c r="L50" s="11"/>
      <c r="M50" s="11"/>
      <c r="N50" s="11"/>
    </row>
    <row r="51" spans="1:14" s="4" customFormat="1" ht="15" customHeight="1" x14ac:dyDescent="0.15">
      <c r="A51" s="8"/>
      <c r="G51" s="9"/>
      <c r="H51" s="10"/>
      <c r="I51" s="10"/>
      <c r="J51" s="10"/>
      <c r="K51" s="11"/>
      <c r="L51" s="11"/>
      <c r="M51" s="11"/>
      <c r="N51" s="11"/>
    </row>
    <row r="52" spans="1:14" s="4" customFormat="1" ht="15" customHeight="1" x14ac:dyDescent="0.15">
      <c r="A52" s="8"/>
      <c r="G52" s="9"/>
      <c r="H52" s="10"/>
      <c r="I52" s="10"/>
      <c r="J52" s="10"/>
      <c r="K52" s="11"/>
      <c r="L52" s="11"/>
      <c r="M52" s="11"/>
      <c r="N52" s="11"/>
    </row>
    <row r="53" spans="1:14" s="4" customFormat="1" ht="15" customHeight="1" x14ac:dyDescent="0.15">
      <c r="A53" s="8"/>
      <c r="G53" s="9"/>
      <c r="H53" s="10"/>
      <c r="I53" s="10"/>
      <c r="J53" s="10"/>
      <c r="K53" s="11"/>
      <c r="L53" s="11"/>
      <c r="M53" s="11"/>
      <c r="N53" s="11"/>
    </row>
    <row r="54" spans="1:14" s="4" customFormat="1" ht="15" customHeight="1" x14ac:dyDescent="0.15">
      <c r="A54" s="8"/>
      <c r="G54" s="9"/>
      <c r="H54" s="10"/>
      <c r="I54" s="10"/>
      <c r="J54" s="10"/>
      <c r="K54" s="11"/>
      <c r="L54" s="11"/>
      <c r="M54" s="11"/>
      <c r="N54" s="11"/>
    </row>
    <row r="55" spans="1:14" s="4" customFormat="1" ht="15" customHeight="1" x14ac:dyDescent="0.15">
      <c r="A55" s="8"/>
      <c r="G55" s="9"/>
      <c r="H55" s="10"/>
      <c r="I55" s="10"/>
      <c r="J55" s="10"/>
      <c r="K55" s="11"/>
      <c r="L55" s="11"/>
      <c r="M55" s="11"/>
      <c r="N55" s="11"/>
    </row>
    <row r="56" spans="1:14" s="4" customFormat="1" ht="15" customHeight="1" x14ac:dyDescent="0.15">
      <c r="A56" s="8"/>
      <c r="G56" s="9"/>
      <c r="H56" s="10"/>
      <c r="I56" s="10"/>
      <c r="J56" s="10"/>
      <c r="K56" s="11"/>
      <c r="L56" s="11"/>
      <c r="M56" s="11"/>
      <c r="N56" s="11"/>
    </row>
    <row r="57" spans="1:14" s="4" customFormat="1" ht="15" customHeight="1" x14ac:dyDescent="0.15">
      <c r="A57" s="8"/>
      <c r="G57" s="9"/>
      <c r="H57" s="10"/>
      <c r="I57" s="10"/>
      <c r="J57" s="10"/>
      <c r="K57" s="11"/>
      <c r="L57" s="11"/>
      <c r="M57" s="11"/>
      <c r="N57" s="11"/>
    </row>
    <row r="58" spans="1:14" s="4" customFormat="1" ht="15" customHeight="1" x14ac:dyDescent="0.15">
      <c r="A58" s="8"/>
      <c r="G58" s="9"/>
      <c r="H58" s="10"/>
      <c r="I58" s="10"/>
      <c r="J58" s="10"/>
      <c r="K58" s="11"/>
      <c r="L58" s="11"/>
      <c r="M58" s="11"/>
      <c r="N58" s="11"/>
    </row>
    <row r="59" spans="1:14" s="4" customFormat="1" ht="15" customHeight="1" x14ac:dyDescent="0.15">
      <c r="A59" s="8"/>
      <c r="G59" s="9"/>
      <c r="H59" s="10"/>
      <c r="I59" s="10"/>
      <c r="J59" s="10"/>
      <c r="K59" s="11"/>
      <c r="L59" s="11"/>
      <c r="M59" s="11"/>
      <c r="N59" s="11"/>
    </row>
    <row r="60" spans="1:14" s="4" customFormat="1" ht="15" customHeight="1" x14ac:dyDescent="0.15">
      <c r="A60" s="8"/>
      <c r="G60" s="9"/>
      <c r="H60" s="10"/>
      <c r="I60" s="10"/>
      <c r="J60" s="10"/>
      <c r="K60" s="11"/>
      <c r="L60" s="11"/>
      <c r="M60" s="11"/>
      <c r="N60" s="11"/>
    </row>
    <row r="61" spans="1:14" s="4" customFormat="1" ht="15" customHeight="1" x14ac:dyDescent="0.15">
      <c r="A61" s="8"/>
      <c r="G61" s="9"/>
      <c r="H61" s="10"/>
      <c r="I61" s="10"/>
      <c r="J61" s="10"/>
      <c r="K61" s="11"/>
      <c r="L61" s="11"/>
      <c r="M61" s="11"/>
      <c r="N61" s="11"/>
    </row>
    <row r="62" spans="1:14" s="4" customFormat="1" ht="15" customHeight="1" x14ac:dyDescent="0.15">
      <c r="A62" s="8"/>
      <c r="G62" s="9"/>
      <c r="H62" s="10"/>
      <c r="I62" s="10"/>
      <c r="J62" s="10"/>
      <c r="K62" s="11"/>
      <c r="L62" s="11"/>
      <c r="M62" s="11"/>
      <c r="N62" s="11"/>
    </row>
    <row r="63" spans="1:14" s="4" customFormat="1" ht="15" customHeight="1" x14ac:dyDescent="0.15">
      <c r="A63" s="8"/>
      <c r="G63" s="9"/>
      <c r="H63" s="10"/>
      <c r="I63" s="10"/>
      <c r="J63" s="10"/>
      <c r="K63" s="11"/>
      <c r="L63" s="11"/>
      <c r="M63" s="11"/>
      <c r="N63" s="11"/>
    </row>
    <row r="64" spans="1:14" s="4" customFormat="1" ht="15" customHeight="1" x14ac:dyDescent="0.15">
      <c r="A64" s="8"/>
      <c r="G64" s="9"/>
      <c r="H64" s="10"/>
      <c r="I64" s="10"/>
      <c r="J64" s="10"/>
      <c r="K64" s="11"/>
      <c r="L64" s="11"/>
      <c r="M64" s="11"/>
      <c r="N64" s="11"/>
    </row>
    <row r="65" spans="1:14" s="4" customFormat="1" ht="15" customHeight="1" x14ac:dyDescent="0.15">
      <c r="A65" s="8"/>
      <c r="G65" s="9"/>
      <c r="H65" s="10"/>
      <c r="I65" s="10"/>
      <c r="J65" s="10"/>
      <c r="K65" s="11"/>
      <c r="L65" s="11"/>
      <c r="M65" s="11"/>
      <c r="N65" s="11"/>
    </row>
    <row r="66" spans="1:14" s="4" customFormat="1" ht="15" customHeight="1" x14ac:dyDescent="0.15">
      <c r="A66" s="8"/>
      <c r="G66" s="9"/>
      <c r="H66" s="10"/>
      <c r="I66" s="10"/>
      <c r="J66" s="10"/>
      <c r="K66" s="11"/>
      <c r="L66" s="11"/>
      <c r="M66" s="11"/>
      <c r="N66" s="11"/>
    </row>
    <row r="67" spans="1:14" s="4" customFormat="1" ht="15" customHeight="1" x14ac:dyDescent="0.15">
      <c r="A67" s="8"/>
      <c r="G67" s="9"/>
      <c r="H67" s="10"/>
      <c r="I67" s="10"/>
      <c r="J67" s="10"/>
      <c r="K67" s="11"/>
      <c r="L67" s="11"/>
      <c r="M67" s="11"/>
      <c r="N67" s="11"/>
    </row>
    <row r="68" spans="1:14" s="4" customFormat="1" ht="15" customHeight="1" x14ac:dyDescent="0.15">
      <c r="A68" s="8"/>
      <c r="G68" s="9"/>
      <c r="H68" s="10"/>
      <c r="I68" s="10"/>
      <c r="J68" s="10"/>
      <c r="K68" s="11"/>
      <c r="L68" s="11"/>
      <c r="M68" s="11"/>
      <c r="N68" s="11"/>
    </row>
    <row r="69" spans="1:14" s="4" customFormat="1" ht="15" customHeight="1" x14ac:dyDescent="0.15">
      <c r="A69" s="8"/>
      <c r="G69" s="9"/>
      <c r="H69" s="10"/>
      <c r="I69" s="10"/>
      <c r="J69" s="10"/>
      <c r="K69" s="11"/>
      <c r="L69" s="11"/>
      <c r="M69" s="11"/>
      <c r="N69" s="11"/>
    </row>
    <row r="70" spans="1:14" s="4" customFormat="1" ht="15" customHeight="1" x14ac:dyDescent="0.15">
      <c r="A70" s="8"/>
      <c r="G70" s="9"/>
      <c r="H70" s="10"/>
      <c r="I70" s="10"/>
      <c r="J70" s="10"/>
      <c r="K70" s="11"/>
      <c r="L70" s="11"/>
      <c r="M70" s="11"/>
      <c r="N70" s="11"/>
    </row>
    <row r="71" spans="1:14" s="4" customFormat="1" ht="15" customHeight="1" x14ac:dyDescent="0.15">
      <c r="A71" s="8"/>
      <c r="G71" s="9"/>
      <c r="H71" s="10"/>
      <c r="I71" s="10"/>
      <c r="J71" s="10"/>
      <c r="K71" s="11"/>
      <c r="L71" s="11"/>
      <c r="M71" s="11"/>
      <c r="N71" s="11"/>
    </row>
    <row r="72" spans="1:14" s="4" customFormat="1" ht="15" customHeight="1" x14ac:dyDescent="0.15">
      <c r="A72" s="8"/>
      <c r="G72" s="9"/>
      <c r="H72" s="10"/>
      <c r="I72" s="10"/>
      <c r="J72" s="10"/>
      <c r="K72" s="11"/>
      <c r="L72" s="11"/>
      <c r="M72" s="11"/>
      <c r="N72" s="11"/>
    </row>
    <row r="73" spans="1:14" s="4" customFormat="1" ht="15" customHeight="1" x14ac:dyDescent="0.15">
      <c r="A73" s="8"/>
      <c r="G73" s="9"/>
      <c r="H73" s="10"/>
      <c r="I73" s="10"/>
      <c r="J73" s="10"/>
      <c r="K73" s="11"/>
      <c r="L73" s="11"/>
      <c r="M73" s="11"/>
      <c r="N73" s="11"/>
    </row>
    <row r="74" spans="1:14" s="4" customFormat="1" ht="15" customHeight="1" x14ac:dyDescent="0.15">
      <c r="A74" s="8"/>
      <c r="G74" s="9"/>
      <c r="H74" s="10"/>
      <c r="I74" s="10"/>
      <c r="J74" s="10"/>
      <c r="K74" s="11"/>
      <c r="L74" s="11"/>
      <c r="M74" s="11"/>
      <c r="N74" s="11"/>
    </row>
    <row r="75" spans="1:14" s="4" customFormat="1" ht="15" customHeight="1" x14ac:dyDescent="0.15">
      <c r="A75" s="8"/>
      <c r="G75" s="9"/>
      <c r="H75" s="10"/>
      <c r="I75" s="10"/>
      <c r="J75" s="10"/>
      <c r="K75" s="11"/>
      <c r="L75" s="11"/>
      <c r="M75" s="11"/>
      <c r="N75" s="11"/>
    </row>
    <row r="76" spans="1:14" s="4" customFormat="1" ht="15" customHeight="1" x14ac:dyDescent="0.15">
      <c r="A76" s="8"/>
      <c r="G76" s="9"/>
      <c r="H76" s="10"/>
      <c r="I76" s="10"/>
      <c r="J76" s="10"/>
      <c r="K76" s="11"/>
      <c r="L76" s="11"/>
      <c r="M76" s="11"/>
      <c r="N76" s="11"/>
    </row>
    <row r="77" spans="1:14" s="4" customFormat="1" ht="15" customHeight="1" x14ac:dyDescent="0.15">
      <c r="A77" s="8"/>
      <c r="G77" s="9"/>
      <c r="H77" s="10"/>
      <c r="I77" s="10"/>
      <c r="J77" s="10"/>
      <c r="K77" s="11"/>
      <c r="L77" s="11"/>
      <c r="M77" s="11"/>
      <c r="N77" s="11"/>
    </row>
    <row r="78" spans="1:14" s="4" customFormat="1" ht="15" customHeight="1" x14ac:dyDescent="0.15">
      <c r="A78" s="8"/>
      <c r="G78" s="9"/>
      <c r="H78" s="10"/>
      <c r="I78" s="10"/>
      <c r="J78" s="10"/>
      <c r="K78" s="11"/>
      <c r="L78" s="11"/>
      <c r="M78" s="11"/>
      <c r="N78" s="11"/>
    </row>
    <row r="79" spans="1:14" s="4" customFormat="1" ht="15" customHeight="1" x14ac:dyDescent="0.15">
      <c r="A79" s="8"/>
      <c r="G79" s="9"/>
      <c r="H79" s="10"/>
      <c r="I79" s="10"/>
      <c r="J79" s="10"/>
      <c r="K79" s="11"/>
      <c r="L79" s="11"/>
      <c r="M79" s="11"/>
      <c r="N79" s="11"/>
    </row>
    <row r="80" spans="1:14" s="4" customFormat="1" ht="15" customHeight="1" x14ac:dyDescent="0.15">
      <c r="A80" s="8"/>
      <c r="G80" s="9"/>
      <c r="H80" s="10"/>
      <c r="I80" s="10"/>
      <c r="J80" s="10"/>
      <c r="K80" s="11"/>
      <c r="L80" s="11"/>
      <c r="M80" s="11"/>
      <c r="N80" s="11"/>
    </row>
    <row r="81" spans="1:14" s="4" customFormat="1" ht="15" customHeight="1" x14ac:dyDescent="0.15">
      <c r="A81" s="8"/>
      <c r="G81" s="9"/>
      <c r="H81" s="10"/>
      <c r="I81" s="10"/>
      <c r="J81" s="10"/>
      <c r="K81" s="11"/>
      <c r="L81" s="11"/>
      <c r="M81" s="11"/>
      <c r="N81" s="11"/>
    </row>
    <row r="82" spans="1:14" s="4" customFormat="1" ht="15" customHeight="1" x14ac:dyDescent="0.15">
      <c r="A82" s="8"/>
      <c r="G82" s="9"/>
      <c r="H82" s="10"/>
      <c r="I82" s="10"/>
      <c r="J82" s="10"/>
      <c r="K82" s="11"/>
      <c r="L82" s="11"/>
      <c r="M82" s="11"/>
      <c r="N82" s="11"/>
    </row>
    <row r="83" spans="1:14" s="4" customFormat="1" ht="15" customHeight="1" x14ac:dyDescent="0.15">
      <c r="A83" s="8"/>
      <c r="G83" s="9"/>
      <c r="H83" s="10"/>
      <c r="I83" s="10"/>
      <c r="J83" s="10"/>
      <c r="K83" s="11"/>
      <c r="L83" s="11"/>
      <c r="M83" s="11"/>
      <c r="N83" s="11"/>
    </row>
    <row r="84" spans="1:14" s="4" customFormat="1" ht="15" customHeight="1" x14ac:dyDescent="0.15">
      <c r="A84" s="8"/>
      <c r="G84" s="9"/>
      <c r="H84" s="10"/>
      <c r="I84" s="10"/>
      <c r="J84" s="10"/>
      <c r="K84" s="11"/>
      <c r="L84" s="11"/>
      <c r="M84" s="11"/>
      <c r="N84" s="11"/>
    </row>
    <row r="85" spans="1:14" s="4" customFormat="1" ht="15" customHeight="1" x14ac:dyDescent="0.15">
      <c r="A85" s="8"/>
      <c r="G85" s="9"/>
      <c r="H85" s="10"/>
      <c r="I85" s="10"/>
      <c r="J85" s="10"/>
      <c r="K85" s="11"/>
      <c r="L85" s="11"/>
      <c r="M85" s="11"/>
      <c r="N85" s="11"/>
    </row>
    <row r="86" spans="1:14" s="4" customFormat="1" ht="15" customHeight="1" x14ac:dyDescent="0.15">
      <c r="A86" s="8"/>
      <c r="G86" s="9"/>
      <c r="H86" s="10"/>
      <c r="I86" s="10"/>
      <c r="J86" s="10"/>
      <c r="K86" s="11"/>
      <c r="L86" s="11"/>
      <c r="M86" s="11"/>
      <c r="N86" s="11"/>
    </row>
    <row r="87" spans="1:14" s="4" customFormat="1" ht="15" customHeight="1" x14ac:dyDescent="0.15">
      <c r="A87" s="8"/>
      <c r="G87" s="9"/>
      <c r="H87" s="10"/>
      <c r="I87" s="10"/>
      <c r="J87" s="10"/>
      <c r="K87" s="11"/>
      <c r="L87" s="11"/>
      <c r="M87" s="11"/>
      <c r="N87" s="11"/>
    </row>
    <row r="88" spans="1:14" s="4" customFormat="1" ht="15" customHeight="1" x14ac:dyDescent="0.15">
      <c r="A88" s="8"/>
      <c r="G88" s="9"/>
      <c r="H88" s="10"/>
      <c r="I88" s="10"/>
      <c r="J88" s="10"/>
      <c r="K88" s="11"/>
      <c r="L88" s="11"/>
      <c r="M88" s="11"/>
      <c r="N88" s="11"/>
    </row>
    <row r="89" spans="1:14" s="4" customFormat="1" ht="15" customHeight="1" x14ac:dyDescent="0.15">
      <c r="A89" s="8"/>
      <c r="G89" s="9"/>
      <c r="H89" s="10"/>
      <c r="I89" s="10"/>
      <c r="J89" s="10"/>
      <c r="K89" s="11"/>
      <c r="L89" s="11"/>
      <c r="M89" s="11"/>
      <c r="N89" s="11"/>
    </row>
    <row r="90" spans="1:14" s="4" customFormat="1" ht="15" customHeight="1" x14ac:dyDescent="0.15">
      <c r="A90" s="8"/>
      <c r="G90" s="9"/>
      <c r="H90" s="10"/>
      <c r="I90" s="10"/>
      <c r="J90" s="10"/>
      <c r="K90" s="11"/>
      <c r="L90" s="11"/>
      <c r="M90" s="11"/>
      <c r="N90" s="11"/>
    </row>
    <row r="91" spans="1:14" s="4" customFormat="1" ht="15" customHeight="1" x14ac:dyDescent="0.15">
      <c r="A91" s="8"/>
      <c r="G91" s="9"/>
      <c r="H91" s="10"/>
      <c r="I91" s="10"/>
      <c r="J91" s="10"/>
      <c r="K91" s="11"/>
      <c r="L91" s="11"/>
      <c r="M91" s="11"/>
      <c r="N91" s="11"/>
    </row>
    <row r="92" spans="1:14" s="4" customFormat="1" ht="15" customHeight="1" x14ac:dyDescent="0.15">
      <c r="A92" s="8"/>
      <c r="G92" s="9"/>
      <c r="H92" s="10"/>
      <c r="I92" s="10"/>
      <c r="J92" s="10"/>
      <c r="K92" s="11"/>
      <c r="L92" s="11"/>
      <c r="M92" s="11"/>
      <c r="N92" s="11"/>
    </row>
    <row r="93" spans="1:14" s="4" customFormat="1" ht="15" customHeight="1" x14ac:dyDescent="0.15">
      <c r="A93" s="8"/>
      <c r="G93" s="9"/>
      <c r="H93" s="10"/>
      <c r="I93" s="10"/>
      <c r="J93" s="10"/>
      <c r="K93" s="11"/>
      <c r="L93" s="11"/>
      <c r="M93" s="11"/>
      <c r="N93" s="11"/>
    </row>
    <row r="94" spans="1:14" s="4" customFormat="1" ht="15" customHeight="1" x14ac:dyDescent="0.15">
      <c r="A94" s="8"/>
      <c r="G94" s="9"/>
      <c r="H94" s="10"/>
      <c r="I94" s="10"/>
      <c r="J94" s="10"/>
      <c r="K94" s="11"/>
      <c r="L94" s="11"/>
      <c r="M94" s="11"/>
      <c r="N94" s="11"/>
    </row>
    <row r="95" spans="1:14" s="4" customFormat="1" ht="15" customHeight="1" x14ac:dyDescent="0.15">
      <c r="A95" s="8"/>
      <c r="G95" s="9"/>
      <c r="H95" s="10"/>
      <c r="I95" s="10"/>
      <c r="J95" s="10"/>
      <c r="K95" s="11"/>
      <c r="L95" s="11"/>
      <c r="M95" s="11"/>
      <c r="N95" s="11"/>
    </row>
    <row r="96" spans="1:14" s="4" customFormat="1" ht="15" customHeight="1" x14ac:dyDescent="0.15">
      <c r="A96" s="8"/>
      <c r="G96" s="9"/>
      <c r="H96" s="10"/>
      <c r="I96" s="10"/>
      <c r="J96" s="10"/>
      <c r="K96" s="11"/>
      <c r="L96" s="11"/>
      <c r="M96" s="11"/>
      <c r="N96" s="11"/>
    </row>
    <row r="97" spans="1:14" s="4" customFormat="1" ht="15" customHeight="1" x14ac:dyDescent="0.15">
      <c r="A97" s="8"/>
      <c r="G97" s="9"/>
      <c r="H97" s="10"/>
      <c r="I97" s="10"/>
      <c r="J97" s="10"/>
      <c r="K97" s="11"/>
      <c r="L97" s="11"/>
      <c r="M97" s="11"/>
      <c r="N97" s="11"/>
    </row>
    <row r="98" spans="1:14" s="4" customFormat="1" ht="15" customHeight="1" x14ac:dyDescent="0.15">
      <c r="A98" s="8"/>
      <c r="G98" s="9"/>
      <c r="H98" s="10"/>
      <c r="I98" s="10"/>
      <c r="J98" s="10"/>
      <c r="K98" s="11"/>
      <c r="L98" s="11"/>
      <c r="M98" s="11"/>
      <c r="N98" s="11"/>
    </row>
    <row r="99" spans="1:14" s="4" customFormat="1" ht="15" customHeight="1" x14ac:dyDescent="0.15">
      <c r="A99" s="8"/>
      <c r="G99" s="9"/>
      <c r="H99" s="10"/>
      <c r="I99" s="10"/>
      <c r="J99" s="10"/>
      <c r="K99" s="11"/>
      <c r="L99" s="11"/>
      <c r="M99" s="11"/>
      <c r="N99" s="11"/>
    </row>
    <row r="100" spans="1:14" s="4" customFormat="1" ht="15" customHeight="1" x14ac:dyDescent="0.15">
      <c r="A100" s="8"/>
      <c r="G100" s="9"/>
      <c r="H100" s="10"/>
      <c r="I100" s="10"/>
      <c r="J100" s="10"/>
      <c r="K100" s="11"/>
      <c r="L100" s="11"/>
      <c r="M100" s="11"/>
      <c r="N100" s="11"/>
    </row>
    <row r="101" spans="1:14" s="4" customFormat="1" ht="15" customHeight="1" x14ac:dyDescent="0.15">
      <c r="A101" s="8"/>
      <c r="G101" s="9"/>
      <c r="H101" s="10"/>
      <c r="I101" s="10"/>
      <c r="J101" s="10"/>
      <c r="K101" s="11"/>
      <c r="L101" s="11"/>
      <c r="M101" s="11"/>
      <c r="N101" s="11"/>
    </row>
    <row r="102" spans="1:14" s="4" customFormat="1" ht="15" customHeight="1" x14ac:dyDescent="0.15">
      <c r="A102" s="8"/>
      <c r="G102" s="9"/>
      <c r="H102" s="10"/>
      <c r="I102" s="10"/>
      <c r="J102" s="10"/>
      <c r="K102" s="11"/>
      <c r="L102" s="11"/>
      <c r="M102" s="11"/>
      <c r="N102" s="11"/>
    </row>
    <row r="103" spans="1:14" s="4" customFormat="1" ht="15" customHeight="1" x14ac:dyDescent="0.15">
      <c r="A103" s="8"/>
      <c r="G103" s="9"/>
      <c r="H103" s="10"/>
      <c r="I103" s="10"/>
      <c r="J103" s="10"/>
      <c r="K103" s="11"/>
      <c r="L103" s="11"/>
      <c r="M103" s="11"/>
      <c r="N103" s="11"/>
    </row>
    <row r="104" spans="1:14" s="4" customFormat="1" ht="15" customHeight="1" x14ac:dyDescent="0.15">
      <c r="A104" s="8"/>
      <c r="G104" s="9"/>
      <c r="H104" s="10"/>
      <c r="I104" s="10"/>
      <c r="J104" s="10"/>
      <c r="K104" s="11"/>
      <c r="L104" s="11"/>
      <c r="M104" s="11"/>
      <c r="N104" s="11"/>
    </row>
    <row r="105" spans="1:14" s="4" customFormat="1" ht="15" customHeight="1" x14ac:dyDescent="0.15">
      <c r="A105" s="8"/>
      <c r="G105" s="9"/>
      <c r="H105" s="10"/>
      <c r="I105" s="10"/>
      <c r="J105" s="10"/>
      <c r="K105" s="11"/>
      <c r="L105" s="11"/>
      <c r="M105" s="11"/>
      <c r="N105" s="11"/>
    </row>
    <row r="106" spans="1:14" s="4" customFormat="1" ht="15" customHeight="1" x14ac:dyDescent="0.15">
      <c r="A106" s="8"/>
      <c r="G106" s="9"/>
      <c r="H106" s="10"/>
      <c r="I106" s="10"/>
      <c r="J106" s="10"/>
      <c r="K106" s="11"/>
      <c r="L106" s="11"/>
      <c r="M106" s="11"/>
      <c r="N106" s="11"/>
    </row>
    <row r="107" spans="1:14" s="4" customFormat="1" ht="15" customHeight="1" x14ac:dyDescent="0.15">
      <c r="A107" s="8"/>
      <c r="G107" s="9"/>
      <c r="H107" s="10"/>
      <c r="I107" s="10"/>
      <c r="J107" s="10"/>
      <c r="K107" s="11"/>
      <c r="L107" s="11"/>
      <c r="M107" s="11"/>
      <c r="N107" s="11"/>
    </row>
    <row r="108" spans="1:14" s="4" customFormat="1" ht="15" customHeight="1" x14ac:dyDescent="0.15">
      <c r="A108" s="8"/>
      <c r="G108" s="9"/>
      <c r="H108" s="10"/>
      <c r="I108" s="10"/>
      <c r="J108" s="10"/>
      <c r="K108" s="11"/>
      <c r="L108" s="11"/>
      <c r="M108" s="11"/>
      <c r="N108" s="11"/>
    </row>
    <row r="109" spans="1:14" s="4" customFormat="1" ht="15" customHeight="1" x14ac:dyDescent="0.15">
      <c r="A109" s="8"/>
      <c r="G109" s="9"/>
      <c r="H109" s="10"/>
      <c r="I109" s="10"/>
      <c r="J109" s="10"/>
      <c r="K109" s="11"/>
      <c r="L109" s="11"/>
      <c r="M109" s="11"/>
      <c r="N109" s="11"/>
    </row>
    <row r="110" spans="1:14" s="4" customFormat="1" ht="15" customHeight="1" x14ac:dyDescent="0.15">
      <c r="A110" s="8"/>
      <c r="G110" s="9"/>
      <c r="H110" s="10"/>
      <c r="I110" s="10"/>
      <c r="J110" s="10"/>
      <c r="K110" s="11"/>
      <c r="L110" s="11"/>
      <c r="M110" s="11"/>
      <c r="N110" s="11"/>
    </row>
    <row r="111" spans="1:14" s="4" customFormat="1" ht="15" customHeight="1" x14ac:dyDescent="0.15">
      <c r="A111" s="8"/>
      <c r="G111" s="9"/>
      <c r="H111" s="10"/>
      <c r="I111" s="10"/>
      <c r="J111" s="10"/>
      <c r="K111" s="11"/>
      <c r="L111" s="11"/>
      <c r="M111" s="11"/>
      <c r="N111" s="11"/>
    </row>
    <row r="112" spans="1:14" s="4" customFormat="1" ht="15" customHeight="1" x14ac:dyDescent="0.15">
      <c r="A112" s="8"/>
      <c r="G112" s="9"/>
      <c r="H112" s="10"/>
      <c r="I112" s="10"/>
      <c r="J112" s="10"/>
      <c r="K112" s="11"/>
      <c r="L112" s="11"/>
      <c r="M112" s="11"/>
      <c r="N112" s="11"/>
    </row>
    <row r="113" spans="1:14" s="4" customFormat="1" ht="15" customHeight="1" x14ac:dyDescent="0.15">
      <c r="A113" s="8"/>
      <c r="G113" s="9"/>
      <c r="H113" s="10"/>
      <c r="I113" s="10"/>
      <c r="J113" s="10"/>
      <c r="K113" s="11"/>
      <c r="L113" s="11"/>
      <c r="M113" s="11"/>
      <c r="N113" s="11"/>
    </row>
    <row r="114" spans="1:14" s="4" customFormat="1" ht="15" customHeight="1" x14ac:dyDescent="0.15">
      <c r="A114" s="8"/>
      <c r="G114" s="9"/>
      <c r="H114" s="10"/>
      <c r="I114" s="10"/>
      <c r="J114" s="10"/>
      <c r="K114" s="11"/>
      <c r="L114" s="11"/>
      <c r="M114" s="11"/>
      <c r="N114" s="11"/>
    </row>
    <row r="115" spans="1:14" s="4" customFormat="1" ht="15" customHeight="1" x14ac:dyDescent="0.15">
      <c r="A115" s="8"/>
      <c r="G115" s="9"/>
      <c r="H115" s="10"/>
      <c r="I115" s="10"/>
      <c r="J115" s="10"/>
      <c r="K115" s="11"/>
      <c r="L115" s="11"/>
      <c r="M115" s="11"/>
      <c r="N115" s="11"/>
    </row>
    <row r="116" spans="1:14" s="4" customFormat="1" ht="15" customHeight="1" x14ac:dyDescent="0.15">
      <c r="A116" s="8"/>
      <c r="G116" s="9"/>
      <c r="H116" s="10"/>
      <c r="I116" s="10"/>
      <c r="J116" s="10"/>
      <c r="K116" s="11"/>
      <c r="L116" s="11"/>
      <c r="M116" s="11"/>
      <c r="N116" s="11"/>
    </row>
    <row r="117" spans="1:14" s="4" customFormat="1" ht="15" customHeight="1" x14ac:dyDescent="0.15">
      <c r="A117" s="8"/>
      <c r="G117" s="9"/>
      <c r="H117" s="10"/>
      <c r="I117" s="10"/>
      <c r="J117" s="10"/>
      <c r="K117" s="11"/>
      <c r="L117" s="11"/>
      <c r="M117" s="11"/>
      <c r="N117" s="11"/>
    </row>
    <row r="118" spans="1:14" s="4" customFormat="1" ht="15" customHeight="1" x14ac:dyDescent="0.15">
      <c r="A118" s="8"/>
      <c r="G118" s="9"/>
      <c r="H118" s="10"/>
      <c r="I118" s="10"/>
      <c r="J118" s="10"/>
      <c r="K118" s="11"/>
      <c r="L118" s="11"/>
      <c r="M118" s="11"/>
      <c r="N118" s="11"/>
    </row>
    <row r="119" spans="1:14" s="4" customFormat="1" ht="15" customHeight="1" x14ac:dyDescent="0.15">
      <c r="A119" s="8"/>
      <c r="G119" s="9"/>
      <c r="H119" s="10"/>
      <c r="I119" s="10"/>
      <c r="J119" s="10"/>
      <c r="K119" s="11"/>
      <c r="L119" s="11"/>
      <c r="M119" s="11"/>
      <c r="N119" s="11"/>
    </row>
    <row r="120" spans="1:14" s="4" customFormat="1" ht="15" customHeight="1" x14ac:dyDescent="0.15">
      <c r="A120" s="8"/>
      <c r="G120" s="9"/>
      <c r="H120" s="10"/>
      <c r="I120" s="10"/>
      <c r="J120" s="10"/>
      <c r="K120" s="11"/>
      <c r="L120" s="11"/>
      <c r="M120" s="11"/>
      <c r="N120" s="11"/>
    </row>
    <row r="121" spans="1:14" s="4" customFormat="1" ht="15" customHeight="1" x14ac:dyDescent="0.15">
      <c r="A121" s="8"/>
      <c r="G121" s="9"/>
      <c r="H121" s="10"/>
      <c r="I121" s="10"/>
      <c r="J121" s="10"/>
      <c r="K121" s="11"/>
      <c r="L121" s="11"/>
      <c r="M121" s="11"/>
      <c r="N121" s="11"/>
    </row>
    <row r="122" spans="1:14" s="4" customFormat="1" ht="15" customHeight="1" x14ac:dyDescent="0.15">
      <c r="A122" s="8"/>
      <c r="G122" s="9"/>
      <c r="H122" s="10"/>
      <c r="I122" s="10"/>
      <c r="J122" s="10"/>
      <c r="K122" s="11"/>
      <c r="L122" s="11"/>
      <c r="M122" s="11"/>
      <c r="N122" s="11"/>
    </row>
    <row r="123" spans="1:14" s="4" customFormat="1" ht="15" customHeight="1" x14ac:dyDescent="0.15">
      <c r="A123" s="8"/>
      <c r="G123" s="9"/>
      <c r="H123" s="10"/>
      <c r="I123" s="10"/>
      <c r="J123" s="10"/>
      <c r="K123" s="11"/>
      <c r="L123" s="11"/>
      <c r="M123" s="11"/>
      <c r="N123" s="11"/>
    </row>
    <row r="124" spans="1:14" s="4" customFormat="1" ht="15" customHeight="1" x14ac:dyDescent="0.15">
      <c r="A124" s="8"/>
      <c r="G124" s="9"/>
      <c r="H124" s="10"/>
      <c r="I124" s="10"/>
      <c r="J124" s="10"/>
      <c r="K124" s="11"/>
      <c r="L124" s="11"/>
      <c r="M124" s="11"/>
      <c r="N124" s="11"/>
    </row>
    <row r="125" spans="1:14" s="4" customFormat="1" ht="15" customHeight="1" x14ac:dyDescent="0.15">
      <c r="A125" s="8"/>
      <c r="G125" s="9"/>
      <c r="H125" s="10"/>
      <c r="I125" s="10"/>
      <c r="J125" s="10"/>
      <c r="K125" s="11"/>
      <c r="L125" s="11"/>
      <c r="M125" s="11"/>
      <c r="N125" s="11"/>
    </row>
    <row r="126" spans="1:14" s="4" customFormat="1" ht="15" customHeight="1" x14ac:dyDescent="0.15">
      <c r="A126" s="8"/>
      <c r="G126" s="9"/>
      <c r="H126" s="10"/>
      <c r="I126" s="10"/>
      <c r="J126" s="10"/>
      <c r="K126" s="11"/>
      <c r="L126" s="11"/>
      <c r="M126" s="11"/>
      <c r="N126" s="11"/>
    </row>
    <row r="127" spans="1:14" s="4" customFormat="1" ht="15" customHeight="1" x14ac:dyDescent="0.15">
      <c r="A127" s="8"/>
      <c r="G127" s="9"/>
      <c r="H127" s="10"/>
      <c r="I127" s="10"/>
      <c r="J127" s="10"/>
      <c r="K127" s="11"/>
      <c r="L127" s="11"/>
      <c r="M127" s="11"/>
      <c r="N127" s="11"/>
    </row>
    <row r="128" spans="1:14" s="4" customFormat="1" ht="15" customHeight="1" x14ac:dyDescent="0.15">
      <c r="A128" s="8"/>
      <c r="G128" s="9"/>
      <c r="H128" s="10"/>
      <c r="I128" s="10"/>
      <c r="J128" s="10"/>
      <c r="K128" s="11"/>
      <c r="L128" s="11"/>
      <c r="M128" s="11"/>
      <c r="N128" s="11"/>
    </row>
    <row r="129" spans="1:14" s="4" customFormat="1" ht="15" customHeight="1" x14ac:dyDescent="0.15">
      <c r="A129" s="8"/>
      <c r="G129" s="9"/>
      <c r="H129" s="10"/>
      <c r="I129" s="10"/>
      <c r="J129" s="10"/>
      <c r="K129" s="11"/>
      <c r="L129" s="11"/>
      <c r="M129" s="11"/>
      <c r="N129" s="11"/>
    </row>
    <row r="130" spans="1:14" s="4" customFormat="1" ht="15" customHeight="1" x14ac:dyDescent="0.15">
      <c r="A130" s="8"/>
      <c r="G130" s="9"/>
      <c r="H130" s="10"/>
      <c r="I130" s="10"/>
      <c r="J130" s="10"/>
      <c r="K130" s="11"/>
      <c r="L130" s="11"/>
      <c r="M130" s="11"/>
      <c r="N130" s="11"/>
    </row>
    <row r="131" spans="1:14" s="4" customFormat="1" ht="15" customHeight="1" x14ac:dyDescent="0.15">
      <c r="A131" s="8"/>
      <c r="G131" s="9"/>
      <c r="H131" s="10"/>
      <c r="I131" s="10"/>
      <c r="J131" s="10"/>
      <c r="K131" s="11"/>
      <c r="L131" s="11"/>
      <c r="M131" s="11"/>
      <c r="N131" s="11"/>
    </row>
    <row r="132" spans="1:14" s="4" customFormat="1" ht="15" customHeight="1" x14ac:dyDescent="0.15">
      <c r="A132" s="8"/>
      <c r="G132" s="9"/>
      <c r="H132" s="10"/>
      <c r="I132" s="10"/>
      <c r="J132" s="10"/>
      <c r="K132" s="11"/>
      <c r="L132" s="11"/>
      <c r="M132" s="11"/>
      <c r="N132" s="11"/>
    </row>
    <row r="133" spans="1:14" s="4" customFormat="1" ht="15" customHeight="1" x14ac:dyDescent="0.15">
      <c r="A133" s="8"/>
      <c r="G133" s="9"/>
      <c r="H133" s="10"/>
      <c r="I133" s="10"/>
      <c r="J133" s="10"/>
      <c r="K133" s="11"/>
      <c r="L133" s="11"/>
      <c r="M133" s="11"/>
      <c r="N133" s="11"/>
    </row>
    <row r="134" spans="1:14" s="4" customFormat="1" ht="15" customHeight="1" x14ac:dyDescent="0.15">
      <c r="A134" s="8"/>
      <c r="G134" s="9"/>
      <c r="H134" s="10"/>
      <c r="I134" s="10"/>
      <c r="J134" s="10"/>
      <c r="K134" s="11"/>
      <c r="L134" s="11"/>
      <c r="M134" s="11"/>
      <c r="N134" s="11"/>
    </row>
    <row r="135" spans="1:14" s="4" customFormat="1" ht="15" customHeight="1" x14ac:dyDescent="0.15">
      <c r="A135" s="8"/>
      <c r="G135" s="9"/>
      <c r="H135" s="10"/>
      <c r="I135" s="10"/>
      <c r="J135" s="10"/>
      <c r="K135" s="11"/>
      <c r="L135" s="11"/>
      <c r="M135" s="11"/>
      <c r="N135" s="11"/>
    </row>
    <row r="136" spans="1:14" s="4" customFormat="1" ht="15" customHeight="1" x14ac:dyDescent="0.15">
      <c r="A136" s="8"/>
      <c r="G136" s="9"/>
      <c r="H136" s="10"/>
      <c r="I136" s="10"/>
      <c r="J136" s="10"/>
      <c r="K136" s="11"/>
      <c r="L136" s="11"/>
      <c r="M136" s="11"/>
      <c r="N136" s="11"/>
    </row>
    <row r="137" spans="1:14" s="4" customFormat="1" ht="15" customHeight="1" x14ac:dyDescent="0.15">
      <c r="A137" s="8"/>
      <c r="G137" s="9"/>
      <c r="H137" s="10"/>
      <c r="I137" s="10"/>
      <c r="J137" s="10"/>
      <c r="K137" s="11"/>
      <c r="L137" s="11"/>
      <c r="M137" s="11"/>
      <c r="N137" s="11"/>
    </row>
    <row r="138" spans="1:14" s="4" customFormat="1" ht="15" customHeight="1" x14ac:dyDescent="0.15">
      <c r="A138" s="8"/>
      <c r="G138" s="9"/>
      <c r="H138" s="10"/>
      <c r="I138" s="10"/>
      <c r="J138" s="10"/>
      <c r="K138" s="11"/>
      <c r="L138" s="11"/>
      <c r="M138" s="11"/>
      <c r="N138" s="11"/>
    </row>
    <row r="139" spans="1:14" s="4" customFormat="1" ht="15" customHeight="1" x14ac:dyDescent="0.15">
      <c r="A139" s="8"/>
      <c r="G139" s="9"/>
      <c r="H139" s="10"/>
      <c r="I139" s="10"/>
      <c r="J139" s="10"/>
      <c r="K139" s="11"/>
      <c r="L139" s="11"/>
      <c r="M139" s="11"/>
      <c r="N139" s="11"/>
    </row>
    <row r="140" spans="1:14" s="4" customFormat="1" ht="15" customHeight="1" x14ac:dyDescent="0.15">
      <c r="A140" s="8"/>
      <c r="G140" s="9"/>
      <c r="H140" s="10"/>
      <c r="I140" s="10"/>
      <c r="J140" s="10"/>
      <c r="K140" s="11"/>
      <c r="L140" s="11"/>
      <c r="M140" s="11"/>
      <c r="N140" s="11"/>
    </row>
    <row r="141" spans="1:14" s="4" customFormat="1" ht="15" customHeight="1" x14ac:dyDescent="0.15">
      <c r="A141" s="8"/>
      <c r="G141" s="9"/>
      <c r="H141" s="10"/>
      <c r="I141" s="10"/>
      <c r="J141" s="10"/>
      <c r="K141" s="11"/>
      <c r="L141" s="11"/>
      <c r="M141" s="11"/>
      <c r="N141" s="11"/>
    </row>
    <row r="142" spans="1:14" s="4" customFormat="1" ht="15" customHeight="1" x14ac:dyDescent="0.15">
      <c r="A142" s="8"/>
      <c r="G142" s="9"/>
      <c r="H142" s="10"/>
      <c r="I142" s="10"/>
      <c r="J142" s="10"/>
      <c r="K142" s="11"/>
      <c r="L142" s="11"/>
      <c r="M142" s="11"/>
      <c r="N142" s="11"/>
    </row>
    <row r="143" spans="1:14" s="4" customFormat="1" ht="15" customHeight="1" x14ac:dyDescent="0.15">
      <c r="A143" s="8"/>
      <c r="G143" s="9"/>
      <c r="H143" s="10"/>
      <c r="I143" s="10"/>
      <c r="J143" s="10"/>
      <c r="K143" s="11"/>
      <c r="L143" s="11"/>
      <c r="M143" s="11"/>
      <c r="N143" s="11"/>
    </row>
    <row r="144" spans="1:14" s="4" customFormat="1" ht="15" customHeight="1" x14ac:dyDescent="0.15">
      <c r="A144" s="8"/>
      <c r="G144" s="9"/>
      <c r="H144" s="10"/>
      <c r="I144" s="10"/>
      <c r="J144" s="10"/>
      <c r="K144" s="11"/>
      <c r="L144" s="11"/>
      <c r="M144" s="11"/>
      <c r="N144" s="11"/>
    </row>
    <row r="145" spans="1:14" s="4" customFormat="1" ht="15" customHeight="1" x14ac:dyDescent="0.15">
      <c r="A145" s="8"/>
      <c r="G145" s="9"/>
      <c r="H145" s="10"/>
      <c r="I145" s="10"/>
      <c r="J145" s="10"/>
      <c r="K145" s="11"/>
      <c r="L145" s="11"/>
      <c r="M145" s="11"/>
      <c r="N145" s="11"/>
    </row>
    <row r="146" spans="1:14" s="4" customFormat="1" ht="15" customHeight="1" x14ac:dyDescent="0.15">
      <c r="A146" s="8"/>
      <c r="G146" s="9"/>
      <c r="H146" s="10"/>
      <c r="I146" s="10"/>
      <c r="J146" s="10"/>
      <c r="K146" s="11"/>
      <c r="L146" s="11"/>
      <c r="M146" s="11"/>
      <c r="N146" s="11"/>
    </row>
    <row r="147" spans="1:14" s="4" customFormat="1" ht="15" customHeight="1" x14ac:dyDescent="0.15">
      <c r="A147" s="8"/>
      <c r="G147" s="9"/>
      <c r="H147" s="10"/>
      <c r="I147" s="10"/>
      <c r="J147" s="10"/>
      <c r="K147" s="11"/>
      <c r="L147" s="11"/>
      <c r="M147" s="11"/>
      <c r="N147" s="11"/>
    </row>
    <row r="148" spans="1:14" s="4" customFormat="1" ht="15" customHeight="1" x14ac:dyDescent="0.15">
      <c r="A148" s="8"/>
      <c r="G148" s="9"/>
      <c r="H148" s="10"/>
      <c r="I148" s="10"/>
      <c r="J148" s="10"/>
      <c r="K148" s="11"/>
      <c r="L148" s="11"/>
      <c r="M148" s="11"/>
      <c r="N148" s="11"/>
    </row>
    <row r="149" spans="1:14" s="4" customFormat="1" ht="15" customHeight="1" x14ac:dyDescent="0.15">
      <c r="A149" s="8"/>
      <c r="G149" s="9"/>
      <c r="H149" s="10"/>
      <c r="I149" s="10"/>
      <c r="J149" s="10"/>
      <c r="K149" s="11"/>
      <c r="L149" s="11"/>
      <c r="M149" s="11"/>
      <c r="N149" s="11"/>
    </row>
    <row r="150" spans="1:14" s="4" customFormat="1" ht="15" customHeight="1" x14ac:dyDescent="0.15">
      <c r="A150" s="8"/>
      <c r="G150" s="9"/>
      <c r="H150" s="10"/>
      <c r="I150" s="10"/>
      <c r="J150" s="10"/>
      <c r="K150" s="11"/>
      <c r="L150" s="11"/>
      <c r="M150" s="11"/>
      <c r="N150" s="11"/>
    </row>
    <row r="151" spans="1:14" s="4" customFormat="1" ht="15" customHeight="1" x14ac:dyDescent="0.15">
      <c r="A151" s="8"/>
      <c r="G151" s="9"/>
      <c r="H151" s="10"/>
      <c r="I151" s="10"/>
      <c r="J151" s="10"/>
      <c r="K151" s="11"/>
      <c r="L151" s="11"/>
      <c r="M151" s="11"/>
      <c r="N151" s="11"/>
    </row>
    <row r="152" spans="1:14" s="4" customFormat="1" ht="15" customHeight="1" x14ac:dyDescent="0.15">
      <c r="A152" s="8"/>
      <c r="G152" s="9"/>
      <c r="H152" s="10"/>
      <c r="I152" s="10"/>
      <c r="J152" s="10"/>
      <c r="K152" s="11"/>
      <c r="L152" s="11"/>
      <c r="M152" s="11"/>
      <c r="N152" s="11"/>
    </row>
    <row r="153" spans="1:14" s="4" customFormat="1" ht="15" customHeight="1" x14ac:dyDescent="0.15">
      <c r="A153" s="8"/>
      <c r="G153" s="9"/>
      <c r="H153" s="10"/>
      <c r="I153" s="10"/>
      <c r="J153" s="10"/>
      <c r="K153" s="11"/>
      <c r="L153" s="11"/>
      <c r="M153" s="11"/>
      <c r="N153" s="11"/>
    </row>
    <row r="154" spans="1:14" s="4" customFormat="1" ht="15" customHeight="1" x14ac:dyDescent="0.15">
      <c r="A154" s="8"/>
      <c r="G154" s="9"/>
      <c r="H154" s="10"/>
      <c r="I154" s="10"/>
      <c r="J154" s="10"/>
      <c r="K154" s="11"/>
      <c r="L154" s="11"/>
      <c r="M154" s="11"/>
      <c r="N154" s="11"/>
    </row>
    <row r="155" spans="1:14" s="4" customFormat="1" ht="15" customHeight="1" x14ac:dyDescent="0.15">
      <c r="A155" s="8"/>
      <c r="G155" s="9"/>
      <c r="H155" s="10"/>
      <c r="I155" s="10"/>
      <c r="J155" s="10"/>
      <c r="K155" s="11"/>
      <c r="L155" s="11"/>
      <c r="M155" s="11"/>
      <c r="N155" s="11"/>
    </row>
    <row r="156" spans="1:14" s="4" customFormat="1" ht="15" customHeight="1" x14ac:dyDescent="0.15">
      <c r="A156" s="8"/>
      <c r="G156" s="9"/>
      <c r="H156" s="10"/>
      <c r="I156" s="10"/>
      <c r="J156" s="10"/>
      <c r="K156" s="11"/>
      <c r="L156" s="11"/>
      <c r="M156" s="11"/>
      <c r="N156" s="11"/>
    </row>
    <row r="157" spans="1:14" s="4" customFormat="1" ht="15" customHeight="1" x14ac:dyDescent="0.15">
      <c r="A157" s="8"/>
      <c r="G157" s="9"/>
      <c r="H157" s="10"/>
      <c r="I157" s="10"/>
      <c r="J157" s="10"/>
      <c r="K157" s="11"/>
      <c r="L157" s="11"/>
      <c r="M157" s="11"/>
      <c r="N157" s="11"/>
    </row>
    <row r="158" spans="1:14" s="4" customFormat="1" ht="15" customHeight="1" x14ac:dyDescent="0.15">
      <c r="A158" s="8"/>
      <c r="G158" s="9"/>
      <c r="H158" s="10"/>
      <c r="I158" s="10"/>
      <c r="J158" s="10"/>
      <c r="K158" s="11"/>
      <c r="L158" s="11"/>
      <c r="M158" s="11"/>
      <c r="N158" s="11"/>
    </row>
    <row r="159" spans="1:14" s="4" customFormat="1" ht="15" customHeight="1" x14ac:dyDescent="0.15">
      <c r="A159" s="8"/>
      <c r="G159" s="9"/>
      <c r="H159" s="10"/>
      <c r="I159" s="10"/>
      <c r="J159" s="10"/>
      <c r="K159" s="11"/>
      <c r="L159" s="11"/>
      <c r="M159" s="11"/>
      <c r="N159" s="11"/>
    </row>
    <row r="160" spans="1:14" s="4" customFormat="1" ht="15" customHeight="1" x14ac:dyDescent="0.15">
      <c r="A160" s="8"/>
      <c r="G160" s="9"/>
      <c r="H160" s="10"/>
      <c r="I160" s="10"/>
      <c r="J160" s="10"/>
      <c r="K160" s="11"/>
      <c r="L160" s="11"/>
      <c r="M160" s="11"/>
      <c r="N160" s="11"/>
    </row>
    <row r="161" spans="1:14" s="4" customFormat="1" ht="15" customHeight="1" x14ac:dyDescent="0.15">
      <c r="A161" s="8"/>
      <c r="G161" s="9"/>
      <c r="H161" s="10"/>
      <c r="I161" s="10"/>
      <c r="J161" s="10"/>
      <c r="K161" s="11"/>
      <c r="L161" s="11"/>
      <c r="M161" s="11"/>
      <c r="N161" s="11"/>
    </row>
    <row r="162" spans="1:14" s="4" customFormat="1" ht="15" customHeight="1" x14ac:dyDescent="0.15">
      <c r="A162" s="8"/>
      <c r="G162" s="9"/>
      <c r="H162" s="10"/>
      <c r="I162" s="10"/>
      <c r="J162" s="10"/>
      <c r="K162" s="11"/>
      <c r="L162" s="11"/>
      <c r="M162" s="11"/>
      <c r="N162" s="11"/>
    </row>
    <row r="163" spans="1:14" s="4" customFormat="1" ht="15" customHeight="1" x14ac:dyDescent="0.15">
      <c r="A163" s="8"/>
      <c r="G163" s="9"/>
      <c r="H163" s="10"/>
      <c r="I163" s="10"/>
      <c r="J163" s="10"/>
      <c r="K163" s="11"/>
      <c r="L163" s="11"/>
      <c r="M163" s="11"/>
      <c r="N163" s="11"/>
    </row>
    <row r="164" spans="1:14" s="4" customFormat="1" ht="15" customHeight="1" x14ac:dyDescent="0.15">
      <c r="A164" s="8"/>
      <c r="G164" s="9"/>
      <c r="H164" s="10"/>
      <c r="I164" s="10"/>
      <c r="J164" s="10"/>
      <c r="K164" s="11"/>
      <c r="L164" s="11"/>
      <c r="M164" s="11"/>
      <c r="N164" s="11"/>
    </row>
    <row r="165" spans="1:14" s="4" customFormat="1" ht="15" customHeight="1" x14ac:dyDescent="0.15">
      <c r="A165" s="8"/>
      <c r="G165" s="9"/>
      <c r="H165" s="10"/>
      <c r="I165" s="10"/>
      <c r="J165" s="10"/>
      <c r="K165" s="11"/>
      <c r="L165" s="11"/>
      <c r="M165" s="11"/>
      <c r="N165" s="11"/>
    </row>
    <row r="166" spans="1:14" s="4" customFormat="1" ht="15" customHeight="1" x14ac:dyDescent="0.15">
      <c r="A166" s="8"/>
      <c r="G166" s="9"/>
      <c r="H166" s="10"/>
      <c r="I166" s="10"/>
      <c r="J166" s="10"/>
      <c r="K166" s="11"/>
      <c r="L166" s="11"/>
      <c r="M166" s="11"/>
      <c r="N166" s="11"/>
    </row>
    <row r="167" spans="1:14" s="4" customFormat="1" ht="15" customHeight="1" x14ac:dyDescent="0.15">
      <c r="A167" s="8"/>
      <c r="G167" s="9"/>
      <c r="H167" s="10"/>
      <c r="I167" s="10"/>
      <c r="J167" s="10"/>
      <c r="K167" s="11"/>
      <c r="L167" s="11"/>
      <c r="M167" s="11"/>
      <c r="N167" s="11"/>
    </row>
    <row r="168" spans="1:14" s="4" customFormat="1" ht="15" customHeight="1" x14ac:dyDescent="0.15">
      <c r="A168" s="8"/>
      <c r="G168" s="9"/>
      <c r="H168" s="10"/>
      <c r="I168" s="10"/>
      <c r="J168" s="10"/>
      <c r="K168" s="11"/>
      <c r="L168" s="11"/>
      <c r="M168" s="11"/>
      <c r="N168" s="11"/>
    </row>
    <row r="169" spans="1:14" s="4" customFormat="1" ht="15" customHeight="1" x14ac:dyDescent="0.15">
      <c r="A169" s="8"/>
      <c r="G169" s="9"/>
      <c r="H169" s="10"/>
      <c r="I169" s="10"/>
      <c r="J169" s="10"/>
      <c r="K169" s="11"/>
      <c r="L169" s="11"/>
      <c r="M169" s="11"/>
      <c r="N169" s="11"/>
    </row>
    <row r="170" spans="1:14" s="4" customFormat="1" ht="15" customHeight="1" x14ac:dyDescent="0.15">
      <c r="A170" s="8"/>
      <c r="G170" s="9"/>
      <c r="H170" s="10"/>
      <c r="I170" s="10"/>
      <c r="J170" s="10"/>
      <c r="K170" s="11"/>
      <c r="L170" s="11"/>
      <c r="M170" s="11"/>
      <c r="N170" s="11"/>
    </row>
    <row r="171" spans="1:14" s="4" customFormat="1" ht="15" customHeight="1" x14ac:dyDescent="0.15">
      <c r="A171" s="8"/>
      <c r="G171" s="9"/>
      <c r="H171" s="10"/>
      <c r="I171" s="10"/>
      <c r="J171" s="10"/>
      <c r="K171" s="11"/>
      <c r="L171" s="11"/>
      <c r="M171" s="11"/>
      <c r="N171" s="11"/>
    </row>
    <row r="172" spans="1:14" s="4" customFormat="1" ht="15" customHeight="1" x14ac:dyDescent="0.15">
      <c r="A172" s="8"/>
      <c r="G172" s="9"/>
      <c r="H172" s="10"/>
      <c r="I172" s="10"/>
      <c r="J172" s="10"/>
      <c r="K172" s="11"/>
      <c r="L172" s="11"/>
      <c r="M172" s="11"/>
      <c r="N172" s="11"/>
    </row>
    <row r="173" spans="1:14" s="4" customFormat="1" ht="15" customHeight="1" x14ac:dyDescent="0.15">
      <c r="A173" s="8"/>
      <c r="G173" s="9"/>
      <c r="H173" s="10"/>
      <c r="I173" s="10"/>
      <c r="J173" s="10"/>
      <c r="K173" s="11"/>
      <c r="L173" s="11"/>
      <c r="M173" s="11"/>
      <c r="N173" s="11"/>
    </row>
    <row r="174" spans="1:14" s="4" customFormat="1" ht="15" customHeight="1" x14ac:dyDescent="0.15">
      <c r="A174" s="8"/>
      <c r="G174" s="9"/>
      <c r="H174" s="10"/>
      <c r="I174" s="10"/>
      <c r="J174" s="10"/>
      <c r="K174" s="11"/>
      <c r="L174" s="11"/>
      <c r="M174" s="11"/>
      <c r="N174" s="11"/>
    </row>
    <row r="175" spans="1:14" s="4" customFormat="1" ht="15" customHeight="1" x14ac:dyDescent="0.15">
      <c r="A175" s="8"/>
      <c r="G175" s="9"/>
      <c r="H175" s="10"/>
      <c r="I175" s="10"/>
      <c r="J175" s="10"/>
      <c r="K175" s="11"/>
      <c r="L175" s="11"/>
      <c r="M175" s="11"/>
      <c r="N175" s="11"/>
    </row>
    <row r="176" spans="1:14" s="4" customFormat="1" ht="15" customHeight="1" x14ac:dyDescent="0.15">
      <c r="A176" s="8"/>
      <c r="G176" s="9"/>
      <c r="H176" s="10"/>
      <c r="I176" s="10"/>
      <c r="J176" s="10"/>
      <c r="K176" s="11"/>
      <c r="L176" s="11"/>
      <c r="M176" s="11"/>
      <c r="N176" s="11"/>
    </row>
    <row r="177" spans="1:14" s="4" customFormat="1" ht="15" customHeight="1" x14ac:dyDescent="0.15">
      <c r="A177" s="8"/>
      <c r="G177" s="9"/>
      <c r="H177" s="10"/>
      <c r="I177" s="10"/>
      <c r="J177" s="10"/>
      <c r="K177" s="11"/>
      <c r="L177" s="11"/>
      <c r="M177" s="11"/>
      <c r="N177" s="11"/>
    </row>
    <row r="178" spans="1:14" s="4" customFormat="1" ht="15" customHeight="1" x14ac:dyDescent="0.15">
      <c r="A178" s="8"/>
      <c r="G178" s="9"/>
      <c r="H178" s="10"/>
      <c r="I178" s="10"/>
      <c r="J178" s="10"/>
      <c r="K178" s="11"/>
      <c r="L178" s="11"/>
      <c r="M178" s="11"/>
      <c r="N178" s="11"/>
    </row>
    <row r="179" spans="1:14" s="4" customFormat="1" ht="15" customHeight="1" x14ac:dyDescent="0.15">
      <c r="A179" s="8"/>
      <c r="G179" s="9"/>
      <c r="H179" s="10"/>
      <c r="I179" s="10"/>
      <c r="J179" s="10"/>
      <c r="K179" s="11"/>
      <c r="L179" s="11"/>
      <c r="M179" s="11"/>
      <c r="N179" s="11"/>
    </row>
    <row r="180" spans="1:14" s="4" customFormat="1" ht="15" customHeight="1" x14ac:dyDescent="0.15">
      <c r="A180" s="8"/>
      <c r="G180" s="9"/>
      <c r="H180" s="10"/>
      <c r="I180" s="10"/>
      <c r="J180" s="10"/>
      <c r="K180" s="11"/>
      <c r="L180" s="11"/>
      <c r="M180" s="11"/>
      <c r="N180" s="11"/>
    </row>
    <row r="181" spans="1:14" s="4" customFormat="1" ht="15" customHeight="1" x14ac:dyDescent="0.15">
      <c r="A181" s="8"/>
      <c r="G181" s="9"/>
      <c r="H181" s="10"/>
      <c r="I181" s="10"/>
      <c r="J181" s="10"/>
      <c r="K181" s="11"/>
      <c r="L181" s="11"/>
      <c r="M181" s="11"/>
      <c r="N181" s="11"/>
    </row>
    <row r="182" spans="1:14" s="4" customFormat="1" ht="15" customHeight="1" x14ac:dyDescent="0.15">
      <c r="A182" s="8"/>
      <c r="G182" s="9"/>
      <c r="H182" s="10"/>
      <c r="I182" s="10"/>
      <c r="J182" s="10"/>
      <c r="K182" s="11"/>
      <c r="L182" s="11"/>
      <c r="M182" s="11"/>
      <c r="N182" s="11"/>
    </row>
    <row r="183" spans="1:14" s="4" customFormat="1" ht="15" customHeight="1" x14ac:dyDescent="0.15">
      <c r="A183" s="8"/>
      <c r="G183" s="9"/>
      <c r="H183" s="10"/>
      <c r="I183" s="10"/>
      <c r="J183" s="10"/>
      <c r="K183" s="11"/>
      <c r="L183" s="11"/>
      <c r="M183" s="11"/>
      <c r="N183" s="11"/>
    </row>
    <row r="184" spans="1:14" s="4" customFormat="1" ht="15" customHeight="1" x14ac:dyDescent="0.15">
      <c r="A184" s="8"/>
      <c r="G184" s="9"/>
      <c r="H184" s="10"/>
      <c r="I184" s="10"/>
      <c r="J184" s="10"/>
      <c r="K184" s="11"/>
      <c r="L184" s="11"/>
      <c r="M184" s="11"/>
      <c r="N184" s="11"/>
    </row>
    <row r="185" spans="1:14" s="4" customFormat="1" ht="15" customHeight="1" x14ac:dyDescent="0.15">
      <c r="A185" s="8"/>
      <c r="G185" s="9"/>
      <c r="H185" s="10"/>
      <c r="I185" s="10"/>
      <c r="J185" s="10"/>
      <c r="K185" s="11"/>
      <c r="L185" s="11"/>
      <c r="M185" s="11"/>
      <c r="N185" s="11"/>
    </row>
    <row r="186" spans="1:14" s="4" customFormat="1" ht="15" customHeight="1" x14ac:dyDescent="0.15">
      <c r="A186" s="8"/>
      <c r="G186" s="9"/>
      <c r="H186" s="10"/>
      <c r="I186" s="10"/>
      <c r="J186" s="10"/>
      <c r="K186" s="11"/>
      <c r="L186" s="11"/>
      <c r="M186" s="11"/>
      <c r="N186" s="11"/>
    </row>
    <row r="187" spans="1:14" s="4" customFormat="1" ht="15" customHeight="1" x14ac:dyDescent="0.15">
      <c r="A187" s="8"/>
      <c r="G187" s="9"/>
      <c r="H187" s="10"/>
      <c r="I187" s="10"/>
      <c r="J187" s="10"/>
      <c r="K187" s="11"/>
      <c r="L187" s="11"/>
      <c r="M187" s="11"/>
      <c r="N187" s="11"/>
    </row>
    <row r="188" spans="1:14" s="4" customFormat="1" ht="15" customHeight="1" x14ac:dyDescent="0.15">
      <c r="A188" s="8"/>
      <c r="G188" s="9"/>
      <c r="H188" s="10"/>
      <c r="I188" s="10"/>
      <c r="J188" s="10"/>
      <c r="K188" s="11"/>
      <c r="L188" s="11"/>
      <c r="M188" s="11"/>
      <c r="N188" s="11"/>
    </row>
    <row r="189" spans="1:14" ht="15" customHeight="1" x14ac:dyDescent="0.15"/>
    <row r="190" spans="1:14" ht="15" customHeight="1" x14ac:dyDescent="0.15"/>
    <row r="191" spans="1:14" ht="15" customHeight="1" x14ac:dyDescent="0.15"/>
    <row r="192" spans="1:14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</sheetData>
  <mergeCells count="15"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P2:P4"/>
    <mergeCell ref="Q2:U2"/>
    <mergeCell ref="T3:U3"/>
    <mergeCell ref="Q3:S3"/>
  </mergeCells>
  <phoneticPr fontId="2"/>
  <dataValidations count="4">
    <dataValidation imeMode="on" allowBlank="1" showInputMessage="1" showErrorMessage="1" sqref="G26 G5:G8"/>
    <dataValidation type="list" allowBlank="1" showInputMessage="1" showErrorMessage="1" sqref="Q5:R33 O5:O26 T5:T33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 D9:D26">
      <formula1>$V$5:$V$11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6:D8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Z1077"/>
  <sheetViews>
    <sheetView view="pageBreakPreview" topLeftCell="A400" zoomScale="80" zoomScaleNormal="100" zoomScaleSheetLayoutView="80" workbookViewId="0">
      <pane xSplit="7" topLeftCell="H1" activePane="topRight" state="frozen"/>
      <selection pane="topRight" activeCell="P355" sqref="P355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customWidth="1"/>
    <col min="4" max="5" width="8.375" style="4" customWidth="1"/>
    <col min="6" max="6" width="18.875" style="4" customWidth="1"/>
    <col min="7" max="7" width="38.625" style="2" customWidth="1"/>
    <col min="8" max="8" width="6.75" style="6" customWidth="1"/>
    <col min="9" max="10" width="13.375" style="6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7.875" style="1" customWidth="1"/>
    <col min="16" max="18" width="11.625" style="1" customWidth="1"/>
    <col min="19" max="19" width="18.625" style="112" customWidth="1"/>
    <col min="20" max="20" width="11.625" style="1" customWidth="1"/>
    <col min="21" max="21" width="18.625" style="1" customWidth="1"/>
    <col min="22" max="16384" width="9" style="1"/>
  </cols>
  <sheetData>
    <row r="1" spans="1:26" s="4" customFormat="1" ht="30" customHeight="1" thickBot="1" x14ac:dyDescent="0.2">
      <c r="A1" s="8"/>
      <c r="B1" s="91" t="s">
        <v>26</v>
      </c>
      <c r="G1" s="9"/>
      <c r="H1" s="10"/>
      <c r="I1" s="10"/>
      <c r="J1" s="10"/>
      <c r="K1" s="11"/>
      <c r="L1" s="11"/>
      <c r="M1" s="11"/>
      <c r="N1" s="11"/>
      <c r="S1" s="76"/>
    </row>
    <row r="2" spans="1:26" s="4" customFormat="1" ht="16.5" customHeight="1" thickBot="1" x14ac:dyDescent="0.2">
      <c r="A2" s="246"/>
      <c r="B2" s="249" t="s">
        <v>11</v>
      </c>
      <c r="C2" s="249" t="s">
        <v>12</v>
      </c>
      <c r="D2" s="256" t="s">
        <v>13</v>
      </c>
      <c r="E2" s="256" t="s">
        <v>14</v>
      </c>
      <c r="F2" s="256" t="s">
        <v>15</v>
      </c>
      <c r="G2" s="249" t="s">
        <v>16</v>
      </c>
      <c r="H2" s="255" t="s">
        <v>33</v>
      </c>
      <c r="I2" s="255"/>
      <c r="J2" s="255"/>
      <c r="K2" s="255"/>
      <c r="L2" s="255"/>
      <c r="M2" s="255"/>
      <c r="N2" s="255"/>
      <c r="O2" s="244" t="s">
        <v>20</v>
      </c>
      <c r="P2" s="244" t="s">
        <v>31</v>
      </c>
      <c r="Q2" s="244" t="s">
        <v>3</v>
      </c>
      <c r="R2" s="244"/>
      <c r="S2" s="244"/>
      <c r="T2" s="244"/>
      <c r="U2" s="244"/>
    </row>
    <row r="3" spans="1:26" s="4" customFormat="1" ht="33" customHeight="1" thickBot="1" x14ac:dyDescent="0.2">
      <c r="A3" s="247"/>
      <c r="B3" s="249"/>
      <c r="C3" s="249"/>
      <c r="D3" s="256"/>
      <c r="E3" s="256"/>
      <c r="F3" s="256"/>
      <c r="G3" s="249"/>
      <c r="H3" s="92"/>
      <c r="I3" s="252" t="s">
        <v>1</v>
      </c>
      <c r="J3" s="253"/>
      <c r="K3" s="253"/>
      <c r="L3" s="254" t="s">
        <v>0</v>
      </c>
      <c r="M3" s="254"/>
      <c r="N3" s="254"/>
      <c r="O3" s="250"/>
      <c r="P3" s="250"/>
      <c r="Q3" s="244" t="s">
        <v>4</v>
      </c>
      <c r="R3" s="244"/>
      <c r="S3" s="244"/>
      <c r="T3" s="245" t="s">
        <v>5</v>
      </c>
      <c r="U3" s="245"/>
      <c r="V3" s="90"/>
    </row>
    <row r="4" spans="1:26" s="8" customFormat="1" ht="38.25" customHeight="1" thickBot="1" x14ac:dyDescent="0.2">
      <c r="A4" s="248"/>
      <c r="B4" s="249"/>
      <c r="C4" s="249"/>
      <c r="D4" s="256"/>
      <c r="E4" s="256"/>
      <c r="F4" s="256"/>
      <c r="G4" s="249"/>
      <c r="H4" s="93" t="s">
        <v>17</v>
      </c>
      <c r="I4" s="94" t="s">
        <v>18</v>
      </c>
      <c r="J4" s="95" t="s">
        <v>34</v>
      </c>
      <c r="K4" s="96" t="s">
        <v>35</v>
      </c>
      <c r="L4" s="97" t="s">
        <v>19</v>
      </c>
      <c r="M4" s="98" t="s">
        <v>36</v>
      </c>
      <c r="N4" s="99" t="s">
        <v>37</v>
      </c>
      <c r="O4" s="251"/>
      <c r="P4" s="251"/>
      <c r="Q4" s="100" t="s">
        <v>32</v>
      </c>
      <c r="R4" s="101" t="s">
        <v>43</v>
      </c>
      <c r="S4" s="111" t="s">
        <v>38</v>
      </c>
      <c r="T4" s="102" t="s">
        <v>41</v>
      </c>
      <c r="U4" s="103" t="s">
        <v>40</v>
      </c>
    </row>
    <row r="5" spans="1:26" s="4" customFormat="1" ht="27" customHeight="1" x14ac:dyDescent="0.15">
      <c r="A5" s="7"/>
      <c r="B5" s="163" t="s">
        <v>662</v>
      </c>
      <c r="C5" s="173">
        <v>1</v>
      </c>
      <c r="D5" s="172">
        <v>4</v>
      </c>
      <c r="E5" s="172"/>
      <c r="F5" s="174" t="s">
        <v>427</v>
      </c>
      <c r="G5" s="167" t="s">
        <v>155</v>
      </c>
      <c r="H5" s="31">
        <v>20</v>
      </c>
      <c r="I5" s="32">
        <v>219</v>
      </c>
      <c r="J5" s="185">
        <v>2624446</v>
      </c>
      <c r="K5" s="118">
        <f t="shared" ref="K5:K163" si="0">IF(AND(I5&gt;0,J5&gt;0),J5/I5,0)</f>
        <v>11983.771689497717</v>
      </c>
      <c r="L5" s="34">
        <v>23040</v>
      </c>
      <c r="M5" s="33">
        <f t="shared" ref="M5:M14" si="1">J5</f>
        <v>2624446</v>
      </c>
      <c r="N5" s="118">
        <f t="shared" ref="N5:N174" si="2">IF(AND(L5&gt;0,M5&gt;0),M5/L5,0)</f>
        <v>113.90824652777778</v>
      </c>
      <c r="O5" s="119"/>
      <c r="P5" s="125"/>
      <c r="Q5" s="121" t="s">
        <v>663</v>
      </c>
      <c r="R5" s="121"/>
      <c r="S5" s="122">
        <v>0.78700000000000003</v>
      </c>
      <c r="T5" s="51"/>
      <c r="U5" s="77"/>
      <c r="V5" s="64">
        <v>1</v>
      </c>
      <c r="W5" s="64" t="s">
        <v>6</v>
      </c>
      <c r="Y5" s="64">
        <v>1</v>
      </c>
      <c r="Z5" s="64" t="s">
        <v>22</v>
      </c>
    </row>
    <row r="6" spans="1:26" s="4" customFormat="1" ht="27" customHeight="1" x14ac:dyDescent="0.15">
      <c r="A6" s="7"/>
      <c r="B6" s="47" t="s">
        <v>662</v>
      </c>
      <c r="C6" s="43">
        <f>C5+1</f>
        <v>2</v>
      </c>
      <c r="D6" s="175">
        <v>4</v>
      </c>
      <c r="E6" s="175"/>
      <c r="F6" s="176" t="s">
        <v>427</v>
      </c>
      <c r="G6" s="44" t="s">
        <v>156</v>
      </c>
      <c r="H6" s="15">
        <v>20</v>
      </c>
      <c r="I6" s="16">
        <v>131</v>
      </c>
      <c r="J6" s="208">
        <v>956112</v>
      </c>
      <c r="K6" s="19">
        <f t="shared" si="0"/>
        <v>7298.5648854961828</v>
      </c>
      <c r="L6" s="18">
        <v>17640</v>
      </c>
      <c r="M6" s="17">
        <f t="shared" si="1"/>
        <v>956112</v>
      </c>
      <c r="N6" s="19">
        <f t="shared" si="2"/>
        <v>54.201360544217685</v>
      </c>
      <c r="O6" s="26"/>
      <c r="P6" s="38"/>
      <c r="Q6" s="48"/>
      <c r="R6" s="48"/>
      <c r="S6" s="71"/>
      <c r="T6" s="49"/>
      <c r="U6" s="126"/>
      <c r="V6" s="64">
        <v>2</v>
      </c>
      <c r="W6" s="66" t="s">
        <v>7</v>
      </c>
      <c r="Y6" s="64">
        <v>2</v>
      </c>
      <c r="Z6" s="64" t="s">
        <v>23</v>
      </c>
    </row>
    <row r="7" spans="1:26" s="4" customFormat="1" ht="27" customHeight="1" x14ac:dyDescent="0.15">
      <c r="A7" s="7"/>
      <c r="B7" s="47" t="s">
        <v>662</v>
      </c>
      <c r="C7" s="43">
        <f t="shared" ref="C7:C70" si="3">C6+1</f>
        <v>3</v>
      </c>
      <c r="D7" s="175">
        <v>5</v>
      </c>
      <c r="E7" s="175"/>
      <c r="F7" s="176" t="s">
        <v>428</v>
      </c>
      <c r="G7" s="44" t="s">
        <v>157</v>
      </c>
      <c r="H7" s="15">
        <v>20</v>
      </c>
      <c r="I7" s="16">
        <v>87</v>
      </c>
      <c r="J7" s="208">
        <v>3919340</v>
      </c>
      <c r="K7" s="19">
        <f t="shared" ref="K7:K110" si="4">IF(AND(I7&gt;0,J7&gt;0),J7/I7,0)</f>
        <v>45049.885057471263</v>
      </c>
      <c r="L7" s="18">
        <v>7260</v>
      </c>
      <c r="M7" s="17">
        <f t="shared" si="1"/>
        <v>3919340</v>
      </c>
      <c r="N7" s="19">
        <f t="shared" ref="N7:N110" si="5">IF(AND(L7&gt;0,M7&gt;0),M7/L7,0)</f>
        <v>539.8539944903581</v>
      </c>
      <c r="O7" s="26"/>
      <c r="P7" s="38"/>
      <c r="Q7" s="50" t="s">
        <v>663</v>
      </c>
      <c r="R7" s="50"/>
      <c r="S7" s="71">
        <v>1</v>
      </c>
      <c r="T7" s="51"/>
      <c r="U7" s="77"/>
      <c r="V7" s="64">
        <v>3</v>
      </c>
      <c r="W7" s="66" t="s">
        <v>8</v>
      </c>
    </row>
    <row r="8" spans="1:26" s="4" customFormat="1" ht="27" customHeight="1" x14ac:dyDescent="0.15">
      <c r="A8" s="7"/>
      <c r="B8" s="47" t="s">
        <v>662</v>
      </c>
      <c r="C8" s="43">
        <f t="shared" si="3"/>
        <v>4</v>
      </c>
      <c r="D8" s="175">
        <v>5</v>
      </c>
      <c r="E8" s="175">
        <v>215300169</v>
      </c>
      <c r="F8" s="176" t="s">
        <v>429</v>
      </c>
      <c r="G8" s="44" t="s">
        <v>158</v>
      </c>
      <c r="H8" s="15">
        <v>20</v>
      </c>
      <c r="I8" s="16">
        <v>218</v>
      </c>
      <c r="J8" s="208">
        <v>1643826</v>
      </c>
      <c r="K8" s="19">
        <f>IF(AND(I8&gt;0,J8&gt;0),J8/I8,0)</f>
        <v>7540.4862385321103</v>
      </c>
      <c r="L8" s="18">
        <v>13473</v>
      </c>
      <c r="M8" s="17">
        <f t="shared" si="1"/>
        <v>1643826</v>
      </c>
      <c r="N8" s="19">
        <f>IF(AND(L8&gt;0,M8&gt;0),M8/L8,0)</f>
        <v>122.00890670229347</v>
      </c>
      <c r="O8" s="26"/>
      <c r="P8" s="38"/>
      <c r="Q8" s="48"/>
      <c r="R8" s="48"/>
      <c r="S8" s="71"/>
      <c r="T8" s="49"/>
      <c r="U8" s="126"/>
      <c r="V8" s="64">
        <v>4</v>
      </c>
      <c r="W8" s="66" t="s">
        <v>21</v>
      </c>
    </row>
    <row r="9" spans="1:26" s="4" customFormat="1" ht="27" customHeight="1" x14ac:dyDescent="0.15">
      <c r="A9" s="7"/>
      <c r="B9" s="47" t="s">
        <v>662</v>
      </c>
      <c r="C9" s="43">
        <f t="shared" si="3"/>
        <v>5</v>
      </c>
      <c r="D9" s="175">
        <v>5</v>
      </c>
      <c r="E9" s="175"/>
      <c r="F9" s="176" t="s">
        <v>430</v>
      </c>
      <c r="G9" s="44" t="s">
        <v>159</v>
      </c>
      <c r="H9" s="15">
        <v>20</v>
      </c>
      <c r="I9" s="16">
        <v>307</v>
      </c>
      <c r="J9" s="208">
        <v>3857890</v>
      </c>
      <c r="K9" s="19">
        <f t="shared" si="4"/>
        <v>12566.416938110749</v>
      </c>
      <c r="L9" s="18">
        <v>7436</v>
      </c>
      <c r="M9" s="17">
        <f t="shared" si="1"/>
        <v>3857890</v>
      </c>
      <c r="N9" s="19">
        <f t="shared" si="5"/>
        <v>518.81253362022596</v>
      </c>
      <c r="O9" s="26"/>
      <c r="P9" s="38"/>
      <c r="Q9" s="50"/>
      <c r="R9" s="50"/>
      <c r="S9" s="71"/>
      <c r="T9" s="51"/>
      <c r="U9" s="77"/>
      <c r="V9" s="64">
        <v>5</v>
      </c>
      <c r="W9" s="66" t="s">
        <v>10</v>
      </c>
    </row>
    <row r="10" spans="1:26" s="4" customFormat="1" ht="27" customHeight="1" x14ac:dyDescent="0.15">
      <c r="A10" s="7"/>
      <c r="B10" s="47" t="s">
        <v>662</v>
      </c>
      <c r="C10" s="43">
        <f t="shared" si="3"/>
        <v>6</v>
      </c>
      <c r="D10" s="175">
        <v>5</v>
      </c>
      <c r="E10" s="175"/>
      <c r="F10" s="176" t="s">
        <v>431</v>
      </c>
      <c r="G10" s="44" t="s">
        <v>160</v>
      </c>
      <c r="H10" s="15">
        <v>20</v>
      </c>
      <c r="I10" s="16">
        <v>319</v>
      </c>
      <c r="J10" s="208">
        <v>2616844</v>
      </c>
      <c r="K10" s="19">
        <f t="shared" si="4"/>
        <v>8203.2727272727279</v>
      </c>
      <c r="L10" s="18">
        <v>14651.75</v>
      </c>
      <c r="M10" s="17">
        <f t="shared" si="1"/>
        <v>2616844</v>
      </c>
      <c r="N10" s="19">
        <f t="shared" si="5"/>
        <v>178.60282901359906</v>
      </c>
      <c r="O10" s="26"/>
      <c r="P10" s="38"/>
      <c r="Q10" s="48"/>
      <c r="R10" s="48"/>
      <c r="S10" s="71"/>
      <c r="T10" s="49"/>
      <c r="U10" s="126"/>
      <c r="V10" s="64">
        <v>6</v>
      </c>
      <c r="W10" s="66" t="s">
        <v>9</v>
      </c>
    </row>
    <row r="11" spans="1:26" s="4" customFormat="1" ht="27" customHeight="1" x14ac:dyDescent="0.15">
      <c r="A11" s="7"/>
      <c r="B11" s="47" t="s">
        <v>662</v>
      </c>
      <c r="C11" s="43">
        <f t="shared" si="3"/>
        <v>7</v>
      </c>
      <c r="D11" s="175">
        <v>5</v>
      </c>
      <c r="E11" s="175"/>
      <c r="F11" s="176" t="s">
        <v>432</v>
      </c>
      <c r="G11" s="44" t="s">
        <v>161</v>
      </c>
      <c r="H11" s="15">
        <v>20</v>
      </c>
      <c r="I11" s="16">
        <v>186</v>
      </c>
      <c r="J11" s="208">
        <v>1539895</v>
      </c>
      <c r="K11" s="19">
        <f>IF(AND(I11&gt;0,J11&gt;0),J11/I11,0)</f>
        <v>8279.0053763440865</v>
      </c>
      <c r="L11" s="18">
        <v>3622</v>
      </c>
      <c r="M11" s="17">
        <f t="shared" si="1"/>
        <v>1539895</v>
      </c>
      <c r="N11" s="19">
        <f>IF(AND(L11&gt;0,M11&gt;0),M11/L11,0)</f>
        <v>425.1504693539481</v>
      </c>
      <c r="O11" s="26"/>
      <c r="P11" s="38"/>
      <c r="Q11" s="50"/>
      <c r="R11" s="50"/>
      <c r="S11" s="71"/>
      <c r="T11" s="51"/>
      <c r="U11" s="77"/>
      <c r="V11" s="64"/>
      <c r="W11" s="66"/>
    </row>
    <row r="12" spans="1:26" s="4" customFormat="1" ht="27" customHeight="1" x14ac:dyDescent="0.15">
      <c r="A12" s="7"/>
      <c r="B12" s="47" t="s">
        <v>662</v>
      </c>
      <c r="C12" s="43">
        <f t="shared" si="3"/>
        <v>8</v>
      </c>
      <c r="D12" s="175">
        <v>5</v>
      </c>
      <c r="E12" s="175"/>
      <c r="F12" s="176" t="s">
        <v>433</v>
      </c>
      <c r="G12" s="44" t="s">
        <v>162</v>
      </c>
      <c r="H12" s="15">
        <v>20</v>
      </c>
      <c r="I12" s="16">
        <v>36</v>
      </c>
      <c r="J12" s="208">
        <v>831322</v>
      </c>
      <c r="K12" s="19">
        <f t="shared" si="4"/>
        <v>23092.277777777777</v>
      </c>
      <c r="L12" s="18">
        <v>3085</v>
      </c>
      <c r="M12" s="17">
        <f t="shared" si="1"/>
        <v>831322</v>
      </c>
      <c r="N12" s="19">
        <f t="shared" si="5"/>
        <v>269.47228525121557</v>
      </c>
      <c r="O12" s="26"/>
      <c r="P12" s="38"/>
      <c r="Q12" s="48" t="s">
        <v>663</v>
      </c>
      <c r="R12" s="48"/>
      <c r="S12" s="71"/>
      <c r="T12" s="49" t="s">
        <v>663</v>
      </c>
      <c r="U12" s="126"/>
      <c r="V12" s="64"/>
      <c r="W12" s="66"/>
    </row>
    <row r="13" spans="1:26" s="4" customFormat="1" ht="27" customHeight="1" x14ac:dyDescent="0.15">
      <c r="A13" s="7"/>
      <c r="B13" s="47" t="s">
        <v>662</v>
      </c>
      <c r="C13" s="43">
        <f t="shared" si="3"/>
        <v>9</v>
      </c>
      <c r="D13" s="175">
        <v>5</v>
      </c>
      <c r="E13" s="175"/>
      <c r="F13" s="176" t="s">
        <v>434</v>
      </c>
      <c r="G13" s="44" t="s">
        <v>163</v>
      </c>
      <c r="H13" s="15">
        <v>20</v>
      </c>
      <c r="I13" s="16">
        <v>84</v>
      </c>
      <c r="J13" s="208">
        <v>939100</v>
      </c>
      <c r="K13" s="19">
        <f t="shared" si="4"/>
        <v>11179.761904761905</v>
      </c>
      <c r="L13" s="18">
        <v>9051</v>
      </c>
      <c r="M13" s="17">
        <f t="shared" si="1"/>
        <v>939100</v>
      </c>
      <c r="N13" s="19">
        <f t="shared" si="5"/>
        <v>103.75649099547012</v>
      </c>
      <c r="O13" s="26"/>
      <c r="P13" s="38"/>
      <c r="Q13" s="50"/>
      <c r="R13" s="50"/>
      <c r="S13" s="71"/>
      <c r="T13" s="51"/>
      <c r="U13" s="77"/>
      <c r="V13" s="64"/>
      <c r="W13" s="66"/>
    </row>
    <row r="14" spans="1:26" s="4" customFormat="1" ht="27" customHeight="1" x14ac:dyDescent="0.15">
      <c r="A14" s="7"/>
      <c r="B14" s="47" t="s">
        <v>662</v>
      </c>
      <c r="C14" s="43">
        <f t="shared" si="3"/>
        <v>10</v>
      </c>
      <c r="D14" s="175">
        <v>5</v>
      </c>
      <c r="E14" s="175"/>
      <c r="F14" s="176" t="s">
        <v>435</v>
      </c>
      <c r="G14" s="44" t="s">
        <v>164</v>
      </c>
      <c r="H14" s="15">
        <v>25</v>
      </c>
      <c r="I14" s="16">
        <v>316</v>
      </c>
      <c r="J14" s="208">
        <v>8568569</v>
      </c>
      <c r="K14" s="19">
        <f>IF(AND(I14&gt;0,J14&gt;0),J14/I14,0)</f>
        <v>27115.724683544304</v>
      </c>
      <c r="L14" s="18">
        <v>35000</v>
      </c>
      <c r="M14" s="17">
        <f t="shared" si="1"/>
        <v>8568569</v>
      </c>
      <c r="N14" s="19">
        <f>IF(AND(L14&gt;0,M14&gt;0),M14/L14,0)</f>
        <v>244.81625714285715</v>
      </c>
      <c r="O14" s="26"/>
      <c r="P14" s="38"/>
      <c r="Q14" s="48"/>
      <c r="R14" s="48"/>
      <c r="S14" s="71"/>
      <c r="T14" s="49"/>
      <c r="U14" s="126"/>
    </row>
    <row r="15" spans="1:26" s="4" customFormat="1" ht="27" customHeight="1" x14ac:dyDescent="0.15">
      <c r="A15" s="7"/>
      <c r="B15" s="47" t="s">
        <v>662</v>
      </c>
      <c r="C15" s="43">
        <f t="shared" si="3"/>
        <v>11</v>
      </c>
      <c r="D15" s="175">
        <v>5</v>
      </c>
      <c r="E15" s="175"/>
      <c r="F15" s="176" t="s">
        <v>436</v>
      </c>
      <c r="G15" s="44" t="s">
        <v>165</v>
      </c>
      <c r="H15" s="15">
        <v>20</v>
      </c>
      <c r="I15" s="16">
        <v>120</v>
      </c>
      <c r="J15" s="208">
        <v>1904279</v>
      </c>
      <c r="K15" s="19">
        <f t="shared" si="4"/>
        <v>15868.991666666667</v>
      </c>
      <c r="L15" s="18">
        <v>10552</v>
      </c>
      <c r="M15" s="17">
        <f t="shared" ref="M15:M21" si="6">J15</f>
        <v>1904279</v>
      </c>
      <c r="N15" s="19">
        <f t="shared" si="5"/>
        <v>180.46616755117515</v>
      </c>
      <c r="O15" s="26"/>
      <c r="P15" s="38"/>
      <c r="Q15" s="50"/>
      <c r="R15" s="50"/>
      <c r="S15" s="71"/>
      <c r="T15" s="51"/>
      <c r="U15" s="77"/>
    </row>
    <row r="16" spans="1:26" s="4" customFormat="1" ht="27" customHeight="1" x14ac:dyDescent="0.15">
      <c r="A16" s="7"/>
      <c r="B16" s="47" t="s">
        <v>662</v>
      </c>
      <c r="C16" s="43">
        <f t="shared" si="3"/>
        <v>12</v>
      </c>
      <c r="D16" s="175">
        <v>4</v>
      </c>
      <c r="E16" s="175"/>
      <c r="F16" s="176" t="s">
        <v>437</v>
      </c>
      <c r="G16" s="44" t="s">
        <v>166</v>
      </c>
      <c r="H16" s="15">
        <v>20</v>
      </c>
      <c r="I16" s="16">
        <v>360</v>
      </c>
      <c r="J16" s="208">
        <v>4339236</v>
      </c>
      <c r="K16" s="19">
        <f t="shared" si="4"/>
        <v>12053.433333333332</v>
      </c>
      <c r="L16" s="18">
        <v>15313</v>
      </c>
      <c r="M16" s="17">
        <f t="shared" si="6"/>
        <v>4339236</v>
      </c>
      <c r="N16" s="19">
        <f t="shared" si="5"/>
        <v>283.36942467184747</v>
      </c>
      <c r="O16" s="26"/>
      <c r="P16" s="38"/>
      <c r="Q16" s="48"/>
      <c r="R16" s="48"/>
      <c r="S16" s="71"/>
      <c r="T16" s="49"/>
      <c r="U16" s="126"/>
    </row>
    <row r="17" spans="1:21" s="4" customFormat="1" ht="27" customHeight="1" x14ac:dyDescent="0.15">
      <c r="A17" s="7"/>
      <c r="B17" s="47" t="s">
        <v>662</v>
      </c>
      <c r="C17" s="43">
        <f t="shared" si="3"/>
        <v>13</v>
      </c>
      <c r="D17" s="175">
        <v>4</v>
      </c>
      <c r="E17" s="175"/>
      <c r="F17" s="176" t="s">
        <v>438</v>
      </c>
      <c r="G17" s="44" t="s">
        <v>167</v>
      </c>
      <c r="H17" s="15">
        <v>20</v>
      </c>
      <c r="I17" s="16">
        <v>45</v>
      </c>
      <c r="J17" s="208">
        <v>1504929</v>
      </c>
      <c r="K17" s="19">
        <f t="shared" ref="K17:K58" si="7">IF(AND(I17&gt;0,J17&gt;0),J17/I17,0)</f>
        <v>33442.866666666669</v>
      </c>
      <c r="L17" s="18">
        <v>3499</v>
      </c>
      <c r="M17" s="17">
        <f t="shared" si="6"/>
        <v>1504929</v>
      </c>
      <c r="N17" s="19">
        <f t="shared" ref="N17:N58" si="8">IF(AND(L17&gt;0,M17&gt;0),M17/L17,0)</f>
        <v>430.10260074306944</v>
      </c>
      <c r="O17" s="26"/>
      <c r="P17" s="38"/>
      <c r="Q17" s="50"/>
      <c r="R17" s="50"/>
      <c r="S17" s="71"/>
      <c r="T17" s="51"/>
      <c r="U17" s="77"/>
    </row>
    <row r="18" spans="1:21" s="4" customFormat="1" ht="27" customHeight="1" x14ac:dyDescent="0.15">
      <c r="A18" s="7"/>
      <c r="B18" s="47" t="s">
        <v>662</v>
      </c>
      <c r="C18" s="43">
        <f t="shared" si="3"/>
        <v>14</v>
      </c>
      <c r="D18" s="175">
        <v>4</v>
      </c>
      <c r="E18" s="175"/>
      <c r="F18" s="176" t="s">
        <v>439</v>
      </c>
      <c r="G18" s="44" t="s">
        <v>168</v>
      </c>
      <c r="H18" s="15">
        <v>20</v>
      </c>
      <c r="I18" s="16">
        <v>204</v>
      </c>
      <c r="J18" s="208">
        <v>2477628</v>
      </c>
      <c r="K18" s="19">
        <f t="shared" si="7"/>
        <v>12145.235294117647</v>
      </c>
      <c r="L18" s="18">
        <v>11760</v>
      </c>
      <c r="M18" s="17">
        <f t="shared" si="6"/>
        <v>2477628</v>
      </c>
      <c r="N18" s="19">
        <f t="shared" si="8"/>
        <v>210.6826530612245</v>
      </c>
      <c r="O18" s="26"/>
      <c r="P18" s="38"/>
      <c r="Q18" s="48"/>
      <c r="R18" s="48"/>
      <c r="S18" s="71"/>
      <c r="T18" s="49" t="s">
        <v>663</v>
      </c>
      <c r="U18" s="126"/>
    </row>
    <row r="19" spans="1:21" s="4" customFormat="1" ht="27" customHeight="1" x14ac:dyDescent="0.15">
      <c r="A19" s="7"/>
      <c r="B19" s="47" t="s">
        <v>662</v>
      </c>
      <c r="C19" s="43">
        <f t="shared" si="3"/>
        <v>15</v>
      </c>
      <c r="D19" s="175">
        <v>4</v>
      </c>
      <c r="E19" s="175"/>
      <c r="F19" s="176" t="s">
        <v>440</v>
      </c>
      <c r="G19" s="44" t="s">
        <v>169</v>
      </c>
      <c r="H19" s="15">
        <v>20</v>
      </c>
      <c r="I19" s="16">
        <v>221</v>
      </c>
      <c r="J19" s="208">
        <v>5540802</v>
      </c>
      <c r="K19" s="19">
        <f t="shared" si="7"/>
        <v>25071.502262443439</v>
      </c>
      <c r="L19" s="18">
        <v>11212</v>
      </c>
      <c r="M19" s="17">
        <f t="shared" si="6"/>
        <v>5540802</v>
      </c>
      <c r="N19" s="19">
        <f t="shared" si="8"/>
        <v>494.18498037816624</v>
      </c>
      <c r="O19" s="26"/>
      <c r="P19" s="38"/>
      <c r="Q19" s="50"/>
      <c r="R19" s="50"/>
      <c r="S19" s="71"/>
      <c r="T19" s="51"/>
      <c r="U19" s="77"/>
    </row>
    <row r="20" spans="1:21" s="4" customFormat="1" ht="27" customHeight="1" x14ac:dyDescent="0.15">
      <c r="A20" s="7"/>
      <c r="B20" s="47" t="s">
        <v>662</v>
      </c>
      <c r="C20" s="43">
        <f t="shared" si="3"/>
        <v>16</v>
      </c>
      <c r="D20" s="175">
        <v>3</v>
      </c>
      <c r="E20" s="175"/>
      <c r="F20" s="176" t="s">
        <v>441</v>
      </c>
      <c r="G20" s="44" t="s">
        <v>170</v>
      </c>
      <c r="H20" s="15">
        <v>14</v>
      </c>
      <c r="I20" s="16">
        <v>173</v>
      </c>
      <c r="J20" s="208">
        <v>1765315</v>
      </c>
      <c r="K20" s="19">
        <f t="shared" si="7"/>
        <v>10204.132947976879</v>
      </c>
      <c r="L20" s="18">
        <v>8801</v>
      </c>
      <c r="M20" s="17">
        <f t="shared" si="6"/>
        <v>1765315</v>
      </c>
      <c r="N20" s="19">
        <f t="shared" si="8"/>
        <v>200.58118395636859</v>
      </c>
      <c r="O20" s="26"/>
      <c r="P20" s="38"/>
      <c r="Q20" s="48" t="s">
        <v>663</v>
      </c>
      <c r="R20" s="48" t="s">
        <v>663</v>
      </c>
      <c r="S20" s="71">
        <v>0.14899999999999999</v>
      </c>
      <c r="T20" s="49"/>
      <c r="U20" s="126"/>
    </row>
    <row r="21" spans="1:21" s="4" customFormat="1" ht="27" customHeight="1" x14ac:dyDescent="0.15">
      <c r="A21" s="7"/>
      <c r="B21" s="47" t="s">
        <v>662</v>
      </c>
      <c r="C21" s="43">
        <f t="shared" si="3"/>
        <v>17</v>
      </c>
      <c r="D21" s="175">
        <v>3</v>
      </c>
      <c r="E21" s="175"/>
      <c r="F21" s="176" t="s">
        <v>442</v>
      </c>
      <c r="G21" s="44" t="s">
        <v>171</v>
      </c>
      <c r="H21" s="15">
        <v>20</v>
      </c>
      <c r="I21" s="16">
        <v>364</v>
      </c>
      <c r="J21" s="208">
        <v>4256700</v>
      </c>
      <c r="K21" s="19">
        <f>IF(AND(I21&gt;0,J21&gt;0),J21/I21,0)</f>
        <v>11694.23076923077</v>
      </c>
      <c r="L21" s="18">
        <v>16997</v>
      </c>
      <c r="M21" s="17">
        <f t="shared" si="6"/>
        <v>4256700</v>
      </c>
      <c r="N21" s="19">
        <f>IF(AND(L21&gt;0,M21&gt;0),M21/L21,0)</f>
        <v>250.43831264340767</v>
      </c>
      <c r="O21" s="26"/>
      <c r="P21" s="38"/>
      <c r="Q21" s="50"/>
      <c r="R21" s="50"/>
      <c r="S21" s="71"/>
      <c r="T21" s="51"/>
      <c r="U21" s="77"/>
    </row>
    <row r="22" spans="1:21" s="4" customFormat="1" ht="27" customHeight="1" x14ac:dyDescent="0.15">
      <c r="A22" s="7"/>
      <c r="B22" s="47" t="s">
        <v>662</v>
      </c>
      <c r="C22" s="43">
        <f t="shared" si="3"/>
        <v>18</v>
      </c>
      <c r="D22" s="175">
        <v>3</v>
      </c>
      <c r="E22" s="175"/>
      <c r="F22" s="176" t="s">
        <v>443</v>
      </c>
      <c r="G22" s="44" t="s">
        <v>172</v>
      </c>
      <c r="H22" s="15">
        <v>20</v>
      </c>
      <c r="I22" s="16">
        <v>189</v>
      </c>
      <c r="J22" s="208">
        <v>2630059</v>
      </c>
      <c r="K22" s="19">
        <f t="shared" si="7"/>
        <v>13915.656084656084</v>
      </c>
      <c r="L22" s="18">
        <v>12230</v>
      </c>
      <c r="M22" s="17">
        <f>J22</f>
        <v>2630059</v>
      </c>
      <c r="N22" s="19">
        <f t="shared" si="8"/>
        <v>215.04979558462796</v>
      </c>
      <c r="O22" s="26"/>
      <c r="P22" s="38"/>
      <c r="Q22" s="48"/>
      <c r="R22" s="48"/>
      <c r="S22" s="71"/>
      <c r="T22" s="49"/>
      <c r="U22" s="126"/>
    </row>
    <row r="23" spans="1:21" s="4" customFormat="1" ht="27" customHeight="1" x14ac:dyDescent="0.15">
      <c r="A23" s="7"/>
      <c r="B23" s="47" t="s">
        <v>662</v>
      </c>
      <c r="C23" s="43">
        <f t="shared" si="3"/>
        <v>19</v>
      </c>
      <c r="D23" s="175">
        <v>6</v>
      </c>
      <c r="E23" s="175"/>
      <c r="F23" s="176" t="s">
        <v>444</v>
      </c>
      <c r="G23" s="44" t="s">
        <v>173</v>
      </c>
      <c r="H23" s="15">
        <v>20</v>
      </c>
      <c r="I23" s="16">
        <v>35</v>
      </c>
      <c r="J23" s="208">
        <v>235091</v>
      </c>
      <c r="K23" s="19">
        <f t="shared" si="7"/>
        <v>6716.8857142857141</v>
      </c>
      <c r="L23" s="18">
        <v>2415</v>
      </c>
      <c r="M23" s="17">
        <f>J23</f>
        <v>235091</v>
      </c>
      <c r="N23" s="19">
        <f t="shared" si="8"/>
        <v>97.346169772256729</v>
      </c>
      <c r="O23" s="26"/>
      <c r="P23" s="38"/>
      <c r="Q23" s="48"/>
      <c r="R23" s="48"/>
      <c r="S23" s="71"/>
      <c r="T23" s="49"/>
      <c r="U23" s="126"/>
    </row>
    <row r="24" spans="1:21" s="4" customFormat="1" ht="27" customHeight="1" x14ac:dyDescent="0.15">
      <c r="A24" s="7"/>
      <c r="B24" s="47" t="s">
        <v>662</v>
      </c>
      <c r="C24" s="43">
        <f t="shared" si="3"/>
        <v>20</v>
      </c>
      <c r="D24" s="175">
        <v>6</v>
      </c>
      <c r="E24" s="175"/>
      <c r="F24" s="176" t="s">
        <v>445</v>
      </c>
      <c r="G24" s="44" t="s">
        <v>174</v>
      </c>
      <c r="H24" s="15">
        <v>10</v>
      </c>
      <c r="I24" s="16">
        <v>37</v>
      </c>
      <c r="J24" s="208">
        <v>343531</v>
      </c>
      <c r="K24" s="19">
        <f t="shared" si="7"/>
        <v>9284.6216216216217</v>
      </c>
      <c r="L24" s="18">
        <v>1852</v>
      </c>
      <c r="M24" s="17">
        <f>J24</f>
        <v>343531</v>
      </c>
      <c r="N24" s="19">
        <f t="shared" si="8"/>
        <v>185.49190064794817</v>
      </c>
      <c r="O24" s="26"/>
      <c r="P24" s="38"/>
      <c r="Q24" s="50"/>
      <c r="R24" s="50"/>
      <c r="S24" s="71"/>
      <c r="T24" s="51"/>
      <c r="U24" s="77"/>
    </row>
    <row r="25" spans="1:21" s="4" customFormat="1" ht="27" customHeight="1" x14ac:dyDescent="0.15">
      <c r="A25" s="7"/>
      <c r="B25" s="47" t="s">
        <v>662</v>
      </c>
      <c r="C25" s="43">
        <f t="shared" si="3"/>
        <v>21</v>
      </c>
      <c r="D25" s="175">
        <v>6</v>
      </c>
      <c r="E25" s="175"/>
      <c r="F25" s="176" t="s">
        <v>446</v>
      </c>
      <c r="G25" s="44" t="s">
        <v>175</v>
      </c>
      <c r="H25" s="15">
        <v>20</v>
      </c>
      <c r="I25" s="16">
        <v>324</v>
      </c>
      <c r="J25" s="208">
        <v>1034925</v>
      </c>
      <c r="K25" s="19">
        <f t="shared" si="7"/>
        <v>3194.212962962963</v>
      </c>
      <c r="L25" s="18">
        <v>6899.5</v>
      </c>
      <c r="M25" s="17">
        <v>1034925</v>
      </c>
      <c r="N25" s="19">
        <f t="shared" si="8"/>
        <v>150</v>
      </c>
      <c r="O25" s="26"/>
      <c r="P25" s="38"/>
      <c r="Q25" s="48"/>
      <c r="R25" s="48"/>
      <c r="S25" s="71"/>
      <c r="T25" s="49"/>
      <c r="U25" s="126"/>
    </row>
    <row r="26" spans="1:21" s="4" customFormat="1" ht="27" customHeight="1" x14ac:dyDescent="0.15">
      <c r="A26" s="7"/>
      <c r="B26" s="47" t="s">
        <v>662</v>
      </c>
      <c r="C26" s="43">
        <f t="shared" si="3"/>
        <v>22</v>
      </c>
      <c r="D26" s="175">
        <v>6</v>
      </c>
      <c r="E26" s="175"/>
      <c r="F26" s="176" t="s">
        <v>447</v>
      </c>
      <c r="G26" s="44" t="s">
        <v>176</v>
      </c>
      <c r="H26" s="15">
        <v>20</v>
      </c>
      <c r="I26" s="16">
        <v>126</v>
      </c>
      <c r="J26" s="208">
        <v>1306746</v>
      </c>
      <c r="K26" s="19">
        <f t="shared" si="7"/>
        <v>10371</v>
      </c>
      <c r="L26" s="18">
        <v>7686.7</v>
      </c>
      <c r="M26" s="17">
        <v>1306746</v>
      </c>
      <c r="N26" s="19">
        <f t="shared" si="8"/>
        <v>170.00091066387398</v>
      </c>
      <c r="O26" s="26"/>
      <c r="P26" s="38"/>
      <c r="Q26" s="50"/>
      <c r="R26" s="50"/>
      <c r="S26" s="71"/>
      <c r="T26" s="51"/>
      <c r="U26" s="77"/>
    </row>
    <row r="27" spans="1:21" s="4" customFormat="1" ht="27" customHeight="1" x14ac:dyDescent="0.15">
      <c r="A27" s="7"/>
      <c r="B27" s="47" t="s">
        <v>662</v>
      </c>
      <c r="C27" s="43">
        <f t="shared" si="3"/>
        <v>23</v>
      </c>
      <c r="D27" s="175">
        <v>6</v>
      </c>
      <c r="E27" s="175"/>
      <c r="F27" s="176" t="s">
        <v>448</v>
      </c>
      <c r="G27" s="44" t="s">
        <v>962</v>
      </c>
      <c r="H27" s="15">
        <v>20</v>
      </c>
      <c r="I27" s="16"/>
      <c r="J27" s="208"/>
      <c r="K27" s="19">
        <f t="shared" si="7"/>
        <v>0</v>
      </c>
      <c r="L27" s="18"/>
      <c r="M27" s="17"/>
      <c r="N27" s="19">
        <f t="shared" si="8"/>
        <v>0</v>
      </c>
      <c r="O27" s="26" t="s">
        <v>663</v>
      </c>
      <c r="P27" s="154" t="s">
        <v>676</v>
      </c>
      <c r="Q27" s="48"/>
      <c r="R27" s="48"/>
      <c r="S27" s="71"/>
      <c r="T27" s="49"/>
      <c r="U27" s="126"/>
    </row>
    <row r="28" spans="1:21" s="13" customFormat="1" ht="27" customHeight="1" x14ac:dyDescent="0.15">
      <c r="A28" s="177"/>
      <c r="B28" s="156" t="s">
        <v>662</v>
      </c>
      <c r="C28" s="156">
        <f t="shared" si="3"/>
        <v>24</v>
      </c>
      <c r="D28" s="177">
        <v>6</v>
      </c>
      <c r="E28" s="177"/>
      <c r="F28" s="188" t="s">
        <v>448</v>
      </c>
      <c r="G28" s="44" t="s">
        <v>177</v>
      </c>
      <c r="H28" s="207">
        <v>14</v>
      </c>
      <c r="I28" s="18">
        <v>155</v>
      </c>
      <c r="J28" s="208">
        <v>1641198</v>
      </c>
      <c r="K28" s="19">
        <f t="shared" si="7"/>
        <v>10588.374193548387</v>
      </c>
      <c r="L28" s="18">
        <v>15500</v>
      </c>
      <c r="M28" s="208">
        <f>J28</f>
        <v>1641198</v>
      </c>
      <c r="N28" s="19">
        <f t="shared" si="8"/>
        <v>105.88374193548387</v>
      </c>
      <c r="O28" s="209"/>
      <c r="P28" s="154"/>
      <c r="Q28" s="194"/>
      <c r="R28" s="194"/>
      <c r="S28" s="193"/>
      <c r="T28" s="51"/>
      <c r="U28" s="77"/>
    </row>
    <row r="29" spans="1:21" s="4" customFormat="1" ht="27" customHeight="1" x14ac:dyDescent="0.15">
      <c r="A29" s="7"/>
      <c r="B29" s="47" t="s">
        <v>662</v>
      </c>
      <c r="C29" s="43">
        <f t="shared" si="3"/>
        <v>25</v>
      </c>
      <c r="D29" s="175">
        <v>6</v>
      </c>
      <c r="E29" s="175"/>
      <c r="F29" s="176" t="s">
        <v>448</v>
      </c>
      <c r="G29" s="44" t="s">
        <v>963</v>
      </c>
      <c r="H29" s="15"/>
      <c r="I29" s="16"/>
      <c r="J29" s="208"/>
      <c r="K29" s="19">
        <f t="shared" si="7"/>
        <v>0</v>
      </c>
      <c r="L29" s="18"/>
      <c r="M29" s="17"/>
      <c r="N29" s="19">
        <f t="shared" si="8"/>
        <v>0</v>
      </c>
      <c r="O29" s="26"/>
      <c r="P29" s="154" t="s">
        <v>677</v>
      </c>
      <c r="Q29" s="48"/>
      <c r="R29" s="48"/>
      <c r="S29" s="71"/>
      <c r="T29" s="49"/>
      <c r="U29" s="126"/>
    </row>
    <row r="30" spans="1:21" s="4" customFormat="1" ht="27" customHeight="1" x14ac:dyDescent="0.15">
      <c r="A30" s="7"/>
      <c r="B30" s="156" t="s">
        <v>662</v>
      </c>
      <c r="C30" s="43">
        <f t="shared" si="3"/>
        <v>26</v>
      </c>
      <c r="D30" s="175">
        <v>6</v>
      </c>
      <c r="E30" s="175"/>
      <c r="F30" s="188" t="s">
        <v>449</v>
      </c>
      <c r="G30" s="44" t="s">
        <v>178</v>
      </c>
      <c r="H30" s="15">
        <v>20</v>
      </c>
      <c r="I30" s="16">
        <v>6</v>
      </c>
      <c r="J30" s="208">
        <v>486546</v>
      </c>
      <c r="K30" s="19">
        <f>IF(AND(I30&gt;0,J30&gt;0),J30/I30,0)</f>
        <v>81091</v>
      </c>
      <c r="L30" s="18">
        <v>798</v>
      </c>
      <c r="M30" s="17">
        <f>J30</f>
        <v>486546</v>
      </c>
      <c r="N30" s="19">
        <f>IF(AND(L30&gt;0,M30&gt;0),M30/L30,0)</f>
        <v>609.70676691729318</v>
      </c>
      <c r="O30" s="26"/>
      <c r="P30" s="154" t="s">
        <v>672</v>
      </c>
      <c r="Q30" s="50" t="s">
        <v>663</v>
      </c>
      <c r="R30" s="50" t="s">
        <v>663</v>
      </c>
      <c r="S30" s="71">
        <v>0.96399999999999997</v>
      </c>
      <c r="T30" s="51"/>
      <c r="U30" s="77"/>
    </row>
    <row r="31" spans="1:21" s="4" customFormat="1" ht="27" customHeight="1" x14ac:dyDescent="0.15">
      <c r="A31" s="7"/>
      <c r="B31" s="47" t="s">
        <v>662</v>
      </c>
      <c r="C31" s="43">
        <f t="shared" si="3"/>
        <v>27</v>
      </c>
      <c r="D31" s="175">
        <v>6</v>
      </c>
      <c r="E31" s="175"/>
      <c r="F31" s="176" t="s">
        <v>450</v>
      </c>
      <c r="G31" s="44" t="s">
        <v>179</v>
      </c>
      <c r="H31" s="15">
        <v>20</v>
      </c>
      <c r="I31" s="16">
        <v>105</v>
      </c>
      <c r="J31" s="208">
        <v>1600000</v>
      </c>
      <c r="K31" s="19">
        <f t="shared" si="7"/>
        <v>15238.095238095239</v>
      </c>
      <c r="L31" s="18">
        <v>3001</v>
      </c>
      <c r="M31" s="17">
        <f>J31</f>
        <v>1600000</v>
      </c>
      <c r="N31" s="19">
        <f t="shared" si="8"/>
        <v>533.15561479506835</v>
      </c>
      <c r="O31" s="26"/>
      <c r="P31" s="154" t="s">
        <v>659</v>
      </c>
      <c r="Q31" s="48"/>
      <c r="R31" s="48"/>
      <c r="S31" s="71"/>
      <c r="T31" s="49"/>
      <c r="U31" s="126"/>
    </row>
    <row r="32" spans="1:21" s="4" customFormat="1" ht="27" customHeight="1" x14ac:dyDescent="0.15">
      <c r="A32" s="7"/>
      <c r="B32" s="47" t="s">
        <v>662</v>
      </c>
      <c r="C32" s="43">
        <f t="shared" si="3"/>
        <v>28</v>
      </c>
      <c r="D32" s="175">
        <v>6</v>
      </c>
      <c r="E32" s="175"/>
      <c r="F32" s="176" t="s">
        <v>451</v>
      </c>
      <c r="G32" s="44" t="s">
        <v>180</v>
      </c>
      <c r="H32" s="15">
        <v>14</v>
      </c>
      <c r="I32" s="16">
        <v>281</v>
      </c>
      <c r="J32" s="208">
        <v>2066737</v>
      </c>
      <c r="K32" s="19">
        <f t="shared" si="7"/>
        <v>7354.9359430604982</v>
      </c>
      <c r="L32" s="18">
        <v>15835</v>
      </c>
      <c r="M32" s="17">
        <f>J32</f>
        <v>2066737</v>
      </c>
      <c r="N32" s="19">
        <f t="shared" si="8"/>
        <v>130.5170192611304</v>
      </c>
      <c r="O32" s="26"/>
      <c r="P32" s="38"/>
      <c r="Q32" s="50"/>
      <c r="R32" s="50"/>
      <c r="S32" s="71"/>
      <c r="T32" s="51" t="s">
        <v>663</v>
      </c>
      <c r="U32" s="77">
        <v>0.2</v>
      </c>
    </row>
    <row r="33" spans="1:21" s="4" customFormat="1" ht="27" customHeight="1" x14ac:dyDescent="0.15">
      <c r="A33" s="7"/>
      <c r="B33" s="47" t="s">
        <v>662</v>
      </c>
      <c r="C33" s="43">
        <f t="shared" si="3"/>
        <v>29</v>
      </c>
      <c r="D33" s="175">
        <v>6</v>
      </c>
      <c r="E33" s="175"/>
      <c r="F33" s="176" t="s">
        <v>452</v>
      </c>
      <c r="G33" s="44" t="s">
        <v>181</v>
      </c>
      <c r="H33" s="15">
        <v>15</v>
      </c>
      <c r="I33" s="16">
        <v>176</v>
      </c>
      <c r="J33" s="208">
        <v>2573856</v>
      </c>
      <c r="K33" s="19">
        <f t="shared" si="7"/>
        <v>14624.181818181818</v>
      </c>
      <c r="L33" s="18">
        <v>27772</v>
      </c>
      <c r="M33" s="17">
        <f>J33</f>
        <v>2573856</v>
      </c>
      <c r="N33" s="19">
        <f t="shared" si="8"/>
        <v>92.678093043353016</v>
      </c>
      <c r="O33" s="26"/>
      <c r="P33" s="38"/>
      <c r="Q33" s="48"/>
      <c r="R33" s="48"/>
      <c r="S33" s="71"/>
      <c r="T33" s="49"/>
      <c r="U33" s="126"/>
    </row>
    <row r="34" spans="1:21" s="4" customFormat="1" ht="27" customHeight="1" x14ac:dyDescent="0.15">
      <c r="A34" s="7"/>
      <c r="B34" s="47" t="s">
        <v>662</v>
      </c>
      <c r="C34" s="43">
        <f t="shared" si="3"/>
        <v>30</v>
      </c>
      <c r="D34" s="175">
        <v>6</v>
      </c>
      <c r="E34" s="175"/>
      <c r="F34" s="176" t="s">
        <v>453</v>
      </c>
      <c r="G34" s="44" t="s">
        <v>182</v>
      </c>
      <c r="H34" s="15"/>
      <c r="I34" s="16"/>
      <c r="J34" s="208"/>
      <c r="K34" s="19">
        <f t="shared" si="7"/>
        <v>0</v>
      </c>
      <c r="L34" s="18"/>
      <c r="M34" s="17"/>
      <c r="N34" s="19">
        <f t="shared" si="8"/>
        <v>0</v>
      </c>
      <c r="O34" s="26"/>
      <c r="P34" s="154" t="s">
        <v>678</v>
      </c>
      <c r="Q34" s="50"/>
      <c r="R34" s="50"/>
      <c r="S34" s="71"/>
      <c r="T34" s="51"/>
      <c r="U34" s="77"/>
    </row>
    <row r="35" spans="1:21" s="4" customFormat="1" ht="27" customHeight="1" x14ac:dyDescent="0.15">
      <c r="A35" s="7"/>
      <c r="B35" s="47" t="s">
        <v>662</v>
      </c>
      <c r="C35" s="43">
        <f t="shared" si="3"/>
        <v>31</v>
      </c>
      <c r="D35" s="175">
        <v>6</v>
      </c>
      <c r="E35" s="175"/>
      <c r="F35" s="176" t="s">
        <v>454</v>
      </c>
      <c r="G35" s="44" t="s">
        <v>183</v>
      </c>
      <c r="H35" s="15">
        <v>20</v>
      </c>
      <c r="I35" s="16">
        <v>175</v>
      </c>
      <c r="J35" s="208">
        <v>630144</v>
      </c>
      <c r="K35" s="19">
        <f>IF(AND(I35&gt;0,J35&gt;0),J35/I35,0)</f>
        <v>3600.8228571428572</v>
      </c>
      <c r="L35" s="18">
        <v>11476.5</v>
      </c>
      <c r="M35" s="17">
        <f>J35</f>
        <v>630144</v>
      </c>
      <c r="N35" s="19">
        <f>IF(AND(L35&gt;0,M35&gt;0),M35/L35,0)</f>
        <v>54.907332374852963</v>
      </c>
      <c r="O35" s="26"/>
      <c r="P35" s="38"/>
      <c r="Q35" s="48"/>
      <c r="R35" s="48"/>
      <c r="S35" s="71"/>
      <c r="T35" s="49"/>
      <c r="U35" s="126"/>
    </row>
    <row r="36" spans="1:21" s="4" customFormat="1" ht="27" customHeight="1" x14ac:dyDescent="0.15">
      <c r="A36" s="7"/>
      <c r="B36" s="47" t="s">
        <v>662</v>
      </c>
      <c r="C36" s="43">
        <f t="shared" si="3"/>
        <v>32</v>
      </c>
      <c r="D36" s="175">
        <v>2</v>
      </c>
      <c r="E36" s="175"/>
      <c r="F36" s="176" t="s">
        <v>455</v>
      </c>
      <c r="G36" s="44" t="s">
        <v>184</v>
      </c>
      <c r="H36" s="15">
        <v>50</v>
      </c>
      <c r="I36" s="16">
        <v>525</v>
      </c>
      <c r="J36" s="208">
        <v>12037060</v>
      </c>
      <c r="K36" s="19">
        <f t="shared" si="7"/>
        <v>22927.733333333334</v>
      </c>
      <c r="L36" s="18">
        <v>42529</v>
      </c>
      <c r="M36" s="17">
        <f t="shared" ref="M36:M45" si="9">J36</f>
        <v>12037060</v>
      </c>
      <c r="N36" s="19">
        <f t="shared" si="8"/>
        <v>283.03181358602365</v>
      </c>
      <c r="O36" s="26"/>
      <c r="P36" s="38"/>
      <c r="Q36" s="50"/>
      <c r="R36" s="50"/>
      <c r="S36" s="71"/>
      <c r="T36" s="51"/>
      <c r="U36" s="77"/>
    </row>
    <row r="37" spans="1:21" s="4" customFormat="1" ht="27" customHeight="1" x14ac:dyDescent="0.15">
      <c r="A37" s="7"/>
      <c r="B37" s="47" t="s">
        <v>662</v>
      </c>
      <c r="C37" s="43">
        <f t="shared" si="3"/>
        <v>33</v>
      </c>
      <c r="D37" s="175">
        <v>4</v>
      </c>
      <c r="E37" s="175"/>
      <c r="F37" s="176" t="s">
        <v>456</v>
      </c>
      <c r="G37" s="44" t="s">
        <v>185</v>
      </c>
      <c r="H37" s="15">
        <v>20</v>
      </c>
      <c r="I37" s="16">
        <v>348</v>
      </c>
      <c r="J37" s="208">
        <v>1250060</v>
      </c>
      <c r="K37" s="19">
        <f t="shared" si="7"/>
        <v>3592.1264367816093</v>
      </c>
      <c r="L37" s="18">
        <v>2815</v>
      </c>
      <c r="M37" s="17">
        <f t="shared" si="9"/>
        <v>1250060</v>
      </c>
      <c r="N37" s="19">
        <f t="shared" si="8"/>
        <v>444.07104795737121</v>
      </c>
      <c r="O37" s="26"/>
      <c r="P37" s="38"/>
      <c r="Q37" s="48"/>
      <c r="R37" s="48"/>
      <c r="S37" s="71"/>
      <c r="T37" s="49" t="s">
        <v>663</v>
      </c>
      <c r="U37" s="126">
        <v>0.8</v>
      </c>
    </row>
    <row r="38" spans="1:21" s="4" customFormat="1" ht="27" customHeight="1" x14ac:dyDescent="0.15">
      <c r="A38" s="7"/>
      <c r="B38" s="47" t="s">
        <v>662</v>
      </c>
      <c r="C38" s="43">
        <f t="shared" si="3"/>
        <v>34</v>
      </c>
      <c r="D38" s="175">
        <v>4</v>
      </c>
      <c r="E38" s="175"/>
      <c r="F38" s="176" t="s">
        <v>457</v>
      </c>
      <c r="G38" s="44" t="s">
        <v>186</v>
      </c>
      <c r="H38" s="15">
        <v>20</v>
      </c>
      <c r="I38" s="16">
        <v>4</v>
      </c>
      <c r="J38" s="208">
        <v>63000</v>
      </c>
      <c r="K38" s="19">
        <f t="shared" si="7"/>
        <v>15750</v>
      </c>
      <c r="L38" s="18">
        <v>330</v>
      </c>
      <c r="M38" s="17">
        <f t="shared" si="9"/>
        <v>63000</v>
      </c>
      <c r="N38" s="19">
        <f t="shared" si="8"/>
        <v>190.90909090909091</v>
      </c>
      <c r="O38" s="26"/>
      <c r="P38" s="38"/>
      <c r="Q38" s="50" t="s">
        <v>663</v>
      </c>
      <c r="R38" s="50"/>
      <c r="S38" s="71">
        <v>1</v>
      </c>
      <c r="T38" s="51"/>
      <c r="U38" s="77"/>
    </row>
    <row r="39" spans="1:21" s="4" customFormat="1" ht="27" customHeight="1" x14ac:dyDescent="0.15">
      <c r="A39" s="7"/>
      <c r="B39" s="47" t="s">
        <v>662</v>
      </c>
      <c r="C39" s="43">
        <f t="shared" si="3"/>
        <v>35</v>
      </c>
      <c r="D39" s="175">
        <v>4</v>
      </c>
      <c r="E39" s="175"/>
      <c r="F39" s="176" t="s">
        <v>458</v>
      </c>
      <c r="G39" s="44" t="s">
        <v>187</v>
      </c>
      <c r="H39" s="15">
        <v>20</v>
      </c>
      <c r="I39" s="16">
        <v>164</v>
      </c>
      <c r="J39" s="208">
        <v>3031189</v>
      </c>
      <c r="K39" s="19">
        <f t="shared" si="7"/>
        <v>18482.859756097561</v>
      </c>
      <c r="L39" s="18">
        <v>12127</v>
      </c>
      <c r="M39" s="17">
        <f t="shared" si="9"/>
        <v>3031189</v>
      </c>
      <c r="N39" s="19">
        <f t="shared" si="8"/>
        <v>249.9537395893461</v>
      </c>
      <c r="O39" s="26"/>
      <c r="P39" s="38"/>
      <c r="Q39" s="48"/>
      <c r="R39" s="48"/>
      <c r="S39" s="71"/>
      <c r="T39" s="49" t="s">
        <v>663</v>
      </c>
      <c r="U39" s="126"/>
    </row>
    <row r="40" spans="1:21" s="4" customFormat="1" ht="27" customHeight="1" x14ac:dyDescent="0.15">
      <c r="A40" s="7"/>
      <c r="B40" s="47" t="s">
        <v>662</v>
      </c>
      <c r="C40" s="43">
        <f t="shared" si="3"/>
        <v>36</v>
      </c>
      <c r="D40" s="175">
        <v>4</v>
      </c>
      <c r="E40" s="175"/>
      <c r="F40" s="176" t="s">
        <v>459</v>
      </c>
      <c r="G40" s="44" t="s">
        <v>188</v>
      </c>
      <c r="H40" s="15">
        <v>14</v>
      </c>
      <c r="I40" s="16">
        <v>117</v>
      </c>
      <c r="J40" s="208">
        <v>1034264</v>
      </c>
      <c r="K40" s="19">
        <f t="shared" si="7"/>
        <v>8839.863247863248</v>
      </c>
      <c r="L40" s="18">
        <v>7776</v>
      </c>
      <c r="M40" s="17">
        <f t="shared" si="9"/>
        <v>1034264</v>
      </c>
      <c r="N40" s="19">
        <f t="shared" si="8"/>
        <v>133.00720164609052</v>
      </c>
      <c r="O40" s="26"/>
      <c r="P40" s="38"/>
      <c r="Q40" s="50"/>
      <c r="R40" s="50"/>
      <c r="S40" s="71"/>
      <c r="T40" s="51" t="s">
        <v>663</v>
      </c>
      <c r="U40" s="77">
        <v>0.05</v>
      </c>
    </row>
    <row r="41" spans="1:21" s="4" customFormat="1" ht="27" customHeight="1" x14ac:dyDescent="0.15">
      <c r="A41" s="7"/>
      <c r="B41" s="47" t="s">
        <v>662</v>
      </c>
      <c r="C41" s="43">
        <f t="shared" si="3"/>
        <v>37</v>
      </c>
      <c r="D41" s="175">
        <v>4</v>
      </c>
      <c r="E41" s="175"/>
      <c r="F41" s="176" t="s">
        <v>460</v>
      </c>
      <c r="G41" s="44" t="s">
        <v>189</v>
      </c>
      <c r="H41" s="15">
        <v>20</v>
      </c>
      <c r="I41" s="16">
        <v>161</v>
      </c>
      <c r="J41" s="208">
        <v>1673023</v>
      </c>
      <c r="K41" s="19">
        <f t="shared" si="7"/>
        <v>10391.447204968945</v>
      </c>
      <c r="L41" s="18">
        <v>8565</v>
      </c>
      <c r="M41" s="17">
        <f t="shared" si="9"/>
        <v>1673023</v>
      </c>
      <c r="N41" s="19">
        <f>IF(AND(L41&gt;0,M41&gt;0),M41/L41,0)</f>
        <v>195.33251605370694</v>
      </c>
      <c r="O41" s="26"/>
      <c r="P41" s="38"/>
      <c r="Q41" s="48"/>
      <c r="R41" s="48"/>
      <c r="S41" s="71"/>
      <c r="T41" s="49"/>
      <c r="U41" s="126"/>
    </row>
    <row r="42" spans="1:21" s="4" customFormat="1" ht="27" customHeight="1" x14ac:dyDescent="0.15">
      <c r="A42" s="7"/>
      <c r="B42" s="47" t="s">
        <v>662</v>
      </c>
      <c r="C42" s="43">
        <f t="shared" si="3"/>
        <v>38</v>
      </c>
      <c r="D42" s="175">
        <v>4</v>
      </c>
      <c r="E42" s="175"/>
      <c r="F42" s="176" t="s">
        <v>461</v>
      </c>
      <c r="G42" s="44" t="s">
        <v>190</v>
      </c>
      <c r="H42" s="15">
        <v>20</v>
      </c>
      <c r="I42" s="16">
        <v>129</v>
      </c>
      <c r="J42" s="208">
        <v>1476447</v>
      </c>
      <c r="K42" s="19">
        <f t="shared" si="7"/>
        <v>11445.325581395349</v>
      </c>
      <c r="L42" s="18">
        <v>4063</v>
      </c>
      <c r="M42" s="17">
        <f t="shared" si="9"/>
        <v>1476447</v>
      </c>
      <c r="N42" s="19">
        <f t="shared" si="8"/>
        <v>363.38838296825008</v>
      </c>
      <c r="O42" s="26"/>
      <c r="P42" s="38"/>
      <c r="Q42" s="50"/>
      <c r="R42" s="50"/>
      <c r="S42" s="71"/>
      <c r="T42" s="51"/>
      <c r="U42" s="77"/>
    </row>
    <row r="43" spans="1:21" s="4" customFormat="1" ht="27" customHeight="1" x14ac:dyDescent="0.15">
      <c r="A43" s="7"/>
      <c r="B43" s="47" t="s">
        <v>662</v>
      </c>
      <c r="C43" s="43">
        <f t="shared" si="3"/>
        <v>39</v>
      </c>
      <c r="D43" s="175">
        <v>4</v>
      </c>
      <c r="E43" s="175"/>
      <c r="F43" s="176" t="s">
        <v>462</v>
      </c>
      <c r="G43" s="44" t="s">
        <v>191</v>
      </c>
      <c r="H43" s="15">
        <v>20</v>
      </c>
      <c r="I43" s="16">
        <v>218</v>
      </c>
      <c r="J43" s="208">
        <v>5269135</v>
      </c>
      <c r="K43" s="19">
        <f t="shared" si="7"/>
        <v>24170.344036697246</v>
      </c>
      <c r="L43" s="18">
        <v>8822</v>
      </c>
      <c r="M43" s="17">
        <f t="shared" si="9"/>
        <v>5269135</v>
      </c>
      <c r="N43" s="19">
        <f t="shared" si="8"/>
        <v>597.27216050782135</v>
      </c>
      <c r="O43" s="26"/>
      <c r="P43" s="38"/>
      <c r="Q43" s="48"/>
      <c r="R43" s="48"/>
      <c r="S43" s="71"/>
      <c r="T43" s="49"/>
      <c r="U43" s="126"/>
    </row>
    <row r="44" spans="1:21" s="4" customFormat="1" ht="27" customHeight="1" x14ac:dyDescent="0.15">
      <c r="A44" s="7"/>
      <c r="B44" s="47" t="s">
        <v>662</v>
      </c>
      <c r="C44" s="43">
        <f t="shared" si="3"/>
        <v>40</v>
      </c>
      <c r="D44" s="175">
        <v>4</v>
      </c>
      <c r="E44" s="175"/>
      <c r="F44" s="176" t="s">
        <v>463</v>
      </c>
      <c r="G44" s="44" t="s">
        <v>192</v>
      </c>
      <c r="H44" s="15">
        <v>20</v>
      </c>
      <c r="I44" s="16">
        <v>182</v>
      </c>
      <c r="J44" s="208">
        <v>1079984</v>
      </c>
      <c r="K44" s="19">
        <f t="shared" si="7"/>
        <v>5933.9780219780223</v>
      </c>
      <c r="L44" s="18">
        <v>6841</v>
      </c>
      <c r="M44" s="17">
        <f t="shared" si="9"/>
        <v>1079984</v>
      </c>
      <c r="N44" s="19">
        <f t="shared" si="8"/>
        <v>157.86931735126444</v>
      </c>
      <c r="O44" s="26"/>
      <c r="P44" s="38"/>
      <c r="Q44" s="50"/>
      <c r="R44" s="50"/>
      <c r="S44" s="71"/>
      <c r="T44" s="51" t="s">
        <v>663</v>
      </c>
      <c r="U44" s="77"/>
    </row>
    <row r="45" spans="1:21" s="4" customFormat="1" ht="27" customHeight="1" x14ac:dyDescent="0.15">
      <c r="A45" s="7"/>
      <c r="B45" s="47" t="s">
        <v>662</v>
      </c>
      <c r="C45" s="43">
        <f t="shared" si="3"/>
        <v>41</v>
      </c>
      <c r="D45" s="175">
        <v>4</v>
      </c>
      <c r="E45" s="175"/>
      <c r="F45" s="176" t="s">
        <v>464</v>
      </c>
      <c r="G45" s="44" t="s">
        <v>193</v>
      </c>
      <c r="H45" s="15">
        <v>20</v>
      </c>
      <c r="I45" s="16">
        <v>198</v>
      </c>
      <c r="J45" s="208">
        <v>3683852</v>
      </c>
      <c r="K45" s="19">
        <f t="shared" si="7"/>
        <v>18605.313131313131</v>
      </c>
      <c r="L45" s="18"/>
      <c r="M45" s="17">
        <f t="shared" si="9"/>
        <v>3683852</v>
      </c>
      <c r="N45" s="19">
        <f t="shared" si="8"/>
        <v>0</v>
      </c>
      <c r="O45" s="26"/>
      <c r="P45" s="38"/>
      <c r="Q45" s="48"/>
      <c r="R45" s="48"/>
      <c r="S45" s="71"/>
      <c r="T45" s="49"/>
      <c r="U45" s="126"/>
    </row>
    <row r="46" spans="1:21" s="4" customFormat="1" ht="27" customHeight="1" x14ac:dyDescent="0.15">
      <c r="A46" s="7"/>
      <c r="B46" s="47" t="s">
        <v>662</v>
      </c>
      <c r="C46" s="43">
        <f t="shared" si="3"/>
        <v>42</v>
      </c>
      <c r="D46" s="175">
        <v>4</v>
      </c>
      <c r="E46" s="175"/>
      <c r="F46" s="176" t="s">
        <v>465</v>
      </c>
      <c r="G46" s="44" t="s">
        <v>194</v>
      </c>
      <c r="H46" s="15">
        <v>40</v>
      </c>
      <c r="I46" s="16">
        <v>411</v>
      </c>
      <c r="J46" s="208">
        <v>4881100</v>
      </c>
      <c r="K46" s="19">
        <f t="shared" si="7"/>
        <v>11876.155717761558</v>
      </c>
      <c r="L46" s="18">
        <v>55296</v>
      </c>
      <c r="M46" s="17">
        <f t="shared" ref="M46:M54" si="10">J46</f>
        <v>4881100</v>
      </c>
      <c r="N46" s="19">
        <f t="shared" si="8"/>
        <v>88.272207754629633</v>
      </c>
      <c r="O46" s="26"/>
      <c r="P46" s="38"/>
      <c r="Q46" s="50"/>
      <c r="R46" s="50"/>
      <c r="S46" s="71"/>
      <c r="T46" s="51"/>
      <c r="U46" s="77"/>
    </row>
    <row r="47" spans="1:21" s="4" customFormat="1" ht="27" customHeight="1" x14ac:dyDescent="0.15">
      <c r="A47" s="7"/>
      <c r="B47" s="47" t="s">
        <v>662</v>
      </c>
      <c r="C47" s="43">
        <f t="shared" si="3"/>
        <v>43</v>
      </c>
      <c r="D47" s="175">
        <v>4</v>
      </c>
      <c r="E47" s="175"/>
      <c r="F47" s="176" t="s">
        <v>466</v>
      </c>
      <c r="G47" s="44" t="s">
        <v>195</v>
      </c>
      <c r="H47" s="15">
        <v>20</v>
      </c>
      <c r="I47" s="16">
        <v>123</v>
      </c>
      <c r="J47" s="208">
        <v>1307607</v>
      </c>
      <c r="K47" s="19">
        <f t="shared" si="7"/>
        <v>10630.951219512195</v>
      </c>
      <c r="L47" s="18">
        <v>4604</v>
      </c>
      <c r="M47" s="17">
        <f t="shared" si="10"/>
        <v>1307607</v>
      </c>
      <c r="N47" s="19">
        <f t="shared" si="8"/>
        <v>284.0154213727194</v>
      </c>
      <c r="O47" s="26"/>
      <c r="P47" s="38"/>
      <c r="Q47" s="48"/>
      <c r="R47" s="48"/>
      <c r="S47" s="71"/>
      <c r="T47" s="49"/>
      <c r="U47" s="126"/>
    </row>
    <row r="48" spans="1:21" s="4" customFormat="1" ht="27" customHeight="1" x14ac:dyDescent="0.15">
      <c r="A48" s="7"/>
      <c r="B48" s="47" t="s">
        <v>662</v>
      </c>
      <c r="C48" s="43">
        <f t="shared" si="3"/>
        <v>44</v>
      </c>
      <c r="D48" s="175">
        <v>4</v>
      </c>
      <c r="E48" s="175"/>
      <c r="F48" s="176" t="s">
        <v>467</v>
      </c>
      <c r="G48" s="44" t="s">
        <v>196</v>
      </c>
      <c r="H48" s="15">
        <v>30</v>
      </c>
      <c r="I48" s="16">
        <v>233</v>
      </c>
      <c r="J48" s="208">
        <v>2056728</v>
      </c>
      <c r="K48" s="19">
        <f t="shared" si="7"/>
        <v>8827.1587982832625</v>
      </c>
      <c r="L48" s="18">
        <v>7242</v>
      </c>
      <c r="M48" s="17">
        <f t="shared" si="10"/>
        <v>2056728</v>
      </c>
      <c r="N48" s="19">
        <f t="shared" si="8"/>
        <v>284</v>
      </c>
      <c r="O48" s="26"/>
      <c r="P48" s="38"/>
      <c r="Q48" s="50"/>
      <c r="R48" s="50"/>
      <c r="S48" s="71"/>
      <c r="T48" s="51"/>
      <c r="U48" s="77"/>
    </row>
    <row r="49" spans="1:21" s="4" customFormat="1" ht="27" customHeight="1" x14ac:dyDescent="0.15">
      <c r="A49" s="7"/>
      <c r="B49" s="47" t="s">
        <v>662</v>
      </c>
      <c r="C49" s="43">
        <f t="shared" si="3"/>
        <v>45</v>
      </c>
      <c r="D49" s="175">
        <v>4</v>
      </c>
      <c r="E49" s="175"/>
      <c r="F49" s="176" t="s">
        <v>468</v>
      </c>
      <c r="G49" s="44" t="s">
        <v>197</v>
      </c>
      <c r="H49" s="15">
        <v>40</v>
      </c>
      <c r="I49" s="16">
        <v>278</v>
      </c>
      <c r="J49" s="208">
        <v>2852362</v>
      </c>
      <c r="K49" s="19">
        <f t="shared" si="7"/>
        <v>10260.294964028777</v>
      </c>
      <c r="L49" s="18">
        <v>10044</v>
      </c>
      <c r="M49" s="17">
        <f t="shared" si="10"/>
        <v>2852362</v>
      </c>
      <c r="N49" s="19">
        <f t="shared" si="8"/>
        <v>283.98665870171249</v>
      </c>
      <c r="O49" s="26"/>
      <c r="P49" s="38"/>
      <c r="Q49" s="48"/>
      <c r="R49" s="48"/>
      <c r="S49" s="71"/>
      <c r="T49" s="49" t="s">
        <v>663</v>
      </c>
      <c r="U49" s="126">
        <v>0.1</v>
      </c>
    </row>
    <row r="50" spans="1:21" s="4" customFormat="1" ht="27" customHeight="1" x14ac:dyDescent="0.15">
      <c r="A50" s="7"/>
      <c r="B50" s="47" t="s">
        <v>662</v>
      </c>
      <c r="C50" s="43">
        <f t="shared" si="3"/>
        <v>46</v>
      </c>
      <c r="D50" s="175">
        <v>4</v>
      </c>
      <c r="E50" s="175"/>
      <c r="F50" s="176" t="s">
        <v>468</v>
      </c>
      <c r="G50" s="44" t="s">
        <v>198</v>
      </c>
      <c r="H50" s="15">
        <v>20</v>
      </c>
      <c r="I50" s="16">
        <v>6</v>
      </c>
      <c r="J50" s="208">
        <v>72099</v>
      </c>
      <c r="K50" s="19">
        <f t="shared" si="7"/>
        <v>12016.5</v>
      </c>
      <c r="L50" s="18">
        <v>350</v>
      </c>
      <c r="M50" s="17">
        <f t="shared" si="10"/>
        <v>72099</v>
      </c>
      <c r="N50" s="19">
        <f t="shared" si="8"/>
        <v>205.99714285714285</v>
      </c>
      <c r="O50" s="26"/>
      <c r="P50" s="38"/>
      <c r="Q50" s="50"/>
      <c r="R50" s="50"/>
      <c r="S50" s="71"/>
      <c r="T50" s="51" t="s">
        <v>663</v>
      </c>
      <c r="U50" s="77"/>
    </row>
    <row r="51" spans="1:21" s="4" customFormat="1" ht="27" customHeight="1" x14ac:dyDescent="0.15">
      <c r="A51" s="7"/>
      <c r="B51" s="47" t="s">
        <v>662</v>
      </c>
      <c r="C51" s="43">
        <f t="shared" si="3"/>
        <v>47</v>
      </c>
      <c r="D51" s="175">
        <v>4</v>
      </c>
      <c r="E51" s="175"/>
      <c r="F51" s="176" t="s">
        <v>469</v>
      </c>
      <c r="G51" s="44" t="s">
        <v>199</v>
      </c>
      <c r="H51" s="15">
        <v>20</v>
      </c>
      <c r="I51" s="16">
        <v>342</v>
      </c>
      <c r="J51" s="208">
        <v>2939684</v>
      </c>
      <c r="K51" s="19">
        <f t="shared" si="7"/>
        <v>8595.5672514619891</v>
      </c>
      <c r="L51" s="18">
        <v>10351</v>
      </c>
      <c r="M51" s="17">
        <f t="shared" si="10"/>
        <v>2939684</v>
      </c>
      <c r="N51" s="19">
        <f t="shared" si="8"/>
        <v>284</v>
      </c>
      <c r="O51" s="26"/>
      <c r="P51" s="38"/>
      <c r="Q51" s="48"/>
      <c r="R51" s="48"/>
      <c r="S51" s="71"/>
      <c r="T51" s="49"/>
      <c r="U51" s="126"/>
    </row>
    <row r="52" spans="1:21" s="4" customFormat="1" ht="27" customHeight="1" x14ac:dyDescent="0.15">
      <c r="A52" s="7"/>
      <c r="B52" s="47" t="s">
        <v>662</v>
      </c>
      <c r="C52" s="43">
        <f t="shared" si="3"/>
        <v>48</v>
      </c>
      <c r="D52" s="175">
        <v>4</v>
      </c>
      <c r="E52" s="175"/>
      <c r="F52" s="176" t="s">
        <v>470</v>
      </c>
      <c r="G52" s="44" t="s">
        <v>200</v>
      </c>
      <c r="H52" s="15">
        <v>20</v>
      </c>
      <c r="I52" s="16">
        <v>314</v>
      </c>
      <c r="J52" s="208">
        <v>4259006</v>
      </c>
      <c r="K52" s="19">
        <f t="shared" si="7"/>
        <v>13563.713375796178</v>
      </c>
      <c r="L52" s="18">
        <v>14996</v>
      </c>
      <c r="M52" s="17">
        <f t="shared" si="10"/>
        <v>4259006</v>
      </c>
      <c r="N52" s="19">
        <f t="shared" si="8"/>
        <v>284.00946919178449</v>
      </c>
      <c r="O52" s="26"/>
      <c r="P52" s="38"/>
      <c r="Q52" s="50"/>
      <c r="R52" s="50"/>
      <c r="S52" s="71"/>
      <c r="T52" s="51" t="s">
        <v>663</v>
      </c>
      <c r="U52" s="77"/>
    </row>
    <row r="53" spans="1:21" s="4" customFormat="1" ht="27" customHeight="1" x14ac:dyDescent="0.15">
      <c r="A53" s="7"/>
      <c r="B53" s="47" t="s">
        <v>662</v>
      </c>
      <c r="C53" s="43">
        <f t="shared" si="3"/>
        <v>49</v>
      </c>
      <c r="D53" s="175">
        <v>4</v>
      </c>
      <c r="E53" s="175"/>
      <c r="F53" s="176" t="s">
        <v>471</v>
      </c>
      <c r="G53" s="44" t="s">
        <v>201</v>
      </c>
      <c r="H53" s="15">
        <v>20</v>
      </c>
      <c r="I53" s="16">
        <v>161</v>
      </c>
      <c r="J53" s="208">
        <v>2190610</v>
      </c>
      <c r="K53" s="19">
        <f t="shared" si="7"/>
        <v>13606.273291925465</v>
      </c>
      <c r="L53" s="18">
        <v>8910</v>
      </c>
      <c r="M53" s="17">
        <f t="shared" si="10"/>
        <v>2190610</v>
      </c>
      <c r="N53" s="19">
        <f t="shared" si="8"/>
        <v>245.85970819304151</v>
      </c>
      <c r="O53" s="26"/>
      <c r="P53" s="38"/>
      <c r="Q53" s="48"/>
      <c r="R53" s="48"/>
      <c r="S53" s="71"/>
      <c r="T53" s="49"/>
      <c r="U53" s="126"/>
    </row>
    <row r="54" spans="1:21" s="4" customFormat="1" ht="27" customHeight="1" x14ac:dyDescent="0.15">
      <c r="A54" s="7"/>
      <c r="B54" s="47" t="s">
        <v>662</v>
      </c>
      <c r="C54" s="43">
        <f t="shared" si="3"/>
        <v>50</v>
      </c>
      <c r="D54" s="175">
        <v>4</v>
      </c>
      <c r="E54" s="175"/>
      <c r="F54" s="176" t="s">
        <v>472</v>
      </c>
      <c r="G54" s="44" t="s">
        <v>684</v>
      </c>
      <c r="H54" s="15">
        <v>12</v>
      </c>
      <c r="I54" s="16">
        <v>28</v>
      </c>
      <c r="J54" s="208">
        <v>98481</v>
      </c>
      <c r="K54" s="19">
        <f t="shared" si="7"/>
        <v>3517.1785714285716</v>
      </c>
      <c r="L54" s="18">
        <v>395</v>
      </c>
      <c r="M54" s="17">
        <f t="shared" si="10"/>
        <v>98481</v>
      </c>
      <c r="N54" s="19">
        <f t="shared" si="8"/>
        <v>249.31898734177216</v>
      </c>
      <c r="O54" s="26"/>
      <c r="P54" s="38"/>
      <c r="Q54" s="48"/>
      <c r="R54" s="48"/>
      <c r="S54" s="71"/>
      <c r="T54" s="49" t="s">
        <v>663</v>
      </c>
      <c r="U54" s="126">
        <v>0.4</v>
      </c>
    </row>
    <row r="55" spans="1:21" s="4" customFormat="1" ht="27" customHeight="1" x14ac:dyDescent="0.15">
      <c r="A55" s="7"/>
      <c r="B55" s="47" t="s">
        <v>662</v>
      </c>
      <c r="C55" s="43">
        <f t="shared" si="3"/>
        <v>51</v>
      </c>
      <c r="D55" s="175">
        <v>4</v>
      </c>
      <c r="E55" s="175"/>
      <c r="F55" s="176" t="s">
        <v>473</v>
      </c>
      <c r="G55" s="44" t="s">
        <v>202</v>
      </c>
      <c r="H55" s="15">
        <v>20</v>
      </c>
      <c r="I55" s="16">
        <v>190</v>
      </c>
      <c r="J55" s="208">
        <v>2122565</v>
      </c>
      <c r="K55" s="19">
        <f t="shared" si="7"/>
        <v>11171.394736842105</v>
      </c>
      <c r="L55" s="18">
        <v>14744</v>
      </c>
      <c r="M55" s="17">
        <f>J55</f>
        <v>2122565</v>
      </c>
      <c r="N55" s="19">
        <f t="shared" si="8"/>
        <v>143.96127238198588</v>
      </c>
      <c r="O55" s="26"/>
      <c r="P55" s="38"/>
      <c r="Q55" s="50" t="s">
        <v>663</v>
      </c>
      <c r="R55" s="50" t="s">
        <v>663</v>
      </c>
      <c r="S55" s="71">
        <v>8.7999999999999995E-2</v>
      </c>
      <c r="T55" s="51"/>
      <c r="U55" s="77"/>
    </row>
    <row r="56" spans="1:21" s="4" customFormat="1" ht="27" customHeight="1" x14ac:dyDescent="0.15">
      <c r="A56" s="7"/>
      <c r="B56" s="47" t="s">
        <v>662</v>
      </c>
      <c r="C56" s="43">
        <f t="shared" si="3"/>
        <v>52</v>
      </c>
      <c r="D56" s="175">
        <v>4</v>
      </c>
      <c r="E56" s="175"/>
      <c r="F56" s="176" t="s">
        <v>474</v>
      </c>
      <c r="G56" s="44" t="s">
        <v>203</v>
      </c>
      <c r="H56" s="15">
        <v>20</v>
      </c>
      <c r="I56" s="16">
        <v>287</v>
      </c>
      <c r="J56" s="240">
        <f>J52-J53-J54+J55</f>
        <v>4092480</v>
      </c>
      <c r="K56" s="19">
        <f>IF(AND(I56&gt;0,J56&gt;0),J56/I56,0)</f>
        <v>14259.512195121952</v>
      </c>
      <c r="L56" s="18">
        <v>15057</v>
      </c>
      <c r="M56" s="17">
        <f>J56</f>
        <v>4092480</v>
      </c>
      <c r="N56" s="19">
        <f>IF(AND(L56&gt;0,M56&gt;0),M56/L56,0)</f>
        <v>271.79916317991632</v>
      </c>
      <c r="O56" s="26"/>
      <c r="P56" s="38"/>
      <c r="Q56" s="210"/>
      <c r="R56" s="211"/>
      <c r="S56" s="71"/>
      <c r="T56" s="212" t="s">
        <v>663</v>
      </c>
      <c r="U56" s="213">
        <v>0.87</v>
      </c>
    </row>
    <row r="57" spans="1:21" s="4" customFormat="1" ht="27" customHeight="1" x14ac:dyDescent="0.15">
      <c r="A57" s="7"/>
      <c r="B57" s="47" t="s">
        <v>662</v>
      </c>
      <c r="C57" s="43">
        <f t="shared" si="3"/>
        <v>53</v>
      </c>
      <c r="D57" s="175">
        <v>4</v>
      </c>
      <c r="E57" s="175"/>
      <c r="F57" s="176" t="s">
        <v>475</v>
      </c>
      <c r="G57" s="44" t="s">
        <v>204</v>
      </c>
      <c r="H57" s="15">
        <v>23</v>
      </c>
      <c r="I57" s="16">
        <v>286</v>
      </c>
      <c r="J57" s="240">
        <f>J53-J54-J55+J56</f>
        <v>4062044</v>
      </c>
      <c r="K57" s="19">
        <f>IF(AND(I57&gt;0,J57&gt;0),J57/I57,0)</f>
        <v>14202.951048951049</v>
      </c>
      <c r="L57" s="18">
        <v>12341</v>
      </c>
      <c r="M57" s="17">
        <f>J57</f>
        <v>4062044</v>
      </c>
      <c r="N57" s="19">
        <f>IF(AND(L57&gt;0,M57&gt;0),M57/L57,0)</f>
        <v>329.15031196823594</v>
      </c>
      <c r="O57" s="26"/>
      <c r="P57" s="38"/>
      <c r="Q57" s="50"/>
      <c r="R57" s="50"/>
      <c r="S57" s="71"/>
      <c r="T57" s="51" t="s">
        <v>663</v>
      </c>
      <c r="U57" s="77">
        <v>0.91</v>
      </c>
    </row>
    <row r="58" spans="1:21" s="4" customFormat="1" ht="27" customHeight="1" x14ac:dyDescent="0.15">
      <c r="A58" s="7"/>
      <c r="B58" s="47" t="s">
        <v>662</v>
      </c>
      <c r="C58" s="43">
        <f t="shared" si="3"/>
        <v>54</v>
      </c>
      <c r="D58" s="175">
        <v>4</v>
      </c>
      <c r="E58" s="175"/>
      <c r="F58" s="176" t="s">
        <v>476</v>
      </c>
      <c r="G58" s="44" t="s">
        <v>964</v>
      </c>
      <c r="H58" s="15">
        <v>20</v>
      </c>
      <c r="I58" s="16"/>
      <c r="J58" s="208"/>
      <c r="K58" s="19">
        <f t="shared" si="7"/>
        <v>0</v>
      </c>
      <c r="L58" s="18"/>
      <c r="M58" s="17"/>
      <c r="N58" s="19">
        <f t="shared" si="8"/>
        <v>0</v>
      </c>
      <c r="O58" s="26" t="s">
        <v>663</v>
      </c>
      <c r="P58" s="154" t="s">
        <v>676</v>
      </c>
      <c r="Q58" s="48"/>
      <c r="R58" s="48"/>
      <c r="S58" s="71"/>
      <c r="T58" s="49"/>
      <c r="U58" s="126"/>
    </row>
    <row r="59" spans="1:21" s="4" customFormat="1" ht="27" customHeight="1" x14ac:dyDescent="0.15">
      <c r="A59" s="7"/>
      <c r="B59" s="47" t="s">
        <v>662</v>
      </c>
      <c r="C59" s="43">
        <f t="shared" si="3"/>
        <v>55</v>
      </c>
      <c r="D59" s="175">
        <v>4</v>
      </c>
      <c r="E59" s="175"/>
      <c r="F59" s="176" t="s">
        <v>477</v>
      </c>
      <c r="G59" s="44" t="s">
        <v>205</v>
      </c>
      <c r="H59" s="15">
        <v>20</v>
      </c>
      <c r="I59" s="16">
        <v>184</v>
      </c>
      <c r="J59" s="208">
        <v>3091158</v>
      </c>
      <c r="K59" s="19">
        <f t="shared" si="4"/>
        <v>16799.771739130436</v>
      </c>
      <c r="L59" s="18">
        <v>10884</v>
      </c>
      <c r="M59" s="17">
        <f t="shared" ref="M59:M67" si="11">J59</f>
        <v>3091158</v>
      </c>
      <c r="N59" s="19">
        <f t="shared" si="5"/>
        <v>284.00937155457552</v>
      </c>
      <c r="O59" s="26"/>
      <c r="P59" s="38"/>
      <c r="Q59" s="50"/>
      <c r="R59" s="50"/>
      <c r="S59" s="71"/>
      <c r="T59" s="51" t="s">
        <v>663</v>
      </c>
      <c r="U59" s="77">
        <v>0.1</v>
      </c>
    </row>
    <row r="60" spans="1:21" s="4" customFormat="1" ht="27" customHeight="1" x14ac:dyDescent="0.15">
      <c r="A60" s="7"/>
      <c r="B60" s="47" t="s">
        <v>662</v>
      </c>
      <c r="C60" s="43">
        <f t="shared" si="3"/>
        <v>56</v>
      </c>
      <c r="D60" s="175">
        <v>4</v>
      </c>
      <c r="E60" s="175"/>
      <c r="F60" s="176" t="s">
        <v>478</v>
      </c>
      <c r="G60" s="44" t="s">
        <v>206</v>
      </c>
      <c r="H60" s="15">
        <v>40</v>
      </c>
      <c r="I60" s="16">
        <v>449</v>
      </c>
      <c r="J60" s="208">
        <v>2068200</v>
      </c>
      <c r="K60" s="19">
        <f>IF(AND(I60&gt;0,J60&gt;0),J60/I60,0)</f>
        <v>4606.2360801781733</v>
      </c>
      <c r="L60" s="18">
        <v>40532</v>
      </c>
      <c r="M60" s="17">
        <f t="shared" si="11"/>
        <v>2068200</v>
      </c>
      <c r="N60" s="19">
        <f>IF(AND(L60&gt;0,M60&gt;0),M60/L60,0)</f>
        <v>51.026349550972071</v>
      </c>
      <c r="O60" s="26"/>
      <c r="P60" s="38"/>
      <c r="Q60" s="48" t="s">
        <v>663</v>
      </c>
      <c r="R60" s="48"/>
      <c r="S60" s="71"/>
      <c r="T60" s="49"/>
      <c r="U60" s="126"/>
    </row>
    <row r="61" spans="1:21" s="13" customFormat="1" ht="27" customHeight="1" x14ac:dyDescent="0.15">
      <c r="A61" s="177"/>
      <c r="B61" s="156" t="s">
        <v>662</v>
      </c>
      <c r="C61" s="156">
        <f t="shared" si="3"/>
        <v>57</v>
      </c>
      <c r="D61" s="177">
        <v>4</v>
      </c>
      <c r="E61" s="177">
        <v>3011801025405</v>
      </c>
      <c r="F61" s="188" t="s">
        <v>61</v>
      </c>
      <c r="G61" s="44" t="s">
        <v>114</v>
      </c>
      <c r="H61" s="207">
        <v>5</v>
      </c>
      <c r="I61" s="18">
        <v>15</v>
      </c>
      <c r="J61" s="208">
        <v>397964</v>
      </c>
      <c r="K61" s="19">
        <f t="shared" si="4"/>
        <v>26530.933333333334</v>
      </c>
      <c r="L61" s="18">
        <v>503.75</v>
      </c>
      <c r="M61" s="208">
        <f t="shared" si="11"/>
        <v>397964</v>
      </c>
      <c r="N61" s="19">
        <f t="shared" si="5"/>
        <v>790.00297766749384</v>
      </c>
      <c r="O61" s="209"/>
      <c r="P61" s="154"/>
      <c r="Q61" s="194"/>
      <c r="R61" s="194"/>
      <c r="S61" s="193"/>
      <c r="T61" s="51" t="s">
        <v>663</v>
      </c>
      <c r="U61" s="77"/>
    </row>
    <row r="62" spans="1:21" s="4" customFormat="1" ht="27" customHeight="1" x14ac:dyDescent="0.15">
      <c r="A62" s="7"/>
      <c r="B62" s="47" t="s">
        <v>662</v>
      </c>
      <c r="C62" s="43">
        <f t="shared" si="3"/>
        <v>58</v>
      </c>
      <c r="D62" s="175">
        <v>4</v>
      </c>
      <c r="E62" s="175"/>
      <c r="F62" s="176" t="s">
        <v>479</v>
      </c>
      <c r="G62" s="44" t="s">
        <v>207</v>
      </c>
      <c r="H62" s="15">
        <v>12</v>
      </c>
      <c r="I62" s="16">
        <v>21</v>
      </c>
      <c r="J62" s="208">
        <v>154570</v>
      </c>
      <c r="K62" s="19">
        <f t="shared" si="4"/>
        <v>7360.4761904761908</v>
      </c>
      <c r="L62" s="18">
        <v>1053</v>
      </c>
      <c r="M62" s="17">
        <f t="shared" si="11"/>
        <v>154570</v>
      </c>
      <c r="N62" s="19">
        <f t="shared" si="5"/>
        <v>146.79012345679013</v>
      </c>
      <c r="O62" s="26"/>
      <c r="P62" s="38"/>
      <c r="Q62" s="48"/>
      <c r="R62" s="48"/>
      <c r="S62" s="71"/>
      <c r="T62" s="49"/>
      <c r="U62" s="126"/>
    </row>
    <row r="63" spans="1:21" s="4" customFormat="1" ht="27" customHeight="1" x14ac:dyDescent="0.15">
      <c r="A63" s="7"/>
      <c r="B63" s="47" t="s">
        <v>662</v>
      </c>
      <c r="C63" s="43">
        <f t="shared" si="3"/>
        <v>59</v>
      </c>
      <c r="D63" s="175">
        <v>4</v>
      </c>
      <c r="E63" s="175"/>
      <c r="F63" s="176" t="s">
        <v>480</v>
      </c>
      <c r="G63" s="44" t="s">
        <v>208</v>
      </c>
      <c r="H63" s="15">
        <v>20</v>
      </c>
      <c r="I63" s="16">
        <v>200</v>
      </c>
      <c r="J63" s="208">
        <v>2302572</v>
      </c>
      <c r="K63" s="19">
        <f t="shared" si="4"/>
        <v>11512.86</v>
      </c>
      <c r="L63" s="18">
        <v>16220</v>
      </c>
      <c r="M63" s="17">
        <f t="shared" si="11"/>
        <v>2302572</v>
      </c>
      <c r="N63" s="19">
        <f t="shared" si="5"/>
        <v>141.95881627620221</v>
      </c>
      <c r="O63" s="26"/>
      <c r="P63" s="38"/>
      <c r="Q63" s="50"/>
      <c r="R63" s="50"/>
      <c r="S63" s="71"/>
      <c r="T63" s="51"/>
      <c r="U63" s="77"/>
    </row>
    <row r="64" spans="1:21" s="4" customFormat="1" ht="27" customHeight="1" x14ac:dyDescent="0.15">
      <c r="A64" s="7"/>
      <c r="B64" s="47" t="s">
        <v>662</v>
      </c>
      <c r="C64" s="43">
        <f t="shared" si="3"/>
        <v>60</v>
      </c>
      <c r="D64" s="175">
        <v>4</v>
      </c>
      <c r="E64" s="175"/>
      <c r="F64" s="176" t="s">
        <v>481</v>
      </c>
      <c r="G64" s="44" t="s">
        <v>661</v>
      </c>
      <c r="H64" s="15">
        <v>20</v>
      </c>
      <c r="I64" s="16">
        <v>154</v>
      </c>
      <c r="J64" s="208">
        <v>7122563</v>
      </c>
      <c r="K64" s="19">
        <f t="shared" si="4"/>
        <v>46250.409090909088</v>
      </c>
      <c r="L64" s="18">
        <v>18103</v>
      </c>
      <c r="M64" s="17">
        <f t="shared" si="11"/>
        <v>7122563</v>
      </c>
      <c r="N64" s="19">
        <f t="shared" si="5"/>
        <v>393.44655581947745</v>
      </c>
      <c r="O64" s="26"/>
      <c r="P64" s="38"/>
      <c r="Q64" s="48"/>
      <c r="R64" s="48"/>
      <c r="S64" s="71"/>
      <c r="T64" s="49"/>
      <c r="U64" s="126"/>
    </row>
    <row r="65" spans="1:21" s="4" customFormat="1" ht="27" customHeight="1" x14ac:dyDescent="0.15">
      <c r="A65" s="7"/>
      <c r="B65" s="47" t="s">
        <v>662</v>
      </c>
      <c r="C65" s="43">
        <f t="shared" si="3"/>
        <v>61</v>
      </c>
      <c r="D65" s="175">
        <v>4</v>
      </c>
      <c r="E65" s="175"/>
      <c r="F65" s="176" t="s">
        <v>482</v>
      </c>
      <c r="G65" s="44" t="s">
        <v>209</v>
      </c>
      <c r="H65" s="15">
        <v>20</v>
      </c>
      <c r="I65" s="16">
        <v>6</v>
      </c>
      <c r="J65" s="208">
        <v>135083</v>
      </c>
      <c r="K65" s="19">
        <f>IF(AND(I65&gt;0,J65&gt;0),J65/I65,0)</f>
        <v>22513.833333333332</v>
      </c>
      <c r="L65" s="18">
        <v>520</v>
      </c>
      <c r="M65" s="17">
        <f t="shared" si="11"/>
        <v>135083</v>
      </c>
      <c r="N65" s="19">
        <f>IF(AND(L65&gt;0,M65&gt;0),M65/L65,0)</f>
        <v>259.77499999999998</v>
      </c>
      <c r="O65" s="26"/>
      <c r="P65" s="38"/>
      <c r="Q65" s="50"/>
      <c r="R65" s="50"/>
      <c r="S65" s="71"/>
      <c r="T65" s="51"/>
      <c r="U65" s="77"/>
    </row>
    <row r="66" spans="1:21" s="4" customFormat="1" ht="27" customHeight="1" x14ac:dyDescent="0.15">
      <c r="A66" s="7"/>
      <c r="B66" s="47" t="s">
        <v>662</v>
      </c>
      <c r="C66" s="43">
        <f t="shared" si="3"/>
        <v>62</v>
      </c>
      <c r="D66" s="175">
        <v>4</v>
      </c>
      <c r="E66" s="175"/>
      <c r="F66" s="176" t="s">
        <v>483</v>
      </c>
      <c r="G66" s="44" t="s">
        <v>210</v>
      </c>
      <c r="H66" s="15">
        <v>10</v>
      </c>
      <c r="I66" s="16">
        <v>52</v>
      </c>
      <c r="J66" s="208">
        <v>904040</v>
      </c>
      <c r="K66" s="19">
        <f t="shared" si="4"/>
        <v>17385.384615384617</v>
      </c>
      <c r="L66" s="18">
        <v>5149</v>
      </c>
      <c r="M66" s="17">
        <f t="shared" si="11"/>
        <v>904040</v>
      </c>
      <c r="N66" s="19">
        <f t="shared" si="5"/>
        <v>175.575839968926</v>
      </c>
      <c r="O66" s="26"/>
      <c r="P66" s="38"/>
      <c r="Q66" s="48"/>
      <c r="R66" s="48"/>
      <c r="S66" s="71"/>
      <c r="T66" s="49"/>
      <c r="U66" s="126"/>
    </row>
    <row r="67" spans="1:21" s="4" customFormat="1" ht="27" customHeight="1" x14ac:dyDescent="0.15">
      <c r="A67" s="7"/>
      <c r="B67" s="47" t="s">
        <v>662</v>
      </c>
      <c r="C67" s="43">
        <f t="shared" si="3"/>
        <v>63</v>
      </c>
      <c r="D67" s="175">
        <v>4</v>
      </c>
      <c r="E67" s="175"/>
      <c r="F67" s="176" t="s">
        <v>484</v>
      </c>
      <c r="G67" s="44" t="s">
        <v>211</v>
      </c>
      <c r="H67" s="15">
        <v>15</v>
      </c>
      <c r="I67" s="16">
        <v>107</v>
      </c>
      <c r="J67" s="208">
        <v>3761720</v>
      </c>
      <c r="K67" s="19">
        <f t="shared" si="4"/>
        <v>35156.261682242992</v>
      </c>
      <c r="L67" s="18">
        <v>10520</v>
      </c>
      <c r="M67" s="17">
        <f t="shared" si="11"/>
        <v>3761720</v>
      </c>
      <c r="N67" s="19">
        <f t="shared" si="5"/>
        <v>357.57794676806083</v>
      </c>
      <c r="O67" s="26"/>
      <c r="P67" s="38"/>
      <c r="Q67" s="50"/>
      <c r="R67" s="50"/>
      <c r="S67" s="71"/>
      <c r="T67" s="51"/>
      <c r="U67" s="77"/>
    </row>
    <row r="68" spans="1:21" s="4" customFormat="1" ht="27" customHeight="1" x14ac:dyDescent="0.15">
      <c r="A68" s="7"/>
      <c r="B68" s="47" t="s">
        <v>662</v>
      </c>
      <c r="C68" s="43">
        <f t="shared" si="3"/>
        <v>64</v>
      </c>
      <c r="D68" s="175">
        <v>4</v>
      </c>
      <c r="E68" s="175"/>
      <c r="F68" s="176" t="s">
        <v>64</v>
      </c>
      <c r="G68" s="44" t="s">
        <v>212</v>
      </c>
      <c r="H68" s="15">
        <v>14</v>
      </c>
      <c r="I68" s="16">
        <v>232</v>
      </c>
      <c r="J68" s="208">
        <v>1585748</v>
      </c>
      <c r="K68" s="19">
        <f t="shared" si="4"/>
        <v>6835.1206896551721</v>
      </c>
      <c r="L68" s="18">
        <v>15961</v>
      </c>
      <c r="M68" s="17">
        <f t="shared" ref="M68:M73" si="12">J68</f>
        <v>1585748</v>
      </c>
      <c r="N68" s="19">
        <f t="shared" si="5"/>
        <v>99.351419084017294</v>
      </c>
      <c r="O68" s="26"/>
      <c r="P68" s="38"/>
      <c r="Q68" s="48" t="s">
        <v>663</v>
      </c>
      <c r="R68" s="48"/>
      <c r="S68" s="71"/>
      <c r="T68" s="49"/>
      <c r="U68" s="126"/>
    </row>
    <row r="69" spans="1:21" s="4" customFormat="1" ht="27" customHeight="1" x14ac:dyDescent="0.15">
      <c r="A69" s="7"/>
      <c r="B69" s="47" t="s">
        <v>662</v>
      </c>
      <c r="C69" s="43">
        <f t="shared" si="3"/>
        <v>65</v>
      </c>
      <c r="D69" s="175">
        <v>4</v>
      </c>
      <c r="E69" s="175"/>
      <c r="F69" s="176" t="s">
        <v>64</v>
      </c>
      <c r="G69" s="44" t="s">
        <v>213</v>
      </c>
      <c r="H69" s="15">
        <v>20</v>
      </c>
      <c r="I69" s="16">
        <v>170</v>
      </c>
      <c r="J69" s="208">
        <v>2840201</v>
      </c>
      <c r="K69" s="19">
        <f t="shared" si="4"/>
        <v>16707.064705882352</v>
      </c>
      <c r="L69" s="18">
        <v>15232</v>
      </c>
      <c r="M69" s="17">
        <f t="shared" si="12"/>
        <v>2840201</v>
      </c>
      <c r="N69" s="19">
        <f t="shared" si="5"/>
        <v>186.46277573529412</v>
      </c>
      <c r="O69" s="26"/>
      <c r="P69" s="38"/>
      <c r="Q69" s="50"/>
      <c r="R69" s="50"/>
      <c r="S69" s="71"/>
      <c r="T69" s="51" t="s">
        <v>663</v>
      </c>
      <c r="U69" s="77"/>
    </row>
    <row r="70" spans="1:21" s="13" customFormat="1" ht="27" customHeight="1" x14ac:dyDescent="0.15">
      <c r="A70" s="177"/>
      <c r="B70" s="156" t="s">
        <v>662</v>
      </c>
      <c r="C70" s="156">
        <f t="shared" si="3"/>
        <v>66</v>
      </c>
      <c r="D70" s="177">
        <v>4</v>
      </c>
      <c r="E70" s="177">
        <v>2040001103374</v>
      </c>
      <c r="F70" s="188" t="s">
        <v>485</v>
      </c>
      <c r="G70" s="44" t="s">
        <v>685</v>
      </c>
      <c r="H70" s="207">
        <v>10</v>
      </c>
      <c r="I70" s="18">
        <v>36</v>
      </c>
      <c r="J70" s="208">
        <v>382120</v>
      </c>
      <c r="K70" s="19">
        <f t="shared" si="4"/>
        <v>10614.444444444445</v>
      </c>
      <c r="L70" s="18">
        <v>1728</v>
      </c>
      <c r="M70" s="208">
        <f t="shared" si="12"/>
        <v>382120</v>
      </c>
      <c r="N70" s="19">
        <f t="shared" si="5"/>
        <v>221.13425925925927</v>
      </c>
      <c r="O70" s="209"/>
      <c r="P70" s="154"/>
      <c r="Q70" s="192"/>
      <c r="R70" s="192"/>
      <c r="S70" s="193"/>
      <c r="T70" s="49"/>
      <c r="U70" s="126"/>
    </row>
    <row r="71" spans="1:21" s="4" customFormat="1" ht="27" customHeight="1" x14ac:dyDescent="0.15">
      <c r="A71" s="7"/>
      <c r="B71" s="47" t="s">
        <v>662</v>
      </c>
      <c r="C71" s="43">
        <f t="shared" ref="C71:C134" si="13">C70+1</f>
        <v>67</v>
      </c>
      <c r="D71" s="175">
        <v>4</v>
      </c>
      <c r="E71" s="175"/>
      <c r="F71" s="176" t="s">
        <v>486</v>
      </c>
      <c r="G71" s="44" t="s">
        <v>214</v>
      </c>
      <c r="H71" s="15">
        <v>34</v>
      </c>
      <c r="I71" s="16">
        <v>418</v>
      </c>
      <c r="J71" s="208">
        <v>6385040</v>
      </c>
      <c r="K71" s="19">
        <f t="shared" si="4"/>
        <v>15275.215311004784</v>
      </c>
      <c r="L71" s="18">
        <v>36217</v>
      </c>
      <c r="M71" s="17">
        <f t="shared" si="12"/>
        <v>6385040</v>
      </c>
      <c r="N71" s="19">
        <f t="shared" si="5"/>
        <v>176.29952784603915</v>
      </c>
      <c r="O71" s="26"/>
      <c r="P71" s="38"/>
      <c r="Q71" s="50"/>
      <c r="R71" s="50"/>
      <c r="S71" s="71"/>
      <c r="T71" s="51"/>
      <c r="U71" s="77"/>
    </row>
    <row r="72" spans="1:21" s="4" customFormat="1" ht="27" customHeight="1" x14ac:dyDescent="0.15">
      <c r="A72" s="7"/>
      <c r="B72" s="47" t="s">
        <v>662</v>
      </c>
      <c r="C72" s="43">
        <f t="shared" si="13"/>
        <v>68</v>
      </c>
      <c r="D72" s="175">
        <v>4</v>
      </c>
      <c r="E72" s="175">
        <v>1040001098302</v>
      </c>
      <c r="F72" s="176" t="s">
        <v>487</v>
      </c>
      <c r="G72" s="44" t="s">
        <v>215</v>
      </c>
      <c r="H72" s="15">
        <v>20</v>
      </c>
      <c r="I72" s="16">
        <v>246</v>
      </c>
      <c r="J72" s="208">
        <v>745780</v>
      </c>
      <c r="K72" s="19">
        <f t="shared" si="4"/>
        <v>3031.6260162601625</v>
      </c>
      <c r="L72" s="18">
        <v>10654</v>
      </c>
      <c r="M72" s="17">
        <f t="shared" si="12"/>
        <v>745780</v>
      </c>
      <c r="N72" s="19">
        <f t="shared" si="5"/>
        <v>70</v>
      </c>
      <c r="O72" s="26"/>
      <c r="P72" s="38"/>
      <c r="Q72" s="48"/>
      <c r="R72" s="48"/>
      <c r="S72" s="71"/>
      <c r="T72" s="49"/>
      <c r="U72" s="126"/>
    </row>
    <row r="73" spans="1:21" s="4" customFormat="1" ht="27" customHeight="1" x14ac:dyDescent="0.15">
      <c r="A73" s="7"/>
      <c r="B73" s="47" t="s">
        <v>662</v>
      </c>
      <c r="C73" s="43">
        <f t="shared" si="13"/>
        <v>69</v>
      </c>
      <c r="D73" s="175">
        <v>4</v>
      </c>
      <c r="E73" s="175"/>
      <c r="F73" s="176" t="s">
        <v>488</v>
      </c>
      <c r="G73" s="44" t="s">
        <v>216</v>
      </c>
      <c r="H73" s="15">
        <v>20</v>
      </c>
      <c r="I73" s="16">
        <v>144</v>
      </c>
      <c r="J73" s="208">
        <v>700000</v>
      </c>
      <c r="K73" s="19">
        <f t="shared" si="4"/>
        <v>4861.1111111111113</v>
      </c>
      <c r="L73" s="18">
        <v>14400</v>
      </c>
      <c r="M73" s="17">
        <f t="shared" si="12"/>
        <v>700000</v>
      </c>
      <c r="N73" s="19">
        <f t="shared" si="5"/>
        <v>48.611111111111114</v>
      </c>
      <c r="O73" s="26"/>
      <c r="P73" s="38"/>
      <c r="Q73" s="50"/>
      <c r="R73" s="50"/>
      <c r="S73" s="71"/>
      <c r="T73" s="51"/>
      <c r="U73" s="77"/>
    </row>
    <row r="74" spans="1:21" s="4" customFormat="1" ht="27" customHeight="1" x14ac:dyDescent="0.15">
      <c r="A74" s="7"/>
      <c r="B74" s="47" t="s">
        <v>662</v>
      </c>
      <c r="C74" s="43">
        <f t="shared" si="13"/>
        <v>70</v>
      </c>
      <c r="D74" s="175">
        <v>4</v>
      </c>
      <c r="E74" s="175"/>
      <c r="F74" s="176" t="s">
        <v>489</v>
      </c>
      <c r="G74" s="44" t="s">
        <v>217</v>
      </c>
      <c r="H74" s="15">
        <v>20</v>
      </c>
      <c r="I74" s="16">
        <v>231</v>
      </c>
      <c r="J74" s="208">
        <v>1801034</v>
      </c>
      <c r="K74" s="19">
        <f t="shared" si="4"/>
        <v>7796.6839826839823</v>
      </c>
      <c r="L74" s="18">
        <v>7787.5</v>
      </c>
      <c r="M74" s="17">
        <v>1801034</v>
      </c>
      <c r="N74" s="19">
        <f t="shared" si="5"/>
        <v>231.27242375601926</v>
      </c>
      <c r="O74" s="26"/>
      <c r="P74" s="38"/>
      <c r="Q74" s="48"/>
      <c r="R74" s="48"/>
      <c r="S74" s="71"/>
      <c r="T74" s="49"/>
      <c r="U74" s="126"/>
    </row>
    <row r="75" spans="1:21" s="4" customFormat="1" ht="27" customHeight="1" x14ac:dyDescent="0.15">
      <c r="A75" s="7"/>
      <c r="B75" s="47" t="s">
        <v>662</v>
      </c>
      <c r="C75" s="43">
        <f t="shared" si="13"/>
        <v>71</v>
      </c>
      <c r="D75" s="175"/>
      <c r="E75" s="175"/>
      <c r="F75" s="176" t="s">
        <v>490</v>
      </c>
      <c r="G75" s="44" t="s">
        <v>965</v>
      </c>
      <c r="H75" s="15"/>
      <c r="I75" s="16"/>
      <c r="J75" s="208"/>
      <c r="K75" s="19">
        <f t="shared" si="4"/>
        <v>0</v>
      </c>
      <c r="L75" s="18"/>
      <c r="M75" s="17"/>
      <c r="N75" s="19">
        <f t="shared" si="5"/>
        <v>0</v>
      </c>
      <c r="O75" s="26"/>
      <c r="P75" s="154" t="s">
        <v>675</v>
      </c>
      <c r="Q75" s="50"/>
      <c r="R75" s="50"/>
      <c r="S75" s="71"/>
      <c r="T75" s="51"/>
      <c r="U75" s="77"/>
    </row>
    <row r="76" spans="1:21" s="4" customFormat="1" ht="27" customHeight="1" x14ac:dyDescent="0.15">
      <c r="A76" s="7"/>
      <c r="B76" s="47" t="s">
        <v>662</v>
      </c>
      <c r="C76" s="43">
        <f t="shared" si="13"/>
        <v>72</v>
      </c>
      <c r="D76" s="175">
        <v>4</v>
      </c>
      <c r="E76" s="175"/>
      <c r="F76" s="176" t="s">
        <v>491</v>
      </c>
      <c r="G76" s="44" t="s">
        <v>218</v>
      </c>
      <c r="H76" s="15">
        <v>10</v>
      </c>
      <c r="I76" s="16">
        <v>115</v>
      </c>
      <c r="J76" s="208">
        <v>2983100</v>
      </c>
      <c r="K76" s="19">
        <f>IF(AND(I76&gt;0,J76&gt;0),J76/I76,0)</f>
        <v>25940</v>
      </c>
      <c r="L76" s="18">
        <v>13601</v>
      </c>
      <c r="M76" s="17">
        <f t="shared" ref="M76:M87" si="14">J76</f>
        <v>2983100</v>
      </c>
      <c r="N76" s="19">
        <f>IF(AND(L76&gt;0,M76&gt;0),M76/L76,0)</f>
        <v>219.32946106903904</v>
      </c>
      <c r="O76" s="26"/>
      <c r="P76" s="38"/>
      <c r="Q76" s="48"/>
      <c r="R76" s="48"/>
      <c r="S76" s="71"/>
      <c r="T76" s="49"/>
      <c r="U76" s="126"/>
    </row>
    <row r="77" spans="1:21" s="228" customFormat="1" ht="27" customHeight="1" x14ac:dyDescent="0.15">
      <c r="A77" s="214"/>
      <c r="B77" s="215" t="s">
        <v>662</v>
      </c>
      <c r="C77" s="215">
        <f t="shared" si="13"/>
        <v>73</v>
      </c>
      <c r="D77" s="214">
        <v>4</v>
      </c>
      <c r="E77" s="214"/>
      <c r="F77" s="216" t="s">
        <v>492</v>
      </c>
      <c r="G77" s="217" t="s">
        <v>219</v>
      </c>
      <c r="H77" s="218">
        <v>10</v>
      </c>
      <c r="I77" s="219">
        <v>83</v>
      </c>
      <c r="J77" s="220">
        <v>3342673</v>
      </c>
      <c r="K77" s="221">
        <f t="shared" si="4"/>
        <v>40273.168674698798</v>
      </c>
      <c r="L77" s="219">
        <v>4030</v>
      </c>
      <c r="M77" s="220">
        <f t="shared" si="14"/>
        <v>3342673</v>
      </c>
      <c r="N77" s="221">
        <f t="shared" si="5"/>
        <v>829.44739454094292</v>
      </c>
      <c r="O77" s="222"/>
      <c r="P77" s="223"/>
      <c r="Q77" s="224"/>
      <c r="R77" s="224"/>
      <c r="S77" s="225"/>
      <c r="T77" s="226"/>
      <c r="U77" s="227"/>
    </row>
    <row r="78" spans="1:21" s="4" customFormat="1" ht="27" customHeight="1" x14ac:dyDescent="0.15">
      <c r="A78" s="7"/>
      <c r="B78" s="47" t="s">
        <v>662</v>
      </c>
      <c r="C78" s="43">
        <f t="shared" si="13"/>
        <v>74</v>
      </c>
      <c r="D78" s="175">
        <v>4</v>
      </c>
      <c r="E78" s="175"/>
      <c r="F78" s="176" t="s">
        <v>493</v>
      </c>
      <c r="G78" s="44" t="s">
        <v>220</v>
      </c>
      <c r="H78" s="15">
        <v>20</v>
      </c>
      <c r="I78" s="16">
        <v>118</v>
      </c>
      <c r="J78" s="208">
        <v>1577059</v>
      </c>
      <c r="K78" s="19">
        <f t="shared" si="4"/>
        <v>13364.906779661016</v>
      </c>
      <c r="L78" s="18">
        <v>7100</v>
      </c>
      <c r="M78" s="17">
        <f t="shared" si="14"/>
        <v>1577059</v>
      </c>
      <c r="N78" s="19">
        <f t="shared" si="5"/>
        <v>222.12098591549295</v>
      </c>
      <c r="O78" s="26"/>
      <c r="P78" s="38"/>
      <c r="Q78" s="48"/>
      <c r="R78" s="48"/>
      <c r="S78" s="71"/>
      <c r="T78" s="49"/>
      <c r="U78" s="126"/>
    </row>
    <row r="79" spans="1:21" s="4" customFormat="1" ht="27" customHeight="1" x14ac:dyDescent="0.15">
      <c r="A79" s="7"/>
      <c r="B79" s="47" t="s">
        <v>662</v>
      </c>
      <c r="C79" s="43">
        <f t="shared" si="13"/>
        <v>75</v>
      </c>
      <c r="D79" s="175">
        <v>4</v>
      </c>
      <c r="E79" s="175"/>
      <c r="F79" s="176" t="s">
        <v>494</v>
      </c>
      <c r="G79" s="44" t="s">
        <v>657</v>
      </c>
      <c r="H79" s="15">
        <v>20</v>
      </c>
      <c r="I79" s="16">
        <v>112</v>
      </c>
      <c r="J79" s="208">
        <v>878970</v>
      </c>
      <c r="K79" s="19">
        <f t="shared" si="4"/>
        <v>7847.9464285714284</v>
      </c>
      <c r="L79" s="18">
        <v>3595</v>
      </c>
      <c r="M79" s="17">
        <f t="shared" si="14"/>
        <v>878970</v>
      </c>
      <c r="N79" s="19">
        <f t="shared" si="5"/>
        <v>244.49791376912378</v>
      </c>
      <c r="O79" s="26"/>
      <c r="P79" s="38"/>
      <c r="Q79" s="50"/>
      <c r="R79" s="50"/>
      <c r="S79" s="71"/>
      <c r="T79" s="51"/>
      <c r="U79" s="77"/>
    </row>
    <row r="80" spans="1:21" s="4" customFormat="1" ht="27" customHeight="1" x14ac:dyDescent="0.2">
      <c r="A80" s="7"/>
      <c r="B80" s="47" t="s">
        <v>662</v>
      </c>
      <c r="C80" s="43">
        <f t="shared" si="13"/>
        <v>76</v>
      </c>
      <c r="D80" s="175">
        <v>4</v>
      </c>
      <c r="E80" s="175"/>
      <c r="F80" s="176" t="s">
        <v>495</v>
      </c>
      <c r="G80" s="44" t="s">
        <v>966</v>
      </c>
      <c r="H80" s="15">
        <v>20</v>
      </c>
      <c r="I80" s="16">
        <v>52</v>
      </c>
      <c r="J80" s="208">
        <v>293450</v>
      </c>
      <c r="K80" s="19">
        <f>IF(AND(I80&gt;0,J80&gt;0),J80/I80,0)</f>
        <v>5643.2692307692305</v>
      </c>
      <c r="L80" s="229">
        <v>1934</v>
      </c>
      <c r="M80" s="17">
        <f t="shared" si="14"/>
        <v>293450</v>
      </c>
      <c r="N80" s="19">
        <f>IF(AND(L80&gt;0,M80&gt;0),M80/L80,0)</f>
        <v>151.73216132368148</v>
      </c>
      <c r="O80" s="26"/>
      <c r="P80" s="38"/>
      <c r="Q80" s="48" t="s">
        <v>663</v>
      </c>
      <c r="R80" s="48"/>
      <c r="S80" s="71">
        <v>0.219</v>
      </c>
      <c r="T80" s="49"/>
      <c r="U80" s="126"/>
    </row>
    <row r="81" spans="1:21" s="4" customFormat="1" ht="27" customHeight="1" x14ac:dyDescent="0.15">
      <c r="A81" s="7"/>
      <c r="B81" s="47" t="s">
        <v>662</v>
      </c>
      <c r="C81" s="43">
        <f t="shared" si="13"/>
        <v>77</v>
      </c>
      <c r="D81" s="175">
        <v>4</v>
      </c>
      <c r="E81" s="175"/>
      <c r="F81" s="176" t="s">
        <v>496</v>
      </c>
      <c r="G81" s="44" t="s">
        <v>221</v>
      </c>
      <c r="H81" s="15">
        <v>20</v>
      </c>
      <c r="I81" s="16">
        <v>34</v>
      </c>
      <c r="J81" s="208">
        <v>452800</v>
      </c>
      <c r="K81" s="19">
        <f t="shared" si="4"/>
        <v>13317.64705882353</v>
      </c>
      <c r="L81" s="18">
        <v>2685</v>
      </c>
      <c r="M81" s="17">
        <f t="shared" si="14"/>
        <v>452800</v>
      </c>
      <c r="N81" s="19">
        <f t="shared" si="5"/>
        <v>168.64059590316575</v>
      </c>
      <c r="O81" s="26"/>
      <c r="P81" s="38"/>
      <c r="Q81" s="50" t="s">
        <v>663</v>
      </c>
      <c r="R81" s="50" t="s">
        <v>663</v>
      </c>
      <c r="S81" s="71">
        <v>0.2</v>
      </c>
      <c r="T81" s="51"/>
      <c r="U81" s="77"/>
    </row>
    <row r="82" spans="1:21" s="4" customFormat="1" ht="27" customHeight="1" x14ac:dyDescent="0.15">
      <c r="A82" s="7"/>
      <c r="B82" s="47" t="s">
        <v>662</v>
      </c>
      <c r="C82" s="43">
        <f t="shared" si="13"/>
        <v>78</v>
      </c>
      <c r="D82" s="175">
        <v>4</v>
      </c>
      <c r="E82" s="175"/>
      <c r="F82" s="176" t="s">
        <v>73</v>
      </c>
      <c r="G82" s="44" t="s">
        <v>674</v>
      </c>
      <c r="H82" s="15">
        <v>30</v>
      </c>
      <c r="I82" s="16">
        <v>495</v>
      </c>
      <c r="J82" s="208">
        <v>12169200</v>
      </c>
      <c r="K82" s="19">
        <f>IF(AND(I82&gt;0,J82&gt;0),J82/I82,0)</f>
        <v>24584.242424242424</v>
      </c>
      <c r="L82" s="18">
        <v>40564</v>
      </c>
      <c r="M82" s="17">
        <f t="shared" si="14"/>
        <v>12169200</v>
      </c>
      <c r="N82" s="19">
        <f>IF(AND(L82&gt;0,M82&gt;0),M82/L82,0)</f>
        <v>300</v>
      </c>
      <c r="O82" s="26"/>
      <c r="P82" s="38"/>
      <c r="Q82" s="48"/>
      <c r="R82" s="48"/>
      <c r="S82" s="71"/>
      <c r="T82" s="49"/>
      <c r="U82" s="126"/>
    </row>
    <row r="83" spans="1:21" s="13" customFormat="1" ht="27" customHeight="1" x14ac:dyDescent="0.15">
      <c r="A83" s="177"/>
      <c r="B83" s="156" t="s">
        <v>662</v>
      </c>
      <c r="C83" s="156">
        <f t="shared" si="13"/>
        <v>79</v>
      </c>
      <c r="D83" s="177">
        <v>4</v>
      </c>
      <c r="E83" s="177"/>
      <c r="F83" s="188" t="s">
        <v>497</v>
      </c>
      <c r="G83" s="44" t="s">
        <v>222</v>
      </c>
      <c r="H83" s="207">
        <v>14</v>
      </c>
      <c r="I83" s="18">
        <v>489</v>
      </c>
      <c r="J83" s="240">
        <v>2565860</v>
      </c>
      <c r="K83" s="19">
        <f>IF(AND(I83&gt;0,J83&gt;0),J83/I83,0)</f>
        <v>5247.1574642126789</v>
      </c>
      <c r="L83" s="18">
        <v>8504</v>
      </c>
      <c r="M83" s="208">
        <f t="shared" si="14"/>
        <v>2565860</v>
      </c>
      <c r="N83" s="19">
        <f>IF(AND(L83&gt;0,M83&gt;0),M83/L83,0)</f>
        <v>301.72389463781752</v>
      </c>
      <c r="O83" s="209"/>
      <c r="P83" s="154"/>
      <c r="Q83" s="194"/>
      <c r="R83" s="194"/>
      <c r="S83" s="193"/>
      <c r="T83" s="51" t="s">
        <v>663</v>
      </c>
      <c r="U83" s="77">
        <v>0.3</v>
      </c>
    </row>
    <row r="84" spans="1:21" s="4" customFormat="1" ht="27" customHeight="1" x14ac:dyDescent="0.15">
      <c r="A84" s="7"/>
      <c r="B84" s="47" t="s">
        <v>662</v>
      </c>
      <c r="C84" s="43">
        <f t="shared" si="13"/>
        <v>80</v>
      </c>
      <c r="D84" s="175">
        <v>4</v>
      </c>
      <c r="E84" s="175"/>
      <c r="F84" s="176" t="s">
        <v>75</v>
      </c>
      <c r="G84" s="44" t="s">
        <v>223</v>
      </c>
      <c r="H84" s="15">
        <v>20</v>
      </c>
      <c r="I84" s="16">
        <v>79</v>
      </c>
      <c r="J84" s="208">
        <v>619865</v>
      </c>
      <c r="K84" s="19">
        <f t="shared" si="4"/>
        <v>7846.3924050632913</v>
      </c>
      <c r="L84" s="18">
        <v>2887</v>
      </c>
      <c r="M84" s="17">
        <f t="shared" si="14"/>
        <v>619865</v>
      </c>
      <c r="N84" s="19">
        <f t="shared" si="5"/>
        <v>214.70904052649809</v>
      </c>
      <c r="O84" s="26"/>
      <c r="P84" s="38"/>
      <c r="Q84" s="48"/>
      <c r="R84" s="48"/>
      <c r="S84" s="71"/>
      <c r="T84" s="49"/>
      <c r="U84" s="126"/>
    </row>
    <row r="85" spans="1:21" s="4" customFormat="1" ht="27" customHeight="1" x14ac:dyDescent="0.15">
      <c r="A85" s="7"/>
      <c r="B85" s="47" t="s">
        <v>662</v>
      </c>
      <c r="C85" s="43">
        <f t="shared" si="13"/>
        <v>81</v>
      </c>
      <c r="D85" s="175">
        <v>4</v>
      </c>
      <c r="E85" s="175"/>
      <c r="F85" s="176" t="s">
        <v>679</v>
      </c>
      <c r="G85" s="44" t="s">
        <v>224</v>
      </c>
      <c r="H85" s="15">
        <v>20</v>
      </c>
      <c r="I85" s="16"/>
      <c r="J85" s="208"/>
      <c r="K85" s="19">
        <f>IF(AND(I85&gt;0,J85&gt;0),J85/I85,0)</f>
        <v>0</v>
      </c>
      <c r="L85" s="18"/>
      <c r="M85" s="17">
        <f t="shared" si="14"/>
        <v>0</v>
      </c>
      <c r="N85" s="19">
        <f>IF(AND(L85&gt;0,M85&gt;0),M85/L85,0)</f>
        <v>0</v>
      </c>
      <c r="O85" s="26" t="s">
        <v>663</v>
      </c>
      <c r="P85" s="154" t="s">
        <v>676</v>
      </c>
      <c r="Q85" s="48"/>
      <c r="R85" s="48"/>
      <c r="S85" s="71"/>
      <c r="T85" s="49"/>
      <c r="U85" s="126"/>
    </row>
    <row r="86" spans="1:21" s="4" customFormat="1" ht="27" customHeight="1" x14ac:dyDescent="0.15">
      <c r="A86" s="7"/>
      <c r="B86" s="47" t="s">
        <v>662</v>
      </c>
      <c r="C86" s="43">
        <f t="shared" si="13"/>
        <v>82</v>
      </c>
      <c r="D86" s="175">
        <v>4</v>
      </c>
      <c r="E86" s="175"/>
      <c r="F86" s="176" t="s">
        <v>498</v>
      </c>
      <c r="G86" s="230" t="s">
        <v>225</v>
      </c>
      <c r="H86" s="15">
        <v>20</v>
      </c>
      <c r="I86" s="16">
        <v>193</v>
      </c>
      <c r="J86" s="208">
        <v>2810254</v>
      </c>
      <c r="K86" s="19">
        <f t="shared" si="4"/>
        <v>14560.901554404145</v>
      </c>
      <c r="L86" s="18">
        <v>13889</v>
      </c>
      <c r="M86" s="17">
        <f t="shared" si="14"/>
        <v>2810254</v>
      </c>
      <c r="N86" s="19">
        <f t="shared" si="5"/>
        <v>202.33666930664555</v>
      </c>
      <c r="O86" s="26"/>
      <c r="P86" s="38"/>
      <c r="Q86" s="50"/>
      <c r="R86" s="50"/>
      <c r="S86" s="71"/>
      <c r="T86" s="51" t="s">
        <v>663</v>
      </c>
      <c r="U86" s="77"/>
    </row>
    <row r="87" spans="1:21" s="13" customFormat="1" ht="27" customHeight="1" x14ac:dyDescent="0.15">
      <c r="A87" s="177"/>
      <c r="B87" s="156" t="s">
        <v>662</v>
      </c>
      <c r="C87" s="156">
        <f t="shared" si="13"/>
        <v>83</v>
      </c>
      <c r="D87" s="177">
        <v>4</v>
      </c>
      <c r="E87" s="177"/>
      <c r="F87" s="188" t="s">
        <v>499</v>
      </c>
      <c r="G87" s="230" t="s">
        <v>226</v>
      </c>
      <c r="H87" s="207">
        <v>20</v>
      </c>
      <c r="I87" s="18">
        <v>108</v>
      </c>
      <c r="J87" s="240">
        <v>2910050</v>
      </c>
      <c r="K87" s="19">
        <f>IF(AND(I87&gt;0,J87&gt;0),J87/I87,0)</f>
        <v>26944.907407407409</v>
      </c>
      <c r="L87" s="18">
        <v>9994</v>
      </c>
      <c r="M87" s="208">
        <f t="shared" si="14"/>
        <v>2910050</v>
      </c>
      <c r="N87" s="19">
        <f>IF(AND(L87&gt;0,M87&gt;0),M87/L87,0)</f>
        <v>291.17970782469484</v>
      </c>
      <c r="O87" s="209"/>
      <c r="P87" s="154"/>
      <c r="Q87" s="192" t="s">
        <v>663</v>
      </c>
      <c r="R87" s="192"/>
      <c r="S87" s="193">
        <v>0.505</v>
      </c>
      <c r="T87" s="49" t="s">
        <v>663</v>
      </c>
      <c r="U87" s="126"/>
    </row>
    <row r="88" spans="1:21" s="4" customFormat="1" ht="27" customHeight="1" x14ac:dyDescent="0.15">
      <c r="A88" s="7"/>
      <c r="B88" s="47" t="s">
        <v>662</v>
      </c>
      <c r="C88" s="43">
        <f t="shared" si="13"/>
        <v>84</v>
      </c>
      <c r="D88" s="175">
        <v>4</v>
      </c>
      <c r="E88" s="175"/>
      <c r="F88" s="176" t="s">
        <v>500</v>
      </c>
      <c r="G88" s="230" t="s">
        <v>227</v>
      </c>
      <c r="H88" s="15">
        <v>20</v>
      </c>
      <c r="I88" s="16">
        <v>218</v>
      </c>
      <c r="J88" s="208">
        <v>3528000</v>
      </c>
      <c r="K88" s="19">
        <f t="shared" si="4"/>
        <v>16183.48623853211</v>
      </c>
      <c r="L88" s="18">
        <v>29364</v>
      </c>
      <c r="M88" s="17">
        <f t="shared" ref="M88:M98" si="15">J88</f>
        <v>3528000</v>
      </c>
      <c r="N88" s="19">
        <f t="shared" si="5"/>
        <v>120.14711892112791</v>
      </c>
      <c r="O88" s="26"/>
      <c r="P88" s="38"/>
      <c r="Q88" s="50"/>
      <c r="R88" s="50"/>
      <c r="S88" s="71"/>
      <c r="T88" s="51"/>
      <c r="U88" s="77"/>
    </row>
    <row r="89" spans="1:21" s="4" customFormat="1" ht="27" customHeight="1" x14ac:dyDescent="0.15">
      <c r="A89" s="7"/>
      <c r="B89" s="47" t="s">
        <v>662</v>
      </c>
      <c r="C89" s="43">
        <f t="shared" si="13"/>
        <v>85</v>
      </c>
      <c r="D89" s="175">
        <v>4</v>
      </c>
      <c r="E89" s="175"/>
      <c r="F89" s="176" t="s">
        <v>500</v>
      </c>
      <c r="G89" s="231" t="s">
        <v>228</v>
      </c>
      <c r="H89" s="15">
        <v>20</v>
      </c>
      <c r="I89" s="16">
        <v>221</v>
      </c>
      <c r="J89" s="208">
        <v>2429100</v>
      </c>
      <c r="K89" s="19">
        <f t="shared" si="4"/>
        <v>10991.402714932126</v>
      </c>
      <c r="L89" s="18">
        <v>29748</v>
      </c>
      <c r="M89" s="17">
        <f t="shared" si="15"/>
        <v>2429100</v>
      </c>
      <c r="N89" s="19">
        <f t="shared" si="5"/>
        <v>81.655909640984262</v>
      </c>
      <c r="O89" s="26"/>
      <c r="P89" s="38"/>
      <c r="Q89" s="48"/>
      <c r="R89" s="48"/>
      <c r="S89" s="71"/>
      <c r="T89" s="49"/>
      <c r="U89" s="126"/>
    </row>
    <row r="90" spans="1:21" s="4" customFormat="1" ht="27" customHeight="1" x14ac:dyDescent="0.15">
      <c r="A90" s="7"/>
      <c r="B90" s="47" t="s">
        <v>662</v>
      </c>
      <c r="C90" s="43">
        <f t="shared" si="13"/>
        <v>86</v>
      </c>
      <c r="D90" s="175">
        <v>4</v>
      </c>
      <c r="E90" s="175"/>
      <c r="F90" s="176" t="s">
        <v>500</v>
      </c>
      <c r="G90" s="230" t="s">
        <v>229</v>
      </c>
      <c r="H90" s="15">
        <v>20</v>
      </c>
      <c r="I90" s="16">
        <v>246</v>
      </c>
      <c r="J90" s="208">
        <v>3884400</v>
      </c>
      <c r="K90" s="19">
        <f t="shared" si="4"/>
        <v>15790.243902439024</v>
      </c>
      <c r="L90" s="18">
        <v>33090</v>
      </c>
      <c r="M90" s="17">
        <f t="shared" si="15"/>
        <v>3884400</v>
      </c>
      <c r="N90" s="19">
        <f t="shared" si="5"/>
        <v>117.38893925657298</v>
      </c>
      <c r="O90" s="26"/>
      <c r="P90" s="38"/>
      <c r="Q90" s="50"/>
      <c r="R90" s="50"/>
      <c r="S90" s="71"/>
      <c r="T90" s="51"/>
      <c r="U90" s="77"/>
    </row>
    <row r="91" spans="1:21" s="4" customFormat="1" ht="27" customHeight="1" x14ac:dyDescent="0.15">
      <c r="A91" s="7"/>
      <c r="B91" s="47" t="s">
        <v>662</v>
      </c>
      <c r="C91" s="43">
        <f t="shared" si="13"/>
        <v>87</v>
      </c>
      <c r="D91" s="175">
        <v>4</v>
      </c>
      <c r="E91" s="175"/>
      <c r="F91" s="176" t="s">
        <v>500</v>
      </c>
      <c r="G91" s="230" t="s">
        <v>230</v>
      </c>
      <c r="H91" s="15">
        <v>10</v>
      </c>
      <c r="I91" s="16">
        <v>138</v>
      </c>
      <c r="J91" s="208">
        <v>1935400</v>
      </c>
      <c r="K91" s="19">
        <f t="shared" si="4"/>
        <v>14024.63768115942</v>
      </c>
      <c r="L91" s="18">
        <v>18540</v>
      </c>
      <c r="M91" s="17">
        <f t="shared" si="15"/>
        <v>1935400</v>
      </c>
      <c r="N91" s="19">
        <f t="shared" si="5"/>
        <v>104.39050701186623</v>
      </c>
      <c r="O91" s="26"/>
      <c r="P91" s="38"/>
      <c r="Q91" s="48"/>
      <c r="R91" s="48"/>
      <c r="S91" s="71"/>
      <c r="T91" s="49"/>
      <c r="U91" s="126"/>
    </row>
    <row r="92" spans="1:21" s="4" customFormat="1" ht="27" customHeight="1" x14ac:dyDescent="0.15">
      <c r="A92" s="7"/>
      <c r="B92" s="47" t="s">
        <v>662</v>
      </c>
      <c r="C92" s="43">
        <f t="shared" si="13"/>
        <v>88</v>
      </c>
      <c r="D92" s="175">
        <v>4</v>
      </c>
      <c r="E92" s="175"/>
      <c r="F92" s="176" t="s">
        <v>501</v>
      </c>
      <c r="G92" s="230" t="s">
        <v>231</v>
      </c>
      <c r="H92" s="15">
        <v>10</v>
      </c>
      <c r="I92" s="16">
        <v>122</v>
      </c>
      <c r="J92" s="208">
        <v>844270</v>
      </c>
      <c r="K92" s="19">
        <f t="shared" si="4"/>
        <v>6920.2459016393441</v>
      </c>
      <c r="L92" s="18">
        <v>4056</v>
      </c>
      <c r="M92" s="17">
        <f t="shared" si="15"/>
        <v>844270</v>
      </c>
      <c r="N92" s="19">
        <f t="shared" si="5"/>
        <v>208.15335305719921</v>
      </c>
      <c r="O92" s="26"/>
      <c r="P92" s="38"/>
      <c r="Q92" s="50"/>
      <c r="R92" s="50"/>
      <c r="S92" s="71"/>
      <c r="T92" s="51"/>
      <c r="U92" s="77"/>
    </row>
    <row r="93" spans="1:21" s="4" customFormat="1" ht="27" customHeight="1" x14ac:dyDescent="0.15">
      <c r="A93" s="7"/>
      <c r="B93" s="47" t="s">
        <v>662</v>
      </c>
      <c r="C93" s="43">
        <f t="shared" si="13"/>
        <v>89</v>
      </c>
      <c r="D93" s="175">
        <v>6</v>
      </c>
      <c r="E93" s="175"/>
      <c r="F93" s="176" t="s">
        <v>502</v>
      </c>
      <c r="G93" s="230" t="s">
        <v>232</v>
      </c>
      <c r="H93" s="15">
        <v>20</v>
      </c>
      <c r="I93" s="16">
        <v>126</v>
      </c>
      <c r="J93" s="208">
        <v>1179036</v>
      </c>
      <c r="K93" s="19">
        <f t="shared" si="4"/>
        <v>9357.4285714285706</v>
      </c>
      <c r="L93" s="18">
        <v>7071.5</v>
      </c>
      <c r="M93" s="17">
        <f t="shared" si="15"/>
        <v>1179036</v>
      </c>
      <c r="N93" s="19">
        <f t="shared" si="5"/>
        <v>166.73067948808597</v>
      </c>
      <c r="O93" s="26"/>
      <c r="P93" s="38"/>
      <c r="Q93" s="48" t="s">
        <v>663</v>
      </c>
      <c r="R93" s="48"/>
      <c r="S93" s="71">
        <v>1.5E-3</v>
      </c>
      <c r="T93" s="49"/>
      <c r="U93" s="126"/>
    </row>
    <row r="94" spans="1:21" s="13" customFormat="1" ht="27" customHeight="1" x14ac:dyDescent="0.15">
      <c r="A94" s="177"/>
      <c r="B94" s="156" t="s">
        <v>662</v>
      </c>
      <c r="C94" s="156">
        <f t="shared" si="13"/>
        <v>90</v>
      </c>
      <c r="D94" s="177">
        <v>6</v>
      </c>
      <c r="E94" s="177"/>
      <c r="F94" s="188" t="s">
        <v>503</v>
      </c>
      <c r="G94" s="230" t="s">
        <v>233</v>
      </c>
      <c r="H94" s="207">
        <v>14</v>
      </c>
      <c r="I94" s="18">
        <v>121</v>
      </c>
      <c r="J94" s="208">
        <v>3008986</v>
      </c>
      <c r="K94" s="19">
        <f t="shared" si="4"/>
        <v>24867.652892561982</v>
      </c>
      <c r="L94" s="18">
        <v>4890</v>
      </c>
      <c r="M94" s="208">
        <f t="shared" si="15"/>
        <v>3008986</v>
      </c>
      <c r="N94" s="19">
        <f t="shared" si="5"/>
        <v>615.33456032719835</v>
      </c>
      <c r="O94" s="209"/>
      <c r="P94" s="154"/>
      <c r="Q94" s="194"/>
      <c r="R94" s="194"/>
      <c r="S94" s="193"/>
      <c r="T94" s="51"/>
      <c r="U94" s="77"/>
    </row>
    <row r="95" spans="1:21" s="4" customFormat="1" ht="27" customHeight="1" x14ac:dyDescent="0.15">
      <c r="A95" s="7"/>
      <c r="B95" s="47" t="s">
        <v>662</v>
      </c>
      <c r="C95" s="43">
        <f t="shared" si="13"/>
        <v>91</v>
      </c>
      <c r="D95" s="175">
        <v>1</v>
      </c>
      <c r="E95" s="175"/>
      <c r="F95" s="176" t="s">
        <v>504</v>
      </c>
      <c r="G95" s="230" t="s">
        <v>234</v>
      </c>
      <c r="H95" s="15">
        <v>22</v>
      </c>
      <c r="I95" s="16">
        <v>168</v>
      </c>
      <c r="J95" s="208">
        <v>1452680</v>
      </c>
      <c r="K95" s="19">
        <f t="shared" si="4"/>
        <v>8646.9047619047615</v>
      </c>
      <c r="L95" s="18">
        <v>13783</v>
      </c>
      <c r="M95" s="17">
        <f t="shared" si="15"/>
        <v>1452680</v>
      </c>
      <c r="N95" s="19">
        <f t="shared" si="5"/>
        <v>105.39650293840238</v>
      </c>
      <c r="O95" s="26"/>
      <c r="P95" s="38"/>
      <c r="Q95" s="48"/>
      <c r="R95" s="48"/>
      <c r="S95" s="71"/>
      <c r="T95" s="49"/>
      <c r="U95" s="126"/>
    </row>
    <row r="96" spans="1:21" s="4" customFormat="1" ht="27" customHeight="1" x14ac:dyDescent="0.15">
      <c r="A96" s="7"/>
      <c r="B96" s="47" t="s">
        <v>662</v>
      </c>
      <c r="C96" s="43">
        <f t="shared" si="13"/>
        <v>92</v>
      </c>
      <c r="D96" s="175">
        <v>1</v>
      </c>
      <c r="E96" s="175"/>
      <c r="F96" s="176" t="s">
        <v>504</v>
      </c>
      <c r="G96" s="230" t="s">
        <v>235</v>
      </c>
      <c r="H96" s="15">
        <v>22</v>
      </c>
      <c r="I96" s="16">
        <v>204</v>
      </c>
      <c r="J96" s="208">
        <v>2182479</v>
      </c>
      <c r="K96" s="19">
        <f t="shared" si="4"/>
        <v>10698.426470588236</v>
      </c>
      <c r="L96" s="18">
        <v>23388</v>
      </c>
      <c r="M96" s="17">
        <f t="shared" si="15"/>
        <v>2182479</v>
      </c>
      <c r="N96" s="19">
        <f t="shared" si="5"/>
        <v>93.31618778860954</v>
      </c>
      <c r="O96" s="26"/>
      <c r="P96" s="38"/>
      <c r="Q96" s="50"/>
      <c r="R96" s="50"/>
      <c r="S96" s="71"/>
      <c r="T96" s="51"/>
      <c r="U96" s="77"/>
    </row>
    <row r="97" spans="1:21" s="4" customFormat="1" ht="27" customHeight="1" x14ac:dyDescent="0.15">
      <c r="A97" s="7"/>
      <c r="B97" s="47" t="s">
        <v>662</v>
      </c>
      <c r="C97" s="43">
        <f t="shared" si="13"/>
        <v>93</v>
      </c>
      <c r="D97" s="175">
        <v>6</v>
      </c>
      <c r="E97" s="175"/>
      <c r="F97" s="176" t="s">
        <v>505</v>
      </c>
      <c r="G97" s="231" t="s">
        <v>236</v>
      </c>
      <c r="H97" s="15">
        <v>20</v>
      </c>
      <c r="I97" s="16">
        <v>119</v>
      </c>
      <c r="J97" s="208">
        <v>1813142</v>
      </c>
      <c r="K97" s="19">
        <f t="shared" si="4"/>
        <v>15236.487394957983</v>
      </c>
      <c r="L97" s="18">
        <v>11375</v>
      </c>
      <c r="M97" s="17">
        <f t="shared" si="15"/>
        <v>1813142</v>
      </c>
      <c r="N97" s="19">
        <f t="shared" si="5"/>
        <v>159.3970989010989</v>
      </c>
      <c r="O97" s="26"/>
      <c r="P97" s="38"/>
      <c r="Q97" s="48"/>
      <c r="R97" s="48"/>
      <c r="S97" s="71"/>
      <c r="T97" s="49"/>
      <c r="U97" s="126"/>
    </row>
    <row r="98" spans="1:21" s="4" customFormat="1" ht="27" customHeight="1" x14ac:dyDescent="0.15">
      <c r="A98" s="7"/>
      <c r="B98" s="47" t="s">
        <v>662</v>
      </c>
      <c r="C98" s="43">
        <f t="shared" si="13"/>
        <v>94</v>
      </c>
      <c r="D98" s="175">
        <v>4</v>
      </c>
      <c r="E98" s="175"/>
      <c r="F98" s="176" t="s">
        <v>506</v>
      </c>
      <c r="G98" s="230" t="s">
        <v>237</v>
      </c>
      <c r="H98" s="15">
        <v>20</v>
      </c>
      <c r="I98" s="16">
        <v>232</v>
      </c>
      <c r="J98" s="208">
        <v>780000</v>
      </c>
      <c r="K98" s="19">
        <f t="shared" si="4"/>
        <v>3362.0689655172414</v>
      </c>
      <c r="L98" s="18">
        <v>8576</v>
      </c>
      <c r="M98" s="17">
        <f t="shared" si="15"/>
        <v>780000</v>
      </c>
      <c r="N98" s="19">
        <f t="shared" si="5"/>
        <v>90.951492537313428</v>
      </c>
      <c r="O98" s="26"/>
      <c r="P98" s="38"/>
      <c r="Q98" s="50"/>
      <c r="R98" s="50"/>
      <c r="S98" s="71"/>
      <c r="T98" s="51"/>
      <c r="U98" s="77"/>
    </row>
    <row r="99" spans="1:21" s="4" customFormat="1" ht="27" customHeight="1" x14ac:dyDescent="0.15">
      <c r="A99" s="7"/>
      <c r="B99" s="47" t="s">
        <v>662</v>
      </c>
      <c r="C99" s="43">
        <f t="shared" si="13"/>
        <v>95</v>
      </c>
      <c r="D99" s="175">
        <v>4</v>
      </c>
      <c r="E99" s="175"/>
      <c r="F99" s="176" t="s">
        <v>507</v>
      </c>
      <c r="G99" s="160" t="s">
        <v>238</v>
      </c>
      <c r="H99" s="15">
        <v>20</v>
      </c>
      <c r="I99" s="16">
        <v>53</v>
      </c>
      <c r="J99" s="208">
        <v>1612019</v>
      </c>
      <c r="K99" s="19">
        <f t="shared" si="4"/>
        <v>30415.452830188678</v>
      </c>
      <c r="L99" s="18">
        <v>4058</v>
      </c>
      <c r="M99" s="17">
        <v>1612019</v>
      </c>
      <c r="N99" s="19">
        <f t="shared" si="5"/>
        <v>397.24470182355839</v>
      </c>
      <c r="O99" s="26"/>
      <c r="P99" s="38"/>
      <c r="Q99" s="48"/>
      <c r="R99" s="48"/>
      <c r="S99" s="71"/>
      <c r="T99" s="49"/>
      <c r="U99" s="126"/>
    </row>
    <row r="100" spans="1:21" s="4" customFormat="1" ht="27" customHeight="1" x14ac:dyDescent="0.15">
      <c r="A100" s="7"/>
      <c r="B100" s="47" t="s">
        <v>662</v>
      </c>
      <c r="C100" s="43">
        <f t="shared" si="13"/>
        <v>96</v>
      </c>
      <c r="D100" s="175">
        <v>4</v>
      </c>
      <c r="E100" s="175"/>
      <c r="F100" s="176" t="s">
        <v>508</v>
      </c>
      <c r="G100" s="44" t="s">
        <v>239</v>
      </c>
      <c r="H100" s="15">
        <v>20</v>
      </c>
      <c r="I100" s="16">
        <v>252</v>
      </c>
      <c r="J100" s="208">
        <v>3031420</v>
      </c>
      <c r="K100" s="19">
        <f t="shared" si="4"/>
        <v>12029.444444444445</v>
      </c>
      <c r="L100" s="18">
        <v>23879</v>
      </c>
      <c r="M100" s="17">
        <f>J100</f>
        <v>3031420</v>
      </c>
      <c r="N100" s="19">
        <f t="shared" si="5"/>
        <v>126.94920222789899</v>
      </c>
      <c r="O100" s="26"/>
      <c r="P100" s="38"/>
      <c r="Q100" s="50"/>
      <c r="R100" s="50"/>
      <c r="S100" s="71"/>
      <c r="T100" s="51"/>
      <c r="U100" s="77"/>
    </row>
    <row r="101" spans="1:21" s="4" customFormat="1" ht="27" customHeight="1" x14ac:dyDescent="0.15">
      <c r="A101" s="7"/>
      <c r="B101" s="47" t="s">
        <v>662</v>
      </c>
      <c r="C101" s="43">
        <f t="shared" si="13"/>
        <v>97</v>
      </c>
      <c r="D101" s="175">
        <v>4</v>
      </c>
      <c r="E101" s="175"/>
      <c r="F101" s="176" t="s">
        <v>509</v>
      </c>
      <c r="G101" s="44" t="s">
        <v>240</v>
      </c>
      <c r="H101" s="15">
        <v>20</v>
      </c>
      <c r="I101" s="16">
        <v>155</v>
      </c>
      <c r="J101" s="208">
        <v>1796242</v>
      </c>
      <c r="K101" s="19">
        <f t="shared" si="4"/>
        <v>11588.658064516128</v>
      </c>
      <c r="L101" s="18">
        <v>7992.8</v>
      </c>
      <c r="M101" s="17">
        <f>J101</f>
        <v>1796242</v>
      </c>
      <c r="N101" s="19">
        <f t="shared" si="5"/>
        <v>224.7325092583325</v>
      </c>
      <c r="O101" s="26"/>
      <c r="P101" s="38"/>
      <c r="Q101" s="48"/>
      <c r="R101" s="48"/>
      <c r="S101" s="71"/>
      <c r="T101" s="49" t="s">
        <v>663</v>
      </c>
      <c r="U101" s="126">
        <v>0.04</v>
      </c>
    </row>
    <row r="102" spans="1:21" s="4" customFormat="1" ht="27" customHeight="1" x14ac:dyDescent="0.15">
      <c r="A102" s="7"/>
      <c r="B102" s="47" t="s">
        <v>662</v>
      </c>
      <c r="C102" s="43">
        <f t="shared" si="13"/>
        <v>98</v>
      </c>
      <c r="D102" s="175">
        <v>4</v>
      </c>
      <c r="E102" s="175"/>
      <c r="F102" s="176" t="s">
        <v>510</v>
      </c>
      <c r="G102" s="44" t="s">
        <v>241</v>
      </c>
      <c r="H102" s="15">
        <v>20</v>
      </c>
      <c r="I102" s="16">
        <v>194</v>
      </c>
      <c r="J102" s="208">
        <v>2347707</v>
      </c>
      <c r="K102" s="19">
        <f t="shared" si="4"/>
        <v>12101.582474226803</v>
      </c>
      <c r="L102" s="18">
        <v>10844</v>
      </c>
      <c r="M102" s="17">
        <f>J102</f>
        <v>2347707</v>
      </c>
      <c r="N102" s="19">
        <f t="shared" si="5"/>
        <v>216.49824787901144</v>
      </c>
      <c r="O102" s="26"/>
      <c r="P102" s="38"/>
      <c r="Q102" s="50"/>
      <c r="R102" s="50"/>
      <c r="S102" s="71"/>
      <c r="T102" s="51" t="s">
        <v>663</v>
      </c>
      <c r="U102" s="77">
        <v>0.05</v>
      </c>
    </row>
    <row r="103" spans="1:21" s="4" customFormat="1" ht="27" customHeight="1" x14ac:dyDescent="0.15">
      <c r="A103" s="7"/>
      <c r="B103" s="47" t="s">
        <v>662</v>
      </c>
      <c r="C103" s="43">
        <f t="shared" si="13"/>
        <v>99</v>
      </c>
      <c r="D103" s="175">
        <v>4</v>
      </c>
      <c r="E103" s="175"/>
      <c r="F103" s="176" t="s">
        <v>511</v>
      </c>
      <c r="G103" s="44" t="s">
        <v>242</v>
      </c>
      <c r="H103" s="15">
        <v>20</v>
      </c>
      <c r="I103" s="16">
        <v>62</v>
      </c>
      <c r="J103" s="208">
        <v>43390</v>
      </c>
      <c r="K103" s="19">
        <f t="shared" si="4"/>
        <v>699.83870967741939</v>
      </c>
      <c r="L103" s="18">
        <v>3898.75</v>
      </c>
      <c r="M103" s="17">
        <f>J103</f>
        <v>43390</v>
      </c>
      <c r="N103" s="19">
        <f t="shared" si="5"/>
        <v>11.129208079512665</v>
      </c>
      <c r="O103" s="26"/>
      <c r="P103" s="38"/>
      <c r="Q103" s="48"/>
      <c r="R103" s="48"/>
      <c r="S103" s="71"/>
      <c r="T103" s="49"/>
      <c r="U103" s="126"/>
    </row>
    <row r="104" spans="1:21" s="4" customFormat="1" ht="27" customHeight="1" x14ac:dyDescent="0.15">
      <c r="A104" s="7"/>
      <c r="B104" s="47" t="s">
        <v>662</v>
      </c>
      <c r="C104" s="43">
        <f t="shared" si="13"/>
        <v>100</v>
      </c>
      <c r="D104" s="175">
        <v>4</v>
      </c>
      <c r="E104" s="175"/>
      <c r="F104" s="176" t="s">
        <v>512</v>
      </c>
      <c r="G104" s="44" t="s">
        <v>686</v>
      </c>
      <c r="H104" s="15"/>
      <c r="I104" s="16"/>
      <c r="J104" s="208"/>
      <c r="K104" s="19">
        <f t="shared" si="4"/>
        <v>0</v>
      </c>
      <c r="L104" s="18"/>
      <c r="M104" s="17"/>
      <c r="N104" s="19">
        <f t="shared" si="5"/>
        <v>0</v>
      </c>
      <c r="O104" s="26" t="s">
        <v>663</v>
      </c>
      <c r="P104" s="154" t="s">
        <v>687</v>
      </c>
      <c r="Q104" s="50"/>
      <c r="R104" s="50"/>
      <c r="S104" s="71"/>
      <c r="T104" s="51"/>
      <c r="U104" s="77"/>
    </row>
    <row r="105" spans="1:21" s="4" customFormat="1" ht="27" customHeight="1" x14ac:dyDescent="0.15">
      <c r="A105" s="7"/>
      <c r="B105" s="47" t="s">
        <v>662</v>
      </c>
      <c r="C105" s="43">
        <f t="shared" si="13"/>
        <v>101</v>
      </c>
      <c r="D105" s="175">
        <v>4</v>
      </c>
      <c r="E105" s="175"/>
      <c r="F105" s="176" t="s">
        <v>513</v>
      </c>
      <c r="G105" s="44" t="s">
        <v>243</v>
      </c>
      <c r="H105" s="15">
        <v>20</v>
      </c>
      <c r="I105" s="16">
        <v>62</v>
      </c>
      <c r="J105" s="208">
        <v>830736</v>
      </c>
      <c r="K105" s="19">
        <f t="shared" si="4"/>
        <v>13398.967741935483</v>
      </c>
      <c r="L105" s="18">
        <v>2500</v>
      </c>
      <c r="M105" s="17">
        <f t="shared" ref="M105:M110" si="16">J105</f>
        <v>830736</v>
      </c>
      <c r="N105" s="19">
        <f t="shared" si="5"/>
        <v>332.2944</v>
      </c>
      <c r="O105" s="26"/>
      <c r="P105" s="38"/>
      <c r="Q105" s="48"/>
      <c r="R105" s="48"/>
      <c r="S105" s="71"/>
      <c r="T105" s="49" t="s">
        <v>663</v>
      </c>
      <c r="U105" s="126">
        <v>0.01</v>
      </c>
    </row>
    <row r="106" spans="1:21" s="4" customFormat="1" ht="27" customHeight="1" x14ac:dyDescent="0.15">
      <c r="A106" s="7"/>
      <c r="B106" s="47" t="s">
        <v>662</v>
      </c>
      <c r="C106" s="43">
        <f t="shared" si="13"/>
        <v>102</v>
      </c>
      <c r="D106" s="175">
        <v>4</v>
      </c>
      <c r="E106" s="175"/>
      <c r="F106" s="176" t="s">
        <v>514</v>
      </c>
      <c r="G106" s="44" t="s">
        <v>244</v>
      </c>
      <c r="H106" s="15">
        <v>20</v>
      </c>
      <c r="I106" s="16">
        <v>11</v>
      </c>
      <c r="J106" s="208">
        <v>240361</v>
      </c>
      <c r="K106" s="19">
        <f t="shared" si="4"/>
        <v>21851</v>
      </c>
      <c r="L106" s="18">
        <v>1188</v>
      </c>
      <c r="M106" s="17">
        <f t="shared" si="16"/>
        <v>240361</v>
      </c>
      <c r="N106" s="19">
        <f t="shared" si="5"/>
        <v>202.32407407407408</v>
      </c>
      <c r="O106" s="26"/>
      <c r="P106" s="38"/>
      <c r="Q106" s="50" t="s">
        <v>663</v>
      </c>
      <c r="R106" s="50" t="s">
        <v>663</v>
      </c>
      <c r="S106" s="71">
        <v>0.59299999999999997</v>
      </c>
      <c r="T106" s="51"/>
      <c r="U106" s="77"/>
    </row>
    <row r="107" spans="1:21" s="4" customFormat="1" ht="27" customHeight="1" x14ac:dyDescent="0.15">
      <c r="A107" s="7"/>
      <c r="B107" s="47" t="s">
        <v>662</v>
      </c>
      <c r="C107" s="43">
        <f t="shared" si="13"/>
        <v>103</v>
      </c>
      <c r="D107" s="175">
        <v>4</v>
      </c>
      <c r="E107" s="175"/>
      <c r="F107" s="176" t="s">
        <v>515</v>
      </c>
      <c r="G107" s="44" t="s">
        <v>245</v>
      </c>
      <c r="H107" s="15">
        <v>20</v>
      </c>
      <c r="I107" s="16">
        <v>481</v>
      </c>
      <c r="J107" s="208">
        <v>7591650</v>
      </c>
      <c r="K107" s="19">
        <f t="shared" si="4"/>
        <v>15783.056133056132</v>
      </c>
      <c r="L107" s="18">
        <v>29504</v>
      </c>
      <c r="M107" s="17">
        <f t="shared" si="16"/>
        <v>7591650</v>
      </c>
      <c r="N107" s="19">
        <f t="shared" si="5"/>
        <v>257.30917841648591</v>
      </c>
      <c r="O107" s="26"/>
      <c r="P107" s="38"/>
      <c r="Q107" s="48"/>
      <c r="R107" s="48"/>
      <c r="S107" s="71"/>
      <c r="T107" s="49"/>
      <c r="U107" s="126"/>
    </row>
    <row r="108" spans="1:21" s="4" customFormat="1" ht="27" customHeight="1" x14ac:dyDescent="0.15">
      <c r="A108" s="7"/>
      <c r="B108" s="47" t="s">
        <v>662</v>
      </c>
      <c r="C108" s="43">
        <f t="shared" si="13"/>
        <v>104</v>
      </c>
      <c r="D108" s="175">
        <v>4</v>
      </c>
      <c r="E108" s="175"/>
      <c r="F108" s="176" t="s">
        <v>515</v>
      </c>
      <c r="G108" s="44" t="s">
        <v>246</v>
      </c>
      <c r="H108" s="15">
        <v>20</v>
      </c>
      <c r="I108" s="16">
        <v>383</v>
      </c>
      <c r="J108" s="208">
        <v>6934150</v>
      </c>
      <c r="K108" s="19">
        <f t="shared" si="4"/>
        <v>18104.830287206267</v>
      </c>
      <c r="L108" s="18">
        <v>25208</v>
      </c>
      <c r="M108" s="17">
        <f t="shared" si="16"/>
        <v>6934150</v>
      </c>
      <c r="N108" s="19">
        <f t="shared" si="5"/>
        <v>275.07735639479529</v>
      </c>
      <c r="O108" s="26"/>
      <c r="P108" s="38"/>
      <c r="Q108" s="50"/>
      <c r="R108" s="50"/>
      <c r="S108" s="71"/>
      <c r="T108" s="51"/>
      <c r="U108" s="77"/>
    </row>
    <row r="109" spans="1:21" s="4" customFormat="1" ht="27" customHeight="1" x14ac:dyDescent="0.15">
      <c r="A109" s="7"/>
      <c r="B109" s="47" t="s">
        <v>662</v>
      </c>
      <c r="C109" s="43">
        <f t="shared" si="13"/>
        <v>105</v>
      </c>
      <c r="D109" s="175">
        <v>4</v>
      </c>
      <c r="E109" s="175"/>
      <c r="F109" s="176" t="s">
        <v>515</v>
      </c>
      <c r="G109" s="44" t="s">
        <v>247</v>
      </c>
      <c r="H109" s="15">
        <v>20</v>
      </c>
      <c r="I109" s="16">
        <v>3</v>
      </c>
      <c r="J109" s="208">
        <v>31600</v>
      </c>
      <c r="K109" s="19">
        <f t="shared" si="4"/>
        <v>10533.333333333334</v>
      </c>
      <c r="L109" s="18">
        <v>116</v>
      </c>
      <c r="M109" s="17">
        <f t="shared" si="16"/>
        <v>31600</v>
      </c>
      <c r="N109" s="19">
        <f t="shared" si="5"/>
        <v>272.41379310344826</v>
      </c>
      <c r="O109" s="26"/>
      <c r="P109" s="38"/>
      <c r="Q109" s="48"/>
      <c r="R109" s="48"/>
      <c r="S109" s="71"/>
      <c r="T109" s="49"/>
      <c r="U109" s="126"/>
    </row>
    <row r="110" spans="1:21" s="4" customFormat="1" ht="27" customHeight="1" x14ac:dyDescent="0.15">
      <c r="A110" s="7"/>
      <c r="B110" s="47" t="s">
        <v>662</v>
      </c>
      <c r="C110" s="43">
        <f t="shared" si="13"/>
        <v>106</v>
      </c>
      <c r="D110" s="175">
        <v>4</v>
      </c>
      <c r="E110" s="175"/>
      <c r="F110" s="176" t="s">
        <v>516</v>
      </c>
      <c r="G110" s="44" t="s">
        <v>248</v>
      </c>
      <c r="H110" s="15">
        <v>20</v>
      </c>
      <c r="I110" s="16">
        <v>2</v>
      </c>
      <c r="J110" s="208">
        <v>13200</v>
      </c>
      <c r="K110" s="19">
        <f t="shared" si="4"/>
        <v>6600</v>
      </c>
      <c r="L110" s="18">
        <v>132</v>
      </c>
      <c r="M110" s="17">
        <f t="shared" si="16"/>
        <v>13200</v>
      </c>
      <c r="N110" s="19">
        <f t="shared" si="5"/>
        <v>100</v>
      </c>
      <c r="O110" s="26"/>
      <c r="P110" s="38"/>
      <c r="Q110" s="50"/>
      <c r="R110" s="50"/>
      <c r="S110" s="71"/>
      <c r="T110" s="51"/>
      <c r="U110" s="77"/>
    </row>
    <row r="111" spans="1:21" s="13" customFormat="1" ht="27" customHeight="1" x14ac:dyDescent="0.15">
      <c r="A111" s="177"/>
      <c r="B111" s="156" t="s">
        <v>662</v>
      </c>
      <c r="C111" s="156">
        <f t="shared" si="13"/>
        <v>107</v>
      </c>
      <c r="D111" s="177">
        <v>4</v>
      </c>
      <c r="E111" s="177"/>
      <c r="F111" s="188" t="s">
        <v>517</v>
      </c>
      <c r="G111" s="44" t="s">
        <v>683</v>
      </c>
      <c r="H111" s="207">
        <v>20</v>
      </c>
      <c r="I111" s="18">
        <v>98</v>
      </c>
      <c r="J111" s="208">
        <v>2163218</v>
      </c>
      <c r="K111" s="19">
        <f>IF(AND(I111&gt;0,J111&gt;0),J111/I111,0)</f>
        <v>22073.65306122449</v>
      </c>
      <c r="L111" s="18">
        <v>9693</v>
      </c>
      <c r="M111" s="208">
        <f>J111</f>
        <v>2163218</v>
      </c>
      <c r="N111" s="19">
        <f>IF(AND(L111&gt;0,M111&gt;0),M111/L111,0)</f>
        <v>223.17321778603116</v>
      </c>
      <c r="O111" s="209"/>
      <c r="P111" s="154" t="s">
        <v>665</v>
      </c>
      <c r="Q111" s="192"/>
      <c r="R111" s="192"/>
      <c r="S111" s="193"/>
      <c r="T111" s="49" t="s">
        <v>663</v>
      </c>
      <c r="U111" s="126"/>
    </row>
    <row r="112" spans="1:21" s="4" customFormat="1" ht="27" customHeight="1" x14ac:dyDescent="0.15">
      <c r="A112" s="7"/>
      <c r="B112" s="47" t="s">
        <v>662</v>
      </c>
      <c r="C112" s="43">
        <f t="shared" si="13"/>
        <v>108</v>
      </c>
      <c r="D112" s="175">
        <v>4</v>
      </c>
      <c r="E112" s="175"/>
      <c r="F112" s="176" t="s">
        <v>517</v>
      </c>
      <c r="G112" s="44" t="s">
        <v>249</v>
      </c>
      <c r="H112" s="15">
        <v>20</v>
      </c>
      <c r="I112" s="16"/>
      <c r="J112" s="208"/>
      <c r="K112" s="19">
        <f t="shared" ref="K112:K147" si="17">IF(AND(I112&gt;0,J112&gt;0),J112/I112,0)</f>
        <v>0</v>
      </c>
      <c r="L112" s="18"/>
      <c r="M112" s="17"/>
      <c r="N112" s="19">
        <f t="shared" ref="N112:N147" si="18">IF(AND(L112&gt;0,M112&gt;0),M112/L112,0)</f>
        <v>0</v>
      </c>
      <c r="O112" s="26"/>
      <c r="P112" s="154" t="s">
        <v>664</v>
      </c>
      <c r="Q112" s="50"/>
      <c r="R112" s="50"/>
      <c r="S112" s="71"/>
      <c r="T112" s="51"/>
      <c r="U112" s="77"/>
    </row>
    <row r="113" spans="1:21" s="4" customFormat="1" ht="27" customHeight="1" x14ac:dyDescent="0.15">
      <c r="A113" s="7"/>
      <c r="B113" s="47" t="s">
        <v>662</v>
      </c>
      <c r="C113" s="43">
        <f t="shared" si="13"/>
        <v>109</v>
      </c>
      <c r="D113" s="175">
        <v>4</v>
      </c>
      <c r="E113" s="175"/>
      <c r="F113" s="176" t="s">
        <v>518</v>
      </c>
      <c r="G113" s="44" t="s">
        <v>250</v>
      </c>
      <c r="H113" s="15">
        <v>20</v>
      </c>
      <c r="I113" s="16">
        <v>538</v>
      </c>
      <c r="J113" s="208">
        <v>233850</v>
      </c>
      <c r="K113" s="19">
        <f t="shared" si="17"/>
        <v>434.66542750929369</v>
      </c>
      <c r="L113" s="18">
        <v>1076</v>
      </c>
      <c r="M113" s="17">
        <f>J113</f>
        <v>233850</v>
      </c>
      <c r="N113" s="19">
        <f t="shared" si="18"/>
        <v>217.33271375464685</v>
      </c>
      <c r="O113" s="26"/>
      <c r="P113" s="38"/>
      <c r="Q113" s="48"/>
      <c r="R113" s="48"/>
      <c r="S113" s="71"/>
      <c r="T113" s="49"/>
      <c r="U113" s="126"/>
    </row>
    <row r="114" spans="1:21" s="4" customFormat="1" ht="27" customHeight="1" x14ac:dyDescent="0.15">
      <c r="A114" s="7"/>
      <c r="B114" s="156" t="s">
        <v>662</v>
      </c>
      <c r="C114" s="43">
        <f t="shared" si="13"/>
        <v>110</v>
      </c>
      <c r="D114" s="175">
        <v>4</v>
      </c>
      <c r="E114" s="175"/>
      <c r="F114" s="188" t="s">
        <v>519</v>
      </c>
      <c r="G114" s="186" t="s">
        <v>251</v>
      </c>
      <c r="H114" s="15">
        <v>20</v>
      </c>
      <c r="I114" s="16">
        <v>160</v>
      </c>
      <c r="J114" s="208">
        <v>1622629</v>
      </c>
      <c r="K114" s="19">
        <f t="shared" si="17"/>
        <v>10141.43125</v>
      </c>
      <c r="L114" s="18">
        <v>9828</v>
      </c>
      <c r="M114" s="17">
        <f>J114</f>
        <v>1622629</v>
      </c>
      <c r="N114" s="19">
        <f t="shared" si="18"/>
        <v>165.10266585266587</v>
      </c>
      <c r="O114" s="26"/>
      <c r="P114" s="38"/>
      <c r="Q114" s="50"/>
      <c r="R114" s="50"/>
      <c r="S114" s="71"/>
      <c r="T114" s="51"/>
      <c r="U114" s="77"/>
    </row>
    <row r="115" spans="1:21" s="4" customFormat="1" ht="27" customHeight="1" x14ac:dyDescent="0.15">
      <c r="A115" s="7"/>
      <c r="B115" s="156" t="s">
        <v>662</v>
      </c>
      <c r="C115" s="43">
        <f t="shared" si="13"/>
        <v>111</v>
      </c>
      <c r="D115" s="175">
        <v>4</v>
      </c>
      <c r="E115" s="175"/>
      <c r="F115" s="188" t="s">
        <v>520</v>
      </c>
      <c r="G115" s="186" t="s">
        <v>252</v>
      </c>
      <c r="H115" s="15">
        <v>14</v>
      </c>
      <c r="I115" s="16">
        <v>64</v>
      </c>
      <c r="J115" s="208">
        <v>575090</v>
      </c>
      <c r="K115" s="19">
        <f t="shared" si="17"/>
        <v>8985.78125</v>
      </c>
      <c r="L115" s="18">
        <v>5120</v>
      </c>
      <c r="M115" s="17">
        <f>J115</f>
        <v>575090</v>
      </c>
      <c r="N115" s="19">
        <f t="shared" si="18"/>
        <v>112.322265625</v>
      </c>
      <c r="O115" s="26"/>
      <c r="P115" s="38"/>
      <c r="Q115" s="48"/>
      <c r="R115" s="48"/>
      <c r="S115" s="71"/>
      <c r="T115" s="49"/>
      <c r="U115" s="126"/>
    </row>
    <row r="116" spans="1:21" s="4" customFormat="1" ht="27" customHeight="1" x14ac:dyDescent="0.15">
      <c r="A116" s="7"/>
      <c r="B116" s="47" t="s">
        <v>662</v>
      </c>
      <c r="C116" s="43">
        <f t="shared" si="13"/>
        <v>112</v>
      </c>
      <c r="D116" s="175">
        <v>1</v>
      </c>
      <c r="E116" s="175">
        <v>4040005010648</v>
      </c>
      <c r="F116" s="176" t="s">
        <v>521</v>
      </c>
      <c r="G116" s="186" t="s">
        <v>253</v>
      </c>
      <c r="H116" s="15">
        <v>50</v>
      </c>
      <c r="I116" s="16">
        <v>356</v>
      </c>
      <c r="J116" s="208">
        <v>4827350</v>
      </c>
      <c r="K116" s="19">
        <f>IF(AND(I116&gt;0,J116&gt;0),J116/I116,0)</f>
        <v>13559.971910112359</v>
      </c>
      <c r="L116" s="18">
        <v>24895</v>
      </c>
      <c r="M116" s="17">
        <f t="shared" ref="M116:M122" si="19">J116</f>
        <v>4827350</v>
      </c>
      <c r="N116" s="19">
        <f>IF(AND(L116&gt;0,M116&gt;0),M116/L116,0)</f>
        <v>193.90841534444667</v>
      </c>
      <c r="O116" s="26"/>
      <c r="P116" s="38"/>
      <c r="Q116" s="48"/>
      <c r="R116" s="48"/>
      <c r="S116" s="71"/>
      <c r="T116" s="49"/>
      <c r="U116" s="126"/>
    </row>
    <row r="117" spans="1:21" s="4" customFormat="1" ht="27" customHeight="1" x14ac:dyDescent="0.15">
      <c r="A117" s="7"/>
      <c r="B117" s="47" t="s">
        <v>662</v>
      </c>
      <c r="C117" s="43">
        <f t="shared" si="13"/>
        <v>113</v>
      </c>
      <c r="D117" s="175">
        <v>6</v>
      </c>
      <c r="E117" s="175"/>
      <c r="F117" s="176" t="s">
        <v>522</v>
      </c>
      <c r="G117" s="186" t="s">
        <v>254</v>
      </c>
      <c r="H117" s="15">
        <v>10</v>
      </c>
      <c r="I117" s="16">
        <v>62</v>
      </c>
      <c r="J117" s="208">
        <v>1002437</v>
      </c>
      <c r="K117" s="19">
        <f t="shared" si="17"/>
        <v>16168.338709677419</v>
      </c>
      <c r="L117" s="18">
        <v>4048</v>
      </c>
      <c r="M117" s="17">
        <f t="shared" si="19"/>
        <v>1002437</v>
      </c>
      <c r="N117" s="19">
        <f t="shared" si="18"/>
        <v>247.63759881422925</v>
      </c>
      <c r="O117" s="26"/>
      <c r="P117" s="38"/>
      <c r="Q117" s="50"/>
      <c r="R117" s="50"/>
      <c r="S117" s="71"/>
      <c r="T117" s="51"/>
      <c r="U117" s="77"/>
    </row>
    <row r="118" spans="1:21" s="4" customFormat="1" ht="27" customHeight="1" x14ac:dyDescent="0.15">
      <c r="A118" s="7"/>
      <c r="B118" s="47" t="s">
        <v>662</v>
      </c>
      <c r="C118" s="43">
        <f t="shared" si="13"/>
        <v>114</v>
      </c>
      <c r="D118" s="175">
        <v>4</v>
      </c>
      <c r="E118" s="175"/>
      <c r="F118" s="176" t="s">
        <v>523</v>
      </c>
      <c r="G118" s="186" t="s">
        <v>255</v>
      </c>
      <c r="H118" s="15">
        <v>20</v>
      </c>
      <c r="I118" s="16">
        <v>63</v>
      </c>
      <c r="J118" s="208">
        <v>2229750</v>
      </c>
      <c r="K118" s="19">
        <f t="shared" si="17"/>
        <v>35392.857142857145</v>
      </c>
      <c r="L118" s="18">
        <v>4593.75</v>
      </c>
      <c r="M118" s="17">
        <f t="shared" si="19"/>
        <v>2229750</v>
      </c>
      <c r="N118" s="19">
        <f t="shared" si="18"/>
        <v>485.38775510204084</v>
      </c>
      <c r="O118" s="26"/>
      <c r="P118" s="38"/>
      <c r="Q118" s="48"/>
      <c r="R118" s="48"/>
      <c r="S118" s="71"/>
      <c r="T118" s="49"/>
      <c r="U118" s="126"/>
    </row>
    <row r="119" spans="1:21" s="4" customFormat="1" ht="27" customHeight="1" x14ac:dyDescent="0.15">
      <c r="A119" s="7"/>
      <c r="B119" s="47" t="s">
        <v>662</v>
      </c>
      <c r="C119" s="43">
        <f t="shared" si="13"/>
        <v>115</v>
      </c>
      <c r="D119" s="175">
        <v>2</v>
      </c>
      <c r="E119" s="175"/>
      <c r="F119" s="176" t="s">
        <v>524</v>
      </c>
      <c r="G119" s="186" t="s">
        <v>256</v>
      </c>
      <c r="H119" s="15">
        <v>20</v>
      </c>
      <c r="I119" s="16">
        <v>172</v>
      </c>
      <c r="J119" s="208">
        <v>3463240</v>
      </c>
      <c r="K119" s="19">
        <f t="shared" si="17"/>
        <v>20135.116279069767</v>
      </c>
      <c r="L119" s="18">
        <v>15480</v>
      </c>
      <c r="M119" s="17">
        <f t="shared" si="19"/>
        <v>3463240</v>
      </c>
      <c r="N119" s="19">
        <f t="shared" si="18"/>
        <v>223.72351421188631</v>
      </c>
      <c r="O119" s="26"/>
      <c r="P119" s="38"/>
      <c r="Q119" s="50"/>
      <c r="R119" s="50"/>
      <c r="S119" s="71"/>
      <c r="T119" s="51"/>
      <c r="U119" s="77"/>
    </row>
    <row r="120" spans="1:21" s="4" customFormat="1" ht="27" customHeight="1" x14ac:dyDescent="0.15">
      <c r="A120" s="7"/>
      <c r="B120" s="232" t="s">
        <v>662</v>
      </c>
      <c r="C120" s="43">
        <f t="shared" si="13"/>
        <v>116</v>
      </c>
      <c r="D120" s="175">
        <v>2</v>
      </c>
      <c r="E120" s="233"/>
      <c r="F120" s="234" t="s">
        <v>525</v>
      </c>
      <c r="G120" s="235" t="s">
        <v>257</v>
      </c>
      <c r="H120" s="15">
        <v>10</v>
      </c>
      <c r="I120" s="16">
        <v>98</v>
      </c>
      <c r="J120" s="208">
        <v>1097865</v>
      </c>
      <c r="K120" s="19">
        <f t="shared" si="17"/>
        <v>11202.704081632653</v>
      </c>
      <c r="L120" s="18">
        <v>12170</v>
      </c>
      <c r="M120" s="17">
        <f t="shared" si="19"/>
        <v>1097865</v>
      </c>
      <c r="N120" s="19">
        <f t="shared" si="18"/>
        <v>90.210764174198843</v>
      </c>
      <c r="O120" s="26"/>
      <c r="P120" s="38"/>
      <c r="Q120" s="48"/>
      <c r="R120" s="48"/>
      <c r="S120" s="71"/>
      <c r="T120" s="49"/>
      <c r="U120" s="126"/>
    </row>
    <row r="121" spans="1:21" s="4" customFormat="1" ht="27" customHeight="1" x14ac:dyDescent="0.15">
      <c r="A121" s="7"/>
      <c r="B121" s="47" t="s">
        <v>662</v>
      </c>
      <c r="C121" s="43">
        <f t="shared" si="13"/>
        <v>117</v>
      </c>
      <c r="D121" s="175">
        <v>2</v>
      </c>
      <c r="E121" s="175"/>
      <c r="F121" s="176" t="s">
        <v>526</v>
      </c>
      <c r="G121" s="186" t="s">
        <v>258</v>
      </c>
      <c r="H121" s="15">
        <v>14</v>
      </c>
      <c r="I121" s="16">
        <v>46</v>
      </c>
      <c r="J121" s="208">
        <v>237000</v>
      </c>
      <c r="K121" s="19">
        <f t="shared" si="17"/>
        <v>5152.173913043478</v>
      </c>
      <c r="L121" s="18">
        <v>3781</v>
      </c>
      <c r="M121" s="17">
        <f t="shared" si="19"/>
        <v>237000</v>
      </c>
      <c r="N121" s="19">
        <f t="shared" si="18"/>
        <v>62.681830203649831</v>
      </c>
      <c r="O121" s="26"/>
      <c r="P121" s="38"/>
      <c r="Q121" s="50"/>
      <c r="R121" s="50"/>
      <c r="S121" s="71"/>
      <c r="T121" s="51"/>
      <c r="U121" s="77"/>
    </row>
    <row r="122" spans="1:21" s="4" customFormat="1" ht="27" customHeight="1" x14ac:dyDescent="0.15">
      <c r="A122" s="7"/>
      <c r="B122" s="163" t="s">
        <v>662</v>
      </c>
      <c r="C122" s="43">
        <f t="shared" si="13"/>
        <v>118</v>
      </c>
      <c r="D122" s="175">
        <v>2</v>
      </c>
      <c r="E122" s="172"/>
      <c r="F122" s="174" t="s">
        <v>527</v>
      </c>
      <c r="G122" s="236" t="s">
        <v>259</v>
      </c>
      <c r="H122" s="15">
        <v>10</v>
      </c>
      <c r="I122" s="16">
        <v>38</v>
      </c>
      <c r="J122" s="208">
        <v>713066</v>
      </c>
      <c r="K122" s="19">
        <f t="shared" si="17"/>
        <v>18764.894736842107</v>
      </c>
      <c r="L122" s="18">
        <v>3112</v>
      </c>
      <c r="M122" s="17">
        <f t="shared" si="19"/>
        <v>713066</v>
      </c>
      <c r="N122" s="19">
        <f t="shared" si="18"/>
        <v>229.13431876606683</v>
      </c>
      <c r="O122" s="26"/>
      <c r="P122" s="38"/>
      <c r="Q122" s="48"/>
      <c r="R122" s="48"/>
      <c r="S122" s="71"/>
      <c r="T122" s="49"/>
      <c r="U122" s="126"/>
    </row>
    <row r="123" spans="1:21" s="4" customFormat="1" ht="27" customHeight="1" x14ac:dyDescent="0.15">
      <c r="A123" s="7"/>
      <c r="B123" s="47" t="s">
        <v>662</v>
      </c>
      <c r="C123" s="43">
        <f t="shared" si="13"/>
        <v>119</v>
      </c>
      <c r="D123" s="175">
        <v>2</v>
      </c>
      <c r="E123" s="175"/>
      <c r="F123" s="176" t="s">
        <v>527</v>
      </c>
      <c r="G123" s="186" t="s">
        <v>260</v>
      </c>
      <c r="H123" s="15">
        <v>10</v>
      </c>
      <c r="I123" s="16">
        <v>192</v>
      </c>
      <c r="J123" s="208">
        <v>2112399</v>
      </c>
      <c r="K123" s="19">
        <f t="shared" si="17"/>
        <v>11002.078125</v>
      </c>
      <c r="L123" s="18">
        <v>19000</v>
      </c>
      <c r="M123" s="17">
        <f t="shared" ref="M123:M131" si="20">J123</f>
        <v>2112399</v>
      </c>
      <c r="N123" s="19">
        <f t="shared" si="18"/>
        <v>111.17889473684211</v>
      </c>
      <c r="O123" s="26"/>
      <c r="P123" s="38"/>
      <c r="Q123" s="50"/>
      <c r="R123" s="50"/>
      <c r="S123" s="71"/>
      <c r="T123" s="51"/>
      <c r="U123" s="77"/>
    </row>
    <row r="124" spans="1:21" s="4" customFormat="1" ht="27" customHeight="1" x14ac:dyDescent="0.15">
      <c r="A124" s="7"/>
      <c r="B124" s="47" t="s">
        <v>662</v>
      </c>
      <c r="C124" s="43">
        <f t="shared" si="13"/>
        <v>120</v>
      </c>
      <c r="D124" s="175">
        <v>2</v>
      </c>
      <c r="E124" s="175"/>
      <c r="F124" s="176" t="s">
        <v>527</v>
      </c>
      <c r="G124" s="186" t="s">
        <v>261</v>
      </c>
      <c r="H124" s="15">
        <v>20</v>
      </c>
      <c r="I124" s="16">
        <v>247</v>
      </c>
      <c r="J124" s="208">
        <v>4415030</v>
      </c>
      <c r="K124" s="19">
        <f t="shared" si="17"/>
        <v>17874.615384615383</v>
      </c>
      <c r="L124" s="18">
        <v>36336</v>
      </c>
      <c r="M124" s="17">
        <f t="shared" si="20"/>
        <v>4415030</v>
      </c>
      <c r="N124" s="19">
        <f t="shared" si="18"/>
        <v>121.5056693086746</v>
      </c>
      <c r="O124" s="26"/>
      <c r="P124" s="38"/>
      <c r="Q124" s="48"/>
      <c r="R124" s="48"/>
      <c r="S124" s="71"/>
      <c r="T124" s="49"/>
      <c r="U124" s="126"/>
    </row>
    <row r="125" spans="1:21" s="4" customFormat="1" ht="27" customHeight="1" x14ac:dyDescent="0.15">
      <c r="A125" s="7"/>
      <c r="B125" s="47" t="s">
        <v>662</v>
      </c>
      <c r="C125" s="43">
        <f t="shared" si="13"/>
        <v>121</v>
      </c>
      <c r="D125" s="175">
        <v>2</v>
      </c>
      <c r="E125" s="175"/>
      <c r="F125" s="176" t="s">
        <v>527</v>
      </c>
      <c r="G125" s="186" t="s">
        <v>262</v>
      </c>
      <c r="H125" s="15">
        <v>22</v>
      </c>
      <c r="I125" s="16">
        <v>256</v>
      </c>
      <c r="J125" s="208">
        <v>2825432</v>
      </c>
      <c r="K125" s="19">
        <f t="shared" si="17"/>
        <v>11036.84375</v>
      </c>
      <c r="L125" s="18">
        <v>19169</v>
      </c>
      <c r="M125" s="17">
        <f t="shared" si="20"/>
        <v>2825432</v>
      </c>
      <c r="N125" s="19">
        <f t="shared" si="18"/>
        <v>147.39589962961031</v>
      </c>
      <c r="O125" s="26"/>
      <c r="P125" s="38"/>
      <c r="Q125" s="50"/>
      <c r="R125" s="50"/>
      <c r="S125" s="71"/>
      <c r="T125" s="51"/>
      <c r="U125" s="77"/>
    </row>
    <row r="126" spans="1:21" s="4" customFormat="1" ht="27" customHeight="1" x14ac:dyDescent="0.15">
      <c r="A126" s="7"/>
      <c r="B126" s="47" t="s">
        <v>662</v>
      </c>
      <c r="C126" s="43">
        <f t="shared" si="13"/>
        <v>122</v>
      </c>
      <c r="D126" s="175">
        <v>2</v>
      </c>
      <c r="E126" s="175"/>
      <c r="F126" s="176" t="s">
        <v>527</v>
      </c>
      <c r="G126" s="186" t="s">
        <v>263</v>
      </c>
      <c r="H126" s="15">
        <v>40</v>
      </c>
      <c r="I126" s="16">
        <v>419</v>
      </c>
      <c r="J126" s="208">
        <v>6076000</v>
      </c>
      <c r="K126" s="19">
        <f t="shared" si="17"/>
        <v>14501.193317422434</v>
      </c>
      <c r="L126" s="18">
        <v>40182</v>
      </c>
      <c r="M126" s="17">
        <f t="shared" si="20"/>
        <v>6076000</v>
      </c>
      <c r="N126" s="19">
        <f t="shared" si="18"/>
        <v>151.21198546612911</v>
      </c>
      <c r="O126" s="26"/>
      <c r="P126" s="38"/>
      <c r="Q126" s="48"/>
      <c r="R126" s="48"/>
      <c r="S126" s="71"/>
      <c r="T126" s="49"/>
      <c r="U126" s="126"/>
    </row>
    <row r="127" spans="1:21" s="4" customFormat="1" ht="27" customHeight="1" x14ac:dyDescent="0.15">
      <c r="A127" s="7"/>
      <c r="B127" s="47" t="s">
        <v>662</v>
      </c>
      <c r="C127" s="43">
        <f t="shared" si="13"/>
        <v>123</v>
      </c>
      <c r="D127" s="175">
        <v>2</v>
      </c>
      <c r="E127" s="175"/>
      <c r="F127" s="176" t="s">
        <v>528</v>
      </c>
      <c r="G127" s="186" t="s">
        <v>264</v>
      </c>
      <c r="H127" s="15">
        <v>30</v>
      </c>
      <c r="I127" s="16">
        <v>383</v>
      </c>
      <c r="J127" s="208">
        <v>10262720</v>
      </c>
      <c r="K127" s="19">
        <f t="shared" si="17"/>
        <v>26795.613577023498</v>
      </c>
      <c r="L127" s="18">
        <v>40102</v>
      </c>
      <c r="M127" s="17">
        <f t="shared" si="20"/>
        <v>10262720</v>
      </c>
      <c r="N127" s="19">
        <f t="shared" si="18"/>
        <v>255.91541568999051</v>
      </c>
      <c r="O127" s="26"/>
      <c r="P127" s="38"/>
      <c r="Q127" s="50"/>
      <c r="R127" s="50"/>
      <c r="S127" s="71"/>
      <c r="T127" s="51"/>
      <c r="U127" s="77"/>
    </row>
    <row r="128" spans="1:21" s="4" customFormat="1" ht="27" customHeight="1" x14ac:dyDescent="0.15">
      <c r="A128" s="7"/>
      <c r="B128" s="47" t="s">
        <v>662</v>
      </c>
      <c r="C128" s="43">
        <f t="shared" si="13"/>
        <v>124</v>
      </c>
      <c r="D128" s="175">
        <v>2</v>
      </c>
      <c r="E128" s="175"/>
      <c r="F128" s="176" t="s">
        <v>529</v>
      </c>
      <c r="G128" s="186" t="s">
        <v>265</v>
      </c>
      <c r="H128" s="15">
        <v>20</v>
      </c>
      <c r="I128" s="16">
        <v>225</v>
      </c>
      <c r="J128" s="208">
        <v>3230424</v>
      </c>
      <c r="K128" s="19">
        <f t="shared" si="17"/>
        <v>14357.44</v>
      </c>
      <c r="L128" s="18">
        <v>18272.849999999999</v>
      </c>
      <c r="M128" s="17">
        <f t="shared" si="20"/>
        <v>3230424</v>
      </c>
      <c r="N128" s="19">
        <f t="shared" si="18"/>
        <v>176.78818575099123</v>
      </c>
      <c r="O128" s="26"/>
      <c r="P128" s="38"/>
      <c r="Q128" s="48"/>
      <c r="R128" s="48"/>
      <c r="S128" s="71"/>
      <c r="T128" s="49"/>
      <c r="U128" s="126"/>
    </row>
    <row r="129" spans="1:21" s="4" customFormat="1" ht="27" customHeight="1" x14ac:dyDescent="0.15">
      <c r="A129" s="7"/>
      <c r="B129" s="47" t="s">
        <v>662</v>
      </c>
      <c r="C129" s="43">
        <f t="shared" si="13"/>
        <v>125</v>
      </c>
      <c r="D129" s="175">
        <v>2</v>
      </c>
      <c r="E129" s="175"/>
      <c r="F129" s="176" t="s">
        <v>530</v>
      </c>
      <c r="G129" s="186" t="s">
        <v>266</v>
      </c>
      <c r="H129" s="15">
        <v>30</v>
      </c>
      <c r="I129" s="16">
        <v>342</v>
      </c>
      <c r="J129" s="208">
        <v>4448660</v>
      </c>
      <c r="K129" s="19">
        <f t="shared" si="17"/>
        <v>13007.777777777777</v>
      </c>
      <c r="L129" s="18">
        <v>29736.5</v>
      </c>
      <c r="M129" s="17">
        <f t="shared" si="20"/>
        <v>4448660</v>
      </c>
      <c r="N129" s="19">
        <f t="shared" si="18"/>
        <v>149.60267684495486</v>
      </c>
      <c r="O129" s="26"/>
      <c r="P129" s="38"/>
      <c r="Q129" s="50"/>
      <c r="R129" s="50"/>
      <c r="S129" s="71"/>
      <c r="T129" s="51"/>
      <c r="U129" s="77"/>
    </row>
    <row r="130" spans="1:21" s="4" customFormat="1" ht="27" customHeight="1" x14ac:dyDescent="0.15">
      <c r="A130" s="7"/>
      <c r="B130" s="47" t="s">
        <v>662</v>
      </c>
      <c r="C130" s="43">
        <f t="shared" si="13"/>
        <v>126</v>
      </c>
      <c r="D130" s="175">
        <v>2</v>
      </c>
      <c r="E130" s="175"/>
      <c r="F130" s="176" t="s">
        <v>530</v>
      </c>
      <c r="G130" s="186" t="s">
        <v>267</v>
      </c>
      <c r="H130" s="15">
        <v>34</v>
      </c>
      <c r="I130" s="16">
        <v>387</v>
      </c>
      <c r="J130" s="208">
        <v>3711656</v>
      </c>
      <c r="K130" s="19">
        <f t="shared" si="17"/>
        <v>9590.8423772609822</v>
      </c>
      <c r="L130" s="18">
        <v>45000</v>
      </c>
      <c r="M130" s="17">
        <f t="shared" si="20"/>
        <v>3711656</v>
      </c>
      <c r="N130" s="19">
        <f t="shared" si="18"/>
        <v>82.481244444444442</v>
      </c>
      <c r="O130" s="26"/>
      <c r="P130" s="38"/>
      <c r="Q130" s="48"/>
      <c r="R130" s="48"/>
      <c r="S130" s="71"/>
      <c r="T130" s="49"/>
      <c r="U130" s="126"/>
    </row>
    <row r="131" spans="1:21" s="4" customFormat="1" ht="27" customHeight="1" x14ac:dyDescent="0.15">
      <c r="A131" s="7"/>
      <c r="B131" s="188" t="s">
        <v>662</v>
      </c>
      <c r="C131" s="43">
        <f t="shared" si="13"/>
        <v>127</v>
      </c>
      <c r="D131" s="175">
        <v>2</v>
      </c>
      <c r="E131" s="175"/>
      <c r="F131" s="188" t="s">
        <v>530</v>
      </c>
      <c r="G131" s="186" t="s">
        <v>268</v>
      </c>
      <c r="H131" s="15">
        <v>20</v>
      </c>
      <c r="I131" s="16">
        <v>231</v>
      </c>
      <c r="J131" s="208">
        <v>2211936</v>
      </c>
      <c r="K131" s="19">
        <f t="shared" si="17"/>
        <v>9575.4805194805194</v>
      </c>
      <c r="L131" s="18">
        <v>19780</v>
      </c>
      <c r="M131" s="17">
        <f t="shared" si="20"/>
        <v>2211936</v>
      </c>
      <c r="N131" s="19">
        <f t="shared" si="18"/>
        <v>111.82689585439839</v>
      </c>
      <c r="O131" s="26"/>
      <c r="P131" s="38"/>
      <c r="Q131" s="50"/>
      <c r="R131" s="50"/>
      <c r="S131" s="71"/>
      <c r="T131" s="51"/>
      <c r="U131" s="77"/>
    </row>
    <row r="132" spans="1:21" s="4" customFormat="1" ht="27" customHeight="1" x14ac:dyDescent="0.15">
      <c r="A132" s="7"/>
      <c r="B132" s="188" t="s">
        <v>662</v>
      </c>
      <c r="C132" s="43">
        <f t="shared" si="13"/>
        <v>128</v>
      </c>
      <c r="D132" s="175">
        <v>2</v>
      </c>
      <c r="E132" s="175"/>
      <c r="F132" s="188" t="s">
        <v>531</v>
      </c>
      <c r="G132" s="186" t="s">
        <v>269</v>
      </c>
      <c r="H132" s="15"/>
      <c r="I132" s="16"/>
      <c r="J132" s="208"/>
      <c r="K132" s="19">
        <f t="shared" si="17"/>
        <v>0</v>
      </c>
      <c r="L132" s="18"/>
      <c r="M132" s="17"/>
      <c r="N132" s="19">
        <f t="shared" si="18"/>
        <v>0</v>
      </c>
      <c r="O132" s="26" t="s">
        <v>663</v>
      </c>
      <c r="P132" s="154" t="s">
        <v>676</v>
      </c>
      <c r="Q132" s="48"/>
      <c r="R132" s="48"/>
      <c r="S132" s="71"/>
      <c r="T132" s="49"/>
      <c r="U132" s="126"/>
    </row>
    <row r="133" spans="1:21" s="4" customFormat="1" ht="27" customHeight="1" x14ac:dyDescent="0.15">
      <c r="A133" s="7"/>
      <c r="B133" s="188" t="s">
        <v>662</v>
      </c>
      <c r="C133" s="43">
        <f t="shared" si="13"/>
        <v>129</v>
      </c>
      <c r="D133" s="175">
        <v>2</v>
      </c>
      <c r="E133" s="175"/>
      <c r="F133" s="188" t="s">
        <v>531</v>
      </c>
      <c r="G133" s="186" t="s">
        <v>270</v>
      </c>
      <c r="H133" s="15"/>
      <c r="I133" s="16"/>
      <c r="J133" s="208"/>
      <c r="K133" s="19">
        <f t="shared" si="17"/>
        <v>0</v>
      </c>
      <c r="L133" s="18"/>
      <c r="M133" s="17"/>
      <c r="N133" s="19">
        <f t="shared" si="18"/>
        <v>0</v>
      </c>
      <c r="O133" s="26" t="s">
        <v>663</v>
      </c>
      <c r="P133" s="154" t="s">
        <v>676</v>
      </c>
      <c r="Q133" s="50"/>
      <c r="R133" s="50"/>
      <c r="S133" s="71"/>
      <c r="T133" s="51"/>
      <c r="U133" s="77"/>
    </row>
    <row r="134" spans="1:21" s="4" customFormat="1" ht="27" customHeight="1" x14ac:dyDescent="0.15">
      <c r="A134" s="7"/>
      <c r="B134" s="188" t="s">
        <v>662</v>
      </c>
      <c r="C134" s="43">
        <f t="shared" si="13"/>
        <v>130</v>
      </c>
      <c r="D134" s="175">
        <v>2</v>
      </c>
      <c r="E134" s="175">
        <v>5040005019580</v>
      </c>
      <c r="F134" s="188" t="s">
        <v>532</v>
      </c>
      <c r="G134" s="186" t="s">
        <v>271</v>
      </c>
      <c r="H134" s="15">
        <v>50</v>
      </c>
      <c r="I134" s="16">
        <v>370</v>
      </c>
      <c r="J134" s="208">
        <v>7279088</v>
      </c>
      <c r="K134" s="19">
        <f>IF(AND(I134&gt;0,J134&gt;0),J134/I134,0)</f>
        <v>19673.210810810811</v>
      </c>
      <c r="L134" s="18">
        <v>44400</v>
      </c>
      <c r="M134" s="17">
        <f>J134</f>
        <v>7279088</v>
      </c>
      <c r="N134" s="19">
        <f>IF(AND(L134&gt;0,M134&gt;0),M134/L134,0)</f>
        <v>163.94342342342341</v>
      </c>
      <c r="O134" s="26"/>
      <c r="P134" s="38"/>
      <c r="Q134" s="48" t="s">
        <v>663</v>
      </c>
      <c r="R134" s="48" t="s">
        <v>663</v>
      </c>
      <c r="S134" s="71">
        <v>0.06</v>
      </c>
      <c r="T134" s="49"/>
      <c r="U134" s="126"/>
    </row>
    <row r="135" spans="1:21" s="4" customFormat="1" ht="27" customHeight="1" x14ac:dyDescent="0.15">
      <c r="A135" s="7"/>
      <c r="B135" s="188" t="s">
        <v>662</v>
      </c>
      <c r="C135" s="43">
        <f t="shared" ref="C135:C145" si="21">C134+1</f>
        <v>131</v>
      </c>
      <c r="D135" s="175">
        <v>2</v>
      </c>
      <c r="E135" s="175"/>
      <c r="F135" s="188" t="s">
        <v>533</v>
      </c>
      <c r="G135" s="186" t="s">
        <v>272</v>
      </c>
      <c r="H135" s="15">
        <v>20</v>
      </c>
      <c r="I135" s="16">
        <v>194</v>
      </c>
      <c r="J135" s="208">
        <v>2363000</v>
      </c>
      <c r="K135" s="19">
        <f t="shared" si="17"/>
        <v>12180.41237113402</v>
      </c>
      <c r="L135" s="18">
        <v>20370</v>
      </c>
      <c r="M135" s="17">
        <f t="shared" ref="M135:M145" si="22">J135</f>
        <v>2363000</v>
      </c>
      <c r="N135" s="19">
        <f t="shared" si="18"/>
        <v>116.00392734413353</v>
      </c>
      <c r="O135" s="26"/>
      <c r="P135" s="38"/>
      <c r="Q135" s="50"/>
      <c r="R135" s="50"/>
      <c r="S135" s="71"/>
      <c r="T135" s="51"/>
      <c r="U135" s="77"/>
    </row>
    <row r="136" spans="1:21" s="4" customFormat="1" ht="27" customHeight="1" x14ac:dyDescent="0.15">
      <c r="A136" s="7"/>
      <c r="B136" s="188" t="s">
        <v>662</v>
      </c>
      <c r="C136" s="43">
        <f t="shared" si="21"/>
        <v>132</v>
      </c>
      <c r="D136" s="175">
        <v>2</v>
      </c>
      <c r="E136" s="175"/>
      <c r="F136" s="188" t="s">
        <v>534</v>
      </c>
      <c r="G136" s="186" t="s">
        <v>273</v>
      </c>
      <c r="H136" s="15">
        <v>20</v>
      </c>
      <c r="I136" s="16">
        <v>122</v>
      </c>
      <c r="J136" s="208">
        <v>3949602</v>
      </c>
      <c r="K136" s="19">
        <f t="shared" si="17"/>
        <v>32373.786885245903</v>
      </c>
      <c r="L136" s="18">
        <v>9552</v>
      </c>
      <c r="M136" s="17">
        <f t="shared" si="22"/>
        <v>3949602</v>
      </c>
      <c r="N136" s="19">
        <f t="shared" si="18"/>
        <v>413.48429648241205</v>
      </c>
      <c r="O136" s="26"/>
      <c r="P136" s="38"/>
      <c r="Q136" s="48"/>
      <c r="R136" s="48"/>
      <c r="S136" s="71"/>
      <c r="T136" s="49"/>
      <c r="U136" s="126"/>
    </row>
    <row r="137" spans="1:21" s="4" customFormat="1" ht="27" customHeight="1" x14ac:dyDescent="0.15">
      <c r="A137" s="7"/>
      <c r="B137" s="188" t="s">
        <v>662</v>
      </c>
      <c r="C137" s="43">
        <f t="shared" si="21"/>
        <v>133</v>
      </c>
      <c r="D137" s="175">
        <v>2</v>
      </c>
      <c r="E137" s="175"/>
      <c r="F137" s="188" t="s">
        <v>535</v>
      </c>
      <c r="G137" s="186" t="s">
        <v>274</v>
      </c>
      <c r="H137" s="15">
        <v>55</v>
      </c>
      <c r="I137" s="16">
        <v>292</v>
      </c>
      <c r="J137" s="208">
        <v>3229093</v>
      </c>
      <c r="K137" s="19">
        <f t="shared" si="17"/>
        <v>11058.537671232876</v>
      </c>
      <c r="L137" s="18">
        <v>36430</v>
      </c>
      <c r="M137" s="17">
        <f t="shared" si="22"/>
        <v>3229093</v>
      </c>
      <c r="N137" s="19">
        <f t="shared" si="18"/>
        <v>88.638292615975843</v>
      </c>
      <c r="O137" s="26"/>
      <c r="P137" s="38"/>
      <c r="Q137" s="50"/>
      <c r="R137" s="50"/>
      <c r="S137" s="71"/>
      <c r="T137" s="51"/>
      <c r="U137" s="77"/>
    </row>
    <row r="138" spans="1:21" s="4" customFormat="1" ht="27" customHeight="1" x14ac:dyDescent="0.15">
      <c r="A138" s="7"/>
      <c r="B138" s="188" t="s">
        <v>662</v>
      </c>
      <c r="C138" s="43">
        <f t="shared" si="21"/>
        <v>134</v>
      </c>
      <c r="D138" s="175">
        <v>2</v>
      </c>
      <c r="E138" s="175"/>
      <c r="F138" s="188" t="s">
        <v>535</v>
      </c>
      <c r="G138" s="186" t="s">
        <v>275</v>
      </c>
      <c r="H138" s="15">
        <v>10</v>
      </c>
      <c r="I138" s="16">
        <v>132</v>
      </c>
      <c r="J138" s="208">
        <v>1731000</v>
      </c>
      <c r="K138" s="19">
        <f t="shared" si="17"/>
        <v>13113.636363636364</v>
      </c>
      <c r="L138" s="18">
        <v>15954</v>
      </c>
      <c r="M138" s="17">
        <f t="shared" si="22"/>
        <v>1731000</v>
      </c>
      <c r="N138" s="19">
        <f t="shared" si="18"/>
        <v>108.49943587814968</v>
      </c>
      <c r="O138" s="26"/>
      <c r="P138" s="38"/>
      <c r="Q138" s="48"/>
      <c r="R138" s="48"/>
      <c r="S138" s="71"/>
      <c r="T138" s="49"/>
      <c r="U138" s="126"/>
    </row>
    <row r="139" spans="1:21" s="4" customFormat="1" ht="27" customHeight="1" x14ac:dyDescent="0.15">
      <c r="A139" s="7"/>
      <c r="B139" s="188" t="s">
        <v>662</v>
      </c>
      <c r="C139" s="43">
        <f t="shared" si="21"/>
        <v>135</v>
      </c>
      <c r="D139" s="175">
        <v>2</v>
      </c>
      <c r="E139" s="175"/>
      <c r="F139" s="188" t="s">
        <v>536</v>
      </c>
      <c r="G139" s="186" t="s">
        <v>276</v>
      </c>
      <c r="H139" s="15">
        <v>21</v>
      </c>
      <c r="I139" s="16">
        <v>209</v>
      </c>
      <c r="J139" s="208">
        <v>2455270</v>
      </c>
      <c r="K139" s="19">
        <f t="shared" si="17"/>
        <v>11747.703349282297</v>
      </c>
      <c r="L139" s="18">
        <v>22176</v>
      </c>
      <c r="M139" s="17">
        <f t="shared" si="22"/>
        <v>2455270</v>
      </c>
      <c r="N139" s="19">
        <f t="shared" si="18"/>
        <v>110.71744227994228</v>
      </c>
      <c r="O139" s="26"/>
      <c r="P139" s="38"/>
      <c r="Q139" s="50"/>
      <c r="R139" s="50"/>
      <c r="S139" s="71"/>
      <c r="T139" s="51"/>
      <c r="U139" s="77"/>
    </row>
    <row r="140" spans="1:21" s="4" customFormat="1" ht="27" customHeight="1" x14ac:dyDescent="0.15">
      <c r="A140" s="7"/>
      <c r="B140" s="188" t="s">
        <v>662</v>
      </c>
      <c r="C140" s="43">
        <f t="shared" si="21"/>
        <v>136</v>
      </c>
      <c r="D140" s="175">
        <v>2</v>
      </c>
      <c r="E140" s="175"/>
      <c r="F140" s="188" t="s">
        <v>537</v>
      </c>
      <c r="G140" s="186" t="s">
        <v>277</v>
      </c>
      <c r="H140" s="15">
        <v>20</v>
      </c>
      <c r="I140" s="16">
        <v>216</v>
      </c>
      <c r="J140" s="208">
        <v>3612166</v>
      </c>
      <c r="K140" s="19">
        <f t="shared" si="17"/>
        <v>16722.990740740741</v>
      </c>
      <c r="L140" s="18">
        <v>12438</v>
      </c>
      <c r="M140" s="17">
        <f t="shared" si="22"/>
        <v>3612166</v>
      </c>
      <c r="N140" s="19">
        <f t="shared" si="18"/>
        <v>290.41373211127188</v>
      </c>
      <c r="O140" s="26"/>
      <c r="P140" s="38"/>
      <c r="Q140" s="48"/>
      <c r="R140" s="48"/>
      <c r="S140" s="71"/>
      <c r="T140" s="49"/>
      <c r="U140" s="126"/>
    </row>
    <row r="141" spans="1:21" s="4" customFormat="1" ht="27" customHeight="1" x14ac:dyDescent="0.15">
      <c r="A141" s="7"/>
      <c r="B141" s="188" t="s">
        <v>662</v>
      </c>
      <c r="C141" s="43">
        <f t="shared" si="21"/>
        <v>137</v>
      </c>
      <c r="D141" s="175">
        <v>2</v>
      </c>
      <c r="E141" s="175"/>
      <c r="F141" s="188" t="s">
        <v>538</v>
      </c>
      <c r="G141" s="186" t="s">
        <v>278</v>
      </c>
      <c r="H141" s="15">
        <v>20</v>
      </c>
      <c r="I141" s="16">
        <v>446</v>
      </c>
      <c r="J141" s="208">
        <v>2554750</v>
      </c>
      <c r="K141" s="19">
        <f t="shared" si="17"/>
        <v>5728.1390134529147</v>
      </c>
      <c r="L141" s="18">
        <v>19280</v>
      </c>
      <c r="M141" s="17">
        <f t="shared" si="22"/>
        <v>2554750</v>
      </c>
      <c r="N141" s="19">
        <f t="shared" si="18"/>
        <v>132.50778008298755</v>
      </c>
      <c r="O141" s="26"/>
      <c r="P141" s="38"/>
      <c r="Q141" s="50"/>
      <c r="R141" s="50"/>
      <c r="S141" s="71"/>
      <c r="T141" s="51"/>
      <c r="U141" s="77"/>
    </row>
    <row r="142" spans="1:21" s="4" customFormat="1" ht="27" customHeight="1" x14ac:dyDescent="0.15">
      <c r="A142" s="7"/>
      <c r="B142" s="188" t="s">
        <v>662</v>
      </c>
      <c r="C142" s="43">
        <f t="shared" si="21"/>
        <v>138</v>
      </c>
      <c r="D142" s="175">
        <v>2</v>
      </c>
      <c r="E142" s="175"/>
      <c r="F142" s="188" t="s">
        <v>538</v>
      </c>
      <c r="G142" s="186" t="s">
        <v>279</v>
      </c>
      <c r="H142" s="15">
        <v>22</v>
      </c>
      <c r="I142" s="16">
        <v>285</v>
      </c>
      <c r="J142" s="208">
        <v>1287738</v>
      </c>
      <c r="K142" s="19">
        <f t="shared" si="17"/>
        <v>4518.378947368421</v>
      </c>
      <c r="L142" s="18">
        <v>9926</v>
      </c>
      <c r="M142" s="17">
        <f t="shared" si="22"/>
        <v>1287738</v>
      </c>
      <c r="N142" s="19">
        <f t="shared" si="18"/>
        <v>129.73383034454966</v>
      </c>
      <c r="O142" s="26"/>
      <c r="P142" s="38"/>
      <c r="Q142" s="48"/>
      <c r="R142" s="48"/>
      <c r="S142" s="71"/>
      <c r="T142" s="49"/>
      <c r="U142" s="126"/>
    </row>
    <row r="143" spans="1:21" s="4" customFormat="1" ht="27" customHeight="1" x14ac:dyDescent="0.15">
      <c r="A143" s="7"/>
      <c r="B143" s="188" t="s">
        <v>662</v>
      </c>
      <c r="C143" s="43">
        <f t="shared" si="21"/>
        <v>139</v>
      </c>
      <c r="D143" s="175">
        <v>2</v>
      </c>
      <c r="E143" s="175"/>
      <c r="F143" s="188" t="s">
        <v>539</v>
      </c>
      <c r="G143" s="186" t="s">
        <v>280</v>
      </c>
      <c r="H143" s="15">
        <v>40</v>
      </c>
      <c r="I143" s="16">
        <v>583</v>
      </c>
      <c r="J143" s="208">
        <v>3927320</v>
      </c>
      <c r="K143" s="19">
        <f t="shared" si="17"/>
        <v>6736.3979416809607</v>
      </c>
      <c r="L143" s="18">
        <v>35373</v>
      </c>
      <c r="M143" s="17">
        <f t="shared" si="22"/>
        <v>3927320</v>
      </c>
      <c r="N143" s="19">
        <f t="shared" si="18"/>
        <v>111.02592372713652</v>
      </c>
      <c r="O143" s="26"/>
      <c r="P143" s="38"/>
      <c r="Q143" s="50"/>
      <c r="R143" s="50"/>
      <c r="S143" s="71"/>
      <c r="T143" s="51"/>
      <c r="U143" s="77"/>
    </row>
    <row r="144" spans="1:21" s="4" customFormat="1" ht="27" customHeight="1" x14ac:dyDescent="0.15">
      <c r="A144" s="7"/>
      <c r="B144" s="188" t="s">
        <v>662</v>
      </c>
      <c r="C144" s="43">
        <f t="shared" si="21"/>
        <v>140</v>
      </c>
      <c r="D144" s="175">
        <v>2</v>
      </c>
      <c r="E144" s="175"/>
      <c r="F144" s="188" t="s">
        <v>540</v>
      </c>
      <c r="G144" s="186" t="s">
        <v>281</v>
      </c>
      <c r="H144" s="15">
        <v>60</v>
      </c>
      <c r="I144" s="16">
        <v>630</v>
      </c>
      <c r="J144" s="208">
        <v>11351449</v>
      </c>
      <c r="K144" s="19">
        <f>IF(AND(I144&gt;0,J144&gt;0),J144/I144,0)</f>
        <v>18018.173015873017</v>
      </c>
      <c r="L144" s="18">
        <v>46906</v>
      </c>
      <c r="M144" s="17">
        <f t="shared" si="22"/>
        <v>11351449</v>
      </c>
      <c r="N144" s="19">
        <f t="shared" si="18"/>
        <v>242.00419988913998</v>
      </c>
      <c r="O144" s="26"/>
      <c r="P144" s="38"/>
      <c r="Q144" s="48"/>
      <c r="R144" s="48"/>
      <c r="S144" s="71"/>
      <c r="T144" s="49"/>
      <c r="U144" s="126"/>
    </row>
    <row r="145" spans="1:21" s="4" customFormat="1" ht="27" customHeight="1" x14ac:dyDescent="0.15">
      <c r="A145" s="7"/>
      <c r="B145" s="237" t="s">
        <v>662</v>
      </c>
      <c r="C145" s="43">
        <f t="shared" si="21"/>
        <v>141</v>
      </c>
      <c r="D145" s="175">
        <v>2</v>
      </c>
      <c r="E145" s="172">
        <v>8040005014083</v>
      </c>
      <c r="F145" s="237" t="s">
        <v>541</v>
      </c>
      <c r="G145" s="236" t="s">
        <v>282</v>
      </c>
      <c r="H145" s="15">
        <v>20</v>
      </c>
      <c r="I145" s="16">
        <v>238</v>
      </c>
      <c r="J145" s="208">
        <v>5615000</v>
      </c>
      <c r="K145" s="19">
        <f>IF(AND(I145&gt;0,J145&gt;0),J145/I145,0)</f>
        <v>23592.436974789915</v>
      </c>
      <c r="L145" s="18">
        <v>39480</v>
      </c>
      <c r="M145" s="17">
        <f t="shared" si="22"/>
        <v>5615000</v>
      </c>
      <c r="N145" s="19">
        <f>IF(AND(L145&gt;0,M145&gt;0),M145/L145,0)</f>
        <v>142.22391084093212</v>
      </c>
      <c r="O145" s="26"/>
      <c r="P145" s="38"/>
      <c r="Q145" s="50"/>
      <c r="R145" s="50"/>
      <c r="S145" s="71"/>
      <c r="T145" s="51"/>
      <c r="U145" s="77"/>
    </row>
    <row r="146" spans="1:21" s="4" customFormat="1" ht="27" customHeight="1" x14ac:dyDescent="0.15">
      <c r="A146" s="7"/>
      <c r="B146" s="188" t="s">
        <v>666</v>
      </c>
      <c r="C146" s="43">
        <f t="shared" ref="C146:C177" si="23">C145+1</f>
        <v>142</v>
      </c>
      <c r="D146" s="175">
        <v>2</v>
      </c>
      <c r="E146" s="175"/>
      <c r="F146" s="188" t="s">
        <v>541</v>
      </c>
      <c r="G146" s="186" t="s">
        <v>283</v>
      </c>
      <c r="H146" s="15">
        <v>10</v>
      </c>
      <c r="I146" s="16">
        <v>154</v>
      </c>
      <c r="J146" s="208">
        <v>2346592</v>
      </c>
      <c r="K146" s="19">
        <f t="shared" si="17"/>
        <v>15237.61038961039</v>
      </c>
      <c r="L146" s="18">
        <v>18480</v>
      </c>
      <c r="M146" s="17">
        <f>J146</f>
        <v>2346592</v>
      </c>
      <c r="N146" s="19">
        <f t="shared" si="18"/>
        <v>126.98008658008658</v>
      </c>
      <c r="O146" s="26"/>
      <c r="P146" s="38"/>
      <c r="Q146" s="48"/>
      <c r="R146" s="48"/>
      <c r="S146" s="71"/>
      <c r="T146" s="49"/>
      <c r="U146" s="126"/>
    </row>
    <row r="147" spans="1:21" s="4" customFormat="1" ht="27" customHeight="1" x14ac:dyDescent="0.15">
      <c r="A147" s="7"/>
      <c r="B147" s="188" t="s">
        <v>666</v>
      </c>
      <c r="C147" s="43">
        <f t="shared" si="23"/>
        <v>143</v>
      </c>
      <c r="D147" s="175">
        <v>2</v>
      </c>
      <c r="E147" s="175"/>
      <c r="F147" s="188" t="s">
        <v>542</v>
      </c>
      <c r="G147" s="186" t="s">
        <v>284</v>
      </c>
      <c r="H147" s="15">
        <v>10</v>
      </c>
      <c r="I147" s="16">
        <v>103</v>
      </c>
      <c r="J147" s="208">
        <v>1541882</v>
      </c>
      <c r="K147" s="19">
        <f t="shared" si="17"/>
        <v>14969.728155339806</v>
      </c>
      <c r="L147" s="18">
        <v>10633</v>
      </c>
      <c r="M147" s="17">
        <f>J147</f>
        <v>1541882</v>
      </c>
      <c r="N147" s="19">
        <f t="shared" si="18"/>
        <v>145.00912254302642</v>
      </c>
      <c r="O147" s="26"/>
      <c r="P147" s="38"/>
      <c r="Q147" s="50"/>
      <c r="R147" s="50"/>
      <c r="S147" s="71"/>
      <c r="T147" s="51"/>
      <c r="U147" s="77"/>
    </row>
    <row r="148" spans="1:21" s="4" customFormat="1" ht="27" customHeight="1" x14ac:dyDescent="0.15">
      <c r="A148" s="7"/>
      <c r="B148" s="188" t="s">
        <v>666</v>
      </c>
      <c r="C148" s="43">
        <f t="shared" si="23"/>
        <v>144</v>
      </c>
      <c r="D148" s="175">
        <v>2</v>
      </c>
      <c r="E148" s="175"/>
      <c r="F148" s="188" t="s">
        <v>543</v>
      </c>
      <c r="G148" s="186" t="s">
        <v>285</v>
      </c>
      <c r="H148" s="15">
        <v>20</v>
      </c>
      <c r="I148" s="16">
        <v>242</v>
      </c>
      <c r="J148" s="208">
        <v>865634</v>
      </c>
      <c r="K148" s="19">
        <f t="shared" si="0"/>
        <v>3577</v>
      </c>
      <c r="L148" s="18">
        <v>2638.5</v>
      </c>
      <c r="M148" s="17">
        <f>J148</f>
        <v>865634</v>
      </c>
      <c r="N148" s="19">
        <f t="shared" si="2"/>
        <v>328.07807466363465</v>
      </c>
      <c r="O148" s="26"/>
      <c r="P148" s="38"/>
      <c r="Q148" s="48"/>
      <c r="R148" s="48"/>
      <c r="S148" s="71"/>
      <c r="T148" s="49" t="s">
        <v>663</v>
      </c>
      <c r="U148" s="126">
        <v>9.6699999999999994E-2</v>
      </c>
    </row>
    <row r="149" spans="1:21" s="4" customFormat="1" ht="27" customHeight="1" x14ac:dyDescent="0.15">
      <c r="A149" s="7"/>
      <c r="B149" s="188" t="s">
        <v>666</v>
      </c>
      <c r="C149" s="43">
        <f t="shared" si="23"/>
        <v>145</v>
      </c>
      <c r="D149" s="175">
        <v>2</v>
      </c>
      <c r="E149" s="175"/>
      <c r="F149" s="188" t="s">
        <v>544</v>
      </c>
      <c r="G149" s="186" t="s">
        <v>286</v>
      </c>
      <c r="H149" s="15">
        <v>10</v>
      </c>
      <c r="I149" s="16">
        <v>40</v>
      </c>
      <c r="J149" s="208">
        <v>380523</v>
      </c>
      <c r="K149" s="19">
        <f t="shared" si="0"/>
        <v>9513.0750000000007</v>
      </c>
      <c r="L149" s="18">
        <v>1950</v>
      </c>
      <c r="M149" s="17">
        <f>J149</f>
        <v>380523</v>
      </c>
      <c r="N149" s="19">
        <f t="shared" si="2"/>
        <v>195.14</v>
      </c>
      <c r="O149" s="26"/>
      <c r="P149" s="38"/>
      <c r="Q149" s="50"/>
      <c r="R149" s="50"/>
      <c r="S149" s="71"/>
      <c r="T149" s="51"/>
      <c r="U149" s="77"/>
    </row>
    <row r="150" spans="1:21" s="4" customFormat="1" ht="27" customHeight="1" x14ac:dyDescent="0.15">
      <c r="A150" s="7"/>
      <c r="B150" s="188" t="s">
        <v>662</v>
      </c>
      <c r="C150" s="43">
        <f t="shared" si="23"/>
        <v>146</v>
      </c>
      <c r="D150" s="175">
        <v>2</v>
      </c>
      <c r="E150" s="175"/>
      <c r="F150" s="188" t="s">
        <v>545</v>
      </c>
      <c r="G150" s="186" t="s">
        <v>287</v>
      </c>
      <c r="H150" s="15">
        <v>20</v>
      </c>
      <c r="I150" s="16">
        <v>35</v>
      </c>
      <c r="J150" s="208">
        <v>519967</v>
      </c>
      <c r="K150" s="19">
        <f>IF(AND(I150&gt;0,J150&gt;0),J150/I150,0)</f>
        <v>14856.2</v>
      </c>
      <c r="L150" s="18">
        <v>1671</v>
      </c>
      <c r="M150" s="17">
        <f>J150</f>
        <v>519967</v>
      </c>
      <c r="N150" s="19">
        <f>IF(AND(L150&gt;0,M150&gt;0),M150/L150,0)</f>
        <v>311.17115499700776</v>
      </c>
      <c r="O150" s="26"/>
      <c r="P150" s="38"/>
      <c r="Q150" s="48"/>
      <c r="R150" s="48"/>
      <c r="S150" s="71"/>
      <c r="T150" s="49"/>
      <c r="U150" s="126"/>
    </row>
    <row r="151" spans="1:21" s="4" customFormat="1" ht="27" customHeight="1" x14ac:dyDescent="0.15">
      <c r="A151" s="7"/>
      <c r="B151" s="188" t="s">
        <v>666</v>
      </c>
      <c r="C151" s="43">
        <f t="shared" si="23"/>
        <v>147</v>
      </c>
      <c r="D151" s="175">
        <v>2</v>
      </c>
      <c r="E151" s="175"/>
      <c r="F151" s="188" t="s">
        <v>546</v>
      </c>
      <c r="G151" s="186" t="s">
        <v>288</v>
      </c>
      <c r="H151" s="15">
        <v>10</v>
      </c>
      <c r="I151" s="16">
        <v>108</v>
      </c>
      <c r="J151" s="208">
        <v>1543607</v>
      </c>
      <c r="K151" s="19">
        <f t="shared" si="0"/>
        <v>14292.657407407407</v>
      </c>
      <c r="L151" s="18">
        <v>6412</v>
      </c>
      <c r="M151" s="17">
        <f t="shared" ref="M151:M174" si="24">J151</f>
        <v>1543607</v>
      </c>
      <c r="N151" s="19">
        <f t="shared" si="2"/>
        <v>240.73721147847786</v>
      </c>
      <c r="O151" s="26"/>
      <c r="P151" s="38"/>
      <c r="Q151" s="50"/>
      <c r="R151" s="50"/>
      <c r="S151" s="71"/>
      <c r="T151" s="51"/>
      <c r="U151" s="77"/>
    </row>
    <row r="152" spans="1:21" s="4" customFormat="1" ht="27" customHeight="1" x14ac:dyDescent="0.15">
      <c r="A152" s="7"/>
      <c r="B152" s="188" t="s">
        <v>666</v>
      </c>
      <c r="C152" s="43">
        <f t="shared" si="23"/>
        <v>148</v>
      </c>
      <c r="D152" s="175">
        <v>2</v>
      </c>
      <c r="E152" s="175"/>
      <c r="F152" s="188" t="s">
        <v>88</v>
      </c>
      <c r="G152" s="186" t="s">
        <v>146</v>
      </c>
      <c r="H152" s="15">
        <v>10</v>
      </c>
      <c r="I152" s="16">
        <v>123</v>
      </c>
      <c r="J152" s="208">
        <v>1195727</v>
      </c>
      <c r="K152" s="19">
        <f t="shared" si="0"/>
        <v>9721.3577235772354</v>
      </c>
      <c r="L152" s="18">
        <v>6360</v>
      </c>
      <c r="M152" s="17">
        <f t="shared" si="24"/>
        <v>1195727</v>
      </c>
      <c r="N152" s="19">
        <f t="shared" si="2"/>
        <v>188.00738993710692</v>
      </c>
      <c r="O152" s="26"/>
      <c r="P152" s="38"/>
      <c r="Q152" s="48"/>
      <c r="R152" s="48"/>
      <c r="S152" s="71"/>
      <c r="T152" s="49"/>
      <c r="U152" s="126"/>
    </row>
    <row r="153" spans="1:21" s="4" customFormat="1" ht="27" customHeight="1" x14ac:dyDescent="0.15">
      <c r="A153" s="7"/>
      <c r="B153" s="188" t="s">
        <v>666</v>
      </c>
      <c r="C153" s="43">
        <f t="shared" si="23"/>
        <v>149</v>
      </c>
      <c r="D153" s="175">
        <v>2</v>
      </c>
      <c r="E153" s="175"/>
      <c r="F153" s="188" t="s">
        <v>89</v>
      </c>
      <c r="G153" s="186" t="s">
        <v>147</v>
      </c>
      <c r="H153" s="15">
        <v>40</v>
      </c>
      <c r="I153" s="16">
        <v>648</v>
      </c>
      <c r="J153" s="208">
        <v>13260613</v>
      </c>
      <c r="K153" s="19">
        <f t="shared" si="0"/>
        <v>20463.908950617282</v>
      </c>
      <c r="L153" s="18">
        <v>80595.5</v>
      </c>
      <c r="M153" s="17">
        <f t="shared" si="24"/>
        <v>13260613</v>
      </c>
      <c r="N153" s="19">
        <f t="shared" si="2"/>
        <v>164.53292057248854</v>
      </c>
      <c r="O153" s="26"/>
      <c r="P153" s="38"/>
      <c r="Q153" s="50" t="s">
        <v>663</v>
      </c>
      <c r="R153" s="50" t="s">
        <v>663</v>
      </c>
      <c r="S153" s="71">
        <v>3.9399999999999998E-2</v>
      </c>
      <c r="T153" s="51" t="s">
        <v>663</v>
      </c>
      <c r="U153" s="77">
        <v>0.1285</v>
      </c>
    </row>
    <row r="154" spans="1:21" s="4" customFormat="1" ht="27" customHeight="1" x14ac:dyDescent="0.15">
      <c r="A154" s="7"/>
      <c r="B154" s="188" t="s">
        <v>666</v>
      </c>
      <c r="C154" s="43">
        <f t="shared" si="23"/>
        <v>150</v>
      </c>
      <c r="D154" s="175">
        <v>2</v>
      </c>
      <c r="E154" s="175"/>
      <c r="F154" s="188" t="s">
        <v>547</v>
      </c>
      <c r="G154" s="186" t="s">
        <v>289</v>
      </c>
      <c r="H154" s="15">
        <v>24</v>
      </c>
      <c r="I154" s="16">
        <v>204</v>
      </c>
      <c r="J154" s="208">
        <v>2425313</v>
      </c>
      <c r="K154" s="19">
        <f t="shared" si="0"/>
        <v>11888.789215686274</v>
      </c>
      <c r="L154" s="18">
        <v>15063</v>
      </c>
      <c r="M154" s="17">
        <f t="shared" si="24"/>
        <v>2425313</v>
      </c>
      <c r="N154" s="19">
        <f t="shared" si="2"/>
        <v>161.01128593241719</v>
      </c>
      <c r="O154" s="26"/>
      <c r="P154" s="38"/>
      <c r="Q154" s="48"/>
      <c r="R154" s="48"/>
      <c r="S154" s="71"/>
      <c r="T154" s="49"/>
      <c r="U154" s="126"/>
    </row>
    <row r="155" spans="1:21" s="4" customFormat="1" ht="27" customHeight="1" x14ac:dyDescent="0.15">
      <c r="A155" s="7"/>
      <c r="B155" s="188" t="s">
        <v>666</v>
      </c>
      <c r="C155" s="43">
        <f t="shared" si="23"/>
        <v>151</v>
      </c>
      <c r="D155" s="175">
        <v>2</v>
      </c>
      <c r="E155" s="175"/>
      <c r="F155" s="188" t="s">
        <v>547</v>
      </c>
      <c r="G155" s="186" t="s">
        <v>290</v>
      </c>
      <c r="H155" s="15">
        <v>20</v>
      </c>
      <c r="I155" s="16">
        <v>180</v>
      </c>
      <c r="J155" s="208">
        <v>3206386</v>
      </c>
      <c r="K155" s="19">
        <f t="shared" si="0"/>
        <v>17813.255555555555</v>
      </c>
      <c r="L155" s="18">
        <v>15063</v>
      </c>
      <c r="M155" s="17">
        <f t="shared" si="24"/>
        <v>3206386</v>
      </c>
      <c r="N155" s="19">
        <f t="shared" si="2"/>
        <v>212.86503352585805</v>
      </c>
      <c r="O155" s="26"/>
      <c r="P155" s="38"/>
      <c r="Q155" s="50"/>
      <c r="R155" s="50"/>
      <c r="S155" s="71"/>
      <c r="T155" s="51"/>
      <c r="U155" s="77"/>
    </row>
    <row r="156" spans="1:21" s="4" customFormat="1" ht="27" customHeight="1" x14ac:dyDescent="0.15">
      <c r="A156" s="7"/>
      <c r="B156" s="188" t="s">
        <v>666</v>
      </c>
      <c r="C156" s="43">
        <f t="shared" si="23"/>
        <v>152</v>
      </c>
      <c r="D156" s="175">
        <v>2</v>
      </c>
      <c r="E156" s="175"/>
      <c r="F156" s="188" t="s">
        <v>548</v>
      </c>
      <c r="G156" s="186" t="s">
        <v>291</v>
      </c>
      <c r="H156" s="15">
        <v>20</v>
      </c>
      <c r="I156" s="16">
        <v>290</v>
      </c>
      <c r="J156" s="208">
        <v>2071741</v>
      </c>
      <c r="K156" s="19">
        <f t="shared" si="0"/>
        <v>7143.934482758621</v>
      </c>
      <c r="L156" s="18">
        <v>5612</v>
      </c>
      <c r="M156" s="17">
        <f t="shared" si="24"/>
        <v>2071741</v>
      </c>
      <c r="N156" s="19">
        <f t="shared" si="2"/>
        <v>369.16268709907342</v>
      </c>
      <c r="O156" s="26"/>
      <c r="P156" s="38"/>
      <c r="Q156" s="48"/>
      <c r="R156" s="48"/>
      <c r="S156" s="71"/>
      <c r="T156" s="49"/>
      <c r="U156" s="126"/>
    </row>
    <row r="157" spans="1:21" s="4" customFormat="1" ht="27" customHeight="1" x14ac:dyDescent="0.15">
      <c r="A157" s="7"/>
      <c r="B157" s="188" t="s">
        <v>666</v>
      </c>
      <c r="C157" s="43">
        <f t="shared" si="23"/>
        <v>153</v>
      </c>
      <c r="D157" s="175">
        <v>2</v>
      </c>
      <c r="E157" s="175"/>
      <c r="F157" s="188" t="s">
        <v>549</v>
      </c>
      <c r="G157" s="186" t="s">
        <v>292</v>
      </c>
      <c r="H157" s="15">
        <v>20</v>
      </c>
      <c r="I157" s="16">
        <v>198</v>
      </c>
      <c r="J157" s="208">
        <v>5741657</v>
      </c>
      <c r="K157" s="19">
        <f t="shared" si="0"/>
        <v>28998.267676767678</v>
      </c>
      <c r="L157" s="18">
        <v>17052.25</v>
      </c>
      <c r="M157" s="17">
        <f t="shared" si="24"/>
        <v>5741657</v>
      </c>
      <c r="N157" s="19">
        <f t="shared" si="2"/>
        <v>336.70964242255423</v>
      </c>
      <c r="O157" s="26"/>
      <c r="P157" s="38"/>
      <c r="Q157" s="50"/>
      <c r="R157" s="50"/>
      <c r="S157" s="71"/>
      <c r="T157" s="51" t="s">
        <v>663</v>
      </c>
      <c r="U157" s="77">
        <v>0.1</v>
      </c>
    </row>
    <row r="158" spans="1:21" s="4" customFormat="1" ht="27" customHeight="1" x14ac:dyDescent="0.15">
      <c r="A158" s="7"/>
      <c r="B158" s="188" t="s">
        <v>666</v>
      </c>
      <c r="C158" s="43">
        <f t="shared" si="23"/>
        <v>154</v>
      </c>
      <c r="D158" s="175">
        <v>2</v>
      </c>
      <c r="E158" s="175"/>
      <c r="F158" s="188" t="s">
        <v>549</v>
      </c>
      <c r="G158" s="186" t="s">
        <v>293</v>
      </c>
      <c r="H158" s="15">
        <v>12</v>
      </c>
      <c r="I158" s="16">
        <v>132</v>
      </c>
      <c r="J158" s="208">
        <v>1289000</v>
      </c>
      <c r="K158" s="19">
        <f t="shared" si="0"/>
        <v>9765.1515151515159</v>
      </c>
      <c r="L158" s="18">
        <v>10560</v>
      </c>
      <c r="M158" s="17">
        <f t="shared" si="24"/>
        <v>1289000</v>
      </c>
      <c r="N158" s="19">
        <f t="shared" si="2"/>
        <v>122.06439393939394</v>
      </c>
      <c r="O158" s="26"/>
      <c r="P158" s="38"/>
      <c r="Q158" s="48"/>
      <c r="R158" s="48"/>
      <c r="S158" s="71"/>
      <c r="T158" s="49"/>
      <c r="U158" s="126"/>
    </row>
    <row r="159" spans="1:21" s="4" customFormat="1" ht="27" customHeight="1" x14ac:dyDescent="0.15">
      <c r="A159" s="7"/>
      <c r="B159" s="188" t="s">
        <v>666</v>
      </c>
      <c r="C159" s="43">
        <f t="shared" si="23"/>
        <v>155</v>
      </c>
      <c r="D159" s="175">
        <v>2</v>
      </c>
      <c r="E159" s="175"/>
      <c r="F159" s="188" t="s">
        <v>549</v>
      </c>
      <c r="G159" s="186" t="s">
        <v>294</v>
      </c>
      <c r="H159" s="15">
        <v>40</v>
      </c>
      <c r="I159" s="16">
        <v>461</v>
      </c>
      <c r="J159" s="208">
        <v>7165925</v>
      </c>
      <c r="K159" s="19">
        <f t="shared" si="0"/>
        <v>15544.305856832972</v>
      </c>
      <c r="L159" s="18">
        <v>36326</v>
      </c>
      <c r="M159" s="17">
        <f t="shared" si="24"/>
        <v>7165925</v>
      </c>
      <c r="N159" s="19">
        <f t="shared" si="2"/>
        <v>197.26710895777128</v>
      </c>
      <c r="O159" s="26"/>
      <c r="P159" s="38"/>
      <c r="Q159" s="50"/>
      <c r="R159" s="50"/>
      <c r="S159" s="71"/>
      <c r="T159" s="51"/>
      <c r="U159" s="77"/>
    </row>
    <row r="160" spans="1:21" s="4" customFormat="1" ht="27" customHeight="1" x14ac:dyDescent="0.15">
      <c r="A160" s="7"/>
      <c r="B160" s="188" t="s">
        <v>666</v>
      </c>
      <c r="C160" s="43">
        <f t="shared" si="23"/>
        <v>156</v>
      </c>
      <c r="D160" s="175">
        <v>2</v>
      </c>
      <c r="E160" s="175"/>
      <c r="F160" s="188" t="s">
        <v>550</v>
      </c>
      <c r="G160" s="186" t="s">
        <v>295</v>
      </c>
      <c r="H160" s="207">
        <v>40</v>
      </c>
      <c r="I160" s="18">
        <v>475</v>
      </c>
      <c r="J160" s="208">
        <v>5239461</v>
      </c>
      <c r="K160" s="19">
        <f t="shared" si="0"/>
        <v>11030.444210526315</v>
      </c>
      <c r="L160" s="18">
        <v>46467</v>
      </c>
      <c r="M160" s="208">
        <f t="shared" si="24"/>
        <v>5239461</v>
      </c>
      <c r="N160" s="19">
        <f t="shared" si="2"/>
        <v>112.75660145910001</v>
      </c>
      <c r="O160" s="209"/>
      <c r="P160" s="154"/>
      <c r="Q160" s="48"/>
      <c r="R160" s="48"/>
      <c r="S160" s="71"/>
      <c r="T160" s="49"/>
      <c r="U160" s="126"/>
    </row>
    <row r="161" spans="1:21" s="4" customFormat="1" ht="27" customHeight="1" x14ac:dyDescent="0.15">
      <c r="A161" s="7"/>
      <c r="B161" s="188" t="s">
        <v>666</v>
      </c>
      <c r="C161" s="43">
        <f t="shared" si="23"/>
        <v>157</v>
      </c>
      <c r="D161" s="175">
        <v>2</v>
      </c>
      <c r="E161" s="175"/>
      <c r="F161" s="188" t="s">
        <v>551</v>
      </c>
      <c r="G161" s="186" t="s">
        <v>296</v>
      </c>
      <c r="H161" s="207">
        <v>25</v>
      </c>
      <c r="I161" s="18">
        <v>482</v>
      </c>
      <c r="J161" s="208">
        <v>5754505</v>
      </c>
      <c r="K161" s="19">
        <f t="shared" si="0"/>
        <v>11938.80705394191</v>
      </c>
      <c r="L161" s="18">
        <v>29040</v>
      </c>
      <c r="M161" s="208">
        <f t="shared" si="24"/>
        <v>5754505</v>
      </c>
      <c r="N161" s="19">
        <f t="shared" si="2"/>
        <v>198.15788567493112</v>
      </c>
      <c r="O161" s="209"/>
      <c r="P161" s="154"/>
      <c r="Q161" s="50"/>
      <c r="R161" s="50"/>
      <c r="S161" s="71"/>
      <c r="T161" s="51"/>
      <c r="U161" s="77"/>
    </row>
    <row r="162" spans="1:21" s="4" customFormat="1" ht="27" customHeight="1" x14ac:dyDescent="0.15">
      <c r="A162" s="7"/>
      <c r="B162" s="36" t="s">
        <v>666</v>
      </c>
      <c r="C162" s="43">
        <f t="shared" si="23"/>
        <v>158</v>
      </c>
      <c r="D162" s="175">
        <v>2</v>
      </c>
      <c r="E162" s="175"/>
      <c r="F162" s="105" t="s">
        <v>551</v>
      </c>
      <c r="G162" s="238" t="s">
        <v>297</v>
      </c>
      <c r="H162" s="15">
        <v>40</v>
      </c>
      <c r="I162" s="16">
        <v>572</v>
      </c>
      <c r="J162" s="208">
        <v>13960752</v>
      </c>
      <c r="K162" s="19">
        <f t="shared" si="0"/>
        <v>24406.909090909092</v>
      </c>
      <c r="L162" s="18">
        <v>55000</v>
      </c>
      <c r="M162" s="17">
        <f t="shared" si="24"/>
        <v>13960752</v>
      </c>
      <c r="N162" s="19">
        <f t="shared" si="2"/>
        <v>253.83185454545455</v>
      </c>
      <c r="O162" s="26"/>
      <c r="P162" s="38"/>
      <c r="Q162" s="48" t="s">
        <v>663</v>
      </c>
      <c r="R162" s="48"/>
      <c r="S162" s="71"/>
      <c r="T162" s="49"/>
      <c r="U162" s="126"/>
    </row>
    <row r="163" spans="1:21" s="4" customFormat="1" ht="27" customHeight="1" x14ac:dyDescent="0.15">
      <c r="A163" s="7"/>
      <c r="B163" s="36" t="s">
        <v>666</v>
      </c>
      <c r="C163" s="43">
        <f t="shared" si="23"/>
        <v>159</v>
      </c>
      <c r="D163" s="175">
        <v>2</v>
      </c>
      <c r="E163" s="175"/>
      <c r="F163" s="105" t="s">
        <v>552</v>
      </c>
      <c r="G163" s="205" t="s">
        <v>298</v>
      </c>
      <c r="H163" s="15">
        <v>20</v>
      </c>
      <c r="I163" s="16">
        <v>152</v>
      </c>
      <c r="J163" s="208">
        <v>2050700</v>
      </c>
      <c r="K163" s="19">
        <f t="shared" si="0"/>
        <v>13491.447368421053</v>
      </c>
      <c r="L163" s="18">
        <v>6484</v>
      </c>
      <c r="M163" s="17">
        <f t="shared" si="24"/>
        <v>2050700</v>
      </c>
      <c r="N163" s="19">
        <f t="shared" si="2"/>
        <v>316.27082048118444</v>
      </c>
      <c r="O163" s="26"/>
      <c r="P163" s="38"/>
      <c r="Q163" s="50"/>
      <c r="R163" s="50"/>
      <c r="S163" s="71"/>
      <c r="T163" s="51"/>
      <c r="U163" s="77"/>
    </row>
    <row r="164" spans="1:21" s="4" customFormat="1" ht="27" customHeight="1" x14ac:dyDescent="0.15">
      <c r="A164" s="7"/>
      <c r="B164" s="36" t="s">
        <v>666</v>
      </c>
      <c r="C164" s="43">
        <f t="shared" si="23"/>
        <v>160</v>
      </c>
      <c r="D164" s="175">
        <v>2</v>
      </c>
      <c r="E164" s="175"/>
      <c r="F164" s="105" t="s">
        <v>552</v>
      </c>
      <c r="G164" s="205" t="s">
        <v>299</v>
      </c>
      <c r="H164" s="15">
        <v>34</v>
      </c>
      <c r="I164" s="16">
        <v>637</v>
      </c>
      <c r="J164" s="208">
        <v>6897090</v>
      </c>
      <c r="K164" s="19">
        <f t="shared" ref="K164:K227" si="25">IF(AND(I164&gt;0,J164&gt;0),J164/I164,0)</f>
        <v>10827.456828885401</v>
      </c>
      <c r="L164" s="18">
        <v>21925</v>
      </c>
      <c r="M164" s="17">
        <f t="shared" si="24"/>
        <v>6897090</v>
      </c>
      <c r="N164" s="19">
        <f t="shared" si="2"/>
        <v>314.57651083238312</v>
      </c>
      <c r="O164" s="26"/>
      <c r="P164" s="38"/>
      <c r="Q164" s="50" t="s">
        <v>663</v>
      </c>
      <c r="R164" s="50"/>
      <c r="S164" s="71">
        <v>0.115</v>
      </c>
      <c r="T164" s="51"/>
      <c r="U164" s="77"/>
    </row>
    <row r="165" spans="1:21" s="4" customFormat="1" ht="27" customHeight="1" x14ac:dyDescent="0.15">
      <c r="A165" s="7"/>
      <c r="B165" s="36" t="s">
        <v>666</v>
      </c>
      <c r="C165" s="43">
        <f t="shared" si="23"/>
        <v>161</v>
      </c>
      <c r="D165" s="175">
        <v>2</v>
      </c>
      <c r="E165" s="175"/>
      <c r="F165" s="105" t="s">
        <v>552</v>
      </c>
      <c r="G165" s="205" t="s">
        <v>300</v>
      </c>
      <c r="H165" s="15">
        <v>30</v>
      </c>
      <c r="I165" s="16">
        <v>357</v>
      </c>
      <c r="J165" s="208">
        <v>4654970</v>
      </c>
      <c r="K165" s="19">
        <f t="shared" si="25"/>
        <v>13039.131652661064</v>
      </c>
      <c r="L165" s="18">
        <v>12437.75</v>
      </c>
      <c r="M165" s="17">
        <f t="shared" si="24"/>
        <v>4654970</v>
      </c>
      <c r="N165" s="19">
        <f t="shared" si="2"/>
        <v>374.26142188096719</v>
      </c>
      <c r="O165" s="26"/>
      <c r="P165" s="38"/>
      <c r="Q165" s="50"/>
      <c r="R165" s="50"/>
      <c r="S165" s="71"/>
      <c r="T165" s="51"/>
      <c r="U165" s="77"/>
    </row>
    <row r="166" spans="1:21" s="4" customFormat="1" ht="27" customHeight="1" x14ac:dyDescent="0.15">
      <c r="A166" s="7"/>
      <c r="B166" s="36" t="s">
        <v>666</v>
      </c>
      <c r="C166" s="43">
        <f t="shared" si="23"/>
        <v>162</v>
      </c>
      <c r="D166" s="175">
        <v>2</v>
      </c>
      <c r="E166" s="175"/>
      <c r="F166" s="105" t="s">
        <v>553</v>
      </c>
      <c r="G166" s="205" t="s">
        <v>301</v>
      </c>
      <c r="H166" s="15">
        <v>14</v>
      </c>
      <c r="I166" s="16">
        <v>249</v>
      </c>
      <c r="J166" s="208">
        <v>3247602</v>
      </c>
      <c r="K166" s="19">
        <f t="shared" si="25"/>
        <v>13042.578313253012</v>
      </c>
      <c r="L166" s="18">
        <v>8873.5</v>
      </c>
      <c r="M166" s="17">
        <f t="shared" si="24"/>
        <v>3247602</v>
      </c>
      <c r="N166" s="19">
        <f t="shared" si="2"/>
        <v>365.9888431847636</v>
      </c>
      <c r="O166" s="26"/>
      <c r="P166" s="38"/>
      <c r="Q166" s="50"/>
      <c r="R166" s="50"/>
      <c r="S166" s="71"/>
      <c r="T166" s="51"/>
      <c r="U166" s="77"/>
    </row>
    <row r="167" spans="1:21" s="4" customFormat="1" ht="27" customHeight="1" x14ac:dyDescent="0.15">
      <c r="A167" s="7"/>
      <c r="B167" s="36" t="s">
        <v>666</v>
      </c>
      <c r="C167" s="43">
        <f t="shared" si="23"/>
        <v>163</v>
      </c>
      <c r="D167" s="175">
        <v>2</v>
      </c>
      <c r="E167" s="175"/>
      <c r="F167" s="105" t="s">
        <v>553</v>
      </c>
      <c r="G167" s="205" t="s">
        <v>302</v>
      </c>
      <c r="H167" s="15">
        <v>40</v>
      </c>
      <c r="I167" s="16">
        <v>367</v>
      </c>
      <c r="J167" s="208">
        <v>5084033</v>
      </c>
      <c r="K167" s="19">
        <f t="shared" si="25"/>
        <v>13852.950953678474</v>
      </c>
      <c r="L167" s="18">
        <v>35695</v>
      </c>
      <c r="M167" s="17">
        <f t="shared" si="24"/>
        <v>5084033</v>
      </c>
      <c r="N167" s="19">
        <f t="shared" si="2"/>
        <v>142.42983611150021</v>
      </c>
      <c r="O167" s="26"/>
      <c r="P167" s="38"/>
      <c r="Q167" s="50"/>
      <c r="R167" s="50"/>
      <c r="S167" s="71"/>
      <c r="T167" s="51"/>
      <c r="U167" s="77"/>
    </row>
    <row r="168" spans="1:21" s="4" customFormat="1" ht="27" customHeight="1" x14ac:dyDescent="0.15">
      <c r="A168" s="7"/>
      <c r="B168" s="36" t="s">
        <v>666</v>
      </c>
      <c r="C168" s="43">
        <f t="shared" si="23"/>
        <v>164</v>
      </c>
      <c r="D168" s="175">
        <v>2</v>
      </c>
      <c r="E168" s="175"/>
      <c r="F168" s="105" t="s">
        <v>554</v>
      </c>
      <c r="G168" s="205" t="s">
        <v>303</v>
      </c>
      <c r="H168" s="15">
        <v>20</v>
      </c>
      <c r="I168" s="16">
        <v>292</v>
      </c>
      <c r="J168" s="208">
        <v>3334200</v>
      </c>
      <c r="K168" s="19">
        <f t="shared" si="25"/>
        <v>11418.493150684932</v>
      </c>
      <c r="L168" s="18">
        <v>26480</v>
      </c>
      <c r="M168" s="17">
        <f t="shared" si="24"/>
        <v>3334200</v>
      </c>
      <c r="N168" s="19">
        <f t="shared" si="2"/>
        <v>125.91389728096676</v>
      </c>
      <c r="O168" s="26"/>
      <c r="P168" s="38"/>
      <c r="Q168" s="50"/>
      <c r="R168" s="50"/>
      <c r="S168" s="71"/>
      <c r="T168" s="51"/>
      <c r="U168" s="77"/>
    </row>
    <row r="169" spans="1:21" s="4" customFormat="1" ht="27" customHeight="1" x14ac:dyDescent="0.15">
      <c r="A169" s="7"/>
      <c r="B169" s="36" t="s">
        <v>666</v>
      </c>
      <c r="C169" s="43">
        <f t="shared" si="23"/>
        <v>165</v>
      </c>
      <c r="D169" s="175">
        <v>2</v>
      </c>
      <c r="E169" s="175"/>
      <c r="F169" s="105" t="s">
        <v>554</v>
      </c>
      <c r="G169" s="205" t="s">
        <v>304</v>
      </c>
      <c r="H169" s="15">
        <v>45</v>
      </c>
      <c r="I169" s="16">
        <v>588</v>
      </c>
      <c r="J169" s="208">
        <v>5933600</v>
      </c>
      <c r="K169" s="19">
        <f t="shared" si="25"/>
        <v>10091.156462585033</v>
      </c>
      <c r="L169" s="18">
        <v>54720</v>
      </c>
      <c r="M169" s="17">
        <f t="shared" si="24"/>
        <v>5933600</v>
      </c>
      <c r="N169" s="19">
        <f t="shared" si="2"/>
        <v>108.43567251461988</v>
      </c>
      <c r="O169" s="26"/>
      <c r="P169" s="38"/>
      <c r="Q169" s="50"/>
      <c r="R169" s="50"/>
      <c r="S169" s="71"/>
      <c r="T169" s="51"/>
      <c r="U169" s="77"/>
    </row>
    <row r="170" spans="1:21" s="4" customFormat="1" ht="27" customHeight="1" x14ac:dyDescent="0.15">
      <c r="A170" s="7"/>
      <c r="B170" s="36" t="s">
        <v>666</v>
      </c>
      <c r="C170" s="43">
        <f t="shared" si="23"/>
        <v>166</v>
      </c>
      <c r="D170" s="175">
        <v>2</v>
      </c>
      <c r="E170" s="175"/>
      <c r="F170" s="105" t="s">
        <v>555</v>
      </c>
      <c r="G170" s="205" t="s">
        <v>305</v>
      </c>
      <c r="H170" s="15">
        <v>34</v>
      </c>
      <c r="I170" s="16">
        <v>458</v>
      </c>
      <c r="J170" s="208">
        <v>7330050</v>
      </c>
      <c r="K170" s="19">
        <f t="shared" si="25"/>
        <v>16004.475982532751</v>
      </c>
      <c r="L170" s="18">
        <v>30879</v>
      </c>
      <c r="M170" s="17">
        <f t="shared" si="24"/>
        <v>7330050</v>
      </c>
      <c r="N170" s="19">
        <f t="shared" si="2"/>
        <v>237.37977266103178</v>
      </c>
      <c r="O170" s="26"/>
      <c r="P170" s="38"/>
      <c r="Q170" s="50"/>
      <c r="R170" s="50"/>
      <c r="S170" s="71"/>
      <c r="T170" s="51"/>
      <c r="U170" s="77"/>
    </row>
    <row r="171" spans="1:21" s="4" customFormat="1" ht="27" customHeight="1" x14ac:dyDescent="0.15">
      <c r="A171" s="7"/>
      <c r="B171" s="36" t="s">
        <v>666</v>
      </c>
      <c r="C171" s="43">
        <f t="shared" si="23"/>
        <v>167</v>
      </c>
      <c r="D171" s="175">
        <v>2</v>
      </c>
      <c r="E171" s="175"/>
      <c r="F171" s="105" t="s">
        <v>555</v>
      </c>
      <c r="G171" s="205" t="s">
        <v>306</v>
      </c>
      <c r="H171" s="15">
        <v>10</v>
      </c>
      <c r="I171" s="16">
        <v>96</v>
      </c>
      <c r="J171" s="208">
        <v>609600</v>
      </c>
      <c r="K171" s="19">
        <f t="shared" si="25"/>
        <v>6350</v>
      </c>
      <c r="L171" s="18">
        <v>8000</v>
      </c>
      <c r="M171" s="17">
        <f t="shared" si="24"/>
        <v>609600</v>
      </c>
      <c r="N171" s="19">
        <f t="shared" si="2"/>
        <v>76.2</v>
      </c>
      <c r="O171" s="26"/>
      <c r="P171" s="38"/>
      <c r="Q171" s="50"/>
      <c r="R171" s="50"/>
      <c r="S171" s="71"/>
      <c r="T171" s="51"/>
      <c r="U171" s="77"/>
    </row>
    <row r="172" spans="1:21" s="13" customFormat="1" ht="27" customHeight="1" x14ac:dyDescent="0.15">
      <c r="A172" s="177"/>
      <c r="B172" s="36" t="s">
        <v>666</v>
      </c>
      <c r="C172" s="156">
        <f t="shared" si="23"/>
        <v>168</v>
      </c>
      <c r="D172" s="177">
        <v>2</v>
      </c>
      <c r="E172" s="177"/>
      <c r="F172" s="105" t="s">
        <v>556</v>
      </c>
      <c r="G172" s="115" t="s">
        <v>307</v>
      </c>
      <c r="H172" s="207">
        <v>20</v>
      </c>
      <c r="I172" s="18">
        <v>220</v>
      </c>
      <c r="J172" s="208">
        <v>7370600</v>
      </c>
      <c r="K172" s="19">
        <f t="shared" si="25"/>
        <v>33502.727272727272</v>
      </c>
      <c r="L172" s="18">
        <v>8447.5</v>
      </c>
      <c r="M172" s="208">
        <f t="shared" si="24"/>
        <v>7370600</v>
      </c>
      <c r="N172" s="19">
        <f t="shared" si="2"/>
        <v>872.51849659662616</v>
      </c>
      <c r="O172" s="209"/>
      <c r="P172" s="154"/>
      <c r="Q172" s="194"/>
      <c r="R172" s="194"/>
      <c r="S172" s="193"/>
      <c r="T172" s="51"/>
      <c r="U172" s="77"/>
    </row>
    <row r="173" spans="1:21" s="4" customFormat="1" ht="27" customHeight="1" x14ac:dyDescent="0.15">
      <c r="A173" s="7"/>
      <c r="B173" s="36" t="s">
        <v>666</v>
      </c>
      <c r="C173" s="43">
        <f t="shared" si="23"/>
        <v>169</v>
      </c>
      <c r="D173" s="175">
        <v>2</v>
      </c>
      <c r="E173" s="175"/>
      <c r="F173" s="105" t="s">
        <v>557</v>
      </c>
      <c r="G173" s="205" t="s">
        <v>308</v>
      </c>
      <c r="H173" s="15">
        <v>20</v>
      </c>
      <c r="I173" s="16">
        <v>216</v>
      </c>
      <c r="J173" s="208">
        <v>1532420</v>
      </c>
      <c r="K173" s="19">
        <f t="shared" si="25"/>
        <v>7094.5370370370374</v>
      </c>
      <c r="L173" s="18">
        <v>25704</v>
      </c>
      <c r="M173" s="17">
        <f t="shared" si="24"/>
        <v>1532420</v>
      </c>
      <c r="N173" s="19">
        <f t="shared" si="2"/>
        <v>59.617958294428881</v>
      </c>
      <c r="O173" s="26"/>
      <c r="P173" s="38"/>
      <c r="Q173" s="50" t="s">
        <v>663</v>
      </c>
      <c r="R173" s="50"/>
      <c r="S173" s="71">
        <v>0.25140000000000001</v>
      </c>
      <c r="T173" s="51"/>
      <c r="U173" s="77"/>
    </row>
    <row r="174" spans="1:21" s="4" customFormat="1" ht="27" customHeight="1" x14ac:dyDescent="0.15">
      <c r="A174" s="7"/>
      <c r="B174" s="36" t="s">
        <v>666</v>
      </c>
      <c r="C174" s="43">
        <f t="shared" si="23"/>
        <v>170</v>
      </c>
      <c r="D174" s="175">
        <v>2</v>
      </c>
      <c r="E174" s="175"/>
      <c r="F174" s="105" t="s">
        <v>558</v>
      </c>
      <c r="G174" s="205" t="s">
        <v>309</v>
      </c>
      <c r="H174" s="15">
        <v>20</v>
      </c>
      <c r="I174" s="16">
        <v>203</v>
      </c>
      <c r="J174" s="208">
        <v>3139720</v>
      </c>
      <c r="K174" s="19">
        <f t="shared" si="25"/>
        <v>15466.600985221676</v>
      </c>
      <c r="L174" s="18">
        <v>17919</v>
      </c>
      <c r="M174" s="17">
        <f t="shared" si="24"/>
        <v>3139720</v>
      </c>
      <c r="N174" s="19">
        <f t="shared" si="2"/>
        <v>175.21736704057147</v>
      </c>
      <c r="O174" s="26"/>
      <c r="P174" s="38"/>
      <c r="Q174" s="50" t="s">
        <v>663</v>
      </c>
      <c r="R174" s="50"/>
      <c r="S174" s="71">
        <v>0.245</v>
      </c>
      <c r="T174" s="51"/>
      <c r="U174" s="77"/>
    </row>
    <row r="175" spans="1:21" s="4" customFormat="1" ht="27" customHeight="1" x14ac:dyDescent="0.15">
      <c r="A175" s="7"/>
      <c r="B175" s="36" t="s">
        <v>662</v>
      </c>
      <c r="C175" s="43">
        <f t="shared" si="23"/>
        <v>171</v>
      </c>
      <c r="D175" s="175">
        <v>2</v>
      </c>
      <c r="E175" s="175">
        <v>6010905000798</v>
      </c>
      <c r="F175" s="105" t="s">
        <v>559</v>
      </c>
      <c r="G175" s="205" t="s">
        <v>310</v>
      </c>
      <c r="H175" s="15">
        <v>30</v>
      </c>
      <c r="I175" s="16">
        <v>251</v>
      </c>
      <c r="J175" s="208">
        <v>2775168</v>
      </c>
      <c r="K175" s="19">
        <f>IF(AND(I175&gt;0,J175&gt;0),J175/I175,0)</f>
        <v>11056.446215139442</v>
      </c>
      <c r="L175" s="18">
        <v>19347</v>
      </c>
      <c r="M175" s="17">
        <f>J175</f>
        <v>2775168</v>
      </c>
      <c r="N175" s="19">
        <f>IF(AND(L175&gt;0,M175&gt;0),M175/L175,0)</f>
        <v>143.44177391843698</v>
      </c>
      <c r="O175" s="26"/>
      <c r="P175" s="38"/>
      <c r="Q175" s="50"/>
      <c r="R175" s="50"/>
      <c r="S175" s="71"/>
      <c r="T175" s="51"/>
      <c r="U175" s="77"/>
    </row>
    <row r="176" spans="1:21" s="4" customFormat="1" ht="27" customHeight="1" x14ac:dyDescent="0.15">
      <c r="A176" s="7"/>
      <c r="B176" s="36" t="s">
        <v>666</v>
      </c>
      <c r="C176" s="43">
        <f t="shared" si="23"/>
        <v>172</v>
      </c>
      <c r="D176" s="175">
        <v>2</v>
      </c>
      <c r="E176" s="175"/>
      <c r="F176" s="105" t="s">
        <v>560</v>
      </c>
      <c r="G176" s="205" t="s">
        <v>311</v>
      </c>
      <c r="H176" s="15">
        <v>24</v>
      </c>
      <c r="I176" s="16">
        <v>349</v>
      </c>
      <c r="J176" s="208">
        <v>4854256</v>
      </c>
      <c r="K176" s="19">
        <f t="shared" si="25"/>
        <v>13909.042979942693</v>
      </c>
      <c r="L176" s="18">
        <v>34235</v>
      </c>
      <c r="M176" s="17">
        <f t="shared" ref="M176:M186" si="26">J176</f>
        <v>4854256</v>
      </c>
      <c r="N176" s="19">
        <f t="shared" ref="N176:N239" si="27">IF(AND(L176&gt;0,M176&gt;0),M176/L176,0)</f>
        <v>141.79220096392581</v>
      </c>
      <c r="O176" s="26"/>
      <c r="P176" s="38"/>
      <c r="Q176" s="50"/>
      <c r="R176" s="50"/>
      <c r="S176" s="71"/>
      <c r="T176" s="51"/>
      <c r="U176" s="77"/>
    </row>
    <row r="177" spans="1:21" s="4" customFormat="1" ht="27" customHeight="1" x14ac:dyDescent="0.15">
      <c r="A177" s="7"/>
      <c r="B177" s="36" t="s">
        <v>666</v>
      </c>
      <c r="C177" s="43">
        <f t="shared" si="23"/>
        <v>173</v>
      </c>
      <c r="D177" s="175">
        <v>2</v>
      </c>
      <c r="E177" s="175"/>
      <c r="F177" s="105" t="s">
        <v>560</v>
      </c>
      <c r="G177" s="205" t="s">
        <v>312</v>
      </c>
      <c r="H177" s="15">
        <v>20</v>
      </c>
      <c r="I177" s="16">
        <v>337</v>
      </c>
      <c r="J177" s="208">
        <v>4840706</v>
      </c>
      <c r="K177" s="19">
        <f t="shared" si="25"/>
        <v>14364.112759643916</v>
      </c>
      <c r="L177" s="18">
        <v>24232</v>
      </c>
      <c r="M177" s="17">
        <f t="shared" si="26"/>
        <v>4840706</v>
      </c>
      <c r="N177" s="19">
        <f t="shared" si="27"/>
        <v>199.76502145922746</v>
      </c>
      <c r="O177" s="26"/>
      <c r="P177" s="38"/>
      <c r="Q177" s="50"/>
      <c r="R177" s="50"/>
      <c r="S177" s="71"/>
      <c r="T177" s="51"/>
      <c r="U177" s="77"/>
    </row>
    <row r="178" spans="1:21" s="4" customFormat="1" ht="27" customHeight="1" x14ac:dyDescent="0.15">
      <c r="A178" s="7"/>
      <c r="B178" s="36" t="s">
        <v>666</v>
      </c>
      <c r="C178" s="43">
        <f t="shared" ref="C178:C209" si="28">C177+1</f>
        <v>174</v>
      </c>
      <c r="D178" s="175">
        <v>2</v>
      </c>
      <c r="E178" s="175"/>
      <c r="F178" s="105" t="s">
        <v>561</v>
      </c>
      <c r="G178" s="205" t="s">
        <v>313</v>
      </c>
      <c r="H178" s="15">
        <v>20</v>
      </c>
      <c r="I178" s="16">
        <v>393</v>
      </c>
      <c r="J178" s="208">
        <v>5014655</v>
      </c>
      <c r="K178" s="19">
        <f t="shared" si="25"/>
        <v>12759.936386768448</v>
      </c>
      <c r="L178" s="18">
        <v>32840</v>
      </c>
      <c r="M178" s="17">
        <f t="shared" si="26"/>
        <v>5014655</v>
      </c>
      <c r="N178" s="19">
        <f t="shared" si="27"/>
        <v>152.6996041412911</v>
      </c>
      <c r="O178" s="26"/>
      <c r="P178" s="38"/>
      <c r="Q178" s="50" t="s">
        <v>663</v>
      </c>
      <c r="R178" s="50"/>
      <c r="S178" s="71">
        <v>0.3</v>
      </c>
      <c r="T178" s="51"/>
      <c r="U178" s="77"/>
    </row>
    <row r="179" spans="1:21" s="4" customFormat="1" ht="27" customHeight="1" x14ac:dyDescent="0.15">
      <c r="A179" s="7"/>
      <c r="B179" s="36" t="s">
        <v>666</v>
      </c>
      <c r="C179" s="43">
        <f t="shared" si="28"/>
        <v>175</v>
      </c>
      <c r="D179" s="175">
        <v>2</v>
      </c>
      <c r="E179" s="175"/>
      <c r="F179" s="105" t="s">
        <v>561</v>
      </c>
      <c r="G179" s="205" t="s">
        <v>314</v>
      </c>
      <c r="H179" s="15">
        <v>30</v>
      </c>
      <c r="I179" s="16">
        <v>437</v>
      </c>
      <c r="J179" s="208">
        <v>9209000</v>
      </c>
      <c r="K179" s="19">
        <f t="shared" si="25"/>
        <v>21073.226544622426</v>
      </c>
      <c r="L179" s="18">
        <v>51440</v>
      </c>
      <c r="M179" s="17">
        <f t="shared" si="26"/>
        <v>9209000</v>
      </c>
      <c r="N179" s="19">
        <f t="shared" si="27"/>
        <v>179.02410575427683</v>
      </c>
      <c r="O179" s="26"/>
      <c r="P179" s="38"/>
      <c r="Q179" s="50" t="s">
        <v>663</v>
      </c>
      <c r="R179" s="50"/>
      <c r="S179" s="71">
        <v>0.31900000000000001</v>
      </c>
      <c r="T179" s="51"/>
      <c r="U179" s="77"/>
    </row>
    <row r="180" spans="1:21" s="4" customFormat="1" ht="27" customHeight="1" x14ac:dyDescent="0.15">
      <c r="A180" s="7"/>
      <c r="B180" s="36" t="s">
        <v>666</v>
      </c>
      <c r="C180" s="43">
        <f t="shared" si="28"/>
        <v>176</v>
      </c>
      <c r="D180" s="175">
        <v>2</v>
      </c>
      <c r="E180" s="175"/>
      <c r="F180" s="105" t="s">
        <v>562</v>
      </c>
      <c r="G180" s="205" t="s">
        <v>315</v>
      </c>
      <c r="H180" s="15">
        <v>10</v>
      </c>
      <c r="I180" s="16">
        <v>100</v>
      </c>
      <c r="J180" s="208">
        <v>1090800</v>
      </c>
      <c r="K180" s="19">
        <f t="shared" si="25"/>
        <v>10908</v>
      </c>
      <c r="L180" s="18">
        <v>9920</v>
      </c>
      <c r="M180" s="17">
        <f t="shared" si="26"/>
        <v>1090800</v>
      </c>
      <c r="N180" s="19">
        <f t="shared" si="27"/>
        <v>109.95967741935483</v>
      </c>
      <c r="O180" s="26"/>
      <c r="P180" s="38"/>
      <c r="Q180" s="50"/>
      <c r="R180" s="50"/>
      <c r="S180" s="71"/>
      <c r="T180" s="51"/>
      <c r="U180" s="77"/>
    </row>
    <row r="181" spans="1:21" s="4" customFormat="1" ht="27" customHeight="1" x14ac:dyDescent="0.15">
      <c r="A181" s="7"/>
      <c r="B181" s="36" t="s">
        <v>666</v>
      </c>
      <c r="C181" s="43">
        <f t="shared" si="28"/>
        <v>177</v>
      </c>
      <c r="D181" s="175">
        <v>2</v>
      </c>
      <c r="E181" s="175"/>
      <c r="F181" s="105" t="s">
        <v>563</v>
      </c>
      <c r="G181" s="205" t="s">
        <v>316</v>
      </c>
      <c r="H181" s="15">
        <v>26</v>
      </c>
      <c r="I181" s="16">
        <v>472</v>
      </c>
      <c r="J181" s="208">
        <v>9612067</v>
      </c>
      <c r="K181" s="19">
        <f t="shared" si="25"/>
        <v>20364.548728813559</v>
      </c>
      <c r="L181" s="18">
        <v>21865.5</v>
      </c>
      <c r="M181" s="17">
        <f t="shared" si="26"/>
        <v>9612067</v>
      </c>
      <c r="N181" s="19">
        <f t="shared" si="27"/>
        <v>439.59968900779768</v>
      </c>
      <c r="O181" s="26"/>
      <c r="P181" s="38"/>
      <c r="Q181" s="50"/>
      <c r="R181" s="50"/>
      <c r="S181" s="71"/>
      <c r="T181" s="51"/>
      <c r="U181" s="77"/>
    </row>
    <row r="182" spans="1:21" s="4" customFormat="1" ht="27" customHeight="1" x14ac:dyDescent="0.15">
      <c r="A182" s="7"/>
      <c r="B182" s="36" t="s">
        <v>666</v>
      </c>
      <c r="C182" s="43">
        <f t="shared" si="28"/>
        <v>178</v>
      </c>
      <c r="D182" s="175">
        <v>2</v>
      </c>
      <c r="E182" s="175"/>
      <c r="F182" s="105" t="s">
        <v>564</v>
      </c>
      <c r="G182" s="205" t="s">
        <v>317</v>
      </c>
      <c r="H182" s="15">
        <v>20</v>
      </c>
      <c r="I182" s="16">
        <v>271</v>
      </c>
      <c r="J182" s="208">
        <v>6015026</v>
      </c>
      <c r="K182" s="19">
        <f t="shared" si="25"/>
        <v>22195.667896678966</v>
      </c>
      <c r="L182" s="18">
        <v>18274.75</v>
      </c>
      <c r="M182" s="17">
        <f t="shared" si="26"/>
        <v>6015026</v>
      </c>
      <c r="N182" s="19">
        <f t="shared" si="27"/>
        <v>329.144092258444</v>
      </c>
      <c r="O182" s="26"/>
      <c r="P182" s="38"/>
      <c r="Q182" s="50"/>
      <c r="R182" s="50"/>
      <c r="S182" s="71"/>
      <c r="T182" s="51"/>
      <c r="U182" s="77"/>
    </row>
    <row r="183" spans="1:21" s="4" customFormat="1" ht="27" customHeight="1" x14ac:dyDescent="0.15">
      <c r="A183" s="7"/>
      <c r="B183" s="36" t="s">
        <v>666</v>
      </c>
      <c r="C183" s="43">
        <f t="shared" si="28"/>
        <v>179</v>
      </c>
      <c r="D183" s="175">
        <v>2</v>
      </c>
      <c r="E183" s="175"/>
      <c r="F183" s="105" t="s">
        <v>564</v>
      </c>
      <c r="G183" s="205" t="s">
        <v>318</v>
      </c>
      <c r="H183" s="15">
        <v>20</v>
      </c>
      <c r="I183" s="16">
        <v>276</v>
      </c>
      <c r="J183" s="208">
        <v>5237911</v>
      </c>
      <c r="K183" s="19">
        <f t="shared" si="25"/>
        <v>18977.9384057971</v>
      </c>
      <c r="L183" s="18">
        <v>16058</v>
      </c>
      <c r="M183" s="17">
        <f t="shared" si="26"/>
        <v>5237911</v>
      </c>
      <c r="N183" s="19">
        <f t="shared" si="27"/>
        <v>326.18700959023539</v>
      </c>
      <c r="O183" s="26"/>
      <c r="P183" s="38"/>
      <c r="Q183" s="50"/>
      <c r="R183" s="50"/>
      <c r="S183" s="71"/>
      <c r="T183" s="51"/>
      <c r="U183" s="77"/>
    </row>
    <row r="184" spans="1:21" s="4" customFormat="1" ht="27" customHeight="1" x14ac:dyDescent="0.15">
      <c r="A184" s="7"/>
      <c r="B184" s="36" t="s">
        <v>666</v>
      </c>
      <c r="C184" s="43">
        <f t="shared" si="28"/>
        <v>180</v>
      </c>
      <c r="D184" s="175">
        <v>2</v>
      </c>
      <c r="E184" s="175"/>
      <c r="F184" s="105" t="s">
        <v>564</v>
      </c>
      <c r="G184" s="205" t="s">
        <v>319</v>
      </c>
      <c r="H184" s="15">
        <v>20</v>
      </c>
      <c r="I184" s="16">
        <v>254</v>
      </c>
      <c r="J184" s="208">
        <v>2902982</v>
      </c>
      <c r="K184" s="19">
        <f t="shared" si="25"/>
        <v>11429.062992125984</v>
      </c>
      <c r="L184" s="18">
        <v>13824.75</v>
      </c>
      <c r="M184" s="17">
        <f t="shared" si="26"/>
        <v>2902982</v>
      </c>
      <c r="N184" s="19">
        <f t="shared" si="27"/>
        <v>209.98441201468381</v>
      </c>
      <c r="O184" s="26"/>
      <c r="P184" s="38"/>
      <c r="Q184" s="50"/>
      <c r="R184" s="50"/>
      <c r="S184" s="71"/>
      <c r="T184" s="51"/>
      <c r="U184" s="77"/>
    </row>
    <row r="185" spans="1:21" s="4" customFormat="1" ht="27" customHeight="1" x14ac:dyDescent="0.15">
      <c r="A185" s="7"/>
      <c r="B185" s="36" t="s">
        <v>666</v>
      </c>
      <c r="C185" s="43">
        <f t="shared" si="28"/>
        <v>181</v>
      </c>
      <c r="D185" s="175">
        <v>2</v>
      </c>
      <c r="E185" s="175"/>
      <c r="F185" s="105" t="s">
        <v>564</v>
      </c>
      <c r="G185" s="205" t="s">
        <v>320</v>
      </c>
      <c r="H185" s="15">
        <v>20</v>
      </c>
      <c r="I185" s="16">
        <v>191</v>
      </c>
      <c r="J185" s="208">
        <v>3969110</v>
      </c>
      <c r="K185" s="19">
        <f t="shared" si="25"/>
        <v>20780.68062827225</v>
      </c>
      <c r="L185" s="18">
        <v>10736.76</v>
      </c>
      <c r="M185" s="17">
        <f t="shared" si="26"/>
        <v>3969110</v>
      </c>
      <c r="N185" s="19">
        <f t="shared" si="27"/>
        <v>369.67483672914364</v>
      </c>
      <c r="O185" s="26"/>
      <c r="P185" s="38"/>
      <c r="Q185" s="50"/>
      <c r="R185" s="50"/>
      <c r="S185" s="71"/>
      <c r="T185" s="51"/>
      <c r="U185" s="77"/>
    </row>
    <row r="186" spans="1:21" s="4" customFormat="1" ht="27" customHeight="1" x14ac:dyDescent="0.15">
      <c r="A186" s="7"/>
      <c r="B186" s="36" t="s">
        <v>662</v>
      </c>
      <c r="C186" s="43">
        <f t="shared" si="28"/>
        <v>182</v>
      </c>
      <c r="D186" s="175">
        <v>2</v>
      </c>
      <c r="E186" s="175"/>
      <c r="F186" s="105" t="s">
        <v>565</v>
      </c>
      <c r="G186" s="205" t="s">
        <v>321</v>
      </c>
      <c r="H186" s="15">
        <v>20</v>
      </c>
      <c r="I186" s="16">
        <v>174</v>
      </c>
      <c r="J186" s="208">
        <v>2120854</v>
      </c>
      <c r="K186" s="19">
        <f>IF(AND(I186&gt;0,J186&gt;0),J186/I186,0)</f>
        <v>12188.816091954022</v>
      </c>
      <c r="L186" s="18">
        <v>19452</v>
      </c>
      <c r="M186" s="17">
        <f t="shared" si="26"/>
        <v>2120854</v>
      </c>
      <c r="N186" s="19">
        <f>IF(AND(L186&gt;0,M186&gt;0),M186/L186,0)</f>
        <v>109.03012543697307</v>
      </c>
      <c r="O186" s="26"/>
      <c r="P186" s="38"/>
      <c r="Q186" s="50"/>
      <c r="R186" s="50"/>
      <c r="S186" s="71"/>
      <c r="T186" s="51"/>
      <c r="U186" s="77"/>
    </row>
    <row r="187" spans="1:21" s="4" customFormat="1" ht="27" customHeight="1" x14ac:dyDescent="0.15">
      <c r="A187" s="7"/>
      <c r="B187" s="36" t="s">
        <v>666</v>
      </c>
      <c r="C187" s="43">
        <f t="shared" si="28"/>
        <v>183</v>
      </c>
      <c r="D187" s="175">
        <v>2</v>
      </c>
      <c r="E187" s="175"/>
      <c r="F187" s="105" t="s">
        <v>566</v>
      </c>
      <c r="G187" s="205" t="s">
        <v>322</v>
      </c>
      <c r="H187" s="15">
        <v>40</v>
      </c>
      <c r="I187" s="16">
        <v>515</v>
      </c>
      <c r="J187" s="208">
        <v>14424543</v>
      </c>
      <c r="K187" s="19">
        <f t="shared" si="25"/>
        <v>28008.821359223301</v>
      </c>
      <c r="L187" s="18">
        <v>47455</v>
      </c>
      <c r="M187" s="17">
        <f t="shared" ref="M187:M195" si="29">J187</f>
        <v>14424543</v>
      </c>
      <c r="N187" s="19">
        <f t="shared" si="27"/>
        <v>303.96255399852492</v>
      </c>
      <c r="O187" s="26"/>
      <c r="P187" s="38"/>
      <c r="Q187" s="50"/>
      <c r="R187" s="50"/>
      <c r="S187" s="71"/>
      <c r="T187" s="51"/>
      <c r="U187" s="77"/>
    </row>
    <row r="188" spans="1:21" s="4" customFormat="1" ht="27" customHeight="1" x14ac:dyDescent="0.15">
      <c r="A188" s="7"/>
      <c r="B188" s="36" t="s">
        <v>666</v>
      </c>
      <c r="C188" s="43">
        <f t="shared" si="28"/>
        <v>184</v>
      </c>
      <c r="D188" s="175">
        <v>2</v>
      </c>
      <c r="E188" s="175"/>
      <c r="F188" s="105" t="s">
        <v>567</v>
      </c>
      <c r="G188" s="205" t="s">
        <v>323</v>
      </c>
      <c r="H188" s="15">
        <v>80</v>
      </c>
      <c r="I188" s="16">
        <v>851</v>
      </c>
      <c r="J188" s="208">
        <v>12772585</v>
      </c>
      <c r="K188" s="19">
        <f t="shared" si="25"/>
        <v>15008.91304347826</v>
      </c>
      <c r="L188" s="18">
        <v>66184</v>
      </c>
      <c r="M188" s="17">
        <f t="shared" si="29"/>
        <v>12772585</v>
      </c>
      <c r="N188" s="19">
        <f t="shared" si="27"/>
        <v>192.98599359361779</v>
      </c>
      <c r="O188" s="26"/>
      <c r="P188" s="38"/>
      <c r="Q188" s="50"/>
      <c r="R188" s="50"/>
      <c r="S188" s="71"/>
      <c r="T188" s="51"/>
      <c r="U188" s="77"/>
    </row>
    <row r="189" spans="1:21" s="4" customFormat="1" ht="27" customHeight="1" x14ac:dyDescent="0.15">
      <c r="A189" s="7"/>
      <c r="B189" s="36" t="s">
        <v>666</v>
      </c>
      <c r="C189" s="43">
        <f t="shared" si="28"/>
        <v>185</v>
      </c>
      <c r="D189" s="175">
        <v>2</v>
      </c>
      <c r="E189" s="175"/>
      <c r="F189" s="105" t="s">
        <v>568</v>
      </c>
      <c r="G189" s="205" t="s">
        <v>324</v>
      </c>
      <c r="H189" s="15">
        <v>20</v>
      </c>
      <c r="I189" s="16">
        <v>281</v>
      </c>
      <c r="J189" s="208">
        <v>5327403</v>
      </c>
      <c r="K189" s="19">
        <f t="shared" si="25"/>
        <v>18958.729537366547</v>
      </c>
      <c r="L189" s="18">
        <v>26588.5</v>
      </c>
      <c r="M189" s="17">
        <f t="shared" si="29"/>
        <v>5327403</v>
      </c>
      <c r="N189" s="19">
        <f t="shared" si="27"/>
        <v>200.36493220753334</v>
      </c>
      <c r="O189" s="26"/>
      <c r="P189" s="38"/>
      <c r="Q189" s="50" t="s">
        <v>663</v>
      </c>
      <c r="R189" s="50" t="s">
        <v>663</v>
      </c>
      <c r="S189" s="71">
        <v>1.4E-3</v>
      </c>
      <c r="T189" s="51"/>
      <c r="U189" s="77"/>
    </row>
    <row r="190" spans="1:21" s="4" customFormat="1" ht="27" customHeight="1" x14ac:dyDescent="0.15">
      <c r="A190" s="7"/>
      <c r="B190" s="36" t="s">
        <v>666</v>
      </c>
      <c r="C190" s="43">
        <f t="shared" si="28"/>
        <v>186</v>
      </c>
      <c r="D190" s="175">
        <v>2</v>
      </c>
      <c r="E190" s="175"/>
      <c r="F190" s="105" t="s">
        <v>568</v>
      </c>
      <c r="G190" s="205" t="s">
        <v>325</v>
      </c>
      <c r="H190" s="15">
        <v>25</v>
      </c>
      <c r="I190" s="16">
        <v>242</v>
      </c>
      <c r="J190" s="208">
        <v>3073496</v>
      </c>
      <c r="K190" s="19">
        <f t="shared" si="25"/>
        <v>12700.396694214876</v>
      </c>
      <c r="L190" s="18">
        <v>26730</v>
      </c>
      <c r="M190" s="17">
        <f t="shared" si="29"/>
        <v>3073496</v>
      </c>
      <c r="N190" s="19">
        <f t="shared" si="27"/>
        <v>114.98301533857089</v>
      </c>
      <c r="O190" s="26"/>
      <c r="P190" s="38"/>
      <c r="Q190" s="50" t="s">
        <v>663</v>
      </c>
      <c r="R190" s="50" t="s">
        <v>663</v>
      </c>
      <c r="S190" s="71">
        <v>1.9E-3</v>
      </c>
      <c r="T190" s="51"/>
      <c r="U190" s="77"/>
    </row>
    <row r="191" spans="1:21" s="4" customFormat="1" ht="27" customHeight="1" x14ac:dyDescent="0.15">
      <c r="A191" s="7"/>
      <c r="B191" s="36" t="s">
        <v>666</v>
      </c>
      <c r="C191" s="43">
        <f t="shared" si="28"/>
        <v>187</v>
      </c>
      <c r="D191" s="175">
        <v>2</v>
      </c>
      <c r="E191" s="175"/>
      <c r="F191" s="105" t="s">
        <v>569</v>
      </c>
      <c r="G191" s="205" t="s">
        <v>326</v>
      </c>
      <c r="H191" s="15">
        <v>20</v>
      </c>
      <c r="I191" s="16">
        <v>216</v>
      </c>
      <c r="J191" s="208">
        <v>2405820</v>
      </c>
      <c r="K191" s="19">
        <f t="shared" si="25"/>
        <v>11138.055555555555</v>
      </c>
      <c r="L191" s="18">
        <v>21600</v>
      </c>
      <c r="M191" s="17">
        <f t="shared" si="29"/>
        <v>2405820</v>
      </c>
      <c r="N191" s="19">
        <f t="shared" si="27"/>
        <v>111.38055555555556</v>
      </c>
      <c r="O191" s="26"/>
      <c r="P191" s="38"/>
      <c r="Q191" s="50"/>
      <c r="R191" s="50"/>
      <c r="S191" s="71"/>
      <c r="T191" s="51"/>
      <c r="U191" s="77"/>
    </row>
    <row r="192" spans="1:21" s="13" customFormat="1" ht="27" customHeight="1" x14ac:dyDescent="0.15">
      <c r="A192" s="177"/>
      <c r="B192" s="36" t="s">
        <v>666</v>
      </c>
      <c r="C192" s="156">
        <f t="shared" si="28"/>
        <v>188</v>
      </c>
      <c r="D192" s="177">
        <v>2</v>
      </c>
      <c r="E192" s="177"/>
      <c r="F192" s="105" t="s">
        <v>570</v>
      </c>
      <c r="G192" s="115" t="s">
        <v>327</v>
      </c>
      <c r="H192" s="207">
        <v>20</v>
      </c>
      <c r="I192" s="18">
        <v>240</v>
      </c>
      <c r="J192" s="208">
        <v>4748292</v>
      </c>
      <c r="K192" s="19">
        <f t="shared" si="25"/>
        <v>19784.55</v>
      </c>
      <c r="L192" s="18">
        <v>23760</v>
      </c>
      <c r="M192" s="208">
        <f t="shared" si="29"/>
        <v>4748292</v>
      </c>
      <c r="N192" s="19">
        <f>IF(AND(L192&gt;0,M192&gt;0),M192/L192,0)</f>
        <v>199.84393939393939</v>
      </c>
      <c r="O192" s="209"/>
      <c r="P192" s="154"/>
      <c r="Q192" s="194"/>
      <c r="R192" s="194"/>
      <c r="S192" s="193"/>
      <c r="T192" s="51" t="s">
        <v>663</v>
      </c>
      <c r="U192" s="77">
        <v>0.02</v>
      </c>
    </row>
    <row r="193" spans="1:21" s="4" customFormat="1" ht="27" customHeight="1" x14ac:dyDescent="0.15">
      <c r="A193" s="7"/>
      <c r="B193" s="36" t="s">
        <v>666</v>
      </c>
      <c r="C193" s="43">
        <f t="shared" si="28"/>
        <v>189</v>
      </c>
      <c r="D193" s="175">
        <v>2</v>
      </c>
      <c r="E193" s="175"/>
      <c r="F193" s="105" t="s">
        <v>571</v>
      </c>
      <c r="G193" s="205" t="s">
        <v>328</v>
      </c>
      <c r="H193" s="15">
        <v>20</v>
      </c>
      <c r="I193" s="16">
        <v>314</v>
      </c>
      <c r="J193" s="208">
        <v>3129072</v>
      </c>
      <c r="K193" s="19">
        <f t="shared" si="25"/>
        <v>9965.1974522292985</v>
      </c>
      <c r="L193" s="18">
        <v>9918</v>
      </c>
      <c r="M193" s="17">
        <f t="shared" si="29"/>
        <v>3129072</v>
      </c>
      <c r="N193" s="19">
        <f t="shared" si="27"/>
        <v>315.4942528735632</v>
      </c>
      <c r="O193" s="26"/>
      <c r="P193" s="38"/>
      <c r="Q193" s="50"/>
      <c r="R193" s="50"/>
      <c r="S193" s="71"/>
      <c r="T193" s="51"/>
      <c r="U193" s="77"/>
    </row>
    <row r="194" spans="1:21" s="4" customFormat="1" ht="27" customHeight="1" x14ac:dyDescent="0.15">
      <c r="A194" s="7"/>
      <c r="B194" s="36" t="s">
        <v>666</v>
      </c>
      <c r="C194" s="43">
        <f t="shared" si="28"/>
        <v>190</v>
      </c>
      <c r="D194" s="175">
        <v>2</v>
      </c>
      <c r="E194" s="175"/>
      <c r="F194" s="105" t="s">
        <v>572</v>
      </c>
      <c r="G194" s="205" t="s">
        <v>329</v>
      </c>
      <c r="H194" s="15">
        <v>20</v>
      </c>
      <c r="I194" s="16">
        <v>260</v>
      </c>
      <c r="J194" s="208">
        <v>3474800</v>
      </c>
      <c r="K194" s="19">
        <f t="shared" si="25"/>
        <v>13364.615384615385</v>
      </c>
      <c r="L194" s="18">
        <v>19796</v>
      </c>
      <c r="M194" s="17">
        <f t="shared" si="29"/>
        <v>3474800</v>
      </c>
      <c r="N194" s="19">
        <f t="shared" si="27"/>
        <v>175.53041018387552</v>
      </c>
      <c r="O194" s="26"/>
      <c r="P194" s="38"/>
      <c r="Q194" s="50"/>
      <c r="R194" s="50"/>
      <c r="S194" s="71"/>
      <c r="T194" s="51"/>
      <c r="U194" s="77"/>
    </row>
    <row r="195" spans="1:21" s="4" customFormat="1" ht="27" customHeight="1" x14ac:dyDescent="0.15">
      <c r="A195" s="7"/>
      <c r="B195" s="36" t="s">
        <v>666</v>
      </c>
      <c r="C195" s="43">
        <f t="shared" si="28"/>
        <v>191</v>
      </c>
      <c r="D195" s="175">
        <v>2</v>
      </c>
      <c r="E195" s="175"/>
      <c r="F195" s="105" t="s">
        <v>573</v>
      </c>
      <c r="G195" s="205" t="s">
        <v>330</v>
      </c>
      <c r="H195" s="15">
        <v>18</v>
      </c>
      <c r="I195" s="16">
        <v>230</v>
      </c>
      <c r="J195" s="208">
        <v>1944159</v>
      </c>
      <c r="K195" s="19">
        <f t="shared" si="25"/>
        <v>8452.8652173913051</v>
      </c>
      <c r="L195" s="18">
        <v>18623</v>
      </c>
      <c r="M195" s="17">
        <f t="shared" si="29"/>
        <v>1944159</v>
      </c>
      <c r="N195" s="19">
        <f t="shared" si="27"/>
        <v>104.39558610320572</v>
      </c>
      <c r="O195" s="26"/>
      <c r="P195" s="38"/>
      <c r="Q195" s="50"/>
      <c r="R195" s="50"/>
      <c r="S195" s="71"/>
      <c r="T195" s="51"/>
      <c r="U195" s="77"/>
    </row>
    <row r="196" spans="1:21" s="13" customFormat="1" ht="27" customHeight="1" x14ac:dyDescent="0.15">
      <c r="A196" s="177"/>
      <c r="B196" s="36" t="s">
        <v>662</v>
      </c>
      <c r="C196" s="156">
        <f t="shared" si="28"/>
        <v>192</v>
      </c>
      <c r="D196" s="177">
        <v>2</v>
      </c>
      <c r="E196" s="177"/>
      <c r="F196" s="105" t="s">
        <v>574</v>
      </c>
      <c r="G196" s="115" t="s">
        <v>669</v>
      </c>
      <c r="H196" s="207">
        <v>20</v>
      </c>
      <c r="I196" s="18">
        <v>305</v>
      </c>
      <c r="J196" s="208">
        <v>3155888</v>
      </c>
      <c r="K196" s="19">
        <f>IF(AND(I196&gt;0,J196&gt;0),J196/I196,0)</f>
        <v>10347.173770491803</v>
      </c>
      <c r="L196" s="18">
        <v>24676</v>
      </c>
      <c r="M196" s="208">
        <f>J196</f>
        <v>3155888</v>
      </c>
      <c r="N196" s="19">
        <f>IF(AND(L196&gt;0,M196&gt;0),M196/L196,0)</f>
        <v>127.89301345436861</v>
      </c>
      <c r="O196" s="209"/>
      <c r="P196" s="154"/>
      <c r="Q196" s="194"/>
      <c r="R196" s="194"/>
      <c r="S196" s="193"/>
      <c r="T196" s="51"/>
      <c r="U196" s="77"/>
    </row>
    <row r="197" spans="1:21" s="4" customFormat="1" ht="27" customHeight="1" x14ac:dyDescent="0.15">
      <c r="A197" s="7"/>
      <c r="B197" s="36" t="s">
        <v>666</v>
      </c>
      <c r="C197" s="43">
        <f t="shared" si="28"/>
        <v>193</v>
      </c>
      <c r="D197" s="175">
        <v>2</v>
      </c>
      <c r="E197" s="175"/>
      <c r="F197" s="105" t="s">
        <v>575</v>
      </c>
      <c r="G197" s="205" t="s">
        <v>331</v>
      </c>
      <c r="H197" s="15">
        <v>48</v>
      </c>
      <c r="I197" s="16">
        <v>605</v>
      </c>
      <c r="J197" s="208">
        <v>9604622</v>
      </c>
      <c r="K197" s="19">
        <f t="shared" si="25"/>
        <v>15875.408264462811</v>
      </c>
      <c r="L197" s="18">
        <v>29040</v>
      </c>
      <c r="M197" s="17">
        <f>J197</f>
        <v>9604622</v>
      </c>
      <c r="N197" s="19">
        <f t="shared" si="27"/>
        <v>330.73767217630854</v>
      </c>
      <c r="O197" s="26"/>
      <c r="P197" s="38"/>
      <c r="Q197" s="50" t="s">
        <v>663</v>
      </c>
      <c r="R197" s="50"/>
      <c r="S197" s="71">
        <v>5.0000000000000001E-3</v>
      </c>
      <c r="T197" s="51"/>
      <c r="U197" s="77"/>
    </row>
    <row r="198" spans="1:21" s="4" customFormat="1" ht="27" customHeight="1" x14ac:dyDescent="0.15">
      <c r="A198" s="7"/>
      <c r="B198" s="36" t="s">
        <v>662</v>
      </c>
      <c r="C198" s="43">
        <f t="shared" si="28"/>
        <v>194</v>
      </c>
      <c r="D198" s="175">
        <v>2</v>
      </c>
      <c r="E198" s="175"/>
      <c r="F198" s="105" t="s">
        <v>576</v>
      </c>
      <c r="G198" s="205" t="s">
        <v>332</v>
      </c>
      <c r="H198" s="15"/>
      <c r="I198" s="16"/>
      <c r="J198" s="208"/>
      <c r="K198" s="19">
        <f t="shared" si="25"/>
        <v>0</v>
      </c>
      <c r="L198" s="18"/>
      <c r="M198" s="17"/>
      <c r="N198" s="19">
        <f t="shared" si="27"/>
        <v>0</v>
      </c>
      <c r="O198" s="26"/>
      <c r="P198" s="154" t="s">
        <v>680</v>
      </c>
      <c r="Q198" s="50"/>
      <c r="R198" s="50"/>
      <c r="S198" s="71"/>
      <c r="T198" s="51"/>
      <c r="U198" s="77"/>
    </row>
    <row r="199" spans="1:21" s="4" customFormat="1" ht="27" customHeight="1" x14ac:dyDescent="0.15">
      <c r="A199" s="7"/>
      <c r="B199" s="36" t="s">
        <v>666</v>
      </c>
      <c r="C199" s="43">
        <f t="shared" si="28"/>
        <v>195</v>
      </c>
      <c r="D199" s="175">
        <v>2</v>
      </c>
      <c r="E199" s="175"/>
      <c r="F199" s="105" t="s">
        <v>577</v>
      </c>
      <c r="G199" s="205" t="s">
        <v>333</v>
      </c>
      <c r="H199" s="15">
        <v>10</v>
      </c>
      <c r="I199" s="16">
        <v>140</v>
      </c>
      <c r="J199" s="208">
        <v>1013873</v>
      </c>
      <c r="K199" s="19">
        <f t="shared" si="25"/>
        <v>7241.95</v>
      </c>
      <c r="L199" s="18">
        <v>12584</v>
      </c>
      <c r="M199" s="17">
        <f t="shared" ref="M199:M208" si="30">J199</f>
        <v>1013873</v>
      </c>
      <c r="N199" s="19">
        <f t="shared" si="27"/>
        <v>80.568420216147487</v>
      </c>
      <c r="O199" s="26"/>
      <c r="P199" s="38"/>
      <c r="Q199" s="50"/>
      <c r="R199" s="50"/>
      <c r="S199" s="71"/>
      <c r="T199" s="51"/>
      <c r="U199" s="77"/>
    </row>
    <row r="200" spans="1:21" s="4" customFormat="1" ht="27" customHeight="1" x14ac:dyDescent="0.15">
      <c r="A200" s="7"/>
      <c r="B200" s="36" t="s">
        <v>666</v>
      </c>
      <c r="C200" s="43">
        <f t="shared" si="28"/>
        <v>196</v>
      </c>
      <c r="D200" s="175">
        <v>2</v>
      </c>
      <c r="E200" s="175"/>
      <c r="F200" s="105" t="s">
        <v>577</v>
      </c>
      <c r="G200" s="205" t="s">
        <v>334</v>
      </c>
      <c r="H200" s="15">
        <v>50</v>
      </c>
      <c r="I200" s="16">
        <v>603</v>
      </c>
      <c r="J200" s="208">
        <v>3176375</v>
      </c>
      <c r="K200" s="19">
        <f t="shared" si="25"/>
        <v>5267.6202321724713</v>
      </c>
      <c r="L200" s="18">
        <v>53887</v>
      </c>
      <c r="M200" s="17">
        <f t="shared" si="30"/>
        <v>3176375</v>
      </c>
      <c r="N200" s="19">
        <f t="shared" si="27"/>
        <v>58.945107354278399</v>
      </c>
      <c r="O200" s="26"/>
      <c r="P200" s="38"/>
      <c r="Q200" s="50"/>
      <c r="R200" s="50"/>
      <c r="S200" s="71"/>
      <c r="T200" s="51" t="s">
        <v>663</v>
      </c>
      <c r="U200" s="77">
        <v>0.05</v>
      </c>
    </row>
    <row r="201" spans="1:21" s="4" customFormat="1" ht="27" customHeight="1" x14ac:dyDescent="0.15">
      <c r="A201" s="7"/>
      <c r="B201" s="36" t="s">
        <v>666</v>
      </c>
      <c r="C201" s="43">
        <f t="shared" si="28"/>
        <v>197</v>
      </c>
      <c r="D201" s="175">
        <v>2</v>
      </c>
      <c r="E201" s="175"/>
      <c r="F201" s="105" t="s">
        <v>578</v>
      </c>
      <c r="G201" s="205" t="s">
        <v>335</v>
      </c>
      <c r="H201" s="15">
        <v>14</v>
      </c>
      <c r="I201" s="16">
        <v>226</v>
      </c>
      <c r="J201" s="208">
        <v>900000</v>
      </c>
      <c r="K201" s="19">
        <f t="shared" si="25"/>
        <v>3982.3008849557523</v>
      </c>
      <c r="L201" s="18">
        <v>11707</v>
      </c>
      <c r="M201" s="17">
        <f t="shared" si="30"/>
        <v>900000</v>
      </c>
      <c r="N201" s="19">
        <f t="shared" si="27"/>
        <v>76.877082087639877</v>
      </c>
      <c r="O201" s="26"/>
      <c r="P201" s="38"/>
      <c r="Q201" s="50"/>
      <c r="R201" s="50"/>
      <c r="S201" s="71"/>
      <c r="T201" s="51"/>
      <c r="U201" s="77"/>
    </row>
    <row r="202" spans="1:21" s="4" customFormat="1" ht="27" customHeight="1" x14ac:dyDescent="0.15">
      <c r="A202" s="7"/>
      <c r="B202" s="36" t="s">
        <v>667</v>
      </c>
      <c r="C202" s="43">
        <f t="shared" si="28"/>
        <v>198</v>
      </c>
      <c r="D202" s="175">
        <v>2</v>
      </c>
      <c r="E202" s="175"/>
      <c r="F202" s="105" t="s">
        <v>579</v>
      </c>
      <c r="G202" s="205" t="s">
        <v>336</v>
      </c>
      <c r="H202" s="15">
        <v>20</v>
      </c>
      <c r="I202" s="16">
        <v>208</v>
      </c>
      <c r="J202" s="208">
        <v>2244109</v>
      </c>
      <c r="K202" s="19">
        <f t="shared" si="25"/>
        <v>10788.985576923076</v>
      </c>
      <c r="L202" s="18"/>
      <c r="M202" s="17">
        <f t="shared" si="30"/>
        <v>2244109</v>
      </c>
      <c r="N202" s="19">
        <f t="shared" si="27"/>
        <v>0</v>
      </c>
      <c r="O202" s="26"/>
      <c r="P202" s="38"/>
      <c r="Q202" s="50"/>
      <c r="R202" s="50"/>
      <c r="S202" s="71"/>
      <c r="T202" s="51"/>
      <c r="U202" s="77"/>
    </row>
    <row r="203" spans="1:21" s="4" customFormat="1" ht="27" customHeight="1" x14ac:dyDescent="0.15">
      <c r="A203" s="7"/>
      <c r="B203" s="36" t="s">
        <v>667</v>
      </c>
      <c r="C203" s="43">
        <f t="shared" si="28"/>
        <v>199</v>
      </c>
      <c r="D203" s="175">
        <v>2</v>
      </c>
      <c r="E203" s="175"/>
      <c r="F203" s="105" t="s">
        <v>580</v>
      </c>
      <c r="G203" s="205" t="s">
        <v>337</v>
      </c>
      <c r="H203" s="15">
        <v>10</v>
      </c>
      <c r="I203" s="16">
        <v>103</v>
      </c>
      <c r="J203" s="208">
        <v>1926100</v>
      </c>
      <c r="K203" s="19">
        <f t="shared" si="25"/>
        <v>18700</v>
      </c>
      <c r="L203" s="18"/>
      <c r="M203" s="17">
        <f t="shared" si="30"/>
        <v>1926100</v>
      </c>
      <c r="N203" s="19">
        <f t="shared" si="27"/>
        <v>0</v>
      </c>
      <c r="O203" s="26"/>
      <c r="P203" s="38"/>
      <c r="Q203" s="50" t="s">
        <v>663</v>
      </c>
      <c r="R203" s="50"/>
      <c r="S203" s="71">
        <v>0.23400000000000001</v>
      </c>
      <c r="T203" s="51"/>
      <c r="U203" s="77"/>
    </row>
    <row r="204" spans="1:21" s="4" customFormat="1" ht="27" customHeight="1" x14ac:dyDescent="0.15">
      <c r="A204" s="7"/>
      <c r="B204" s="36" t="s">
        <v>667</v>
      </c>
      <c r="C204" s="43">
        <f t="shared" si="28"/>
        <v>200</v>
      </c>
      <c r="D204" s="175">
        <v>2</v>
      </c>
      <c r="E204" s="175"/>
      <c r="F204" s="105" t="s">
        <v>581</v>
      </c>
      <c r="G204" s="205" t="s">
        <v>338</v>
      </c>
      <c r="H204" s="15">
        <v>20</v>
      </c>
      <c r="I204" s="16">
        <v>118</v>
      </c>
      <c r="J204" s="208">
        <v>1437907</v>
      </c>
      <c r="K204" s="19">
        <f t="shared" si="25"/>
        <v>12185.652542372882</v>
      </c>
      <c r="L204" s="18">
        <v>12715</v>
      </c>
      <c r="M204" s="17">
        <f t="shared" si="30"/>
        <v>1437907</v>
      </c>
      <c r="N204" s="19">
        <f t="shared" si="27"/>
        <v>113.08745576091231</v>
      </c>
      <c r="O204" s="26"/>
      <c r="P204" s="38"/>
      <c r="Q204" s="50"/>
      <c r="R204" s="50"/>
      <c r="S204" s="71"/>
      <c r="T204" s="51"/>
      <c r="U204" s="77"/>
    </row>
    <row r="205" spans="1:21" s="4" customFormat="1" ht="27" customHeight="1" x14ac:dyDescent="0.15">
      <c r="A205" s="7"/>
      <c r="B205" s="36" t="s">
        <v>667</v>
      </c>
      <c r="C205" s="43">
        <f t="shared" si="28"/>
        <v>201</v>
      </c>
      <c r="D205" s="175">
        <v>2</v>
      </c>
      <c r="E205" s="175"/>
      <c r="F205" s="105" t="s">
        <v>582</v>
      </c>
      <c r="G205" s="205" t="s">
        <v>339</v>
      </c>
      <c r="H205" s="15">
        <v>20</v>
      </c>
      <c r="I205" s="16">
        <v>237</v>
      </c>
      <c r="J205" s="208">
        <v>1631829</v>
      </c>
      <c r="K205" s="19">
        <f t="shared" si="25"/>
        <v>6885.3544303797471</v>
      </c>
      <c r="L205" s="18">
        <v>11962</v>
      </c>
      <c r="M205" s="17">
        <f t="shared" si="30"/>
        <v>1631829</v>
      </c>
      <c r="N205" s="19">
        <f t="shared" si="27"/>
        <v>136.41773950844342</v>
      </c>
      <c r="O205" s="26"/>
      <c r="P205" s="38"/>
      <c r="Q205" s="50"/>
      <c r="R205" s="50"/>
      <c r="S205" s="71"/>
      <c r="T205" s="51"/>
      <c r="U205" s="77"/>
    </row>
    <row r="206" spans="1:21" s="4" customFormat="1" ht="27" customHeight="1" x14ac:dyDescent="0.15">
      <c r="A206" s="7"/>
      <c r="B206" s="36" t="s">
        <v>667</v>
      </c>
      <c r="C206" s="43">
        <f t="shared" si="28"/>
        <v>202</v>
      </c>
      <c r="D206" s="175">
        <v>2</v>
      </c>
      <c r="E206" s="175"/>
      <c r="F206" s="105" t="s">
        <v>583</v>
      </c>
      <c r="G206" s="205" t="s">
        <v>340</v>
      </c>
      <c r="H206" s="15">
        <v>30</v>
      </c>
      <c r="I206" s="16">
        <v>324</v>
      </c>
      <c r="J206" s="208">
        <v>12998000</v>
      </c>
      <c r="K206" s="19">
        <f t="shared" si="25"/>
        <v>40117.283950617282</v>
      </c>
      <c r="L206" s="18">
        <v>38093</v>
      </c>
      <c r="M206" s="17">
        <f t="shared" si="30"/>
        <v>12998000</v>
      </c>
      <c r="N206" s="19">
        <f t="shared" si="27"/>
        <v>341.21754653085867</v>
      </c>
      <c r="O206" s="26"/>
      <c r="P206" s="38"/>
      <c r="Q206" s="50"/>
      <c r="R206" s="50"/>
      <c r="S206" s="71"/>
      <c r="T206" s="51"/>
      <c r="U206" s="77"/>
    </row>
    <row r="207" spans="1:21" s="4" customFormat="1" ht="27" customHeight="1" x14ac:dyDescent="0.15">
      <c r="A207" s="7"/>
      <c r="B207" s="36" t="s">
        <v>667</v>
      </c>
      <c r="C207" s="43">
        <f t="shared" si="28"/>
        <v>203</v>
      </c>
      <c r="D207" s="175">
        <v>2</v>
      </c>
      <c r="E207" s="175"/>
      <c r="F207" s="105" t="s">
        <v>90</v>
      </c>
      <c r="G207" s="205" t="s">
        <v>341</v>
      </c>
      <c r="H207" s="15">
        <v>20</v>
      </c>
      <c r="I207" s="16">
        <v>135</v>
      </c>
      <c r="J207" s="208">
        <v>3708601</v>
      </c>
      <c r="K207" s="19">
        <f t="shared" si="25"/>
        <v>27471.118518518517</v>
      </c>
      <c r="L207" s="18">
        <v>10068</v>
      </c>
      <c r="M207" s="17">
        <f t="shared" si="30"/>
        <v>3708601</v>
      </c>
      <c r="N207" s="19">
        <f t="shared" si="27"/>
        <v>368.35528406833532</v>
      </c>
      <c r="O207" s="26"/>
      <c r="P207" s="38"/>
      <c r="Q207" s="50" t="s">
        <v>663</v>
      </c>
      <c r="R207" s="50"/>
      <c r="S207" s="71">
        <v>0.28370000000000001</v>
      </c>
      <c r="T207" s="51"/>
      <c r="U207" s="77"/>
    </row>
    <row r="208" spans="1:21" s="4" customFormat="1" ht="27" customHeight="1" x14ac:dyDescent="0.15">
      <c r="A208" s="7"/>
      <c r="B208" s="36" t="s">
        <v>662</v>
      </c>
      <c r="C208" s="43">
        <f t="shared" si="28"/>
        <v>204</v>
      </c>
      <c r="D208" s="175">
        <v>2</v>
      </c>
      <c r="E208" s="175"/>
      <c r="F208" s="105" t="s">
        <v>90</v>
      </c>
      <c r="G208" s="205" t="s">
        <v>342</v>
      </c>
      <c r="H208" s="15">
        <v>20</v>
      </c>
      <c r="I208" s="16">
        <v>74</v>
      </c>
      <c r="J208" s="208">
        <v>1416213</v>
      </c>
      <c r="K208" s="19">
        <f>IF(AND(I208&gt;0,J208&gt;0),J208/I208,0)</f>
        <v>19138.013513513513</v>
      </c>
      <c r="L208" s="18">
        <v>5500.49</v>
      </c>
      <c r="M208" s="17">
        <f t="shared" si="30"/>
        <v>1416213</v>
      </c>
      <c r="N208" s="19">
        <f>IF(AND(L208&gt;0,M208&gt;0),M208/L208,0)</f>
        <v>257.47033446111163</v>
      </c>
      <c r="O208" s="26"/>
      <c r="P208" s="38"/>
      <c r="Q208" s="50"/>
      <c r="R208" s="50"/>
      <c r="S208" s="71"/>
      <c r="T208" s="51"/>
      <c r="U208" s="77"/>
    </row>
    <row r="209" spans="1:21" s="13" customFormat="1" ht="27" customHeight="1" x14ac:dyDescent="0.15">
      <c r="A209" s="177"/>
      <c r="B209" s="36" t="s">
        <v>662</v>
      </c>
      <c r="C209" s="156">
        <f t="shared" si="28"/>
        <v>205</v>
      </c>
      <c r="D209" s="177">
        <v>2</v>
      </c>
      <c r="E209" s="177"/>
      <c r="F209" s="105" t="s">
        <v>584</v>
      </c>
      <c r="G209" s="115" t="s">
        <v>343</v>
      </c>
      <c r="H209" s="207">
        <v>30</v>
      </c>
      <c r="I209" s="18">
        <v>365</v>
      </c>
      <c r="J209" s="240">
        <v>1577113</v>
      </c>
      <c r="K209" s="19">
        <f>IF(AND(I209&gt;0,J209&gt;0),J209/I209,0)</f>
        <v>4320.8575342465756</v>
      </c>
      <c r="L209" s="18">
        <v>24840</v>
      </c>
      <c r="M209" s="208">
        <f>J209</f>
        <v>1577113</v>
      </c>
      <c r="N209" s="19">
        <f>IF(AND(L209&gt;0,M209&gt;0),M209/L209,0)</f>
        <v>63.490861513687598</v>
      </c>
      <c r="O209" s="209"/>
      <c r="P209" s="154"/>
      <c r="Q209" s="194"/>
      <c r="R209" s="194"/>
      <c r="S209" s="193"/>
      <c r="T209" s="51"/>
      <c r="U209" s="77"/>
    </row>
    <row r="210" spans="1:21" s="4" customFormat="1" ht="27" customHeight="1" x14ac:dyDescent="0.15">
      <c r="A210" s="7"/>
      <c r="B210" s="36" t="s">
        <v>667</v>
      </c>
      <c r="C210" s="43">
        <f t="shared" ref="C210:C241" si="31">C209+1</f>
        <v>206</v>
      </c>
      <c r="D210" s="175">
        <v>2</v>
      </c>
      <c r="E210" s="175"/>
      <c r="F210" s="105" t="s">
        <v>585</v>
      </c>
      <c r="G210" s="205" t="s">
        <v>344</v>
      </c>
      <c r="H210" s="15">
        <v>30</v>
      </c>
      <c r="I210" s="16">
        <v>349</v>
      </c>
      <c r="J210" s="208">
        <v>7021028</v>
      </c>
      <c r="K210" s="19">
        <f t="shared" si="25"/>
        <v>20117.558739255015</v>
      </c>
      <c r="L210" s="18">
        <v>30270</v>
      </c>
      <c r="M210" s="17">
        <f>J210</f>
        <v>7021028</v>
      </c>
      <c r="N210" s="19">
        <f t="shared" si="27"/>
        <v>231.94674595308888</v>
      </c>
      <c r="O210" s="26"/>
      <c r="P210" s="38"/>
      <c r="Q210" s="50"/>
      <c r="R210" s="50"/>
      <c r="S210" s="71"/>
      <c r="T210" s="51"/>
      <c r="U210" s="77"/>
    </row>
    <row r="211" spans="1:21" s="4" customFormat="1" ht="27" customHeight="1" x14ac:dyDescent="0.15">
      <c r="A211" s="7"/>
      <c r="B211" s="36" t="s">
        <v>667</v>
      </c>
      <c r="C211" s="43">
        <f t="shared" si="31"/>
        <v>207</v>
      </c>
      <c r="D211" s="175">
        <v>2</v>
      </c>
      <c r="E211" s="175"/>
      <c r="F211" s="105" t="s">
        <v>586</v>
      </c>
      <c r="G211" s="205" t="s">
        <v>345</v>
      </c>
      <c r="H211" s="15">
        <v>10</v>
      </c>
      <c r="I211" s="16">
        <v>65</v>
      </c>
      <c r="J211" s="208">
        <v>1116100</v>
      </c>
      <c r="K211" s="19">
        <f t="shared" si="25"/>
        <v>17170.76923076923</v>
      </c>
      <c r="L211" s="18">
        <v>7392</v>
      </c>
      <c r="M211" s="17">
        <f>J211</f>
        <v>1116100</v>
      </c>
      <c r="N211" s="19">
        <f t="shared" si="27"/>
        <v>150.98755411255411</v>
      </c>
      <c r="O211" s="26"/>
      <c r="P211" s="38"/>
      <c r="Q211" s="50" t="s">
        <v>663</v>
      </c>
      <c r="R211" s="50"/>
      <c r="S211" s="71">
        <v>0.15379999999999999</v>
      </c>
      <c r="T211" s="51"/>
      <c r="U211" s="77"/>
    </row>
    <row r="212" spans="1:21" s="4" customFormat="1" ht="27" customHeight="1" x14ac:dyDescent="0.15">
      <c r="A212" s="7"/>
      <c r="B212" s="36" t="s">
        <v>662</v>
      </c>
      <c r="C212" s="43">
        <f t="shared" si="31"/>
        <v>208</v>
      </c>
      <c r="D212" s="175">
        <v>2</v>
      </c>
      <c r="E212" s="175"/>
      <c r="F212" s="105" t="s">
        <v>587</v>
      </c>
      <c r="G212" s="205" t="s">
        <v>346</v>
      </c>
      <c r="H212" s="15">
        <v>15</v>
      </c>
      <c r="I212" s="16">
        <v>170</v>
      </c>
      <c r="J212" s="208">
        <v>980807</v>
      </c>
      <c r="K212" s="19">
        <f>IF(AND(I212&gt;0,J212&gt;0),J212/I212,0)</f>
        <v>5769.4529411764706</v>
      </c>
      <c r="L212" s="18">
        <v>10656</v>
      </c>
      <c r="M212" s="17">
        <f>J212</f>
        <v>980807</v>
      </c>
      <c r="N212" s="19">
        <f>IF(AND(L212&gt;0,M212&gt;0),M212/L212,0)</f>
        <v>92.042698948948953</v>
      </c>
      <c r="O212" s="26"/>
      <c r="P212" s="38"/>
      <c r="Q212" s="50"/>
      <c r="R212" s="50"/>
      <c r="S212" s="71"/>
      <c r="T212" s="51"/>
      <c r="U212" s="77"/>
    </row>
    <row r="213" spans="1:21" s="4" customFormat="1" ht="27" customHeight="1" x14ac:dyDescent="0.15">
      <c r="A213" s="7"/>
      <c r="B213" s="36" t="s">
        <v>662</v>
      </c>
      <c r="C213" s="43">
        <f t="shared" si="31"/>
        <v>209</v>
      </c>
      <c r="D213" s="175">
        <v>2</v>
      </c>
      <c r="E213" s="175"/>
      <c r="F213" s="105" t="s">
        <v>588</v>
      </c>
      <c r="G213" s="205" t="s">
        <v>347</v>
      </c>
      <c r="H213" s="15">
        <v>30</v>
      </c>
      <c r="I213" s="16">
        <v>375</v>
      </c>
      <c r="J213" s="208">
        <v>5795761</v>
      </c>
      <c r="K213" s="19">
        <f t="shared" si="25"/>
        <v>15455.362666666666</v>
      </c>
      <c r="L213" s="18">
        <v>37215</v>
      </c>
      <c r="M213" s="17">
        <v>5795761</v>
      </c>
      <c r="N213" s="19">
        <f t="shared" si="27"/>
        <v>155.73722961171572</v>
      </c>
      <c r="O213" s="26"/>
      <c r="P213" s="38"/>
      <c r="Q213" s="50" t="s">
        <v>663</v>
      </c>
      <c r="R213" s="50"/>
      <c r="S213" s="71">
        <v>8.6999999999999994E-2</v>
      </c>
      <c r="T213" s="51"/>
      <c r="U213" s="77"/>
    </row>
    <row r="214" spans="1:21" s="4" customFormat="1" ht="27" customHeight="1" x14ac:dyDescent="0.15">
      <c r="A214" s="7"/>
      <c r="B214" s="36" t="s">
        <v>662</v>
      </c>
      <c r="C214" s="43">
        <f t="shared" si="31"/>
        <v>210</v>
      </c>
      <c r="D214" s="175">
        <v>2</v>
      </c>
      <c r="E214" s="175"/>
      <c r="F214" s="105" t="s">
        <v>588</v>
      </c>
      <c r="G214" s="205" t="s">
        <v>348</v>
      </c>
      <c r="H214" s="15">
        <v>10</v>
      </c>
      <c r="I214" s="16">
        <v>121</v>
      </c>
      <c r="J214" s="208">
        <v>627492</v>
      </c>
      <c r="K214" s="19">
        <f t="shared" si="25"/>
        <v>5185.8842975206608</v>
      </c>
      <c r="L214" s="18">
        <v>7664</v>
      </c>
      <c r="M214" s="17">
        <v>627492</v>
      </c>
      <c r="N214" s="19">
        <f t="shared" si="27"/>
        <v>81.875260960334032</v>
      </c>
      <c r="O214" s="26"/>
      <c r="P214" s="38"/>
      <c r="Q214" s="50"/>
      <c r="R214" s="50"/>
      <c r="S214" s="71"/>
      <c r="T214" s="51"/>
      <c r="U214" s="77"/>
    </row>
    <row r="215" spans="1:21" s="4" customFormat="1" ht="27" customHeight="1" x14ac:dyDescent="0.15">
      <c r="A215" s="7"/>
      <c r="B215" s="36" t="s">
        <v>662</v>
      </c>
      <c r="C215" s="43">
        <f t="shared" si="31"/>
        <v>211</v>
      </c>
      <c r="D215" s="175">
        <v>2</v>
      </c>
      <c r="E215" s="175"/>
      <c r="F215" s="105" t="s">
        <v>588</v>
      </c>
      <c r="G215" s="205" t="s">
        <v>349</v>
      </c>
      <c r="H215" s="15">
        <v>20</v>
      </c>
      <c r="I215" s="16">
        <v>148</v>
      </c>
      <c r="J215" s="208">
        <v>2361847</v>
      </c>
      <c r="K215" s="19">
        <f t="shared" si="25"/>
        <v>15958.425675675675</v>
      </c>
      <c r="L215" s="18">
        <v>15056</v>
      </c>
      <c r="M215" s="17">
        <v>2361847</v>
      </c>
      <c r="N215" s="19">
        <f t="shared" si="27"/>
        <v>156.87081562167907</v>
      </c>
      <c r="O215" s="26"/>
      <c r="P215" s="38"/>
      <c r="Q215" s="50"/>
      <c r="R215" s="50"/>
      <c r="S215" s="71"/>
      <c r="T215" s="51"/>
      <c r="U215" s="77"/>
    </row>
    <row r="216" spans="1:21" s="4" customFormat="1" ht="27" customHeight="1" x14ac:dyDescent="0.15">
      <c r="A216" s="7"/>
      <c r="B216" s="36" t="s">
        <v>662</v>
      </c>
      <c r="C216" s="43">
        <f t="shared" si="31"/>
        <v>212</v>
      </c>
      <c r="D216" s="175">
        <v>2</v>
      </c>
      <c r="E216" s="175"/>
      <c r="F216" s="105" t="s">
        <v>589</v>
      </c>
      <c r="G216" s="205" t="s">
        <v>350</v>
      </c>
      <c r="H216" s="15">
        <v>10</v>
      </c>
      <c r="I216" s="16">
        <v>137</v>
      </c>
      <c r="J216" s="208">
        <v>458930</v>
      </c>
      <c r="K216" s="19">
        <f t="shared" si="25"/>
        <v>3349.8540145985403</v>
      </c>
      <c r="L216" s="18">
        <v>10865</v>
      </c>
      <c r="M216" s="17">
        <v>458930</v>
      </c>
      <c r="N216" s="19">
        <f t="shared" si="27"/>
        <v>42.239300506212608</v>
      </c>
      <c r="O216" s="26"/>
      <c r="P216" s="38"/>
      <c r="Q216" s="50"/>
      <c r="R216" s="50"/>
      <c r="S216" s="71"/>
      <c r="T216" s="51"/>
      <c r="U216" s="77"/>
    </row>
    <row r="217" spans="1:21" s="4" customFormat="1" ht="27" customHeight="1" x14ac:dyDescent="0.15">
      <c r="A217" s="7"/>
      <c r="B217" s="36" t="s">
        <v>662</v>
      </c>
      <c r="C217" s="43">
        <f t="shared" si="31"/>
        <v>213</v>
      </c>
      <c r="D217" s="175">
        <v>1</v>
      </c>
      <c r="E217" s="175"/>
      <c r="F217" s="105" t="s">
        <v>590</v>
      </c>
      <c r="G217" s="205" t="s">
        <v>351</v>
      </c>
      <c r="H217" s="15">
        <v>20</v>
      </c>
      <c r="I217" s="16">
        <v>145</v>
      </c>
      <c r="J217" s="208">
        <v>3709715</v>
      </c>
      <c r="K217" s="19">
        <f t="shared" si="25"/>
        <v>25584.241379310344</v>
      </c>
      <c r="L217" s="18">
        <v>14050</v>
      </c>
      <c r="M217" s="17">
        <v>3709715</v>
      </c>
      <c r="N217" s="19">
        <f t="shared" si="27"/>
        <v>264.03665480427048</v>
      </c>
      <c r="O217" s="26"/>
      <c r="P217" s="38"/>
      <c r="Q217" s="50"/>
      <c r="R217" s="50"/>
      <c r="S217" s="71"/>
      <c r="T217" s="51"/>
      <c r="U217" s="77"/>
    </row>
    <row r="218" spans="1:21" s="4" customFormat="1" ht="27" customHeight="1" x14ac:dyDescent="0.15">
      <c r="A218" s="7"/>
      <c r="B218" s="36" t="s">
        <v>662</v>
      </c>
      <c r="C218" s="43">
        <f t="shared" si="31"/>
        <v>214</v>
      </c>
      <c r="D218" s="175">
        <v>6</v>
      </c>
      <c r="E218" s="175"/>
      <c r="F218" s="105" t="s">
        <v>591</v>
      </c>
      <c r="G218" s="205" t="s">
        <v>352</v>
      </c>
      <c r="H218" s="15">
        <v>20</v>
      </c>
      <c r="I218" s="16">
        <v>255</v>
      </c>
      <c r="J218" s="208">
        <v>1813471</v>
      </c>
      <c r="K218" s="19">
        <f t="shared" si="25"/>
        <v>7111.6509803921572</v>
      </c>
      <c r="L218" s="18">
        <v>18581.3</v>
      </c>
      <c r="M218" s="17">
        <v>1813471</v>
      </c>
      <c r="N218" s="19">
        <f t="shared" si="27"/>
        <v>97.596562135049751</v>
      </c>
      <c r="O218" s="26"/>
      <c r="P218" s="38"/>
      <c r="Q218" s="50"/>
      <c r="R218" s="50"/>
      <c r="S218" s="71"/>
      <c r="T218" s="51"/>
      <c r="U218" s="77"/>
    </row>
    <row r="219" spans="1:21" s="4" customFormat="1" ht="27" customHeight="1" x14ac:dyDescent="0.15">
      <c r="A219" s="7"/>
      <c r="B219" s="36" t="s">
        <v>662</v>
      </c>
      <c r="C219" s="43">
        <f t="shared" si="31"/>
        <v>215</v>
      </c>
      <c r="D219" s="175">
        <v>1</v>
      </c>
      <c r="E219" s="175"/>
      <c r="F219" s="105" t="s">
        <v>592</v>
      </c>
      <c r="G219" s="205" t="s">
        <v>353</v>
      </c>
      <c r="H219" s="15">
        <v>25</v>
      </c>
      <c r="I219" s="16">
        <v>256</v>
      </c>
      <c r="J219" s="208">
        <v>2066541</v>
      </c>
      <c r="K219" s="19">
        <f t="shared" si="25"/>
        <v>8072.42578125</v>
      </c>
      <c r="L219" s="18">
        <v>17664.2</v>
      </c>
      <c r="M219" s="17">
        <v>2066541</v>
      </c>
      <c r="N219" s="19">
        <f t="shared" si="27"/>
        <v>116.99035337009317</v>
      </c>
      <c r="O219" s="26"/>
      <c r="P219" s="38"/>
      <c r="Q219" s="50"/>
      <c r="R219" s="50"/>
      <c r="S219" s="71"/>
      <c r="T219" s="51"/>
      <c r="U219" s="77"/>
    </row>
    <row r="220" spans="1:21" s="4" customFormat="1" ht="27" customHeight="1" x14ac:dyDescent="0.15">
      <c r="A220" s="7"/>
      <c r="B220" s="36" t="s">
        <v>662</v>
      </c>
      <c r="C220" s="43">
        <f t="shared" si="31"/>
        <v>216</v>
      </c>
      <c r="D220" s="175">
        <v>5</v>
      </c>
      <c r="E220" s="175"/>
      <c r="F220" s="105" t="s">
        <v>593</v>
      </c>
      <c r="G220" s="205" t="s">
        <v>354</v>
      </c>
      <c r="H220" s="15">
        <v>20</v>
      </c>
      <c r="I220" s="16">
        <v>92</v>
      </c>
      <c r="J220" s="208">
        <v>616611</v>
      </c>
      <c r="K220" s="19">
        <f t="shared" si="25"/>
        <v>6702.29347826087</v>
      </c>
      <c r="L220" s="18">
        <v>5954.5</v>
      </c>
      <c r="M220" s="17">
        <v>616611</v>
      </c>
      <c r="N220" s="19">
        <f t="shared" si="27"/>
        <v>103.55378285330423</v>
      </c>
      <c r="O220" s="26"/>
      <c r="P220" s="38"/>
      <c r="Q220" s="50"/>
      <c r="R220" s="50"/>
      <c r="S220" s="71"/>
      <c r="T220" s="51"/>
      <c r="U220" s="77"/>
    </row>
    <row r="221" spans="1:21" s="4" customFormat="1" ht="27" customHeight="1" x14ac:dyDescent="0.15">
      <c r="A221" s="7"/>
      <c r="B221" s="36" t="s">
        <v>662</v>
      </c>
      <c r="C221" s="43">
        <f t="shared" si="31"/>
        <v>217</v>
      </c>
      <c r="D221" s="175">
        <v>5</v>
      </c>
      <c r="E221" s="175"/>
      <c r="F221" s="105" t="s">
        <v>355</v>
      </c>
      <c r="G221" s="205" t="s">
        <v>355</v>
      </c>
      <c r="H221" s="15">
        <v>20</v>
      </c>
      <c r="I221" s="16">
        <v>225</v>
      </c>
      <c r="J221" s="208">
        <v>3746286</v>
      </c>
      <c r="K221" s="19">
        <f t="shared" si="25"/>
        <v>16650.16</v>
      </c>
      <c r="L221" s="18">
        <v>12000</v>
      </c>
      <c r="M221" s="17">
        <v>3746286</v>
      </c>
      <c r="N221" s="19">
        <f t="shared" si="27"/>
        <v>312.19049999999999</v>
      </c>
      <c r="O221" s="26"/>
      <c r="P221" s="38"/>
      <c r="Q221" s="50"/>
      <c r="R221" s="50"/>
      <c r="S221" s="71"/>
      <c r="T221" s="51"/>
      <c r="U221" s="77"/>
    </row>
    <row r="222" spans="1:21" s="4" customFormat="1" ht="27" customHeight="1" x14ac:dyDescent="0.15">
      <c r="A222" s="7"/>
      <c r="B222" s="36" t="s">
        <v>662</v>
      </c>
      <c r="C222" s="43">
        <f t="shared" si="31"/>
        <v>218</v>
      </c>
      <c r="D222" s="175">
        <v>5</v>
      </c>
      <c r="E222" s="175"/>
      <c r="F222" s="105" t="s">
        <v>594</v>
      </c>
      <c r="G222" s="205" t="s">
        <v>356</v>
      </c>
      <c r="H222" s="15">
        <v>20</v>
      </c>
      <c r="I222" s="16">
        <v>238</v>
      </c>
      <c r="J222" s="208">
        <v>2761556</v>
      </c>
      <c r="K222" s="19">
        <f t="shared" si="25"/>
        <v>11603.176470588236</v>
      </c>
      <c r="L222" s="18">
        <v>16345</v>
      </c>
      <c r="M222" s="17">
        <v>2761556</v>
      </c>
      <c r="N222" s="19">
        <f t="shared" si="27"/>
        <v>168.9541755888651</v>
      </c>
      <c r="O222" s="26"/>
      <c r="P222" s="38"/>
      <c r="Q222" s="50"/>
      <c r="R222" s="50"/>
      <c r="S222" s="71"/>
      <c r="T222" s="51"/>
      <c r="U222" s="77"/>
    </row>
    <row r="223" spans="1:21" s="4" customFormat="1" ht="27" customHeight="1" x14ac:dyDescent="0.15">
      <c r="A223" s="7"/>
      <c r="B223" s="36" t="s">
        <v>662</v>
      </c>
      <c r="C223" s="43">
        <f t="shared" si="31"/>
        <v>219</v>
      </c>
      <c r="D223" s="175">
        <v>5</v>
      </c>
      <c r="E223" s="175"/>
      <c r="F223" s="105" t="s">
        <v>595</v>
      </c>
      <c r="G223" s="205" t="s">
        <v>357</v>
      </c>
      <c r="H223" s="15">
        <v>20</v>
      </c>
      <c r="I223" s="16">
        <v>211</v>
      </c>
      <c r="J223" s="208">
        <v>4399300</v>
      </c>
      <c r="K223" s="19">
        <f t="shared" si="25"/>
        <v>20849.763033175357</v>
      </c>
      <c r="L223" s="18">
        <v>21630</v>
      </c>
      <c r="M223" s="17">
        <v>4399300</v>
      </c>
      <c r="N223" s="19">
        <f t="shared" si="27"/>
        <v>203.38881183541378</v>
      </c>
      <c r="O223" s="26"/>
      <c r="P223" s="38"/>
      <c r="Q223" s="50"/>
      <c r="R223" s="50"/>
      <c r="S223" s="71"/>
      <c r="T223" s="51"/>
      <c r="U223" s="77"/>
    </row>
    <row r="224" spans="1:21" s="4" customFormat="1" ht="27" customHeight="1" x14ac:dyDescent="0.15">
      <c r="A224" s="7"/>
      <c r="B224" s="36" t="s">
        <v>662</v>
      </c>
      <c r="C224" s="43">
        <f t="shared" si="31"/>
        <v>220</v>
      </c>
      <c r="D224" s="175">
        <v>5</v>
      </c>
      <c r="E224" s="175"/>
      <c r="F224" s="105" t="s">
        <v>596</v>
      </c>
      <c r="G224" s="205" t="s">
        <v>358</v>
      </c>
      <c r="H224" s="15">
        <v>20</v>
      </c>
      <c r="I224" s="16">
        <v>148</v>
      </c>
      <c r="J224" s="208">
        <v>1721123</v>
      </c>
      <c r="K224" s="19">
        <f t="shared" si="25"/>
        <v>11629.20945945946</v>
      </c>
      <c r="L224" s="18">
        <v>11840</v>
      </c>
      <c r="M224" s="17">
        <v>1721123</v>
      </c>
      <c r="N224" s="19">
        <f t="shared" si="27"/>
        <v>145.36511824324324</v>
      </c>
      <c r="O224" s="26"/>
      <c r="P224" s="38"/>
      <c r="Q224" s="50"/>
      <c r="R224" s="50"/>
      <c r="S224" s="71"/>
      <c r="T224" s="51"/>
      <c r="U224" s="77"/>
    </row>
    <row r="225" spans="1:21" s="4" customFormat="1" ht="27" customHeight="1" x14ac:dyDescent="0.15">
      <c r="A225" s="7"/>
      <c r="B225" s="36" t="s">
        <v>662</v>
      </c>
      <c r="C225" s="43">
        <f t="shared" si="31"/>
        <v>221</v>
      </c>
      <c r="D225" s="175"/>
      <c r="E225" s="175"/>
      <c r="F225" s="105" t="s">
        <v>597</v>
      </c>
      <c r="G225" s="115" t="s">
        <v>688</v>
      </c>
      <c r="H225" s="15"/>
      <c r="I225" s="16"/>
      <c r="J225" s="208"/>
      <c r="K225" s="19">
        <f t="shared" si="25"/>
        <v>0</v>
      </c>
      <c r="L225" s="18"/>
      <c r="M225" s="17"/>
      <c r="N225" s="19">
        <f t="shared" si="27"/>
        <v>0</v>
      </c>
      <c r="O225" s="26"/>
      <c r="P225" s="154"/>
      <c r="Q225" s="50"/>
      <c r="R225" s="50"/>
      <c r="S225" s="71"/>
      <c r="T225" s="51"/>
      <c r="U225" s="77"/>
    </row>
    <row r="226" spans="1:21" s="4" customFormat="1" ht="27" customHeight="1" x14ac:dyDescent="0.15">
      <c r="A226" s="7"/>
      <c r="B226" s="36" t="s">
        <v>662</v>
      </c>
      <c r="C226" s="43">
        <f t="shared" si="31"/>
        <v>222</v>
      </c>
      <c r="D226" s="175">
        <v>5</v>
      </c>
      <c r="E226" s="175"/>
      <c r="F226" s="105" t="s">
        <v>598</v>
      </c>
      <c r="G226" s="205" t="s">
        <v>359</v>
      </c>
      <c r="H226" s="15">
        <v>20</v>
      </c>
      <c r="I226" s="16">
        <v>88</v>
      </c>
      <c r="J226" s="208">
        <v>1585375</v>
      </c>
      <c r="K226" s="19">
        <f>IF(AND(I226&gt;0,J226&gt;0),J226/I226,0)</f>
        <v>18015.625</v>
      </c>
      <c r="L226" s="18">
        <v>6382.5</v>
      </c>
      <c r="M226" s="17">
        <f>J226</f>
        <v>1585375</v>
      </c>
      <c r="N226" s="19">
        <f>IF(AND(L226&gt;0,M226&gt;0),M226/L226,0)</f>
        <v>248.39404622013316</v>
      </c>
      <c r="O226" s="26"/>
      <c r="P226" s="38"/>
      <c r="Q226" s="50"/>
      <c r="R226" s="50"/>
      <c r="S226" s="71"/>
      <c r="T226" s="51"/>
      <c r="U226" s="77"/>
    </row>
    <row r="227" spans="1:21" s="13" customFormat="1" ht="27" customHeight="1" x14ac:dyDescent="0.15">
      <c r="A227" s="177"/>
      <c r="B227" s="36" t="s">
        <v>662</v>
      </c>
      <c r="C227" s="156">
        <f t="shared" si="31"/>
        <v>223</v>
      </c>
      <c r="D227" s="165">
        <v>5</v>
      </c>
      <c r="E227" s="165"/>
      <c r="F227" s="105" t="s">
        <v>599</v>
      </c>
      <c r="G227" s="115" t="s">
        <v>689</v>
      </c>
      <c r="H227" s="207">
        <v>20</v>
      </c>
      <c r="I227" s="18">
        <v>9</v>
      </c>
      <c r="J227" s="208">
        <v>22500</v>
      </c>
      <c r="K227" s="19">
        <f t="shared" si="25"/>
        <v>2500</v>
      </c>
      <c r="L227" s="18">
        <v>216</v>
      </c>
      <c r="M227" s="208">
        <f>J227</f>
        <v>22500</v>
      </c>
      <c r="N227" s="19">
        <f t="shared" si="27"/>
        <v>104.16666666666667</v>
      </c>
      <c r="O227" s="209"/>
      <c r="P227" s="154"/>
      <c r="Q227" s="194"/>
      <c r="R227" s="194"/>
      <c r="S227" s="193"/>
      <c r="T227" s="51"/>
      <c r="U227" s="77"/>
    </row>
    <row r="228" spans="1:21" s="13" customFormat="1" ht="27" customHeight="1" x14ac:dyDescent="0.15">
      <c r="A228" s="177"/>
      <c r="B228" s="36" t="s">
        <v>662</v>
      </c>
      <c r="C228" s="156">
        <f t="shared" si="31"/>
        <v>224</v>
      </c>
      <c r="D228" s="165">
        <v>5</v>
      </c>
      <c r="E228" s="165"/>
      <c r="F228" s="105" t="s">
        <v>599</v>
      </c>
      <c r="G228" s="115" t="s">
        <v>690</v>
      </c>
      <c r="H228" s="207">
        <v>20</v>
      </c>
      <c r="I228" s="18">
        <v>199</v>
      </c>
      <c r="J228" s="208">
        <v>4830951</v>
      </c>
      <c r="K228" s="19">
        <f t="shared" ref="K228:K291" si="32">IF(AND(I228&gt;0,J228&gt;0),J228/I228,0)</f>
        <v>24276.135678391958</v>
      </c>
      <c r="L228" s="18">
        <v>23179</v>
      </c>
      <c r="M228" s="208">
        <f>J228</f>
        <v>4830951</v>
      </c>
      <c r="N228" s="19">
        <f t="shared" si="27"/>
        <v>208.41930195435523</v>
      </c>
      <c r="O228" s="209"/>
      <c r="P228" s="154"/>
      <c r="Q228" s="194" t="s">
        <v>663</v>
      </c>
      <c r="R228" s="194"/>
      <c r="S228" s="193">
        <v>2.264E-2</v>
      </c>
      <c r="T228" s="51"/>
      <c r="U228" s="77"/>
    </row>
    <row r="229" spans="1:21" s="4" customFormat="1" ht="27" customHeight="1" x14ac:dyDescent="0.15">
      <c r="A229" s="7"/>
      <c r="B229" s="36" t="s">
        <v>662</v>
      </c>
      <c r="C229" s="43">
        <f t="shared" si="31"/>
        <v>225</v>
      </c>
      <c r="D229" s="175">
        <v>5</v>
      </c>
      <c r="E229" s="175"/>
      <c r="F229" s="105" t="s">
        <v>600</v>
      </c>
      <c r="G229" s="205" t="s">
        <v>360</v>
      </c>
      <c r="H229" s="15">
        <v>20</v>
      </c>
      <c r="I229" s="16">
        <v>84</v>
      </c>
      <c r="J229" s="241">
        <f>J225-J226-J227+J228</f>
        <v>3223076</v>
      </c>
      <c r="K229" s="19">
        <f>IF(AND(I229&gt;0,J229&gt;0),J229/I229,0)</f>
        <v>38369.952380952382</v>
      </c>
      <c r="L229" s="18">
        <v>2811</v>
      </c>
      <c r="M229" s="17">
        <f>J229</f>
        <v>3223076</v>
      </c>
      <c r="N229" s="19">
        <f>IF(AND(L229&gt;0,M229&gt;0),M229/L229,0)</f>
        <v>1146.5940946282462</v>
      </c>
      <c r="O229" s="26"/>
      <c r="P229" s="38"/>
      <c r="Q229" s="50" t="s">
        <v>663</v>
      </c>
      <c r="R229" s="50"/>
      <c r="S229" s="71">
        <v>1</v>
      </c>
      <c r="T229" s="51"/>
      <c r="U229" s="77"/>
    </row>
    <row r="230" spans="1:21" s="4" customFormat="1" ht="27" customHeight="1" x14ac:dyDescent="0.15">
      <c r="A230" s="7"/>
      <c r="B230" s="36" t="s">
        <v>662</v>
      </c>
      <c r="C230" s="43">
        <f t="shared" si="31"/>
        <v>226</v>
      </c>
      <c r="D230" s="175">
        <v>5</v>
      </c>
      <c r="E230" s="175"/>
      <c r="F230" s="105" t="s">
        <v>601</v>
      </c>
      <c r="G230" s="205" t="s">
        <v>361</v>
      </c>
      <c r="H230" s="15">
        <v>20</v>
      </c>
      <c r="I230" s="16">
        <v>120</v>
      </c>
      <c r="J230" s="208">
        <v>1069245</v>
      </c>
      <c r="K230" s="19">
        <f t="shared" si="32"/>
        <v>8910.375</v>
      </c>
      <c r="L230" s="18">
        <v>8059.5</v>
      </c>
      <c r="M230" s="17">
        <v>1069245</v>
      </c>
      <c r="N230" s="19">
        <f t="shared" si="27"/>
        <v>132.66890005583474</v>
      </c>
      <c r="O230" s="26"/>
      <c r="P230" s="38"/>
      <c r="Q230" s="50"/>
      <c r="R230" s="50"/>
      <c r="S230" s="71"/>
      <c r="T230" s="51"/>
      <c r="U230" s="77"/>
    </row>
    <row r="231" spans="1:21" s="4" customFormat="1" ht="27" customHeight="1" x14ac:dyDescent="0.15">
      <c r="A231" s="7"/>
      <c r="B231" s="36" t="s">
        <v>662</v>
      </c>
      <c r="C231" s="43">
        <f t="shared" si="31"/>
        <v>227</v>
      </c>
      <c r="D231" s="175">
        <v>5</v>
      </c>
      <c r="E231" s="175"/>
      <c r="F231" s="105" t="s">
        <v>602</v>
      </c>
      <c r="G231" s="205" t="s">
        <v>362</v>
      </c>
      <c r="H231" s="15">
        <v>20</v>
      </c>
      <c r="I231" s="16">
        <v>142</v>
      </c>
      <c r="J231" s="208">
        <v>3341671</v>
      </c>
      <c r="K231" s="19">
        <f t="shared" si="32"/>
        <v>23532.894366197183</v>
      </c>
      <c r="L231" s="18">
        <v>14153</v>
      </c>
      <c r="M231" s="17">
        <v>3341671</v>
      </c>
      <c r="N231" s="19">
        <f t="shared" si="27"/>
        <v>236.11043594997528</v>
      </c>
      <c r="O231" s="26"/>
      <c r="P231" s="38"/>
      <c r="Q231" s="50"/>
      <c r="R231" s="50"/>
      <c r="S231" s="71"/>
      <c r="T231" s="51"/>
      <c r="U231" s="77"/>
    </row>
    <row r="232" spans="1:21" s="4" customFormat="1" ht="27" customHeight="1" x14ac:dyDescent="0.15">
      <c r="A232" s="7"/>
      <c r="B232" s="36" t="s">
        <v>662</v>
      </c>
      <c r="C232" s="43">
        <f t="shared" si="31"/>
        <v>228</v>
      </c>
      <c r="D232" s="175">
        <v>5</v>
      </c>
      <c r="E232" s="175"/>
      <c r="F232" s="105" t="s">
        <v>603</v>
      </c>
      <c r="G232" s="205" t="s">
        <v>363</v>
      </c>
      <c r="H232" s="15">
        <v>20</v>
      </c>
      <c r="I232" s="16">
        <v>242</v>
      </c>
      <c r="J232" s="208">
        <v>2577840</v>
      </c>
      <c r="K232" s="19">
        <f t="shared" si="32"/>
        <v>10652.231404958678</v>
      </c>
      <c r="L232" s="18">
        <v>19250</v>
      </c>
      <c r="M232" s="17">
        <v>2577840</v>
      </c>
      <c r="N232" s="19">
        <f t="shared" si="27"/>
        <v>133.91376623376624</v>
      </c>
      <c r="O232" s="26"/>
      <c r="P232" s="38"/>
      <c r="Q232" s="50"/>
      <c r="R232" s="50"/>
      <c r="S232" s="71"/>
      <c r="T232" s="51"/>
      <c r="U232" s="77"/>
    </row>
    <row r="233" spans="1:21" s="4" customFormat="1" ht="27" customHeight="1" x14ac:dyDescent="0.15">
      <c r="A233" s="7"/>
      <c r="B233" s="36" t="s">
        <v>662</v>
      </c>
      <c r="C233" s="43">
        <f t="shared" si="31"/>
        <v>229</v>
      </c>
      <c r="D233" s="175"/>
      <c r="E233" s="175"/>
      <c r="F233" s="105" t="s">
        <v>604</v>
      </c>
      <c r="G233" s="205" t="s">
        <v>364</v>
      </c>
      <c r="H233" s="15"/>
      <c r="I233" s="16"/>
      <c r="J233" s="208"/>
      <c r="K233" s="19">
        <f t="shared" si="32"/>
        <v>0</v>
      </c>
      <c r="L233" s="18"/>
      <c r="M233" s="17"/>
      <c r="N233" s="19">
        <f t="shared" si="27"/>
        <v>0</v>
      </c>
      <c r="O233" s="26"/>
      <c r="P233" s="154"/>
      <c r="Q233" s="50"/>
      <c r="R233" s="50"/>
      <c r="S233" s="71"/>
      <c r="T233" s="51"/>
      <c r="U233" s="77"/>
    </row>
    <row r="234" spans="1:21" s="4" customFormat="1" ht="27" customHeight="1" x14ac:dyDescent="0.15">
      <c r="A234" s="7"/>
      <c r="B234" s="36" t="s">
        <v>662</v>
      </c>
      <c r="C234" s="43">
        <f t="shared" si="31"/>
        <v>230</v>
      </c>
      <c r="D234" s="175">
        <v>5</v>
      </c>
      <c r="E234" s="175"/>
      <c r="F234" s="105" t="s">
        <v>605</v>
      </c>
      <c r="G234" s="115" t="s">
        <v>961</v>
      </c>
      <c r="H234" s="15">
        <v>10</v>
      </c>
      <c r="I234" s="16">
        <v>0</v>
      </c>
      <c r="J234" s="208">
        <v>0</v>
      </c>
      <c r="K234" s="19">
        <f t="shared" si="32"/>
        <v>0</v>
      </c>
      <c r="L234" s="18">
        <v>0</v>
      </c>
      <c r="M234" s="17">
        <f>J234</f>
        <v>0</v>
      </c>
      <c r="N234" s="19">
        <f t="shared" si="27"/>
        <v>0</v>
      </c>
      <c r="O234" s="26"/>
      <c r="P234" s="38"/>
      <c r="Q234" s="50"/>
      <c r="R234" s="50"/>
      <c r="S234" s="71"/>
      <c r="T234" s="51"/>
      <c r="U234" s="77"/>
    </row>
    <row r="235" spans="1:21" s="4" customFormat="1" ht="27" customHeight="1" x14ac:dyDescent="0.15">
      <c r="A235" s="7"/>
      <c r="B235" s="36" t="s">
        <v>662</v>
      </c>
      <c r="C235" s="43">
        <f t="shared" si="31"/>
        <v>231</v>
      </c>
      <c r="D235" s="175">
        <v>5</v>
      </c>
      <c r="E235" s="175"/>
      <c r="F235" s="105" t="s">
        <v>606</v>
      </c>
      <c r="G235" s="205" t="s">
        <v>365</v>
      </c>
      <c r="H235" s="15">
        <v>40</v>
      </c>
      <c r="I235" s="16">
        <v>468</v>
      </c>
      <c r="J235" s="208">
        <v>11113640</v>
      </c>
      <c r="K235" s="19">
        <f t="shared" si="32"/>
        <v>23747.094017094016</v>
      </c>
      <c r="L235" s="18">
        <v>40970</v>
      </c>
      <c r="M235" s="17">
        <v>11113640</v>
      </c>
      <c r="N235" s="19">
        <f t="shared" si="27"/>
        <v>271.26287527459118</v>
      </c>
      <c r="O235" s="26"/>
      <c r="P235" s="38"/>
      <c r="Q235" s="50"/>
      <c r="R235" s="50"/>
      <c r="S235" s="71"/>
      <c r="T235" s="51"/>
      <c r="U235" s="77"/>
    </row>
    <row r="236" spans="1:21" s="4" customFormat="1" ht="27" customHeight="1" x14ac:dyDescent="0.15">
      <c r="A236" s="7"/>
      <c r="B236" s="36" t="s">
        <v>662</v>
      </c>
      <c r="C236" s="43">
        <f t="shared" si="31"/>
        <v>232</v>
      </c>
      <c r="D236" s="175">
        <v>5</v>
      </c>
      <c r="E236" s="175"/>
      <c r="F236" s="105" t="s">
        <v>607</v>
      </c>
      <c r="G236" s="205" t="s">
        <v>366</v>
      </c>
      <c r="H236" s="15">
        <v>20</v>
      </c>
      <c r="I236" s="16">
        <v>156</v>
      </c>
      <c r="J236" s="208">
        <v>680200</v>
      </c>
      <c r="K236" s="19">
        <f t="shared" si="32"/>
        <v>4360.2564102564102</v>
      </c>
      <c r="L236" s="18">
        <v>20237</v>
      </c>
      <c r="M236" s="17">
        <v>680200</v>
      </c>
      <c r="N236" s="19">
        <f t="shared" si="27"/>
        <v>33.611701339131294</v>
      </c>
      <c r="O236" s="26"/>
      <c r="P236" s="38"/>
      <c r="Q236" s="50"/>
      <c r="R236" s="50"/>
      <c r="S236" s="71"/>
      <c r="T236" s="51"/>
      <c r="U236" s="77"/>
    </row>
    <row r="237" spans="1:21" s="4" customFormat="1" ht="27" customHeight="1" x14ac:dyDescent="0.15">
      <c r="A237" s="7"/>
      <c r="B237" s="36" t="s">
        <v>662</v>
      </c>
      <c r="C237" s="43">
        <f t="shared" si="31"/>
        <v>233</v>
      </c>
      <c r="D237" s="175">
        <v>5</v>
      </c>
      <c r="E237" s="175"/>
      <c r="F237" s="105" t="s">
        <v>608</v>
      </c>
      <c r="G237" s="205" t="s">
        <v>367</v>
      </c>
      <c r="H237" s="15">
        <v>20</v>
      </c>
      <c r="I237" s="16">
        <v>210</v>
      </c>
      <c r="J237" s="208">
        <v>3935769</v>
      </c>
      <c r="K237" s="19">
        <f t="shared" si="32"/>
        <v>18741.757142857143</v>
      </c>
      <c r="L237" s="18">
        <v>15129</v>
      </c>
      <c r="M237" s="17">
        <v>3935769</v>
      </c>
      <c r="N237" s="19">
        <f t="shared" si="27"/>
        <v>260.14733293674402</v>
      </c>
      <c r="O237" s="26"/>
      <c r="P237" s="38"/>
      <c r="Q237" s="50"/>
      <c r="R237" s="50"/>
      <c r="S237" s="71"/>
      <c r="T237" s="51"/>
      <c r="U237" s="77"/>
    </row>
    <row r="238" spans="1:21" s="4" customFormat="1" ht="27" customHeight="1" x14ac:dyDescent="0.15">
      <c r="A238" s="7"/>
      <c r="B238" s="36" t="s">
        <v>662</v>
      </c>
      <c r="C238" s="43">
        <f t="shared" si="31"/>
        <v>234</v>
      </c>
      <c r="D238" s="175">
        <v>5</v>
      </c>
      <c r="E238" s="175"/>
      <c r="F238" s="105" t="s">
        <v>608</v>
      </c>
      <c r="G238" s="205" t="s">
        <v>368</v>
      </c>
      <c r="H238" s="15">
        <v>20</v>
      </c>
      <c r="I238" s="16">
        <v>171</v>
      </c>
      <c r="J238" s="208">
        <v>1240359</v>
      </c>
      <c r="K238" s="19">
        <f t="shared" si="32"/>
        <v>7253.5614035087719</v>
      </c>
      <c r="L238" s="18">
        <v>5424</v>
      </c>
      <c r="M238" s="17">
        <v>1240359</v>
      </c>
      <c r="N238" s="19">
        <f t="shared" si="27"/>
        <v>228.67975663716814</v>
      </c>
      <c r="O238" s="26"/>
      <c r="P238" s="38"/>
      <c r="Q238" s="50"/>
      <c r="R238" s="50"/>
      <c r="S238" s="71"/>
      <c r="T238" s="51"/>
      <c r="U238" s="77"/>
    </row>
    <row r="239" spans="1:21" s="4" customFormat="1" ht="27" customHeight="1" x14ac:dyDescent="0.15">
      <c r="A239" s="7"/>
      <c r="B239" s="36" t="s">
        <v>662</v>
      </c>
      <c r="C239" s="43">
        <f t="shared" si="31"/>
        <v>235</v>
      </c>
      <c r="D239" s="175">
        <v>5</v>
      </c>
      <c r="E239" s="175"/>
      <c r="F239" s="105" t="s">
        <v>609</v>
      </c>
      <c r="G239" s="205" t="s">
        <v>369</v>
      </c>
      <c r="H239" s="15">
        <v>20</v>
      </c>
      <c r="I239" s="16">
        <v>283</v>
      </c>
      <c r="J239" s="208">
        <v>3125277</v>
      </c>
      <c r="K239" s="19">
        <f t="shared" si="32"/>
        <v>11043.381625441696</v>
      </c>
      <c r="L239" s="18">
        <v>9305</v>
      </c>
      <c r="M239" s="17">
        <v>3125277</v>
      </c>
      <c r="N239" s="19">
        <f t="shared" si="27"/>
        <v>335.8707146695325</v>
      </c>
      <c r="O239" s="26"/>
      <c r="P239" s="38"/>
      <c r="Q239" s="50"/>
      <c r="R239" s="50"/>
      <c r="S239" s="71"/>
      <c r="T239" s="51"/>
      <c r="U239" s="77"/>
    </row>
    <row r="240" spans="1:21" s="13" customFormat="1" ht="27" customHeight="1" x14ac:dyDescent="0.15">
      <c r="A240" s="177"/>
      <c r="B240" s="36" t="s">
        <v>662</v>
      </c>
      <c r="C240" s="156">
        <f t="shared" si="31"/>
        <v>236</v>
      </c>
      <c r="D240" s="177">
        <v>5</v>
      </c>
      <c r="E240" s="177"/>
      <c r="F240" s="105" t="s">
        <v>610</v>
      </c>
      <c r="G240" s="115" t="s">
        <v>682</v>
      </c>
      <c r="H240" s="207">
        <v>20</v>
      </c>
      <c r="I240" s="18">
        <v>163</v>
      </c>
      <c r="J240" s="208">
        <v>1262625</v>
      </c>
      <c r="K240" s="19">
        <f t="shared" si="32"/>
        <v>7746.1656441717787</v>
      </c>
      <c r="L240" s="18">
        <f>M240/N240</f>
        <v>3607.5</v>
      </c>
      <c r="M240" s="208">
        <f>J240</f>
        <v>1262625</v>
      </c>
      <c r="N240" s="19">
        <v>350</v>
      </c>
      <c r="O240" s="209"/>
      <c r="P240" s="154"/>
      <c r="Q240" s="194"/>
      <c r="R240" s="194"/>
      <c r="S240" s="193"/>
      <c r="T240" s="51"/>
      <c r="U240" s="77"/>
    </row>
    <row r="241" spans="1:21" s="4" customFormat="1" ht="27" customHeight="1" x14ac:dyDescent="0.15">
      <c r="A241" s="7"/>
      <c r="B241" s="36" t="s">
        <v>662</v>
      </c>
      <c r="C241" s="43">
        <f t="shared" si="31"/>
        <v>237</v>
      </c>
      <c r="D241" s="175">
        <v>5</v>
      </c>
      <c r="E241" s="175"/>
      <c r="F241" s="105" t="s">
        <v>611</v>
      </c>
      <c r="G241" s="205" t="s">
        <v>370</v>
      </c>
      <c r="H241" s="15">
        <v>20</v>
      </c>
      <c r="I241" s="16">
        <v>313</v>
      </c>
      <c r="J241" s="208">
        <v>10384151</v>
      </c>
      <c r="K241" s="19">
        <f t="shared" si="32"/>
        <v>33176.201277955275</v>
      </c>
      <c r="L241" s="18">
        <v>20656</v>
      </c>
      <c r="M241" s="17">
        <v>10384151</v>
      </c>
      <c r="N241" s="19">
        <f t="shared" ref="N241:N298" si="33">IF(AND(L241&gt;0,M241&gt;0),M241/L241,0)</f>
        <v>502.71838690937255</v>
      </c>
      <c r="O241" s="26"/>
      <c r="P241" s="38"/>
      <c r="Q241" s="50"/>
      <c r="R241" s="50"/>
      <c r="S241" s="71"/>
      <c r="T241" s="51"/>
      <c r="U241" s="77"/>
    </row>
    <row r="242" spans="1:21" s="4" customFormat="1" ht="27" customHeight="1" x14ac:dyDescent="0.15">
      <c r="A242" s="7"/>
      <c r="B242" s="36" t="s">
        <v>662</v>
      </c>
      <c r="C242" s="43">
        <f t="shared" ref="C242:C273" si="34">C241+1</f>
        <v>238</v>
      </c>
      <c r="D242" s="175">
        <v>5</v>
      </c>
      <c r="E242" s="175"/>
      <c r="F242" s="105" t="s">
        <v>611</v>
      </c>
      <c r="G242" s="205" t="s">
        <v>371</v>
      </c>
      <c r="H242" s="15">
        <v>20</v>
      </c>
      <c r="I242" s="16">
        <v>562</v>
      </c>
      <c r="J242" s="208">
        <v>6995628</v>
      </c>
      <c r="K242" s="19">
        <f t="shared" si="32"/>
        <v>12447.73665480427</v>
      </c>
      <c r="L242" s="18">
        <v>24099</v>
      </c>
      <c r="M242" s="17">
        <v>6995628</v>
      </c>
      <c r="N242" s="19">
        <f t="shared" si="33"/>
        <v>290.28706585335493</v>
      </c>
      <c r="O242" s="26"/>
      <c r="P242" s="38"/>
      <c r="Q242" s="50"/>
      <c r="R242" s="50"/>
      <c r="S242" s="71"/>
      <c r="T242" s="51"/>
      <c r="U242" s="77"/>
    </row>
    <row r="243" spans="1:21" s="4" customFormat="1" ht="27" customHeight="1" x14ac:dyDescent="0.15">
      <c r="A243" s="7"/>
      <c r="B243" s="36" t="s">
        <v>662</v>
      </c>
      <c r="C243" s="43">
        <f t="shared" si="34"/>
        <v>239</v>
      </c>
      <c r="D243" s="175">
        <v>5</v>
      </c>
      <c r="E243" s="175"/>
      <c r="F243" s="105" t="s">
        <v>612</v>
      </c>
      <c r="G243" s="205" t="s">
        <v>372</v>
      </c>
      <c r="H243" s="15">
        <v>20</v>
      </c>
      <c r="I243" s="16">
        <v>189</v>
      </c>
      <c r="J243" s="208">
        <v>2490200</v>
      </c>
      <c r="K243" s="19">
        <f t="shared" si="32"/>
        <v>13175.661375661375</v>
      </c>
      <c r="L243" s="18">
        <v>13904</v>
      </c>
      <c r="M243" s="17">
        <v>2490200</v>
      </c>
      <c r="N243" s="19">
        <f t="shared" si="33"/>
        <v>179.09953970080554</v>
      </c>
      <c r="O243" s="26"/>
      <c r="P243" s="38"/>
      <c r="Q243" s="50"/>
      <c r="R243" s="50"/>
      <c r="S243" s="71"/>
      <c r="T243" s="51"/>
      <c r="U243" s="77"/>
    </row>
    <row r="244" spans="1:21" s="4" customFormat="1" ht="27" customHeight="1" x14ac:dyDescent="0.15">
      <c r="A244" s="7"/>
      <c r="B244" s="36" t="s">
        <v>662</v>
      </c>
      <c r="C244" s="43">
        <f t="shared" si="34"/>
        <v>240</v>
      </c>
      <c r="D244" s="175">
        <v>5</v>
      </c>
      <c r="E244" s="175"/>
      <c r="F244" s="105" t="s">
        <v>613</v>
      </c>
      <c r="G244" s="205" t="s">
        <v>373</v>
      </c>
      <c r="H244" s="15">
        <v>20</v>
      </c>
      <c r="I244" s="16">
        <v>190</v>
      </c>
      <c r="J244" s="208">
        <v>3084753</v>
      </c>
      <c r="K244" s="19">
        <f t="shared" si="32"/>
        <v>16235.542105263157</v>
      </c>
      <c r="L244" s="18">
        <v>16777</v>
      </c>
      <c r="M244" s="17">
        <v>3084753</v>
      </c>
      <c r="N244" s="19">
        <f t="shared" si="33"/>
        <v>183.86797401204029</v>
      </c>
      <c r="O244" s="26"/>
      <c r="P244" s="38"/>
      <c r="Q244" s="50"/>
      <c r="R244" s="50"/>
      <c r="S244" s="71"/>
      <c r="T244" s="51"/>
      <c r="U244" s="77"/>
    </row>
    <row r="245" spans="1:21" s="4" customFormat="1" ht="27" customHeight="1" x14ac:dyDescent="0.15">
      <c r="A245" s="7"/>
      <c r="B245" s="36" t="s">
        <v>662</v>
      </c>
      <c r="C245" s="43">
        <f t="shared" si="34"/>
        <v>241</v>
      </c>
      <c r="D245" s="175">
        <v>5</v>
      </c>
      <c r="E245" s="175"/>
      <c r="F245" s="105" t="s">
        <v>614</v>
      </c>
      <c r="G245" s="205" t="s">
        <v>374</v>
      </c>
      <c r="H245" s="15">
        <v>14</v>
      </c>
      <c r="I245" s="16">
        <v>107</v>
      </c>
      <c r="J245" s="208">
        <v>1587900</v>
      </c>
      <c r="K245" s="19">
        <f t="shared" si="32"/>
        <v>14840.186915887851</v>
      </c>
      <c r="L245" s="18">
        <v>8549</v>
      </c>
      <c r="M245" s="17">
        <v>1587900</v>
      </c>
      <c r="N245" s="19">
        <f t="shared" si="33"/>
        <v>185.74102234179435</v>
      </c>
      <c r="O245" s="26"/>
      <c r="P245" s="38"/>
      <c r="Q245" s="50"/>
      <c r="R245" s="50"/>
      <c r="S245" s="71"/>
      <c r="T245" s="51"/>
      <c r="U245" s="77"/>
    </row>
    <row r="246" spans="1:21" s="4" customFormat="1" ht="27" customHeight="1" x14ac:dyDescent="0.15">
      <c r="A246" s="7"/>
      <c r="B246" s="36" t="s">
        <v>662</v>
      </c>
      <c r="C246" s="43">
        <f t="shared" si="34"/>
        <v>242</v>
      </c>
      <c r="D246" s="175">
        <v>5</v>
      </c>
      <c r="E246" s="175"/>
      <c r="F246" s="105" t="s">
        <v>615</v>
      </c>
      <c r="G246" s="205" t="s">
        <v>375</v>
      </c>
      <c r="H246" s="15">
        <v>10</v>
      </c>
      <c r="I246" s="16">
        <v>82</v>
      </c>
      <c r="J246" s="208">
        <v>897909</v>
      </c>
      <c r="K246" s="19">
        <f t="shared" si="32"/>
        <v>10950.109756097561</v>
      </c>
      <c r="L246" s="18">
        <v>5259</v>
      </c>
      <c r="M246" s="17">
        <v>897909</v>
      </c>
      <c r="N246" s="19">
        <f t="shared" si="33"/>
        <v>170.73759269823159</v>
      </c>
      <c r="O246" s="26"/>
      <c r="P246" s="38"/>
      <c r="Q246" s="50"/>
      <c r="R246" s="50"/>
      <c r="S246" s="71"/>
      <c r="T246" s="51"/>
      <c r="U246" s="77"/>
    </row>
    <row r="247" spans="1:21" s="4" customFormat="1" ht="27" customHeight="1" x14ac:dyDescent="0.15">
      <c r="A247" s="7"/>
      <c r="B247" s="36" t="s">
        <v>662</v>
      </c>
      <c r="C247" s="43">
        <f t="shared" si="34"/>
        <v>243</v>
      </c>
      <c r="D247" s="175">
        <v>5</v>
      </c>
      <c r="E247" s="175"/>
      <c r="F247" s="105" t="s">
        <v>92</v>
      </c>
      <c r="G247" s="205" t="s">
        <v>376</v>
      </c>
      <c r="H247" s="15">
        <v>28</v>
      </c>
      <c r="I247" s="16">
        <v>499</v>
      </c>
      <c r="J247" s="208">
        <v>9984280</v>
      </c>
      <c r="K247" s="19">
        <f t="shared" si="32"/>
        <v>20008.577154308616</v>
      </c>
      <c r="L247" s="18">
        <v>29018</v>
      </c>
      <c r="M247" s="17">
        <v>9984280</v>
      </c>
      <c r="N247" s="19">
        <f t="shared" si="33"/>
        <v>344.071955338066</v>
      </c>
      <c r="O247" s="26"/>
      <c r="P247" s="38"/>
      <c r="Q247" s="50"/>
      <c r="R247" s="50"/>
      <c r="S247" s="71"/>
      <c r="T247" s="51"/>
      <c r="U247" s="77"/>
    </row>
    <row r="248" spans="1:21" s="4" customFormat="1" ht="27" customHeight="1" x14ac:dyDescent="0.15">
      <c r="A248" s="7"/>
      <c r="B248" s="36" t="s">
        <v>662</v>
      </c>
      <c r="C248" s="43">
        <f t="shared" si="34"/>
        <v>244</v>
      </c>
      <c r="D248" s="175">
        <v>5</v>
      </c>
      <c r="E248" s="175"/>
      <c r="F248" s="105" t="s">
        <v>92</v>
      </c>
      <c r="G248" s="205" t="s">
        <v>377</v>
      </c>
      <c r="H248" s="15">
        <v>20</v>
      </c>
      <c r="I248" s="16">
        <v>165</v>
      </c>
      <c r="J248" s="208">
        <v>3488994</v>
      </c>
      <c r="K248" s="19">
        <f t="shared" si="32"/>
        <v>21145.418181818182</v>
      </c>
      <c r="L248" s="18">
        <v>10642</v>
      </c>
      <c r="M248" s="17">
        <v>3488994</v>
      </c>
      <c r="N248" s="19">
        <f t="shared" si="33"/>
        <v>327.85134373238111</v>
      </c>
      <c r="O248" s="26"/>
      <c r="P248" s="38"/>
      <c r="Q248" s="50"/>
      <c r="R248" s="50"/>
      <c r="S248" s="71"/>
      <c r="T248" s="51"/>
      <c r="U248" s="77"/>
    </row>
    <row r="249" spans="1:21" s="4" customFormat="1" ht="27" customHeight="1" x14ac:dyDescent="0.15">
      <c r="A249" s="7"/>
      <c r="B249" s="36" t="s">
        <v>662</v>
      </c>
      <c r="C249" s="43">
        <f t="shared" si="34"/>
        <v>245</v>
      </c>
      <c r="D249" s="175">
        <v>5</v>
      </c>
      <c r="E249" s="175"/>
      <c r="F249" s="105" t="s">
        <v>616</v>
      </c>
      <c r="G249" s="205" t="s">
        <v>378</v>
      </c>
      <c r="H249" s="15">
        <v>20</v>
      </c>
      <c r="I249" s="16">
        <v>158</v>
      </c>
      <c r="J249" s="208">
        <v>1479225</v>
      </c>
      <c r="K249" s="19">
        <f t="shared" si="32"/>
        <v>9362.183544303798</v>
      </c>
      <c r="L249" s="18">
        <v>6989.5</v>
      </c>
      <c r="M249" s="17">
        <v>1479225</v>
      </c>
      <c r="N249" s="19">
        <f t="shared" si="33"/>
        <v>211.63531010801918</v>
      </c>
      <c r="O249" s="26"/>
      <c r="P249" s="38"/>
      <c r="Q249" s="50"/>
      <c r="R249" s="50"/>
      <c r="S249" s="71"/>
      <c r="T249" s="51"/>
      <c r="U249" s="77"/>
    </row>
    <row r="250" spans="1:21" s="4" customFormat="1" ht="27" customHeight="1" x14ac:dyDescent="0.15">
      <c r="A250" s="7"/>
      <c r="B250" s="36" t="s">
        <v>662</v>
      </c>
      <c r="C250" s="43">
        <f t="shared" si="34"/>
        <v>246</v>
      </c>
      <c r="D250" s="175">
        <v>5</v>
      </c>
      <c r="E250" s="175"/>
      <c r="F250" s="105" t="s">
        <v>617</v>
      </c>
      <c r="G250" s="205" t="s">
        <v>379</v>
      </c>
      <c r="H250" s="15">
        <v>40</v>
      </c>
      <c r="I250" s="16">
        <v>268</v>
      </c>
      <c r="J250" s="208">
        <v>3607380</v>
      </c>
      <c r="K250" s="19">
        <f t="shared" si="32"/>
        <v>13460.373134328358</v>
      </c>
      <c r="L250" s="18">
        <v>26258</v>
      </c>
      <c r="M250" s="17">
        <v>3607380</v>
      </c>
      <c r="N250" s="19">
        <f t="shared" si="33"/>
        <v>137.38213116002743</v>
      </c>
      <c r="O250" s="26"/>
      <c r="P250" s="38"/>
      <c r="Q250" s="50"/>
      <c r="R250" s="50"/>
      <c r="S250" s="71"/>
      <c r="T250" s="51"/>
      <c r="U250" s="77"/>
    </row>
    <row r="251" spans="1:21" s="4" customFormat="1" ht="27" customHeight="1" x14ac:dyDescent="0.15">
      <c r="A251" s="7"/>
      <c r="B251" s="36" t="s">
        <v>662</v>
      </c>
      <c r="C251" s="43">
        <f t="shared" si="34"/>
        <v>247</v>
      </c>
      <c r="D251" s="175">
        <v>5</v>
      </c>
      <c r="E251" s="175"/>
      <c r="F251" s="105" t="s">
        <v>618</v>
      </c>
      <c r="G251" s="205" t="s">
        <v>380</v>
      </c>
      <c r="H251" s="15">
        <v>20</v>
      </c>
      <c r="I251" s="16">
        <v>230</v>
      </c>
      <c r="J251" s="208">
        <v>2934157</v>
      </c>
      <c r="K251" s="19">
        <f t="shared" si="32"/>
        <v>12757.204347826088</v>
      </c>
      <c r="L251" s="18">
        <v>14500</v>
      </c>
      <c r="M251" s="17">
        <v>2934157</v>
      </c>
      <c r="N251" s="19">
        <f t="shared" si="33"/>
        <v>202.3556551724138</v>
      </c>
      <c r="O251" s="26"/>
      <c r="P251" s="38"/>
      <c r="Q251" s="50"/>
      <c r="R251" s="50"/>
      <c r="S251" s="71"/>
      <c r="T251" s="51"/>
      <c r="U251" s="77"/>
    </row>
    <row r="252" spans="1:21" s="4" customFormat="1" ht="27" customHeight="1" x14ac:dyDescent="0.15">
      <c r="A252" s="7"/>
      <c r="B252" s="36" t="s">
        <v>662</v>
      </c>
      <c r="C252" s="43">
        <f t="shared" si="34"/>
        <v>248</v>
      </c>
      <c r="D252" s="175">
        <v>5</v>
      </c>
      <c r="E252" s="175"/>
      <c r="F252" s="105" t="s">
        <v>619</v>
      </c>
      <c r="G252" s="205" t="s">
        <v>381</v>
      </c>
      <c r="H252" s="15">
        <v>14</v>
      </c>
      <c r="I252" s="16">
        <v>188</v>
      </c>
      <c r="J252" s="208">
        <v>2544921</v>
      </c>
      <c r="K252" s="19">
        <f t="shared" si="32"/>
        <v>13536.813829787234</v>
      </c>
      <c r="L252" s="18">
        <v>9859</v>
      </c>
      <c r="M252" s="17">
        <v>2544921</v>
      </c>
      <c r="N252" s="19">
        <f t="shared" si="33"/>
        <v>258.13175778476517</v>
      </c>
      <c r="O252" s="26"/>
      <c r="P252" s="38"/>
      <c r="Q252" s="50"/>
      <c r="R252" s="50"/>
      <c r="S252" s="71"/>
      <c r="T252" s="51"/>
      <c r="U252" s="77"/>
    </row>
    <row r="253" spans="1:21" s="4" customFormat="1" ht="27" customHeight="1" x14ac:dyDescent="0.15">
      <c r="A253" s="7"/>
      <c r="B253" s="36" t="s">
        <v>662</v>
      </c>
      <c r="C253" s="43">
        <f t="shared" si="34"/>
        <v>249</v>
      </c>
      <c r="D253" s="175">
        <v>5</v>
      </c>
      <c r="E253" s="175"/>
      <c r="F253" s="105" t="s">
        <v>620</v>
      </c>
      <c r="G253" s="205" t="s">
        <v>382</v>
      </c>
      <c r="H253" s="15">
        <v>20</v>
      </c>
      <c r="I253" s="16">
        <v>206</v>
      </c>
      <c r="J253" s="208">
        <v>2082051</v>
      </c>
      <c r="K253" s="19">
        <f t="shared" si="32"/>
        <v>10107.043689320388</v>
      </c>
      <c r="L253" s="18"/>
      <c r="M253" s="17"/>
      <c r="N253" s="19">
        <f t="shared" si="33"/>
        <v>0</v>
      </c>
      <c r="O253" s="26"/>
      <c r="P253" s="38"/>
      <c r="Q253" s="50"/>
      <c r="R253" s="50"/>
      <c r="S253" s="71"/>
      <c r="T253" s="51"/>
      <c r="U253" s="77"/>
    </row>
    <row r="254" spans="1:21" s="4" customFormat="1" ht="27" customHeight="1" x14ac:dyDescent="0.15">
      <c r="A254" s="7"/>
      <c r="B254" s="36" t="s">
        <v>662</v>
      </c>
      <c r="C254" s="43">
        <f t="shared" si="34"/>
        <v>250</v>
      </c>
      <c r="D254" s="175">
        <v>5</v>
      </c>
      <c r="E254" s="175"/>
      <c r="F254" s="105" t="s">
        <v>383</v>
      </c>
      <c r="G254" s="205" t="s">
        <v>383</v>
      </c>
      <c r="H254" s="15">
        <v>20</v>
      </c>
      <c r="I254" s="16">
        <v>37</v>
      </c>
      <c r="J254" s="208">
        <v>1123350</v>
      </c>
      <c r="K254" s="19">
        <f t="shared" si="32"/>
        <v>30360.81081081081</v>
      </c>
      <c r="L254" s="18">
        <v>4884</v>
      </c>
      <c r="M254" s="17">
        <v>1123350</v>
      </c>
      <c r="N254" s="19">
        <f t="shared" si="33"/>
        <v>230.00614250614251</v>
      </c>
      <c r="O254" s="26"/>
      <c r="P254" s="38"/>
      <c r="Q254" s="50"/>
      <c r="R254" s="50"/>
      <c r="S254" s="71"/>
      <c r="T254" s="51"/>
      <c r="U254" s="77"/>
    </row>
    <row r="255" spans="1:21" s="4" customFormat="1" ht="27" customHeight="1" x14ac:dyDescent="0.15">
      <c r="A255" s="7"/>
      <c r="B255" s="36" t="s">
        <v>662</v>
      </c>
      <c r="C255" s="43">
        <f t="shared" si="34"/>
        <v>251</v>
      </c>
      <c r="D255" s="175">
        <v>5</v>
      </c>
      <c r="E255" s="175">
        <v>1040005004685</v>
      </c>
      <c r="F255" s="105" t="s">
        <v>621</v>
      </c>
      <c r="G255" s="205" t="s">
        <v>384</v>
      </c>
      <c r="H255" s="15">
        <v>20</v>
      </c>
      <c r="I255" s="16">
        <v>162</v>
      </c>
      <c r="J255" s="208">
        <v>2093125</v>
      </c>
      <c r="K255" s="19">
        <f>IF(AND(I255&gt;0,J255&gt;0),J255/I255,0)</f>
        <v>12920.524691358025</v>
      </c>
      <c r="L255" s="18">
        <v>5232</v>
      </c>
      <c r="M255" s="17">
        <f>J255</f>
        <v>2093125</v>
      </c>
      <c r="N255" s="19">
        <f>IF(AND(L255&gt;0,M255&gt;0),M255/L255,0)</f>
        <v>400.06211773700306</v>
      </c>
      <c r="O255" s="26"/>
      <c r="P255" s="38"/>
      <c r="Q255" s="50"/>
      <c r="R255" s="50"/>
      <c r="S255" s="71"/>
      <c r="T255" s="51" t="s">
        <v>663</v>
      </c>
      <c r="U255" s="77">
        <v>0.46</v>
      </c>
    </row>
    <row r="256" spans="1:21" s="4" customFormat="1" ht="27" customHeight="1" x14ac:dyDescent="0.15">
      <c r="A256" s="7"/>
      <c r="B256" s="36" t="s">
        <v>662</v>
      </c>
      <c r="C256" s="43">
        <f t="shared" si="34"/>
        <v>252</v>
      </c>
      <c r="D256" s="175">
        <v>5</v>
      </c>
      <c r="E256" s="175">
        <v>1040005004685</v>
      </c>
      <c r="F256" s="105" t="s">
        <v>621</v>
      </c>
      <c r="G256" s="205" t="s">
        <v>385</v>
      </c>
      <c r="H256" s="15">
        <v>20</v>
      </c>
      <c r="I256" s="16">
        <v>205</v>
      </c>
      <c r="J256" s="208">
        <v>2489145</v>
      </c>
      <c r="K256" s="19">
        <f>IF(AND(I256&gt;0,J256&gt;0),J256/I256,0)</f>
        <v>12142.170731707318</v>
      </c>
      <c r="L256" s="18">
        <v>8302</v>
      </c>
      <c r="M256" s="17">
        <f>J256</f>
        <v>2489145</v>
      </c>
      <c r="N256" s="19">
        <f>IF(AND(L256&gt;0,M256&gt;0),M256/L256,0)</f>
        <v>299.82474102625872</v>
      </c>
      <c r="O256" s="26"/>
      <c r="P256" s="38"/>
      <c r="Q256" s="50"/>
      <c r="R256" s="50"/>
      <c r="S256" s="71"/>
      <c r="T256" s="51"/>
      <c r="U256" s="77"/>
    </row>
    <row r="257" spans="1:21" s="4" customFormat="1" ht="27" customHeight="1" x14ac:dyDescent="0.15">
      <c r="A257" s="7"/>
      <c r="B257" s="36" t="s">
        <v>662</v>
      </c>
      <c r="C257" s="43">
        <f t="shared" si="34"/>
        <v>253</v>
      </c>
      <c r="D257" s="175">
        <v>5</v>
      </c>
      <c r="E257" s="175"/>
      <c r="F257" s="105" t="s">
        <v>622</v>
      </c>
      <c r="G257" s="205" t="s">
        <v>386</v>
      </c>
      <c r="H257" s="15">
        <v>30</v>
      </c>
      <c r="I257" s="16">
        <v>509</v>
      </c>
      <c r="J257" s="208">
        <v>4073488</v>
      </c>
      <c r="K257" s="19">
        <f t="shared" si="32"/>
        <v>8002.9233791748529</v>
      </c>
      <c r="L257" s="18">
        <v>28504</v>
      </c>
      <c r="M257" s="17">
        <v>4073488</v>
      </c>
      <c r="N257" s="19">
        <f t="shared" si="33"/>
        <v>142.90934605669381</v>
      </c>
      <c r="O257" s="26"/>
      <c r="P257" s="38"/>
      <c r="Q257" s="50"/>
      <c r="R257" s="50"/>
      <c r="S257" s="71"/>
      <c r="T257" s="51"/>
      <c r="U257" s="77"/>
    </row>
    <row r="258" spans="1:21" s="4" customFormat="1" ht="27" customHeight="1" x14ac:dyDescent="0.15">
      <c r="A258" s="7"/>
      <c r="B258" s="36" t="s">
        <v>662</v>
      </c>
      <c r="C258" s="43">
        <f t="shared" si="34"/>
        <v>254</v>
      </c>
      <c r="D258" s="175">
        <v>5</v>
      </c>
      <c r="E258" s="175">
        <v>2040005010708</v>
      </c>
      <c r="F258" s="105" t="s">
        <v>623</v>
      </c>
      <c r="G258" s="205" t="s">
        <v>387</v>
      </c>
      <c r="H258" s="15">
        <v>20</v>
      </c>
      <c r="I258" s="16">
        <v>178</v>
      </c>
      <c r="J258" s="208">
        <v>1969270</v>
      </c>
      <c r="K258" s="19">
        <f>IF(AND(I258&gt;0,J258&gt;0),J258/I258,0)</f>
        <v>11063.314606741573</v>
      </c>
      <c r="L258" s="18">
        <v>10630</v>
      </c>
      <c r="M258" s="17">
        <f>J258</f>
        <v>1969270</v>
      </c>
      <c r="N258" s="19">
        <f>IF(AND(L258&gt;0,M258&gt;0),M258/L258,0)</f>
        <v>185.25587958607713</v>
      </c>
      <c r="O258" s="26"/>
      <c r="P258" s="38"/>
      <c r="Q258" s="50" t="s">
        <v>663</v>
      </c>
      <c r="R258" s="50" t="s">
        <v>663</v>
      </c>
      <c r="S258" s="71"/>
      <c r="T258" s="51"/>
      <c r="U258" s="77"/>
    </row>
    <row r="259" spans="1:21" s="4" customFormat="1" ht="27" customHeight="1" x14ac:dyDescent="0.15">
      <c r="A259" s="7"/>
      <c r="B259" s="36" t="s">
        <v>662</v>
      </c>
      <c r="C259" s="43">
        <f t="shared" si="34"/>
        <v>255</v>
      </c>
      <c r="D259" s="175">
        <v>5</v>
      </c>
      <c r="E259" s="175"/>
      <c r="F259" s="105" t="s">
        <v>93</v>
      </c>
      <c r="G259" s="205" t="s">
        <v>388</v>
      </c>
      <c r="H259" s="15">
        <v>40</v>
      </c>
      <c r="I259" s="16">
        <v>444</v>
      </c>
      <c r="J259" s="208">
        <v>4052346</v>
      </c>
      <c r="K259" s="19">
        <f t="shared" si="32"/>
        <v>9126.905405405405</v>
      </c>
      <c r="L259" s="18">
        <v>31317</v>
      </c>
      <c r="M259" s="17">
        <v>4052346</v>
      </c>
      <c r="N259" s="19">
        <f t="shared" si="33"/>
        <v>129.39764345243796</v>
      </c>
      <c r="O259" s="26"/>
      <c r="P259" s="38"/>
      <c r="Q259" s="50"/>
      <c r="R259" s="50"/>
      <c r="S259" s="71"/>
      <c r="T259" s="51"/>
      <c r="U259" s="77"/>
    </row>
    <row r="260" spans="1:21" s="4" customFormat="1" ht="27" customHeight="1" x14ac:dyDescent="0.15">
      <c r="A260" s="7"/>
      <c r="B260" s="36" t="s">
        <v>662</v>
      </c>
      <c r="C260" s="43">
        <f t="shared" si="34"/>
        <v>256</v>
      </c>
      <c r="D260" s="175">
        <v>5</v>
      </c>
      <c r="E260" s="175"/>
      <c r="F260" s="105" t="s">
        <v>93</v>
      </c>
      <c r="G260" s="205" t="s">
        <v>389</v>
      </c>
      <c r="H260" s="15">
        <v>20</v>
      </c>
      <c r="I260" s="16">
        <v>274</v>
      </c>
      <c r="J260" s="208">
        <v>2465442</v>
      </c>
      <c r="K260" s="19">
        <f t="shared" si="32"/>
        <v>8997.9635036496347</v>
      </c>
      <c r="L260" s="18">
        <v>19475</v>
      </c>
      <c r="M260" s="17">
        <v>2465442</v>
      </c>
      <c r="N260" s="19">
        <f t="shared" si="33"/>
        <v>126.59522464698331</v>
      </c>
      <c r="O260" s="26"/>
      <c r="P260" s="38"/>
      <c r="Q260" s="50"/>
      <c r="R260" s="50"/>
      <c r="S260" s="71"/>
      <c r="T260" s="51"/>
      <c r="U260" s="77"/>
    </row>
    <row r="261" spans="1:21" s="4" customFormat="1" ht="27" customHeight="1" x14ac:dyDescent="0.15">
      <c r="A261" s="7"/>
      <c r="B261" s="36" t="s">
        <v>662</v>
      </c>
      <c r="C261" s="43">
        <f t="shared" si="34"/>
        <v>257</v>
      </c>
      <c r="D261" s="175">
        <v>5</v>
      </c>
      <c r="E261" s="175"/>
      <c r="F261" s="105" t="s">
        <v>624</v>
      </c>
      <c r="G261" s="205" t="s">
        <v>390</v>
      </c>
      <c r="H261" s="15">
        <v>20</v>
      </c>
      <c r="I261" s="16">
        <v>133</v>
      </c>
      <c r="J261" s="208">
        <v>2515662</v>
      </c>
      <c r="K261" s="19">
        <f t="shared" si="32"/>
        <v>18914.751879699248</v>
      </c>
      <c r="L261" s="18">
        <v>4837</v>
      </c>
      <c r="M261" s="17">
        <v>2515662</v>
      </c>
      <c r="N261" s="19">
        <f t="shared" si="33"/>
        <v>520.08724415960307</v>
      </c>
      <c r="O261" s="26"/>
      <c r="P261" s="38"/>
      <c r="Q261" s="50"/>
      <c r="R261" s="50"/>
      <c r="S261" s="71"/>
      <c r="T261" s="51"/>
      <c r="U261" s="77"/>
    </row>
    <row r="262" spans="1:21" s="4" customFormat="1" ht="27" customHeight="1" x14ac:dyDescent="0.15">
      <c r="A262" s="7"/>
      <c r="B262" s="36" t="s">
        <v>662</v>
      </c>
      <c r="C262" s="43">
        <f t="shared" si="34"/>
        <v>258</v>
      </c>
      <c r="D262" s="175">
        <v>5</v>
      </c>
      <c r="E262" s="175"/>
      <c r="F262" s="105" t="s">
        <v>625</v>
      </c>
      <c r="G262" s="205" t="s">
        <v>391</v>
      </c>
      <c r="H262" s="15">
        <v>10</v>
      </c>
      <c r="I262" s="16">
        <v>43</v>
      </c>
      <c r="J262" s="208">
        <v>133910</v>
      </c>
      <c r="K262" s="19">
        <f t="shared" si="32"/>
        <v>3114.1860465116279</v>
      </c>
      <c r="L262" s="18">
        <v>1845</v>
      </c>
      <c r="M262" s="17">
        <v>133910</v>
      </c>
      <c r="N262" s="19">
        <f t="shared" si="33"/>
        <v>72.579945799457988</v>
      </c>
      <c r="O262" s="26"/>
      <c r="P262" s="38"/>
      <c r="Q262" s="50"/>
      <c r="R262" s="50"/>
      <c r="S262" s="71"/>
      <c r="T262" s="51"/>
      <c r="U262" s="77"/>
    </row>
    <row r="263" spans="1:21" s="4" customFormat="1" ht="27" customHeight="1" x14ac:dyDescent="0.15">
      <c r="A263" s="7"/>
      <c r="B263" s="36" t="s">
        <v>662</v>
      </c>
      <c r="C263" s="43">
        <f t="shared" si="34"/>
        <v>259</v>
      </c>
      <c r="D263" s="175">
        <v>5</v>
      </c>
      <c r="E263" s="175"/>
      <c r="F263" s="105" t="s">
        <v>626</v>
      </c>
      <c r="G263" s="205" t="s">
        <v>392</v>
      </c>
      <c r="H263" s="15">
        <v>14</v>
      </c>
      <c r="I263" s="16">
        <v>185</v>
      </c>
      <c r="J263" s="208">
        <v>1523220</v>
      </c>
      <c r="K263" s="19">
        <f t="shared" si="32"/>
        <v>8233.6216216216217</v>
      </c>
      <c r="L263" s="18">
        <v>13780</v>
      </c>
      <c r="M263" s="17">
        <v>1523220</v>
      </c>
      <c r="N263" s="19">
        <f t="shared" si="33"/>
        <v>110.53846153846153</v>
      </c>
      <c r="O263" s="26"/>
      <c r="P263" s="38"/>
      <c r="Q263" s="50"/>
      <c r="R263" s="50"/>
      <c r="S263" s="71"/>
      <c r="T263" s="51"/>
      <c r="U263" s="77"/>
    </row>
    <row r="264" spans="1:21" s="4" customFormat="1" ht="27" customHeight="1" x14ac:dyDescent="0.15">
      <c r="A264" s="7"/>
      <c r="B264" s="36" t="s">
        <v>662</v>
      </c>
      <c r="C264" s="43">
        <f t="shared" si="34"/>
        <v>260</v>
      </c>
      <c r="D264" s="175">
        <v>5</v>
      </c>
      <c r="E264" s="175"/>
      <c r="F264" s="105" t="s">
        <v>626</v>
      </c>
      <c r="G264" s="205" t="s">
        <v>393</v>
      </c>
      <c r="H264" s="15">
        <v>20</v>
      </c>
      <c r="I264" s="16">
        <v>331</v>
      </c>
      <c r="J264" s="208">
        <v>3603830</v>
      </c>
      <c r="K264" s="19">
        <f t="shared" si="32"/>
        <v>10887.703927492446</v>
      </c>
      <c r="L264" s="18">
        <v>34452</v>
      </c>
      <c r="M264" s="17">
        <v>3603830</v>
      </c>
      <c r="N264" s="19">
        <f t="shared" si="33"/>
        <v>104.60437710437711</v>
      </c>
      <c r="O264" s="26"/>
      <c r="P264" s="38"/>
      <c r="Q264" s="50"/>
      <c r="R264" s="50"/>
      <c r="S264" s="71"/>
      <c r="T264" s="51"/>
      <c r="U264" s="77"/>
    </row>
    <row r="265" spans="1:21" s="4" customFormat="1" ht="27" customHeight="1" x14ac:dyDescent="0.15">
      <c r="A265" s="7"/>
      <c r="B265" s="36" t="s">
        <v>662</v>
      </c>
      <c r="C265" s="43">
        <f t="shared" si="34"/>
        <v>261</v>
      </c>
      <c r="D265" s="175">
        <v>5</v>
      </c>
      <c r="E265" s="175"/>
      <c r="F265" s="105" t="s">
        <v>627</v>
      </c>
      <c r="G265" s="205" t="s">
        <v>394</v>
      </c>
      <c r="H265" s="15">
        <v>28</v>
      </c>
      <c r="I265" s="16">
        <v>299</v>
      </c>
      <c r="J265" s="208">
        <v>1449000</v>
      </c>
      <c r="K265" s="19">
        <f t="shared" si="32"/>
        <v>4846.1538461538457</v>
      </c>
      <c r="L265" s="18">
        <v>13474</v>
      </c>
      <c r="M265" s="17">
        <v>1449000</v>
      </c>
      <c r="N265" s="19">
        <f t="shared" si="33"/>
        <v>107.54044827074365</v>
      </c>
      <c r="O265" s="26"/>
      <c r="P265" s="38"/>
      <c r="Q265" s="50"/>
      <c r="R265" s="50"/>
      <c r="S265" s="71"/>
      <c r="T265" s="51"/>
      <c r="U265" s="77"/>
    </row>
    <row r="266" spans="1:21" s="4" customFormat="1" ht="27" customHeight="1" x14ac:dyDescent="0.15">
      <c r="A266" s="7"/>
      <c r="B266" s="36" t="s">
        <v>662</v>
      </c>
      <c r="C266" s="43">
        <f t="shared" si="34"/>
        <v>262</v>
      </c>
      <c r="D266" s="175">
        <v>5</v>
      </c>
      <c r="E266" s="175"/>
      <c r="F266" s="105" t="s">
        <v>628</v>
      </c>
      <c r="G266" s="205" t="s">
        <v>395</v>
      </c>
      <c r="H266" s="15">
        <v>20</v>
      </c>
      <c r="I266" s="16">
        <v>84</v>
      </c>
      <c r="J266" s="208">
        <v>1268000</v>
      </c>
      <c r="K266" s="19">
        <f t="shared" si="32"/>
        <v>15095.238095238095</v>
      </c>
      <c r="L266" s="18">
        <v>11475</v>
      </c>
      <c r="M266" s="17">
        <v>1268000</v>
      </c>
      <c r="N266" s="19">
        <f t="shared" si="33"/>
        <v>110.50108932461873</v>
      </c>
      <c r="O266" s="26"/>
      <c r="P266" s="38"/>
      <c r="Q266" s="50"/>
      <c r="R266" s="50"/>
      <c r="S266" s="71"/>
      <c r="T266" s="51"/>
      <c r="U266" s="77"/>
    </row>
    <row r="267" spans="1:21" s="4" customFormat="1" ht="27" customHeight="1" x14ac:dyDescent="0.15">
      <c r="A267" s="7"/>
      <c r="B267" s="36" t="s">
        <v>662</v>
      </c>
      <c r="C267" s="43">
        <f t="shared" si="34"/>
        <v>263</v>
      </c>
      <c r="D267" s="175">
        <v>5</v>
      </c>
      <c r="E267" s="175"/>
      <c r="F267" s="105" t="s">
        <v>629</v>
      </c>
      <c r="G267" s="205" t="s">
        <v>396</v>
      </c>
      <c r="H267" s="15">
        <v>20</v>
      </c>
      <c r="I267" s="16">
        <v>270</v>
      </c>
      <c r="J267" s="208">
        <v>1766396</v>
      </c>
      <c r="K267" s="19">
        <f t="shared" si="32"/>
        <v>6542.2074074074071</v>
      </c>
      <c r="L267" s="18">
        <v>4861</v>
      </c>
      <c r="M267" s="17">
        <v>1766396</v>
      </c>
      <c r="N267" s="19">
        <f t="shared" si="33"/>
        <v>363.38119728450937</v>
      </c>
      <c r="O267" s="26"/>
      <c r="P267" s="38"/>
      <c r="Q267" s="50"/>
      <c r="R267" s="50"/>
      <c r="S267" s="71"/>
      <c r="T267" s="51"/>
      <c r="U267" s="77"/>
    </row>
    <row r="268" spans="1:21" s="4" customFormat="1" ht="27" customHeight="1" x14ac:dyDescent="0.15">
      <c r="A268" s="7"/>
      <c r="B268" s="36" t="s">
        <v>662</v>
      </c>
      <c r="C268" s="43">
        <f t="shared" si="34"/>
        <v>264</v>
      </c>
      <c r="D268" s="175">
        <v>5</v>
      </c>
      <c r="E268" s="175"/>
      <c r="F268" s="105" t="s">
        <v>630</v>
      </c>
      <c r="G268" s="205" t="s">
        <v>397</v>
      </c>
      <c r="H268" s="15">
        <v>20</v>
      </c>
      <c r="I268" s="16">
        <v>211</v>
      </c>
      <c r="J268" s="208">
        <v>2465107</v>
      </c>
      <c r="K268" s="19">
        <f>IF(AND(I268&gt;0,J268&gt;0),J268/I268,0)</f>
        <v>11682.971563981042</v>
      </c>
      <c r="L268" s="18">
        <v>5040</v>
      </c>
      <c r="M268" s="17">
        <f>J268</f>
        <v>2465107</v>
      </c>
      <c r="N268" s="19">
        <f>IF(AND(L268&gt;0,M268&gt;0),M268/L268,0)</f>
        <v>489.10853174603176</v>
      </c>
      <c r="O268" s="26"/>
      <c r="P268" s="38"/>
      <c r="Q268" s="50"/>
      <c r="R268" s="50"/>
      <c r="S268" s="71"/>
      <c r="T268" s="51"/>
      <c r="U268" s="77"/>
    </row>
    <row r="269" spans="1:21" s="4" customFormat="1" ht="27" customHeight="1" x14ac:dyDescent="0.15">
      <c r="A269" s="7"/>
      <c r="B269" s="36" t="s">
        <v>662</v>
      </c>
      <c r="C269" s="43">
        <f t="shared" si="34"/>
        <v>265</v>
      </c>
      <c r="D269" s="175">
        <v>5</v>
      </c>
      <c r="E269" s="175"/>
      <c r="F269" s="105" t="s">
        <v>631</v>
      </c>
      <c r="G269" s="205" t="s">
        <v>398</v>
      </c>
      <c r="H269" s="15">
        <v>20</v>
      </c>
      <c r="I269" s="16">
        <v>204</v>
      </c>
      <c r="J269" s="208">
        <v>2124395</v>
      </c>
      <c r="K269" s="19">
        <f t="shared" si="32"/>
        <v>10413.700980392157</v>
      </c>
      <c r="L269" s="18">
        <v>16345.5</v>
      </c>
      <c r="M269" s="17">
        <v>2124395</v>
      </c>
      <c r="N269" s="19">
        <f t="shared" si="33"/>
        <v>129.96818696277262</v>
      </c>
      <c r="O269" s="26"/>
      <c r="P269" s="38"/>
      <c r="Q269" s="50"/>
      <c r="R269" s="50"/>
      <c r="S269" s="71"/>
      <c r="T269" s="51"/>
      <c r="U269" s="77"/>
    </row>
    <row r="270" spans="1:21" s="4" customFormat="1" ht="27" customHeight="1" x14ac:dyDescent="0.15">
      <c r="A270" s="7"/>
      <c r="B270" s="36" t="s">
        <v>662</v>
      </c>
      <c r="C270" s="43">
        <f t="shared" si="34"/>
        <v>266</v>
      </c>
      <c r="D270" s="175">
        <v>5</v>
      </c>
      <c r="E270" s="175"/>
      <c r="F270" s="105" t="s">
        <v>632</v>
      </c>
      <c r="G270" s="205" t="s">
        <v>399</v>
      </c>
      <c r="H270" s="15">
        <v>20</v>
      </c>
      <c r="I270" s="16">
        <v>96</v>
      </c>
      <c r="J270" s="208">
        <v>460461</v>
      </c>
      <c r="K270" s="19">
        <f t="shared" si="32"/>
        <v>4796.46875</v>
      </c>
      <c r="L270" s="18">
        <v>3131</v>
      </c>
      <c r="M270" s="17">
        <v>460461</v>
      </c>
      <c r="N270" s="19">
        <f t="shared" si="33"/>
        <v>147.06515490258704</v>
      </c>
      <c r="O270" s="26"/>
      <c r="P270" s="38"/>
      <c r="Q270" s="50"/>
      <c r="R270" s="50"/>
      <c r="S270" s="71"/>
      <c r="T270" s="51"/>
      <c r="U270" s="77"/>
    </row>
    <row r="271" spans="1:21" s="4" customFormat="1" ht="27" customHeight="1" x14ac:dyDescent="0.15">
      <c r="A271" s="7"/>
      <c r="B271" s="36" t="s">
        <v>662</v>
      </c>
      <c r="C271" s="43">
        <f t="shared" si="34"/>
        <v>267</v>
      </c>
      <c r="D271" s="175">
        <v>5</v>
      </c>
      <c r="E271" s="175"/>
      <c r="F271" s="105" t="s">
        <v>633</v>
      </c>
      <c r="G271" s="205" t="s">
        <v>400</v>
      </c>
      <c r="H271" s="15">
        <v>20</v>
      </c>
      <c r="I271" s="16">
        <v>238</v>
      </c>
      <c r="J271" s="208">
        <v>3857064</v>
      </c>
      <c r="K271" s="19">
        <f t="shared" si="32"/>
        <v>16206.151260504203</v>
      </c>
      <c r="L271" s="18">
        <v>23898</v>
      </c>
      <c r="M271" s="17">
        <v>3857064</v>
      </c>
      <c r="N271" s="19">
        <f t="shared" si="33"/>
        <v>161.39693698217425</v>
      </c>
      <c r="O271" s="26"/>
      <c r="P271" s="38"/>
      <c r="Q271" s="50"/>
      <c r="R271" s="50"/>
      <c r="S271" s="71"/>
      <c r="T271" s="51"/>
      <c r="U271" s="77"/>
    </row>
    <row r="272" spans="1:21" s="4" customFormat="1" ht="27" customHeight="1" x14ac:dyDescent="0.15">
      <c r="A272" s="7"/>
      <c r="B272" s="36" t="s">
        <v>662</v>
      </c>
      <c r="C272" s="43">
        <f t="shared" si="34"/>
        <v>268</v>
      </c>
      <c r="D272" s="175">
        <v>5</v>
      </c>
      <c r="E272" s="175"/>
      <c r="F272" s="105" t="s">
        <v>634</v>
      </c>
      <c r="G272" s="205" t="s">
        <v>401</v>
      </c>
      <c r="H272" s="15">
        <v>20</v>
      </c>
      <c r="I272" s="16">
        <v>252</v>
      </c>
      <c r="J272" s="208">
        <v>10855580</v>
      </c>
      <c r="K272" s="19">
        <f t="shared" si="32"/>
        <v>43077.69841269841</v>
      </c>
      <c r="L272" s="18">
        <v>22878</v>
      </c>
      <c r="M272" s="17">
        <v>10855580</v>
      </c>
      <c r="N272" s="19">
        <f t="shared" si="33"/>
        <v>474.49864498644985</v>
      </c>
      <c r="O272" s="26"/>
      <c r="P272" s="38"/>
      <c r="Q272" s="50"/>
      <c r="R272" s="50"/>
      <c r="S272" s="71"/>
      <c r="T272" s="51"/>
      <c r="U272" s="77"/>
    </row>
    <row r="273" spans="1:21" s="4" customFormat="1" ht="27" customHeight="1" x14ac:dyDescent="0.15">
      <c r="A273" s="7"/>
      <c r="B273" s="36" t="s">
        <v>662</v>
      </c>
      <c r="C273" s="43">
        <f t="shared" si="34"/>
        <v>269</v>
      </c>
      <c r="D273" s="175">
        <v>5</v>
      </c>
      <c r="E273" s="175"/>
      <c r="F273" s="105" t="s">
        <v>635</v>
      </c>
      <c r="G273" s="205" t="s">
        <v>402</v>
      </c>
      <c r="H273" s="15">
        <v>20</v>
      </c>
      <c r="I273" s="16">
        <v>210</v>
      </c>
      <c r="J273" s="208">
        <v>2217021</v>
      </c>
      <c r="K273" s="19">
        <f t="shared" si="32"/>
        <v>10557.242857142857</v>
      </c>
      <c r="L273" s="18">
        <v>13619</v>
      </c>
      <c r="M273" s="17">
        <v>2217021</v>
      </c>
      <c r="N273" s="19">
        <f t="shared" si="33"/>
        <v>162.78882443644909</v>
      </c>
      <c r="O273" s="26"/>
      <c r="P273" s="38"/>
      <c r="Q273" s="50"/>
      <c r="R273" s="50"/>
      <c r="S273" s="71"/>
      <c r="T273" s="51" t="s">
        <v>663</v>
      </c>
      <c r="U273" s="77"/>
    </row>
    <row r="274" spans="1:21" s="4" customFormat="1" ht="27" customHeight="1" x14ac:dyDescent="0.15">
      <c r="A274" s="7"/>
      <c r="B274" s="36" t="s">
        <v>662</v>
      </c>
      <c r="C274" s="43">
        <f t="shared" ref="C274:C299" si="35">C273+1</f>
        <v>270</v>
      </c>
      <c r="D274" s="175">
        <v>5</v>
      </c>
      <c r="E274" s="175"/>
      <c r="F274" s="105" t="s">
        <v>636</v>
      </c>
      <c r="G274" s="205" t="s">
        <v>403</v>
      </c>
      <c r="H274" s="15">
        <v>10</v>
      </c>
      <c r="I274" s="16">
        <v>0</v>
      </c>
      <c r="J274" s="208">
        <v>0</v>
      </c>
      <c r="K274" s="19">
        <f t="shared" si="32"/>
        <v>0</v>
      </c>
      <c r="L274" s="18">
        <v>0</v>
      </c>
      <c r="M274" s="17">
        <v>0</v>
      </c>
      <c r="N274" s="19">
        <f t="shared" si="33"/>
        <v>0</v>
      </c>
      <c r="O274" s="26"/>
      <c r="P274" s="154"/>
      <c r="Q274" s="50"/>
      <c r="R274" s="50"/>
      <c r="S274" s="71"/>
      <c r="T274" s="51"/>
      <c r="U274" s="77"/>
    </row>
    <row r="275" spans="1:21" s="4" customFormat="1" ht="27" customHeight="1" x14ac:dyDescent="0.15">
      <c r="A275" s="7"/>
      <c r="B275" s="36" t="s">
        <v>662</v>
      </c>
      <c r="C275" s="43">
        <f t="shared" si="35"/>
        <v>271</v>
      </c>
      <c r="D275" s="175">
        <v>5</v>
      </c>
      <c r="E275" s="175"/>
      <c r="F275" s="105" t="s">
        <v>637</v>
      </c>
      <c r="G275" s="205" t="s">
        <v>404</v>
      </c>
      <c r="H275" s="15">
        <v>20</v>
      </c>
      <c r="I275" s="16">
        <v>163</v>
      </c>
      <c r="J275" s="208">
        <v>1355730</v>
      </c>
      <c r="K275" s="19">
        <f t="shared" si="32"/>
        <v>8317.3619631901838</v>
      </c>
      <c r="L275" s="18">
        <v>11296.75</v>
      </c>
      <c r="M275" s="17">
        <v>1355730</v>
      </c>
      <c r="N275" s="19">
        <f t="shared" si="33"/>
        <v>120.01062252417731</v>
      </c>
      <c r="O275" s="26"/>
      <c r="P275" s="38"/>
      <c r="Q275" s="50"/>
      <c r="R275" s="50"/>
      <c r="S275" s="71"/>
      <c r="T275" s="51"/>
      <c r="U275" s="77"/>
    </row>
    <row r="276" spans="1:21" s="4" customFormat="1" ht="27" customHeight="1" x14ac:dyDescent="0.15">
      <c r="A276" s="7"/>
      <c r="B276" s="36" t="s">
        <v>662</v>
      </c>
      <c r="C276" s="43">
        <f t="shared" si="35"/>
        <v>272</v>
      </c>
      <c r="D276" s="175">
        <v>5</v>
      </c>
      <c r="E276" s="175">
        <v>5040005014458</v>
      </c>
      <c r="F276" s="105" t="s">
        <v>638</v>
      </c>
      <c r="G276" s="115" t="s">
        <v>673</v>
      </c>
      <c r="H276" s="15">
        <v>20</v>
      </c>
      <c r="I276" s="16">
        <v>95</v>
      </c>
      <c r="J276" s="208">
        <v>609953</v>
      </c>
      <c r="K276" s="19">
        <f>IF(AND(I276&gt;0,J276&gt;0),J276/I276,0)</f>
        <v>6420.5578947368422</v>
      </c>
      <c r="L276" s="18">
        <v>2544.6999999999998</v>
      </c>
      <c r="M276" s="17">
        <f>J276</f>
        <v>609953</v>
      </c>
      <c r="N276" s="19">
        <f>IF(AND(L276&gt;0,M276&gt;0),M276/L276,0)</f>
        <v>239.69544543561128</v>
      </c>
      <c r="O276" s="26"/>
      <c r="P276" s="38"/>
      <c r="Q276" s="50"/>
      <c r="R276" s="50"/>
      <c r="S276" s="71"/>
      <c r="T276" s="51"/>
      <c r="U276" s="77"/>
    </row>
    <row r="277" spans="1:21" s="4" customFormat="1" ht="27" customHeight="1" x14ac:dyDescent="0.15">
      <c r="A277" s="7"/>
      <c r="B277" s="36" t="s">
        <v>662</v>
      </c>
      <c r="C277" s="43">
        <f t="shared" si="35"/>
        <v>273</v>
      </c>
      <c r="D277" s="175">
        <v>5</v>
      </c>
      <c r="E277" s="175"/>
      <c r="F277" s="105" t="s">
        <v>639</v>
      </c>
      <c r="G277" s="205" t="s">
        <v>405</v>
      </c>
      <c r="H277" s="15">
        <v>20</v>
      </c>
      <c r="I277" s="16">
        <v>279</v>
      </c>
      <c r="J277" s="208">
        <v>1862265</v>
      </c>
      <c r="K277" s="19">
        <f t="shared" si="32"/>
        <v>6674.7849462365593</v>
      </c>
      <c r="L277" s="18">
        <v>9615</v>
      </c>
      <c r="M277" s="17">
        <v>1862265</v>
      </c>
      <c r="N277" s="19">
        <f t="shared" si="33"/>
        <v>193.68330733229328</v>
      </c>
      <c r="O277" s="26"/>
      <c r="P277" s="38"/>
      <c r="Q277" s="50"/>
      <c r="R277" s="50"/>
      <c r="S277" s="71"/>
      <c r="T277" s="51"/>
      <c r="U277" s="77"/>
    </row>
    <row r="278" spans="1:21" s="4" customFormat="1" ht="27" customHeight="1" x14ac:dyDescent="0.15">
      <c r="A278" s="7"/>
      <c r="B278" s="36" t="s">
        <v>662</v>
      </c>
      <c r="C278" s="43">
        <f t="shared" si="35"/>
        <v>274</v>
      </c>
      <c r="D278" s="175">
        <v>5</v>
      </c>
      <c r="E278" s="175"/>
      <c r="F278" s="105" t="s">
        <v>95</v>
      </c>
      <c r="G278" s="205" t="s">
        <v>406</v>
      </c>
      <c r="H278" s="15">
        <v>30</v>
      </c>
      <c r="I278" s="16">
        <v>418</v>
      </c>
      <c r="J278" s="208">
        <v>4917056</v>
      </c>
      <c r="K278" s="19">
        <f t="shared" si="32"/>
        <v>11763.291866028709</v>
      </c>
      <c r="L278" s="18">
        <v>32283</v>
      </c>
      <c r="M278" s="17">
        <v>4917056</v>
      </c>
      <c r="N278" s="19">
        <f t="shared" si="33"/>
        <v>152.31099959731128</v>
      </c>
      <c r="O278" s="26"/>
      <c r="P278" s="38"/>
      <c r="Q278" s="50"/>
      <c r="R278" s="50"/>
      <c r="S278" s="71"/>
      <c r="T278" s="51"/>
      <c r="U278" s="77"/>
    </row>
    <row r="279" spans="1:21" s="4" customFormat="1" ht="27" customHeight="1" x14ac:dyDescent="0.15">
      <c r="A279" s="7"/>
      <c r="B279" s="36" t="s">
        <v>662</v>
      </c>
      <c r="C279" s="43">
        <f t="shared" si="35"/>
        <v>275</v>
      </c>
      <c r="D279" s="175">
        <v>5</v>
      </c>
      <c r="E279" s="175"/>
      <c r="F279" s="105" t="s">
        <v>640</v>
      </c>
      <c r="G279" s="205" t="s">
        <v>407</v>
      </c>
      <c r="H279" s="15">
        <v>20</v>
      </c>
      <c r="I279" s="16">
        <v>159</v>
      </c>
      <c r="J279" s="208">
        <v>2186908</v>
      </c>
      <c r="K279" s="19">
        <f t="shared" si="32"/>
        <v>13754.138364779874</v>
      </c>
      <c r="L279" s="18">
        <v>10816</v>
      </c>
      <c r="M279" s="17">
        <v>2186908</v>
      </c>
      <c r="N279" s="19">
        <f t="shared" si="33"/>
        <v>202.19193786982248</v>
      </c>
      <c r="O279" s="26"/>
      <c r="P279" s="38"/>
      <c r="Q279" s="50"/>
      <c r="R279" s="50"/>
      <c r="S279" s="71"/>
      <c r="T279" s="51"/>
      <c r="U279" s="77"/>
    </row>
    <row r="280" spans="1:21" s="4" customFormat="1" ht="27" customHeight="1" x14ac:dyDescent="0.15">
      <c r="A280" s="7"/>
      <c r="B280" s="36" t="s">
        <v>662</v>
      </c>
      <c r="C280" s="43">
        <f t="shared" si="35"/>
        <v>276</v>
      </c>
      <c r="D280" s="175">
        <v>5</v>
      </c>
      <c r="E280" s="175"/>
      <c r="F280" s="105" t="s">
        <v>641</v>
      </c>
      <c r="G280" s="205" t="s">
        <v>408</v>
      </c>
      <c r="H280" s="15">
        <v>14</v>
      </c>
      <c r="I280" s="16">
        <v>39</v>
      </c>
      <c r="J280" s="208">
        <v>1189980</v>
      </c>
      <c r="K280" s="19">
        <f t="shared" si="32"/>
        <v>30512.307692307691</v>
      </c>
      <c r="L280" s="18">
        <v>3900</v>
      </c>
      <c r="M280" s="17">
        <v>1189980</v>
      </c>
      <c r="N280" s="19">
        <f t="shared" si="33"/>
        <v>305.12307692307695</v>
      </c>
      <c r="O280" s="26"/>
      <c r="P280" s="38"/>
      <c r="Q280" s="50"/>
      <c r="R280" s="50"/>
      <c r="S280" s="71"/>
      <c r="T280" s="51"/>
      <c r="U280" s="77"/>
    </row>
    <row r="281" spans="1:21" s="4" customFormat="1" ht="27" customHeight="1" x14ac:dyDescent="0.15">
      <c r="A281" s="7"/>
      <c r="B281" s="36" t="s">
        <v>662</v>
      </c>
      <c r="C281" s="43">
        <f t="shared" si="35"/>
        <v>277</v>
      </c>
      <c r="D281" s="175">
        <v>5</v>
      </c>
      <c r="E281" s="175"/>
      <c r="F281" s="105" t="s">
        <v>641</v>
      </c>
      <c r="G281" s="205" t="s">
        <v>409</v>
      </c>
      <c r="H281" s="15">
        <v>14</v>
      </c>
      <c r="I281" s="16">
        <v>87</v>
      </c>
      <c r="J281" s="208">
        <v>1606780</v>
      </c>
      <c r="K281" s="19">
        <f t="shared" si="32"/>
        <v>18468.735632183907</v>
      </c>
      <c r="L281" s="18">
        <v>8700</v>
      </c>
      <c r="M281" s="17">
        <v>1606780</v>
      </c>
      <c r="N281" s="19">
        <f t="shared" si="33"/>
        <v>184.68735632183908</v>
      </c>
      <c r="O281" s="26"/>
      <c r="P281" s="38"/>
      <c r="Q281" s="50"/>
      <c r="R281" s="50"/>
      <c r="S281" s="71"/>
      <c r="T281" s="51"/>
      <c r="U281" s="77"/>
    </row>
    <row r="282" spans="1:21" s="4" customFormat="1" ht="27" customHeight="1" x14ac:dyDescent="0.15">
      <c r="A282" s="7"/>
      <c r="B282" s="36" t="s">
        <v>662</v>
      </c>
      <c r="C282" s="43">
        <f t="shared" si="35"/>
        <v>278</v>
      </c>
      <c r="D282" s="175">
        <v>5</v>
      </c>
      <c r="E282" s="175"/>
      <c r="F282" s="105" t="s">
        <v>641</v>
      </c>
      <c r="G282" s="205" t="s">
        <v>410</v>
      </c>
      <c r="H282" s="15">
        <v>20</v>
      </c>
      <c r="I282" s="16">
        <v>240</v>
      </c>
      <c r="J282" s="208">
        <v>7675450</v>
      </c>
      <c r="K282" s="19">
        <f t="shared" si="32"/>
        <v>31981.041666666668</v>
      </c>
      <c r="L282" s="18">
        <v>24000</v>
      </c>
      <c r="M282" s="17">
        <v>7675450</v>
      </c>
      <c r="N282" s="19">
        <f t="shared" si="33"/>
        <v>319.81041666666664</v>
      </c>
      <c r="O282" s="26"/>
      <c r="P282" s="38"/>
      <c r="Q282" s="50"/>
      <c r="R282" s="50"/>
      <c r="S282" s="71"/>
      <c r="T282" s="51"/>
      <c r="U282" s="77"/>
    </row>
    <row r="283" spans="1:21" s="4" customFormat="1" ht="27" customHeight="1" x14ac:dyDescent="0.15">
      <c r="A283" s="7"/>
      <c r="B283" s="36" t="s">
        <v>662</v>
      </c>
      <c r="C283" s="43">
        <f t="shared" si="35"/>
        <v>279</v>
      </c>
      <c r="D283" s="175">
        <v>5</v>
      </c>
      <c r="E283" s="175"/>
      <c r="F283" s="105" t="s">
        <v>642</v>
      </c>
      <c r="G283" s="205" t="s">
        <v>411</v>
      </c>
      <c r="H283" s="15">
        <v>20</v>
      </c>
      <c r="I283" s="16">
        <v>209</v>
      </c>
      <c r="J283" s="208">
        <v>13126366</v>
      </c>
      <c r="K283" s="19">
        <f t="shared" si="32"/>
        <v>62805.57894736842</v>
      </c>
      <c r="L283" s="18">
        <v>24000</v>
      </c>
      <c r="M283" s="17">
        <f>J283</f>
        <v>13126366</v>
      </c>
      <c r="N283" s="19">
        <f t="shared" si="33"/>
        <v>546.93191666666667</v>
      </c>
      <c r="O283" s="26"/>
      <c r="P283" s="38"/>
      <c r="Q283" s="50"/>
      <c r="R283" s="50"/>
      <c r="S283" s="71"/>
      <c r="T283" s="51"/>
      <c r="U283" s="77"/>
    </row>
    <row r="284" spans="1:21" s="4" customFormat="1" ht="27" customHeight="1" x14ac:dyDescent="0.15">
      <c r="A284" s="7"/>
      <c r="B284" s="36" t="s">
        <v>662</v>
      </c>
      <c r="C284" s="43">
        <f t="shared" si="35"/>
        <v>280</v>
      </c>
      <c r="D284" s="175">
        <v>5</v>
      </c>
      <c r="E284" s="175"/>
      <c r="F284" s="105" t="s">
        <v>643</v>
      </c>
      <c r="G284" s="115" t="s">
        <v>671</v>
      </c>
      <c r="H284" s="15">
        <v>20</v>
      </c>
      <c r="I284" s="16">
        <v>74</v>
      </c>
      <c r="J284" s="208">
        <v>527430</v>
      </c>
      <c r="K284" s="19">
        <f t="shared" si="32"/>
        <v>7127.4324324324325</v>
      </c>
      <c r="L284" s="18">
        <v>4885</v>
      </c>
      <c r="M284" s="17">
        <v>527430</v>
      </c>
      <c r="N284" s="19">
        <f t="shared" si="33"/>
        <v>107.96929375639714</v>
      </c>
      <c r="O284" s="26"/>
      <c r="P284" s="38"/>
      <c r="Q284" s="50"/>
      <c r="R284" s="50"/>
      <c r="S284" s="71"/>
      <c r="T284" s="51"/>
      <c r="U284" s="77"/>
    </row>
    <row r="285" spans="1:21" s="4" customFormat="1" ht="27" customHeight="1" x14ac:dyDescent="0.15">
      <c r="A285" s="7"/>
      <c r="B285" s="36" t="s">
        <v>662</v>
      </c>
      <c r="C285" s="43">
        <f t="shared" si="35"/>
        <v>281</v>
      </c>
      <c r="D285" s="175">
        <v>5</v>
      </c>
      <c r="E285" s="175"/>
      <c r="F285" s="105" t="s">
        <v>644</v>
      </c>
      <c r="G285" s="205" t="s">
        <v>412</v>
      </c>
      <c r="H285" s="15">
        <v>34</v>
      </c>
      <c r="I285" s="16">
        <v>499</v>
      </c>
      <c r="J285" s="208">
        <v>6408458</v>
      </c>
      <c r="K285" s="19">
        <f t="shared" si="32"/>
        <v>12842.60120240481</v>
      </c>
      <c r="L285" s="18">
        <v>26842</v>
      </c>
      <c r="M285" s="17">
        <v>6408458</v>
      </c>
      <c r="N285" s="19">
        <f t="shared" si="33"/>
        <v>238.7474107741599</v>
      </c>
      <c r="O285" s="26"/>
      <c r="P285" s="38"/>
      <c r="Q285" s="50"/>
      <c r="R285" s="50"/>
      <c r="S285" s="71"/>
      <c r="T285" s="51"/>
      <c r="U285" s="77"/>
    </row>
    <row r="286" spans="1:21" s="4" customFormat="1" ht="27" customHeight="1" x14ac:dyDescent="0.15">
      <c r="A286" s="7"/>
      <c r="B286" s="36" t="s">
        <v>662</v>
      </c>
      <c r="C286" s="43">
        <f t="shared" si="35"/>
        <v>282</v>
      </c>
      <c r="D286" s="175">
        <v>5</v>
      </c>
      <c r="E286" s="175"/>
      <c r="F286" s="105" t="s">
        <v>645</v>
      </c>
      <c r="G286" s="205" t="s">
        <v>413</v>
      </c>
      <c r="H286" s="15">
        <v>20</v>
      </c>
      <c r="I286" s="16">
        <v>91</v>
      </c>
      <c r="J286" s="208">
        <v>1473263</v>
      </c>
      <c r="K286" s="19">
        <f t="shared" si="32"/>
        <v>16189.703296703297</v>
      </c>
      <c r="L286" s="18">
        <v>6263.5</v>
      </c>
      <c r="M286" s="17">
        <v>1473263</v>
      </c>
      <c r="N286" s="19">
        <f t="shared" si="33"/>
        <v>235.21401772172109</v>
      </c>
      <c r="O286" s="26"/>
      <c r="P286" s="38"/>
      <c r="Q286" s="50"/>
      <c r="R286" s="50"/>
      <c r="S286" s="71"/>
      <c r="T286" s="51"/>
      <c r="U286" s="77"/>
    </row>
    <row r="287" spans="1:21" s="4" customFormat="1" ht="27" customHeight="1" x14ac:dyDescent="0.15">
      <c r="A287" s="7"/>
      <c r="B287" s="36" t="s">
        <v>662</v>
      </c>
      <c r="C287" s="43">
        <f t="shared" si="35"/>
        <v>283</v>
      </c>
      <c r="D287" s="175">
        <v>5</v>
      </c>
      <c r="E287" s="175"/>
      <c r="F287" s="105" t="s">
        <v>646</v>
      </c>
      <c r="G287" s="205" t="s">
        <v>414</v>
      </c>
      <c r="H287" s="15">
        <v>20</v>
      </c>
      <c r="I287" s="16">
        <v>240</v>
      </c>
      <c r="J287" s="208">
        <v>1664766</v>
      </c>
      <c r="K287" s="19">
        <f t="shared" si="32"/>
        <v>6936.5249999999996</v>
      </c>
      <c r="L287" s="18">
        <v>6739.1</v>
      </c>
      <c r="M287" s="17">
        <v>1664766</v>
      </c>
      <c r="N287" s="19">
        <f t="shared" si="33"/>
        <v>247.03090917184787</v>
      </c>
      <c r="O287" s="26"/>
      <c r="P287" s="38"/>
      <c r="Q287" s="50"/>
      <c r="R287" s="50"/>
      <c r="S287" s="71"/>
      <c r="T287" s="51"/>
      <c r="U287" s="77"/>
    </row>
    <row r="288" spans="1:21" s="4" customFormat="1" ht="27" customHeight="1" x14ac:dyDescent="0.15">
      <c r="A288" s="7"/>
      <c r="B288" s="36" t="s">
        <v>662</v>
      </c>
      <c r="C288" s="43">
        <f t="shared" si="35"/>
        <v>284</v>
      </c>
      <c r="D288" s="175">
        <v>5</v>
      </c>
      <c r="E288" s="175"/>
      <c r="F288" s="105" t="s">
        <v>646</v>
      </c>
      <c r="G288" s="205" t="s">
        <v>415</v>
      </c>
      <c r="H288" s="15">
        <v>20</v>
      </c>
      <c r="I288" s="16">
        <v>224</v>
      </c>
      <c r="J288" s="208">
        <v>1062721</v>
      </c>
      <c r="K288" s="19">
        <f t="shared" si="32"/>
        <v>4744.2901785714284</v>
      </c>
      <c r="L288" s="18">
        <v>3763</v>
      </c>
      <c r="M288" s="17">
        <v>1062721</v>
      </c>
      <c r="N288" s="19">
        <f t="shared" si="33"/>
        <v>282.41323412171141</v>
      </c>
      <c r="O288" s="26"/>
      <c r="P288" s="38"/>
      <c r="Q288" s="50"/>
      <c r="R288" s="50"/>
      <c r="S288" s="71"/>
      <c r="T288" s="51"/>
      <c r="U288" s="77"/>
    </row>
    <row r="289" spans="1:22" s="4" customFormat="1" ht="27" customHeight="1" x14ac:dyDescent="0.15">
      <c r="A289" s="7"/>
      <c r="B289" s="36" t="s">
        <v>662</v>
      </c>
      <c r="C289" s="43">
        <f t="shared" si="35"/>
        <v>285</v>
      </c>
      <c r="D289" s="175">
        <v>5</v>
      </c>
      <c r="E289" s="175"/>
      <c r="F289" s="105" t="s">
        <v>646</v>
      </c>
      <c r="G289" s="205" t="s">
        <v>416</v>
      </c>
      <c r="H289" s="15">
        <v>20</v>
      </c>
      <c r="I289" s="16">
        <v>248</v>
      </c>
      <c r="J289" s="208">
        <v>1578677</v>
      </c>
      <c r="K289" s="19">
        <f t="shared" si="32"/>
        <v>6365.6330645161288</v>
      </c>
      <c r="L289" s="18">
        <v>5769</v>
      </c>
      <c r="M289" s="17">
        <v>1578677</v>
      </c>
      <c r="N289" s="19">
        <f t="shared" si="33"/>
        <v>273.64829259837057</v>
      </c>
      <c r="O289" s="26"/>
      <c r="P289" s="38"/>
      <c r="Q289" s="50"/>
      <c r="R289" s="50"/>
      <c r="S289" s="71"/>
      <c r="T289" s="51"/>
      <c r="U289" s="77"/>
    </row>
    <row r="290" spans="1:22" s="4" customFormat="1" ht="27" customHeight="1" x14ac:dyDescent="0.15">
      <c r="A290" s="7"/>
      <c r="B290" s="36" t="s">
        <v>662</v>
      </c>
      <c r="C290" s="43">
        <f t="shared" si="35"/>
        <v>286</v>
      </c>
      <c r="D290" s="175">
        <v>5</v>
      </c>
      <c r="E290" s="175"/>
      <c r="F290" s="105" t="s">
        <v>647</v>
      </c>
      <c r="G290" s="205" t="s">
        <v>417</v>
      </c>
      <c r="H290" s="15">
        <v>20</v>
      </c>
      <c r="I290" s="16">
        <v>198</v>
      </c>
      <c r="J290" s="208">
        <v>1145722</v>
      </c>
      <c r="K290" s="19">
        <f t="shared" si="32"/>
        <v>5786.4747474747473</v>
      </c>
      <c r="L290" s="18">
        <v>21780</v>
      </c>
      <c r="M290" s="17">
        <v>1145722</v>
      </c>
      <c r="N290" s="19">
        <f t="shared" si="33"/>
        <v>52.604315886134067</v>
      </c>
      <c r="O290" s="26"/>
      <c r="P290" s="38"/>
      <c r="Q290" s="50"/>
      <c r="R290" s="50"/>
      <c r="S290" s="71"/>
      <c r="T290" s="51"/>
      <c r="U290" s="77"/>
    </row>
    <row r="291" spans="1:22" s="4" customFormat="1" ht="27" customHeight="1" x14ac:dyDescent="0.15">
      <c r="A291" s="7"/>
      <c r="B291" s="36" t="s">
        <v>662</v>
      </c>
      <c r="C291" s="43">
        <f t="shared" si="35"/>
        <v>287</v>
      </c>
      <c r="D291" s="175">
        <v>5</v>
      </c>
      <c r="E291" s="175"/>
      <c r="F291" s="105" t="s">
        <v>648</v>
      </c>
      <c r="G291" s="205" t="s">
        <v>418</v>
      </c>
      <c r="H291" s="15">
        <v>20</v>
      </c>
      <c r="I291" s="16">
        <v>243</v>
      </c>
      <c r="J291" s="208">
        <v>5553928</v>
      </c>
      <c r="K291" s="19">
        <f t="shared" si="32"/>
        <v>22855.670781893004</v>
      </c>
      <c r="L291" s="18">
        <v>12128</v>
      </c>
      <c r="M291" s="17">
        <v>5553928</v>
      </c>
      <c r="N291" s="19">
        <f t="shared" si="33"/>
        <v>457.94261213720318</v>
      </c>
      <c r="O291" s="26"/>
      <c r="P291" s="38"/>
      <c r="Q291" s="50"/>
      <c r="R291" s="50"/>
      <c r="S291" s="71"/>
      <c r="T291" s="51"/>
      <c r="U291" s="77"/>
    </row>
    <row r="292" spans="1:22" s="4" customFormat="1" ht="27" customHeight="1" x14ac:dyDescent="0.15">
      <c r="A292" s="7"/>
      <c r="B292" s="36" t="s">
        <v>662</v>
      </c>
      <c r="C292" s="43">
        <f t="shared" si="35"/>
        <v>288</v>
      </c>
      <c r="D292" s="175">
        <v>5</v>
      </c>
      <c r="E292" s="175"/>
      <c r="F292" s="105" t="s">
        <v>649</v>
      </c>
      <c r="G292" s="205" t="s">
        <v>419</v>
      </c>
      <c r="H292" s="15">
        <v>20</v>
      </c>
      <c r="I292" s="16">
        <v>197</v>
      </c>
      <c r="J292" s="208">
        <v>3472000</v>
      </c>
      <c r="K292" s="19">
        <f t="shared" ref="K292:K298" si="36">IF(AND(I292&gt;0,J292&gt;0),J292/I292,0)</f>
        <v>17624.365482233501</v>
      </c>
      <c r="L292" s="18">
        <v>16303</v>
      </c>
      <c r="M292" s="17">
        <v>3472000</v>
      </c>
      <c r="N292" s="19">
        <f t="shared" si="33"/>
        <v>212.96693860025763</v>
      </c>
      <c r="O292" s="26"/>
      <c r="P292" s="38"/>
      <c r="Q292" s="50"/>
      <c r="R292" s="50"/>
      <c r="S292" s="71"/>
      <c r="T292" s="51"/>
      <c r="U292" s="77"/>
    </row>
    <row r="293" spans="1:22" s="4" customFormat="1" ht="27" customHeight="1" x14ac:dyDescent="0.15">
      <c r="A293" s="7"/>
      <c r="B293" s="36" t="s">
        <v>662</v>
      </c>
      <c r="C293" s="43">
        <f t="shared" si="35"/>
        <v>289</v>
      </c>
      <c r="D293" s="175">
        <v>5</v>
      </c>
      <c r="E293" s="175"/>
      <c r="F293" s="105" t="s">
        <v>650</v>
      </c>
      <c r="G293" s="205" t="s">
        <v>420</v>
      </c>
      <c r="H293" s="15">
        <v>20</v>
      </c>
      <c r="I293" s="16">
        <v>297</v>
      </c>
      <c r="J293" s="208">
        <v>3825397</v>
      </c>
      <c r="K293" s="19">
        <f t="shared" si="36"/>
        <v>12880.124579124578</v>
      </c>
      <c r="L293" s="18">
        <v>31374</v>
      </c>
      <c r="M293" s="17">
        <v>3825397</v>
      </c>
      <c r="N293" s="19">
        <f t="shared" si="33"/>
        <v>121.92889016382992</v>
      </c>
      <c r="O293" s="26"/>
      <c r="P293" s="38"/>
      <c r="Q293" s="50" t="s">
        <v>663</v>
      </c>
      <c r="R293" s="50" t="s">
        <v>663</v>
      </c>
      <c r="S293" s="71">
        <v>0.05</v>
      </c>
      <c r="T293" s="51"/>
      <c r="U293" s="77"/>
    </row>
    <row r="294" spans="1:22" s="4" customFormat="1" ht="27" customHeight="1" x14ac:dyDescent="0.15">
      <c r="A294" s="7"/>
      <c r="B294" s="36" t="s">
        <v>662</v>
      </c>
      <c r="C294" s="43">
        <f t="shared" si="35"/>
        <v>290</v>
      </c>
      <c r="D294" s="175">
        <v>2</v>
      </c>
      <c r="E294" s="175"/>
      <c r="F294" s="105" t="s">
        <v>651</v>
      </c>
      <c r="G294" s="205" t="s">
        <v>421</v>
      </c>
      <c r="H294" s="15">
        <v>20</v>
      </c>
      <c r="I294" s="16">
        <v>260</v>
      </c>
      <c r="J294" s="208">
        <v>3642000</v>
      </c>
      <c r="K294" s="19">
        <f t="shared" si="36"/>
        <v>14007.692307692309</v>
      </c>
      <c r="L294" s="18">
        <v>24395</v>
      </c>
      <c r="M294" s="17">
        <v>3642000</v>
      </c>
      <c r="N294" s="19">
        <f t="shared" si="33"/>
        <v>149.29288788686208</v>
      </c>
      <c r="O294" s="26"/>
      <c r="P294" s="38"/>
      <c r="Q294" s="50"/>
      <c r="R294" s="50"/>
      <c r="S294" s="71">
        <v>3.2320000000000002</v>
      </c>
      <c r="T294" s="51"/>
      <c r="U294" s="77"/>
    </row>
    <row r="295" spans="1:22" s="4" customFormat="1" ht="27" customHeight="1" x14ac:dyDescent="0.15">
      <c r="A295" s="7"/>
      <c r="B295" s="36" t="s">
        <v>662</v>
      </c>
      <c r="C295" s="43">
        <f t="shared" si="35"/>
        <v>291</v>
      </c>
      <c r="D295" s="175">
        <v>4</v>
      </c>
      <c r="E295" s="175"/>
      <c r="F295" s="105" t="s">
        <v>652</v>
      </c>
      <c r="G295" s="205" t="s">
        <v>422</v>
      </c>
      <c r="H295" s="15">
        <v>20</v>
      </c>
      <c r="I295" s="16">
        <v>334</v>
      </c>
      <c r="J295" s="208">
        <v>5677684</v>
      </c>
      <c r="K295" s="19">
        <f t="shared" si="36"/>
        <v>16999.053892215568</v>
      </c>
      <c r="L295" s="18">
        <v>19604</v>
      </c>
      <c r="M295" s="17">
        <v>5677684</v>
      </c>
      <c r="N295" s="19">
        <f t="shared" si="33"/>
        <v>289.61864925525401</v>
      </c>
      <c r="O295" s="26"/>
      <c r="P295" s="38"/>
      <c r="Q295" s="50"/>
      <c r="R295" s="50"/>
      <c r="S295" s="71"/>
      <c r="T295" s="51"/>
      <c r="U295" s="77"/>
    </row>
    <row r="296" spans="1:22" s="4" customFormat="1" ht="27" customHeight="1" x14ac:dyDescent="0.15">
      <c r="A296" s="7"/>
      <c r="B296" s="36" t="s">
        <v>662</v>
      </c>
      <c r="C296" s="43">
        <f t="shared" si="35"/>
        <v>292</v>
      </c>
      <c r="D296" s="175">
        <v>4</v>
      </c>
      <c r="E296" s="175"/>
      <c r="F296" s="105" t="s">
        <v>653</v>
      </c>
      <c r="G296" s="205" t="s">
        <v>423</v>
      </c>
      <c r="H296" s="15">
        <v>20</v>
      </c>
      <c r="I296" s="16">
        <v>298</v>
      </c>
      <c r="J296" s="208">
        <v>1509207</v>
      </c>
      <c r="K296" s="19">
        <f t="shared" si="36"/>
        <v>5064.4530201342286</v>
      </c>
      <c r="L296" s="18">
        <v>9524</v>
      </c>
      <c r="M296" s="17">
        <v>1509207</v>
      </c>
      <c r="N296" s="19">
        <f t="shared" si="33"/>
        <v>158.46356572868544</v>
      </c>
      <c r="O296" s="26"/>
      <c r="P296" s="38"/>
      <c r="Q296" s="50"/>
      <c r="R296" s="50"/>
      <c r="S296" s="71"/>
      <c r="T296" s="51" t="s">
        <v>663</v>
      </c>
      <c r="U296" s="77">
        <v>0.84560000000000002</v>
      </c>
    </row>
    <row r="297" spans="1:22" s="4" customFormat="1" ht="27" customHeight="1" x14ac:dyDescent="0.15">
      <c r="A297" s="7"/>
      <c r="B297" s="36" t="s">
        <v>662</v>
      </c>
      <c r="C297" s="43">
        <f t="shared" si="35"/>
        <v>293</v>
      </c>
      <c r="D297" s="175">
        <v>4</v>
      </c>
      <c r="E297" s="175"/>
      <c r="F297" s="105" t="s">
        <v>654</v>
      </c>
      <c r="G297" s="205" t="s">
        <v>424</v>
      </c>
      <c r="H297" s="15">
        <v>10</v>
      </c>
      <c r="I297" s="16">
        <v>68</v>
      </c>
      <c r="J297" s="208">
        <v>692575</v>
      </c>
      <c r="K297" s="19">
        <f t="shared" si="36"/>
        <v>10184.926470588236</v>
      </c>
      <c r="L297" s="18">
        <v>1336.5</v>
      </c>
      <c r="M297" s="17">
        <v>692575</v>
      </c>
      <c r="N297" s="19">
        <f t="shared" si="33"/>
        <v>518.20052375607929</v>
      </c>
      <c r="O297" s="26"/>
      <c r="P297" s="38"/>
      <c r="Q297" s="50"/>
      <c r="R297" s="50"/>
      <c r="S297" s="71"/>
      <c r="T297" s="51"/>
      <c r="U297" s="77"/>
    </row>
    <row r="298" spans="1:22" s="4" customFormat="1" ht="27" customHeight="1" x14ac:dyDescent="0.15">
      <c r="A298" s="7"/>
      <c r="B298" s="36" t="s">
        <v>662</v>
      </c>
      <c r="C298" s="43">
        <f t="shared" si="35"/>
        <v>294</v>
      </c>
      <c r="D298" s="175">
        <v>4</v>
      </c>
      <c r="E298" s="175"/>
      <c r="F298" s="105" t="s">
        <v>655</v>
      </c>
      <c r="G298" s="205" t="s">
        <v>425</v>
      </c>
      <c r="H298" s="15">
        <v>20</v>
      </c>
      <c r="I298" s="16">
        <v>0</v>
      </c>
      <c r="J298" s="208">
        <v>0</v>
      </c>
      <c r="K298" s="19">
        <f t="shared" si="36"/>
        <v>0</v>
      </c>
      <c r="L298" s="18">
        <v>0</v>
      </c>
      <c r="M298" s="17">
        <v>0</v>
      </c>
      <c r="N298" s="19">
        <f t="shared" si="33"/>
        <v>0</v>
      </c>
      <c r="O298" s="26"/>
      <c r="P298" s="154"/>
      <c r="Q298" s="50"/>
      <c r="R298" s="50"/>
      <c r="S298" s="71"/>
      <c r="T298" s="51"/>
      <c r="U298" s="77"/>
    </row>
    <row r="299" spans="1:22" s="4" customFormat="1" ht="27" customHeight="1" thickBot="1" x14ac:dyDescent="0.2">
      <c r="A299" s="7"/>
      <c r="B299" s="36" t="s">
        <v>662</v>
      </c>
      <c r="C299" s="43">
        <f t="shared" si="35"/>
        <v>295</v>
      </c>
      <c r="D299" s="175">
        <v>4</v>
      </c>
      <c r="E299" s="175">
        <v>6040003013048</v>
      </c>
      <c r="F299" s="206" t="s">
        <v>656</v>
      </c>
      <c r="G299" s="41" t="s">
        <v>426</v>
      </c>
      <c r="H299" s="15">
        <v>14</v>
      </c>
      <c r="I299" s="16">
        <v>235</v>
      </c>
      <c r="J299" s="208">
        <v>895155</v>
      </c>
      <c r="K299" s="19">
        <f>IF(AND(I299&gt;0,J299&gt;0),J299/I299,0)</f>
        <v>3809.1702127659573</v>
      </c>
      <c r="L299" s="18">
        <v>2230</v>
      </c>
      <c r="M299" s="17">
        <f>J299</f>
        <v>895155</v>
      </c>
      <c r="N299" s="19">
        <f>IF(AND(L299&gt;0,M299&gt;0),M299/L299,0)</f>
        <v>401.41479820627802</v>
      </c>
      <c r="O299" s="26"/>
      <c r="P299" s="38"/>
      <c r="Q299" s="50"/>
      <c r="R299" s="50"/>
      <c r="S299" s="71"/>
      <c r="T299" s="51"/>
      <c r="U299" s="77"/>
      <c r="V299" s="54"/>
    </row>
    <row r="300" spans="1:22" s="107" customFormat="1" ht="27" customHeight="1" x14ac:dyDescent="0.15">
      <c r="A300" s="106"/>
      <c r="B300" s="36" t="s">
        <v>662</v>
      </c>
      <c r="C300" s="43">
        <f t="shared" ref="C300:C331" si="37">C299+1</f>
        <v>296</v>
      </c>
      <c r="D300" s="116">
        <v>2</v>
      </c>
      <c r="E300" s="117">
        <v>8040005017755</v>
      </c>
      <c r="F300" s="116" t="s">
        <v>693</v>
      </c>
      <c r="G300" s="167" t="s">
        <v>694</v>
      </c>
      <c r="H300" s="31">
        <v>20</v>
      </c>
      <c r="I300" s="32">
        <v>252</v>
      </c>
      <c r="J300" s="185">
        <v>2647652</v>
      </c>
      <c r="K300" s="118">
        <f t="shared" ref="K300:K309" si="38">IF(AND(I300&gt;0,J300&gt;0),J300/I300,0)</f>
        <v>10506.555555555555</v>
      </c>
      <c r="L300" s="34">
        <v>31248</v>
      </c>
      <c r="M300" s="33">
        <v>2647652</v>
      </c>
      <c r="N300" s="118">
        <f t="shared" ref="N300:N309" si="39">IF(AND(L300&gt;0,M300&gt;0),M300/L300,0)</f>
        <v>84.730286738351253</v>
      </c>
      <c r="O300" s="119"/>
      <c r="P300" s="120"/>
      <c r="Q300" s="121"/>
      <c r="R300" s="121"/>
      <c r="S300" s="122"/>
      <c r="T300" s="123"/>
      <c r="U300" s="124"/>
      <c r="V300" s="113"/>
    </row>
    <row r="301" spans="1:22" s="107" customFormat="1" ht="27" customHeight="1" x14ac:dyDescent="0.15">
      <c r="A301" s="106"/>
      <c r="B301" s="36" t="s">
        <v>662</v>
      </c>
      <c r="C301" s="43">
        <f t="shared" si="37"/>
        <v>297</v>
      </c>
      <c r="D301" s="116">
        <v>2</v>
      </c>
      <c r="E301" s="117">
        <v>2040005014015</v>
      </c>
      <c r="F301" s="116" t="s">
        <v>695</v>
      </c>
      <c r="G301" s="167" t="s">
        <v>696</v>
      </c>
      <c r="H301" s="31">
        <v>40</v>
      </c>
      <c r="I301" s="32">
        <v>468</v>
      </c>
      <c r="J301" s="185">
        <v>5860725</v>
      </c>
      <c r="K301" s="118">
        <f t="shared" si="38"/>
        <v>12522.916666666666</v>
      </c>
      <c r="L301" s="34">
        <v>19040</v>
      </c>
      <c r="M301" s="33">
        <v>5860725</v>
      </c>
      <c r="N301" s="118">
        <f t="shared" si="39"/>
        <v>307.8111869747899</v>
      </c>
      <c r="O301" s="119"/>
      <c r="P301" s="125"/>
      <c r="Q301" s="121"/>
      <c r="R301" s="121"/>
      <c r="S301" s="122"/>
      <c r="T301" s="49"/>
      <c r="U301" s="126"/>
      <c r="V301" s="113"/>
    </row>
    <row r="302" spans="1:22" s="107" customFormat="1" ht="27" customHeight="1" x14ac:dyDescent="0.15">
      <c r="A302" s="106"/>
      <c r="B302" s="36" t="s">
        <v>662</v>
      </c>
      <c r="C302" s="43">
        <f t="shared" si="37"/>
        <v>298</v>
      </c>
      <c r="D302" s="116">
        <v>2</v>
      </c>
      <c r="E302" s="117">
        <v>1040005013637</v>
      </c>
      <c r="F302" s="116" t="s">
        <v>697</v>
      </c>
      <c r="G302" s="167" t="s">
        <v>698</v>
      </c>
      <c r="H302" s="31">
        <v>40</v>
      </c>
      <c r="I302" s="127">
        <v>442</v>
      </c>
      <c r="J302" s="185">
        <v>4916585</v>
      </c>
      <c r="K302" s="118">
        <f t="shared" si="38"/>
        <v>11123.495475113123</v>
      </c>
      <c r="L302" s="34">
        <v>44775</v>
      </c>
      <c r="M302" s="33">
        <v>4916585</v>
      </c>
      <c r="N302" s="118">
        <f t="shared" si="39"/>
        <v>109.80647682858738</v>
      </c>
      <c r="O302" s="119"/>
      <c r="P302" s="125"/>
      <c r="Q302" s="121"/>
      <c r="R302" s="121"/>
      <c r="S302" s="122"/>
      <c r="T302" s="51"/>
      <c r="U302" s="77"/>
      <c r="V302" s="113"/>
    </row>
    <row r="303" spans="1:22" s="107" customFormat="1" ht="27" customHeight="1" x14ac:dyDescent="0.15">
      <c r="A303" s="106"/>
      <c r="B303" s="36" t="s">
        <v>662</v>
      </c>
      <c r="C303" s="43">
        <f t="shared" si="37"/>
        <v>299</v>
      </c>
      <c r="D303" s="116">
        <v>2</v>
      </c>
      <c r="E303" s="128">
        <v>7040005013805</v>
      </c>
      <c r="F303" s="116" t="s">
        <v>699</v>
      </c>
      <c r="G303" s="167" t="s">
        <v>700</v>
      </c>
      <c r="H303" s="31">
        <v>29</v>
      </c>
      <c r="I303" s="32">
        <v>336</v>
      </c>
      <c r="J303" s="185">
        <v>5942503</v>
      </c>
      <c r="K303" s="118">
        <f t="shared" si="38"/>
        <v>17686.020833333332</v>
      </c>
      <c r="L303" s="34">
        <v>39816</v>
      </c>
      <c r="M303" s="33">
        <v>5942503</v>
      </c>
      <c r="N303" s="118">
        <f t="shared" si="39"/>
        <v>149.24912095639942</v>
      </c>
      <c r="O303" s="119"/>
      <c r="P303" s="125"/>
      <c r="Q303" s="121"/>
      <c r="R303" s="121"/>
      <c r="S303" s="122"/>
      <c r="T303" s="49"/>
      <c r="U303" s="126"/>
      <c r="V303" s="113"/>
    </row>
    <row r="304" spans="1:22" s="107" customFormat="1" ht="27" customHeight="1" x14ac:dyDescent="0.15">
      <c r="A304" s="106"/>
      <c r="B304" s="36" t="s">
        <v>662</v>
      </c>
      <c r="C304" s="43">
        <f t="shared" si="37"/>
        <v>300</v>
      </c>
      <c r="D304" s="116">
        <v>2</v>
      </c>
      <c r="E304" s="117">
        <v>1040005013637</v>
      </c>
      <c r="F304" s="116" t="s">
        <v>701</v>
      </c>
      <c r="G304" s="167" t="s">
        <v>702</v>
      </c>
      <c r="H304" s="31">
        <v>29</v>
      </c>
      <c r="I304" s="32">
        <v>320</v>
      </c>
      <c r="J304" s="185">
        <v>3494016</v>
      </c>
      <c r="K304" s="118">
        <f t="shared" si="38"/>
        <v>10918.8</v>
      </c>
      <c r="L304" s="34">
        <v>31600</v>
      </c>
      <c r="M304" s="33">
        <v>3494016</v>
      </c>
      <c r="N304" s="118">
        <f t="shared" si="39"/>
        <v>110.57012658227848</v>
      </c>
      <c r="O304" s="119"/>
      <c r="P304" s="125"/>
      <c r="Q304" s="121"/>
      <c r="R304" s="121"/>
      <c r="S304" s="122"/>
      <c r="T304" s="49"/>
      <c r="U304" s="126"/>
      <c r="V304" s="113"/>
    </row>
    <row r="305" spans="1:22" s="107" customFormat="1" ht="27" customHeight="1" x14ac:dyDescent="0.15">
      <c r="A305" s="106"/>
      <c r="B305" s="36" t="s">
        <v>662</v>
      </c>
      <c r="C305" s="43">
        <f t="shared" si="37"/>
        <v>301</v>
      </c>
      <c r="D305" s="116">
        <v>4</v>
      </c>
      <c r="E305" s="117" t="s">
        <v>703</v>
      </c>
      <c r="F305" s="116" t="s">
        <v>704</v>
      </c>
      <c r="G305" s="167" t="s">
        <v>705</v>
      </c>
      <c r="H305" s="31">
        <v>20</v>
      </c>
      <c r="I305" s="32">
        <v>142</v>
      </c>
      <c r="J305" s="185">
        <v>1172630</v>
      </c>
      <c r="K305" s="118">
        <f t="shared" si="38"/>
        <v>8257.9577464788727</v>
      </c>
      <c r="L305" s="34">
        <v>6642</v>
      </c>
      <c r="M305" s="33">
        <v>1172630</v>
      </c>
      <c r="N305" s="118">
        <f t="shared" si="39"/>
        <v>176.547726588377</v>
      </c>
      <c r="O305" s="119"/>
      <c r="P305" s="125"/>
      <c r="Q305" s="121"/>
      <c r="R305" s="121"/>
      <c r="S305" s="122"/>
      <c r="T305" s="49"/>
      <c r="U305" s="126"/>
      <c r="V305" s="113"/>
    </row>
    <row r="306" spans="1:22" s="107" customFormat="1" ht="27" customHeight="1" x14ac:dyDescent="0.15">
      <c r="A306" s="106"/>
      <c r="B306" s="36" t="s">
        <v>662</v>
      </c>
      <c r="C306" s="43">
        <f t="shared" si="37"/>
        <v>302</v>
      </c>
      <c r="D306" s="116">
        <v>5</v>
      </c>
      <c r="E306" s="117" t="s">
        <v>706</v>
      </c>
      <c r="F306" s="116" t="s">
        <v>707</v>
      </c>
      <c r="G306" s="167" t="s">
        <v>708</v>
      </c>
      <c r="H306" s="31">
        <v>20</v>
      </c>
      <c r="I306" s="32">
        <v>198</v>
      </c>
      <c r="J306" s="185">
        <v>1803891</v>
      </c>
      <c r="K306" s="118">
        <f t="shared" si="38"/>
        <v>9110.560606060606</v>
      </c>
      <c r="L306" s="34">
        <v>12948</v>
      </c>
      <c r="M306" s="33">
        <v>1803891</v>
      </c>
      <c r="N306" s="118">
        <f t="shared" si="39"/>
        <v>139.3181186283596</v>
      </c>
      <c r="O306" s="119"/>
      <c r="P306" s="125"/>
      <c r="Q306" s="121"/>
      <c r="R306" s="121"/>
      <c r="S306" s="122"/>
      <c r="T306" s="49" t="s">
        <v>663</v>
      </c>
      <c r="U306" s="126">
        <v>0.15</v>
      </c>
      <c r="V306" s="113"/>
    </row>
    <row r="307" spans="1:22" s="107" customFormat="1" ht="27" customHeight="1" x14ac:dyDescent="0.15">
      <c r="A307" s="106"/>
      <c r="B307" s="36" t="s">
        <v>662</v>
      </c>
      <c r="C307" s="43">
        <f t="shared" si="37"/>
        <v>303</v>
      </c>
      <c r="D307" s="116">
        <v>2</v>
      </c>
      <c r="E307" s="128">
        <v>7040005013805</v>
      </c>
      <c r="F307" s="116" t="s">
        <v>699</v>
      </c>
      <c r="G307" s="167" t="s">
        <v>709</v>
      </c>
      <c r="H307" s="31">
        <v>20</v>
      </c>
      <c r="I307" s="32">
        <v>343</v>
      </c>
      <c r="J307" s="185">
        <v>6611039</v>
      </c>
      <c r="K307" s="118">
        <f t="shared" si="38"/>
        <v>19274.166180758017</v>
      </c>
      <c r="L307" s="34">
        <v>32245</v>
      </c>
      <c r="M307" s="33">
        <v>6611039</v>
      </c>
      <c r="N307" s="118">
        <f t="shared" si="39"/>
        <v>205.02524422391068</v>
      </c>
      <c r="O307" s="119"/>
      <c r="P307" s="125"/>
      <c r="Q307" s="121"/>
      <c r="R307" s="121"/>
      <c r="S307" s="122"/>
      <c r="T307" s="49"/>
      <c r="U307" s="126"/>
      <c r="V307" s="113"/>
    </row>
    <row r="308" spans="1:22" s="107" customFormat="1" ht="27" customHeight="1" x14ac:dyDescent="0.15">
      <c r="A308" s="106"/>
      <c r="B308" s="36" t="s">
        <v>662</v>
      </c>
      <c r="C308" s="43">
        <f t="shared" si="37"/>
        <v>304</v>
      </c>
      <c r="D308" s="116">
        <v>4</v>
      </c>
      <c r="E308" s="129">
        <v>4040001021764</v>
      </c>
      <c r="F308" s="116" t="s">
        <v>710</v>
      </c>
      <c r="G308" s="167" t="s">
        <v>711</v>
      </c>
      <c r="H308" s="31">
        <v>14</v>
      </c>
      <c r="I308" s="32">
        <v>279</v>
      </c>
      <c r="J308" s="185">
        <v>2548250</v>
      </c>
      <c r="K308" s="118">
        <f t="shared" si="38"/>
        <v>9133.5125448028666</v>
      </c>
      <c r="L308" s="34">
        <v>15152</v>
      </c>
      <c r="M308" s="33">
        <v>2548250</v>
      </c>
      <c r="N308" s="118">
        <f t="shared" si="39"/>
        <v>168.1791182682154</v>
      </c>
      <c r="O308" s="119"/>
      <c r="P308" s="125"/>
      <c r="Q308" s="121"/>
      <c r="R308" s="121"/>
      <c r="S308" s="122"/>
      <c r="T308" s="51"/>
      <c r="U308" s="77"/>
      <c r="V308" s="113"/>
    </row>
    <row r="309" spans="1:22" s="107" customFormat="1" ht="27" customHeight="1" x14ac:dyDescent="0.15">
      <c r="A309" s="106"/>
      <c r="B309" s="36" t="s">
        <v>662</v>
      </c>
      <c r="C309" s="43">
        <f t="shared" si="37"/>
        <v>305</v>
      </c>
      <c r="D309" s="42">
        <v>2</v>
      </c>
      <c r="E309" s="130">
        <v>2040005014155</v>
      </c>
      <c r="F309" s="42" t="s">
        <v>712</v>
      </c>
      <c r="G309" s="168" t="s">
        <v>713</v>
      </c>
      <c r="H309" s="31">
        <v>40</v>
      </c>
      <c r="I309" s="32">
        <v>701</v>
      </c>
      <c r="J309" s="185">
        <v>7672240</v>
      </c>
      <c r="K309" s="118">
        <f t="shared" si="38"/>
        <v>10944.707560627674</v>
      </c>
      <c r="L309" s="34">
        <v>21000</v>
      </c>
      <c r="M309" s="33">
        <v>7672240</v>
      </c>
      <c r="N309" s="118">
        <f t="shared" si="39"/>
        <v>365.34476190476192</v>
      </c>
      <c r="O309" s="119"/>
      <c r="P309" s="125"/>
      <c r="Q309" s="121"/>
      <c r="R309" s="121"/>
      <c r="S309" s="122"/>
      <c r="T309" s="49" t="s">
        <v>663</v>
      </c>
      <c r="U309" s="126">
        <v>0.05</v>
      </c>
      <c r="V309" s="113"/>
    </row>
    <row r="310" spans="1:22" s="107" customFormat="1" ht="27" customHeight="1" x14ac:dyDescent="0.15">
      <c r="A310" s="106"/>
      <c r="B310" s="36" t="s">
        <v>662</v>
      </c>
      <c r="C310" s="43">
        <f t="shared" si="37"/>
        <v>306</v>
      </c>
      <c r="D310" s="116">
        <v>2</v>
      </c>
      <c r="E310" s="117">
        <v>8040005017755</v>
      </c>
      <c r="F310" s="116" t="s">
        <v>693</v>
      </c>
      <c r="G310" s="167" t="s">
        <v>714</v>
      </c>
      <c r="H310" s="31">
        <v>30</v>
      </c>
      <c r="I310" s="32">
        <v>312</v>
      </c>
      <c r="J310" s="185">
        <v>3163998</v>
      </c>
      <c r="K310" s="118">
        <v>10141.01923076923</v>
      </c>
      <c r="L310" s="34">
        <v>38844</v>
      </c>
      <c r="M310" s="33">
        <v>3163998</v>
      </c>
      <c r="N310" s="118">
        <v>81.453969725054066</v>
      </c>
      <c r="O310" s="119"/>
      <c r="P310" s="125"/>
      <c r="Q310" s="121"/>
      <c r="R310" s="121"/>
      <c r="S310" s="122"/>
      <c r="T310" s="49"/>
      <c r="U310" s="126"/>
      <c r="V310" s="113"/>
    </row>
    <row r="311" spans="1:22" s="107" customFormat="1" ht="27" customHeight="1" x14ac:dyDescent="0.15">
      <c r="A311" s="106"/>
      <c r="B311" s="36" t="s">
        <v>662</v>
      </c>
      <c r="C311" s="43">
        <f t="shared" si="37"/>
        <v>307</v>
      </c>
      <c r="D311" s="116">
        <v>5</v>
      </c>
      <c r="E311" s="131">
        <v>4040005014285</v>
      </c>
      <c r="F311" s="116" t="s">
        <v>715</v>
      </c>
      <c r="G311" s="167" t="s">
        <v>716</v>
      </c>
      <c r="H311" s="31">
        <v>11</v>
      </c>
      <c r="I311" s="32">
        <v>96</v>
      </c>
      <c r="J311" s="185">
        <v>1332457</v>
      </c>
      <c r="K311" s="132">
        <f t="shared" ref="K311:K312" si="40">IF(AND(I311&gt;0,J311&gt;0),J311/I311,0)</f>
        <v>13879.760416666666</v>
      </c>
      <c r="L311" s="34">
        <v>7200</v>
      </c>
      <c r="M311" s="33">
        <v>1332457</v>
      </c>
      <c r="N311" s="132">
        <f t="shared" ref="N311:N325" si="41">IF(AND(L311&gt;0,M311&gt;0),M311/L311,0)</f>
        <v>185.06347222222223</v>
      </c>
      <c r="O311" s="119"/>
      <c r="P311" s="125"/>
      <c r="Q311" s="121"/>
      <c r="R311" s="121"/>
      <c r="S311" s="122"/>
      <c r="T311" s="49"/>
      <c r="U311" s="126"/>
      <c r="V311" s="113"/>
    </row>
    <row r="312" spans="1:22" s="107" customFormat="1" ht="27" customHeight="1" x14ac:dyDescent="0.15">
      <c r="A312" s="106"/>
      <c r="B312" s="36" t="s">
        <v>662</v>
      </c>
      <c r="C312" s="43">
        <f t="shared" si="37"/>
        <v>308</v>
      </c>
      <c r="D312" s="42">
        <v>2</v>
      </c>
      <c r="E312" s="117">
        <v>40005013806</v>
      </c>
      <c r="F312" s="116" t="s">
        <v>717</v>
      </c>
      <c r="G312" s="167" t="s">
        <v>718</v>
      </c>
      <c r="H312" s="31">
        <v>10</v>
      </c>
      <c r="I312" s="32">
        <v>134</v>
      </c>
      <c r="J312" s="185">
        <v>1111250</v>
      </c>
      <c r="K312" s="118">
        <f t="shared" si="40"/>
        <v>8292.9104477611945</v>
      </c>
      <c r="L312" s="34">
        <v>15528</v>
      </c>
      <c r="M312" s="33">
        <v>1111250</v>
      </c>
      <c r="N312" s="118">
        <f t="shared" si="41"/>
        <v>71.564270994332816</v>
      </c>
      <c r="O312" s="119"/>
      <c r="P312" s="125"/>
      <c r="Q312" s="121"/>
      <c r="R312" s="121"/>
      <c r="S312" s="122"/>
      <c r="T312" s="49"/>
      <c r="U312" s="126"/>
      <c r="V312" s="113"/>
    </row>
    <row r="313" spans="1:22" s="107" customFormat="1" ht="27" customHeight="1" x14ac:dyDescent="0.15">
      <c r="A313" s="106"/>
      <c r="B313" s="36" t="s">
        <v>662</v>
      </c>
      <c r="C313" s="43">
        <f t="shared" si="37"/>
        <v>309</v>
      </c>
      <c r="D313" s="116">
        <v>6</v>
      </c>
      <c r="E313" s="117">
        <v>3040005017347</v>
      </c>
      <c r="F313" s="116" t="s">
        <v>719</v>
      </c>
      <c r="G313" s="167" t="s">
        <v>720</v>
      </c>
      <c r="H313" s="31">
        <v>20</v>
      </c>
      <c r="I313" s="32">
        <v>190</v>
      </c>
      <c r="J313" s="185">
        <v>2020779</v>
      </c>
      <c r="K313" s="118">
        <f>IF(AND(I313&gt;0,J313&gt;0),J313/I313,0)</f>
        <v>10635.67894736842</v>
      </c>
      <c r="L313" s="34">
        <v>13840.7</v>
      </c>
      <c r="M313" s="33">
        <v>2020779</v>
      </c>
      <c r="N313" s="118">
        <f t="shared" si="41"/>
        <v>146.00265882505943</v>
      </c>
      <c r="O313" s="119"/>
      <c r="P313" s="125"/>
      <c r="Q313" s="121" t="s">
        <v>663</v>
      </c>
      <c r="R313" s="121" t="s">
        <v>663</v>
      </c>
      <c r="S313" s="122">
        <v>1.4E-2</v>
      </c>
      <c r="T313" s="51"/>
      <c r="U313" s="77"/>
      <c r="V313" s="113"/>
    </row>
    <row r="314" spans="1:22" s="107" customFormat="1" ht="27" customHeight="1" x14ac:dyDescent="0.15">
      <c r="A314" s="106"/>
      <c r="B314" s="36" t="s">
        <v>662</v>
      </c>
      <c r="C314" s="43">
        <f t="shared" si="37"/>
        <v>310</v>
      </c>
      <c r="D314" s="116">
        <v>5</v>
      </c>
      <c r="E314" s="128">
        <v>6040005005877</v>
      </c>
      <c r="F314" s="133" t="s">
        <v>721</v>
      </c>
      <c r="G314" s="167" t="s">
        <v>722</v>
      </c>
      <c r="H314" s="31">
        <v>20</v>
      </c>
      <c r="I314" s="134">
        <v>225</v>
      </c>
      <c r="J314" s="242">
        <v>3000273</v>
      </c>
      <c r="K314" s="136">
        <f t="shared" ref="K314:K325" si="42">IF(AND(I314&gt;0,J314&gt;0),J314/I314,0)</f>
        <v>13334.546666666667</v>
      </c>
      <c r="L314" s="137">
        <v>17060.3</v>
      </c>
      <c r="M314" s="135">
        <v>3000273</v>
      </c>
      <c r="N314" s="136">
        <f t="shared" si="41"/>
        <v>175.86285118081159</v>
      </c>
      <c r="O314" s="119"/>
      <c r="P314" s="125"/>
      <c r="Q314" s="121"/>
      <c r="R314" s="121"/>
      <c r="S314" s="122"/>
      <c r="T314" s="49"/>
      <c r="U314" s="126"/>
      <c r="V314" s="113"/>
    </row>
    <row r="315" spans="1:22" s="107" customFormat="1" ht="27" customHeight="1" x14ac:dyDescent="0.15">
      <c r="A315" s="106"/>
      <c r="B315" s="36" t="s">
        <v>662</v>
      </c>
      <c r="C315" s="43">
        <f t="shared" si="37"/>
        <v>311</v>
      </c>
      <c r="D315" s="116">
        <v>2</v>
      </c>
      <c r="E315" s="117">
        <v>1040005013637</v>
      </c>
      <c r="F315" s="116" t="s">
        <v>701</v>
      </c>
      <c r="G315" s="167" t="s">
        <v>723</v>
      </c>
      <c r="H315" s="31">
        <v>20</v>
      </c>
      <c r="I315" s="32">
        <v>221</v>
      </c>
      <c r="J315" s="185">
        <v>1456549</v>
      </c>
      <c r="K315" s="118">
        <f t="shared" si="42"/>
        <v>6590.7194570135744</v>
      </c>
      <c r="L315" s="34">
        <v>26463</v>
      </c>
      <c r="M315" s="33">
        <v>1456549</v>
      </c>
      <c r="N315" s="118">
        <f t="shared" si="41"/>
        <v>55.040962853795868</v>
      </c>
      <c r="O315" s="119"/>
      <c r="P315" s="125"/>
      <c r="Q315" s="121"/>
      <c r="R315" s="121"/>
      <c r="S315" s="122"/>
      <c r="T315" s="49"/>
      <c r="U315" s="126"/>
      <c r="V315" s="113"/>
    </row>
    <row r="316" spans="1:22" s="107" customFormat="1" ht="27" customHeight="1" x14ac:dyDescent="0.15">
      <c r="A316" s="106"/>
      <c r="B316" s="36" t="s">
        <v>662</v>
      </c>
      <c r="C316" s="43">
        <f t="shared" si="37"/>
        <v>312</v>
      </c>
      <c r="D316" s="116">
        <v>2</v>
      </c>
      <c r="E316" s="138">
        <v>5040005010291</v>
      </c>
      <c r="F316" s="116" t="s">
        <v>724</v>
      </c>
      <c r="G316" s="167" t="s">
        <v>725</v>
      </c>
      <c r="H316" s="31">
        <v>20</v>
      </c>
      <c r="I316" s="32">
        <v>259</v>
      </c>
      <c r="J316" s="185">
        <v>2079900</v>
      </c>
      <c r="K316" s="118">
        <f t="shared" si="42"/>
        <v>8030.5019305019305</v>
      </c>
      <c r="L316" s="34">
        <v>5801</v>
      </c>
      <c r="M316" s="33">
        <v>2079900</v>
      </c>
      <c r="N316" s="118">
        <f t="shared" si="41"/>
        <v>358.54163075331837</v>
      </c>
      <c r="O316" s="119"/>
      <c r="P316" s="125"/>
      <c r="Q316" s="121"/>
      <c r="R316" s="121"/>
      <c r="S316" s="122"/>
      <c r="T316" s="49" t="s">
        <v>663</v>
      </c>
      <c r="U316" s="126">
        <v>0.17</v>
      </c>
      <c r="V316" s="113"/>
    </row>
    <row r="317" spans="1:22" s="107" customFormat="1" ht="27" customHeight="1" x14ac:dyDescent="0.15">
      <c r="A317" s="106"/>
      <c r="B317" s="36" t="s">
        <v>662</v>
      </c>
      <c r="C317" s="43">
        <f t="shared" si="37"/>
        <v>313</v>
      </c>
      <c r="D317" s="116">
        <v>2</v>
      </c>
      <c r="E317" s="117">
        <v>1040005005403</v>
      </c>
      <c r="F317" s="116" t="s">
        <v>726</v>
      </c>
      <c r="G317" s="167" t="s">
        <v>727</v>
      </c>
      <c r="H317" s="31">
        <v>13</v>
      </c>
      <c r="I317" s="32">
        <v>169</v>
      </c>
      <c r="J317" s="185">
        <v>1231050</v>
      </c>
      <c r="K317" s="118">
        <f t="shared" si="42"/>
        <v>7284.3195266272187</v>
      </c>
      <c r="L317" s="34">
        <v>7442</v>
      </c>
      <c r="M317" s="33">
        <v>1231050</v>
      </c>
      <c r="N317" s="118">
        <f t="shared" si="41"/>
        <v>165.4192421392099</v>
      </c>
      <c r="O317" s="119"/>
      <c r="P317" s="125"/>
      <c r="Q317" s="121"/>
      <c r="R317" s="121"/>
      <c r="S317" s="122"/>
      <c r="T317" s="49" t="s">
        <v>663</v>
      </c>
      <c r="U317" s="126">
        <v>0.1</v>
      </c>
      <c r="V317" s="113"/>
    </row>
    <row r="318" spans="1:22" s="107" customFormat="1" ht="27" customHeight="1" x14ac:dyDescent="0.15">
      <c r="A318" s="106"/>
      <c r="B318" s="36" t="s">
        <v>662</v>
      </c>
      <c r="C318" s="43">
        <f t="shared" si="37"/>
        <v>314</v>
      </c>
      <c r="D318" s="116">
        <v>2</v>
      </c>
      <c r="E318" s="117">
        <v>1040005013637</v>
      </c>
      <c r="F318" s="116" t="s">
        <v>701</v>
      </c>
      <c r="G318" s="167" t="s">
        <v>728</v>
      </c>
      <c r="H318" s="31">
        <v>28</v>
      </c>
      <c r="I318" s="32">
        <v>208</v>
      </c>
      <c r="J318" s="185">
        <v>1132049</v>
      </c>
      <c r="K318" s="118">
        <f t="shared" si="42"/>
        <v>5442.5432692307695</v>
      </c>
      <c r="L318" s="34">
        <v>21113</v>
      </c>
      <c r="M318" s="33">
        <v>1132049</v>
      </c>
      <c r="N318" s="118">
        <f t="shared" si="41"/>
        <v>53.61857623265287</v>
      </c>
      <c r="O318" s="119"/>
      <c r="P318" s="125"/>
      <c r="Q318" s="121"/>
      <c r="R318" s="121"/>
      <c r="S318" s="122"/>
      <c r="T318" s="49"/>
      <c r="U318" s="126"/>
      <c r="V318" s="113"/>
    </row>
    <row r="319" spans="1:22" s="107" customFormat="1" ht="27" customHeight="1" x14ac:dyDescent="0.15">
      <c r="A319" s="106"/>
      <c r="B319" s="36" t="s">
        <v>662</v>
      </c>
      <c r="C319" s="43">
        <f t="shared" si="37"/>
        <v>315</v>
      </c>
      <c r="D319" s="116">
        <v>5</v>
      </c>
      <c r="E319" s="117">
        <v>7040005014919</v>
      </c>
      <c r="F319" s="116" t="s">
        <v>729</v>
      </c>
      <c r="G319" s="167" t="s">
        <v>730</v>
      </c>
      <c r="H319" s="31">
        <v>20</v>
      </c>
      <c r="I319" s="32">
        <v>133</v>
      </c>
      <c r="J319" s="185">
        <v>1922925</v>
      </c>
      <c r="K319" s="118">
        <f t="shared" si="42"/>
        <v>14458.082706766918</v>
      </c>
      <c r="L319" s="34">
        <v>14067.8</v>
      </c>
      <c r="M319" s="33">
        <v>1922925</v>
      </c>
      <c r="N319" s="118">
        <f t="shared" si="41"/>
        <v>136.68981646028519</v>
      </c>
      <c r="O319" s="119"/>
      <c r="P319" s="125"/>
      <c r="Q319" s="121"/>
      <c r="R319" s="121"/>
      <c r="S319" s="122"/>
      <c r="T319" s="49"/>
      <c r="U319" s="126"/>
      <c r="V319" s="113"/>
    </row>
    <row r="320" spans="1:22" s="107" customFormat="1" ht="27" customHeight="1" x14ac:dyDescent="0.15">
      <c r="A320" s="106"/>
      <c r="B320" s="36" t="s">
        <v>662</v>
      </c>
      <c r="C320" s="43">
        <f t="shared" si="37"/>
        <v>316</v>
      </c>
      <c r="D320" s="116">
        <v>2</v>
      </c>
      <c r="E320" s="139">
        <v>2040005014015</v>
      </c>
      <c r="F320" s="116" t="s">
        <v>731</v>
      </c>
      <c r="G320" s="167" t="s">
        <v>732</v>
      </c>
      <c r="H320" s="31">
        <v>40</v>
      </c>
      <c r="I320" s="32">
        <v>436</v>
      </c>
      <c r="J320" s="185">
        <v>5794745</v>
      </c>
      <c r="K320" s="118">
        <f t="shared" si="42"/>
        <v>13290.699541284404</v>
      </c>
      <c r="L320" s="34">
        <v>16278</v>
      </c>
      <c r="M320" s="33">
        <v>5794745</v>
      </c>
      <c r="N320" s="118">
        <f t="shared" si="41"/>
        <v>355.98630052832044</v>
      </c>
      <c r="O320" s="119"/>
      <c r="P320" s="125"/>
      <c r="Q320" s="121"/>
      <c r="R320" s="121"/>
      <c r="S320" s="122"/>
      <c r="T320" s="49"/>
      <c r="U320" s="126"/>
      <c r="V320" s="113"/>
    </row>
    <row r="321" spans="1:22" s="107" customFormat="1" ht="27" customHeight="1" x14ac:dyDescent="0.15">
      <c r="A321" s="106"/>
      <c r="B321" s="36" t="s">
        <v>662</v>
      </c>
      <c r="C321" s="43">
        <f t="shared" si="37"/>
        <v>317</v>
      </c>
      <c r="D321" s="116">
        <v>5</v>
      </c>
      <c r="E321" s="140" t="s">
        <v>733</v>
      </c>
      <c r="F321" s="116" t="s">
        <v>734</v>
      </c>
      <c r="G321" s="167" t="s">
        <v>735</v>
      </c>
      <c r="H321" s="31">
        <v>25</v>
      </c>
      <c r="I321" s="32">
        <v>168</v>
      </c>
      <c r="J321" s="185">
        <v>1760246</v>
      </c>
      <c r="K321" s="118">
        <f t="shared" si="42"/>
        <v>10477.654761904761</v>
      </c>
      <c r="L321" s="34">
        <v>11529</v>
      </c>
      <c r="M321" s="33">
        <v>1760246</v>
      </c>
      <c r="N321" s="118">
        <f t="shared" si="41"/>
        <v>152.67985081099835</v>
      </c>
      <c r="O321" s="119"/>
      <c r="P321" s="125"/>
      <c r="Q321" s="121" t="s">
        <v>663</v>
      </c>
      <c r="R321" s="121" t="s">
        <v>663</v>
      </c>
      <c r="S321" s="122">
        <v>3.2000000000000001E-2</v>
      </c>
      <c r="T321" s="51"/>
      <c r="U321" s="77"/>
      <c r="V321" s="113"/>
    </row>
    <row r="322" spans="1:22" s="107" customFormat="1" ht="27" customHeight="1" x14ac:dyDescent="0.15">
      <c r="A322" s="106"/>
      <c r="B322" s="36" t="s">
        <v>662</v>
      </c>
      <c r="C322" s="43">
        <f t="shared" si="37"/>
        <v>318</v>
      </c>
      <c r="D322" s="116">
        <v>2</v>
      </c>
      <c r="E322" s="131">
        <v>6040005013806</v>
      </c>
      <c r="F322" s="116" t="s">
        <v>736</v>
      </c>
      <c r="G322" s="169" t="s">
        <v>737</v>
      </c>
      <c r="H322" s="31">
        <v>20</v>
      </c>
      <c r="I322" s="141">
        <v>214</v>
      </c>
      <c r="J322" s="243">
        <v>2169075</v>
      </c>
      <c r="K322" s="118">
        <f t="shared" si="42"/>
        <v>10135.864485981308</v>
      </c>
      <c r="L322" s="143">
        <v>26526</v>
      </c>
      <c r="M322" s="142">
        <v>2169075</v>
      </c>
      <c r="N322" s="118">
        <f t="shared" si="41"/>
        <v>81.771657995928521</v>
      </c>
      <c r="O322" s="119"/>
      <c r="P322" s="125"/>
      <c r="Q322" s="121"/>
      <c r="R322" s="121"/>
      <c r="S322" s="122"/>
      <c r="T322" s="49"/>
      <c r="U322" s="126"/>
      <c r="V322" s="113"/>
    </row>
    <row r="323" spans="1:22" s="107" customFormat="1" ht="27" customHeight="1" x14ac:dyDescent="0.15">
      <c r="A323" s="106"/>
      <c r="B323" s="36" t="s">
        <v>662</v>
      </c>
      <c r="C323" s="43">
        <f t="shared" si="37"/>
        <v>319</v>
      </c>
      <c r="D323" s="116">
        <v>2</v>
      </c>
      <c r="E323" s="117">
        <v>5040005010291</v>
      </c>
      <c r="F323" s="116" t="s">
        <v>724</v>
      </c>
      <c r="G323" s="167" t="s">
        <v>738</v>
      </c>
      <c r="H323" s="31">
        <v>14</v>
      </c>
      <c r="I323" s="32">
        <v>353</v>
      </c>
      <c r="J323" s="185">
        <v>3128494</v>
      </c>
      <c r="K323" s="118">
        <f t="shared" si="42"/>
        <v>8862.5892351274779</v>
      </c>
      <c r="L323" s="144">
        <v>7911.5</v>
      </c>
      <c r="M323" s="33">
        <v>3128494</v>
      </c>
      <c r="N323" s="118">
        <f>IF(AND(L323&gt;0,M323&gt;0),M323/L323,0)</f>
        <v>395.43626366681411</v>
      </c>
      <c r="O323" s="119"/>
      <c r="P323" s="125"/>
      <c r="Q323" s="121"/>
      <c r="R323" s="121"/>
      <c r="S323" s="122"/>
      <c r="T323" s="49"/>
      <c r="U323" s="126"/>
      <c r="V323" s="113"/>
    </row>
    <row r="324" spans="1:22" s="107" customFormat="1" ht="27" customHeight="1" x14ac:dyDescent="0.15">
      <c r="A324" s="106"/>
      <c r="B324" s="36" t="s">
        <v>662</v>
      </c>
      <c r="C324" s="43">
        <f t="shared" si="37"/>
        <v>320</v>
      </c>
      <c r="D324" s="116">
        <v>5</v>
      </c>
      <c r="E324" s="145">
        <v>4040005013980</v>
      </c>
      <c r="F324" s="116" t="s">
        <v>739</v>
      </c>
      <c r="G324" s="167" t="s">
        <v>740</v>
      </c>
      <c r="H324" s="31">
        <v>25</v>
      </c>
      <c r="I324" s="32">
        <v>368</v>
      </c>
      <c r="J324" s="185">
        <v>1180426</v>
      </c>
      <c r="K324" s="118">
        <f t="shared" si="42"/>
        <v>3207.679347826087</v>
      </c>
      <c r="L324" s="34">
        <v>26460</v>
      </c>
      <c r="M324" s="33">
        <v>1180426</v>
      </c>
      <c r="N324" s="118">
        <f t="shared" ref="N324" si="43">IF(AND(L324&gt;0,M324&gt;0),M324/L324,0)</f>
        <v>44.611715797430087</v>
      </c>
      <c r="O324" s="119"/>
      <c r="P324" s="125"/>
      <c r="Q324" s="121"/>
      <c r="R324" s="121"/>
      <c r="S324" s="122"/>
      <c r="T324" s="49"/>
      <c r="U324" s="126"/>
      <c r="V324" s="113"/>
    </row>
    <row r="325" spans="1:22" s="107" customFormat="1" ht="27" customHeight="1" x14ac:dyDescent="0.15">
      <c r="A325" s="106"/>
      <c r="B325" s="36" t="s">
        <v>662</v>
      </c>
      <c r="C325" s="43">
        <f t="shared" si="37"/>
        <v>321</v>
      </c>
      <c r="D325" s="116">
        <v>6</v>
      </c>
      <c r="E325" s="117">
        <v>3040005015827</v>
      </c>
      <c r="F325" s="116" t="s">
        <v>741</v>
      </c>
      <c r="G325" s="167" t="s">
        <v>742</v>
      </c>
      <c r="H325" s="31">
        <v>10</v>
      </c>
      <c r="I325" s="32">
        <v>24</v>
      </c>
      <c r="J325" s="185">
        <v>97220</v>
      </c>
      <c r="K325" s="118">
        <f t="shared" si="42"/>
        <v>4050.8333333333335</v>
      </c>
      <c r="L325" s="34">
        <v>652.5</v>
      </c>
      <c r="M325" s="33">
        <v>97220</v>
      </c>
      <c r="N325" s="118">
        <f t="shared" si="41"/>
        <v>148.99616858237547</v>
      </c>
      <c r="O325" s="119"/>
      <c r="P325" s="125"/>
      <c r="Q325" s="121"/>
      <c r="R325" s="121"/>
      <c r="S325" s="122"/>
      <c r="T325" s="51"/>
      <c r="U325" s="77"/>
      <c r="V325" s="113"/>
    </row>
    <row r="326" spans="1:22" s="107" customFormat="1" ht="27" customHeight="1" x14ac:dyDescent="0.15">
      <c r="A326" s="106"/>
      <c r="B326" s="36" t="s">
        <v>662</v>
      </c>
      <c r="C326" s="43">
        <f t="shared" si="37"/>
        <v>322</v>
      </c>
      <c r="D326" s="149">
        <v>4</v>
      </c>
      <c r="E326" s="145">
        <v>3010401035224</v>
      </c>
      <c r="F326" s="150" t="s">
        <v>750</v>
      </c>
      <c r="G326" s="167" t="s">
        <v>751</v>
      </c>
      <c r="H326" s="31">
        <v>20</v>
      </c>
      <c r="I326" s="32">
        <v>102</v>
      </c>
      <c r="J326" s="185">
        <v>554247</v>
      </c>
      <c r="K326" s="118">
        <v>5433.7941176470604</v>
      </c>
      <c r="L326" s="34">
        <v>1200</v>
      </c>
      <c r="M326" s="33">
        <v>554247</v>
      </c>
      <c r="N326" s="118">
        <v>461.8725</v>
      </c>
      <c r="O326" s="119"/>
      <c r="P326" s="125"/>
      <c r="Q326" s="121" t="s">
        <v>752</v>
      </c>
      <c r="R326" s="121" t="s">
        <v>752</v>
      </c>
      <c r="S326" s="122">
        <v>0</v>
      </c>
      <c r="T326" s="51" t="s">
        <v>752</v>
      </c>
      <c r="U326" s="77">
        <v>0</v>
      </c>
      <c r="V326" s="113"/>
    </row>
    <row r="327" spans="1:22" s="107" customFormat="1" ht="27" customHeight="1" x14ac:dyDescent="0.15">
      <c r="A327" s="106"/>
      <c r="B327" s="36" t="s">
        <v>662</v>
      </c>
      <c r="C327" s="43">
        <f t="shared" si="37"/>
        <v>323</v>
      </c>
      <c r="D327" s="151">
        <v>5</v>
      </c>
      <c r="E327" s="152">
        <v>3040005014872</v>
      </c>
      <c r="F327" s="47" t="s">
        <v>753</v>
      </c>
      <c r="G327" s="44" t="s">
        <v>754</v>
      </c>
      <c r="H327" s="15">
        <v>20</v>
      </c>
      <c r="I327" s="16">
        <v>96</v>
      </c>
      <c r="J327" s="208">
        <v>2387372</v>
      </c>
      <c r="K327" s="19">
        <v>24868.458333333332</v>
      </c>
      <c r="L327" s="18">
        <v>7500</v>
      </c>
      <c r="M327" s="17">
        <v>2387372</v>
      </c>
      <c r="N327" s="19">
        <v>318.31626666666665</v>
      </c>
      <c r="O327" s="26"/>
      <c r="P327" s="38"/>
      <c r="Q327" s="48" t="s">
        <v>752</v>
      </c>
      <c r="R327" s="48" t="s">
        <v>752</v>
      </c>
      <c r="S327" s="71">
        <v>0</v>
      </c>
      <c r="T327" s="49" t="s">
        <v>752</v>
      </c>
      <c r="U327" s="126">
        <v>0</v>
      </c>
      <c r="V327" s="113"/>
    </row>
    <row r="328" spans="1:22" s="107" customFormat="1" ht="27" customHeight="1" x14ac:dyDescent="0.15">
      <c r="A328" s="106"/>
      <c r="B328" s="36" t="s">
        <v>662</v>
      </c>
      <c r="C328" s="43">
        <f t="shared" si="37"/>
        <v>324</v>
      </c>
      <c r="D328" s="151">
        <v>5</v>
      </c>
      <c r="E328" s="152">
        <v>5040005018327</v>
      </c>
      <c r="F328" s="47" t="s">
        <v>755</v>
      </c>
      <c r="G328" s="170" t="s">
        <v>756</v>
      </c>
      <c r="H328" s="15">
        <v>11</v>
      </c>
      <c r="I328" s="16">
        <v>73</v>
      </c>
      <c r="J328" s="208">
        <v>1340661</v>
      </c>
      <c r="K328" s="19">
        <v>18365.219178082192</v>
      </c>
      <c r="L328" s="18">
        <v>5918</v>
      </c>
      <c r="M328" s="17">
        <v>1340661</v>
      </c>
      <c r="N328" s="19">
        <v>226.5395403852653</v>
      </c>
      <c r="O328" s="26"/>
      <c r="P328" s="38"/>
      <c r="Q328" s="50" t="s">
        <v>752</v>
      </c>
      <c r="R328" s="50" t="s">
        <v>752</v>
      </c>
      <c r="S328" s="71">
        <v>0</v>
      </c>
      <c r="T328" s="51" t="s">
        <v>752</v>
      </c>
      <c r="U328" s="77">
        <v>0</v>
      </c>
      <c r="V328" s="113"/>
    </row>
    <row r="329" spans="1:22" s="107" customFormat="1" ht="27" customHeight="1" x14ac:dyDescent="0.15">
      <c r="A329" s="106"/>
      <c r="B329" s="36" t="s">
        <v>662</v>
      </c>
      <c r="C329" s="43">
        <f t="shared" si="37"/>
        <v>325</v>
      </c>
      <c r="D329" s="151">
        <v>5</v>
      </c>
      <c r="E329" s="152">
        <v>6040005003526</v>
      </c>
      <c r="F329" s="47" t="s">
        <v>757</v>
      </c>
      <c r="G329" s="44" t="s">
        <v>758</v>
      </c>
      <c r="H329" s="15">
        <v>20</v>
      </c>
      <c r="I329" s="16">
        <v>385</v>
      </c>
      <c r="J329" s="208">
        <v>4335880</v>
      </c>
      <c r="K329" s="19">
        <v>11262.025974025973</v>
      </c>
      <c r="L329" s="18">
        <v>13544</v>
      </c>
      <c r="M329" s="17">
        <v>4335880</v>
      </c>
      <c r="N329" s="19">
        <v>320.13290017720021</v>
      </c>
      <c r="O329" s="26"/>
      <c r="P329" s="38"/>
      <c r="Q329" s="48" t="s">
        <v>752</v>
      </c>
      <c r="R329" s="48" t="s">
        <v>752</v>
      </c>
      <c r="S329" s="71">
        <v>0</v>
      </c>
      <c r="T329" s="49" t="s">
        <v>752</v>
      </c>
      <c r="U329" s="126">
        <v>0</v>
      </c>
      <c r="V329" s="113"/>
    </row>
    <row r="330" spans="1:22" s="107" customFormat="1" ht="27" customHeight="1" x14ac:dyDescent="0.15">
      <c r="A330" s="106"/>
      <c r="B330" s="36" t="s">
        <v>662</v>
      </c>
      <c r="C330" s="43">
        <f t="shared" si="37"/>
        <v>326</v>
      </c>
      <c r="D330" s="151">
        <v>4</v>
      </c>
      <c r="E330" s="152">
        <v>2040001112623</v>
      </c>
      <c r="F330" s="47" t="s">
        <v>759</v>
      </c>
      <c r="G330" s="44" t="s">
        <v>760</v>
      </c>
      <c r="H330" s="15">
        <v>20</v>
      </c>
      <c r="I330" s="16">
        <v>78</v>
      </c>
      <c r="J330" s="208">
        <v>1671360</v>
      </c>
      <c r="K330" s="19">
        <v>21427.692307692309</v>
      </c>
      <c r="L330" s="18">
        <v>5480</v>
      </c>
      <c r="M330" s="17">
        <v>1671360</v>
      </c>
      <c r="N330" s="19">
        <v>304.99270072992698</v>
      </c>
      <c r="O330" s="26" t="s">
        <v>663</v>
      </c>
      <c r="P330" s="154" t="s">
        <v>761</v>
      </c>
      <c r="Q330" s="50" t="s">
        <v>663</v>
      </c>
      <c r="R330" s="50" t="s">
        <v>663</v>
      </c>
      <c r="S330" s="71">
        <v>0</v>
      </c>
      <c r="T330" s="51" t="s">
        <v>752</v>
      </c>
      <c r="U330" s="77">
        <v>0</v>
      </c>
      <c r="V330" s="113"/>
    </row>
    <row r="331" spans="1:22" s="107" customFormat="1" ht="27" customHeight="1" x14ac:dyDescent="0.15">
      <c r="A331" s="106"/>
      <c r="B331" s="36" t="s">
        <v>662</v>
      </c>
      <c r="C331" s="43">
        <f t="shared" si="37"/>
        <v>327</v>
      </c>
      <c r="D331" s="151">
        <v>5</v>
      </c>
      <c r="E331" s="152">
        <v>7040005003649</v>
      </c>
      <c r="F331" s="47" t="s">
        <v>762</v>
      </c>
      <c r="G331" s="44" t="s">
        <v>763</v>
      </c>
      <c r="H331" s="15">
        <v>38</v>
      </c>
      <c r="I331" s="16">
        <v>141</v>
      </c>
      <c r="J331" s="208">
        <v>1765860</v>
      </c>
      <c r="K331" s="19">
        <v>12523.829787234043</v>
      </c>
      <c r="L331" s="18">
        <v>12346</v>
      </c>
      <c r="M331" s="17">
        <v>1765860</v>
      </c>
      <c r="N331" s="19">
        <v>143.03094119552892</v>
      </c>
      <c r="O331" s="26"/>
      <c r="P331" s="38"/>
      <c r="Q331" s="48" t="s">
        <v>752</v>
      </c>
      <c r="R331" s="48" t="s">
        <v>752</v>
      </c>
      <c r="S331" s="71">
        <v>0</v>
      </c>
      <c r="T331" s="49" t="s">
        <v>752</v>
      </c>
      <c r="U331" s="126">
        <v>0</v>
      </c>
      <c r="V331" s="113"/>
    </row>
    <row r="332" spans="1:22" s="107" customFormat="1" ht="27" customHeight="1" x14ac:dyDescent="0.15">
      <c r="A332" s="106"/>
      <c r="B332" s="36" t="s">
        <v>662</v>
      </c>
      <c r="C332" s="43">
        <f t="shared" ref="C332:C363" si="44">C331+1</f>
        <v>328</v>
      </c>
      <c r="D332" s="151">
        <v>4</v>
      </c>
      <c r="E332" s="152">
        <v>1040003012772</v>
      </c>
      <c r="F332" s="47" t="s">
        <v>764</v>
      </c>
      <c r="G332" s="44" t="s">
        <v>765</v>
      </c>
      <c r="H332" s="15">
        <v>20</v>
      </c>
      <c r="I332" s="16">
        <v>111</v>
      </c>
      <c r="J332" s="208">
        <v>2329985</v>
      </c>
      <c r="K332" s="19">
        <v>20990.855855855854</v>
      </c>
      <c r="L332" s="18">
        <v>5037</v>
      </c>
      <c r="M332" s="17">
        <v>2329985</v>
      </c>
      <c r="N332" s="19">
        <v>462.57395274965256</v>
      </c>
      <c r="O332" s="26"/>
      <c r="P332" s="38"/>
      <c r="Q332" s="50" t="s">
        <v>752</v>
      </c>
      <c r="R332" s="50" t="s">
        <v>752</v>
      </c>
      <c r="S332" s="71">
        <v>0</v>
      </c>
      <c r="T332" s="51" t="s">
        <v>752</v>
      </c>
      <c r="U332" s="77">
        <v>0</v>
      </c>
      <c r="V332" s="113"/>
    </row>
    <row r="333" spans="1:22" s="107" customFormat="1" ht="27" customHeight="1" x14ac:dyDescent="0.15">
      <c r="A333" s="106"/>
      <c r="B333" s="36" t="s">
        <v>662</v>
      </c>
      <c r="C333" s="43">
        <f t="shared" si="44"/>
        <v>329</v>
      </c>
      <c r="D333" s="151">
        <v>4</v>
      </c>
      <c r="E333" s="152">
        <v>8040003012733</v>
      </c>
      <c r="F333" s="47" t="s">
        <v>766</v>
      </c>
      <c r="G333" s="44" t="s">
        <v>767</v>
      </c>
      <c r="H333" s="15">
        <v>25</v>
      </c>
      <c r="I333" s="16">
        <v>256</v>
      </c>
      <c r="J333" s="208">
        <v>2428568</v>
      </c>
      <c r="K333" s="19">
        <v>9486.59375</v>
      </c>
      <c r="L333" s="18">
        <v>20565.5</v>
      </c>
      <c r="M333" s="17">
        <v>2428568</v>
      </c>
      <c r="N333" s="19">
        <v>118.08942160414286</v>
      </c>
      <c r="O333" s="26"/>
      <c r="P333" s="38"/>
      <c r="Q333" s="48" t="s">
        <v>752</v>
      </c>
      <c r="R333" s="48" t="s">
        <v>752</v>
      </c>
      <c r="S333" s="71">
        <v>0</v>
      </c>
      <c r="T333" s="49" t="s">
        <v>663</v>
      </c>
      <c r="U333" s="126">
        <v>5.4000000000000006E-2</v>
      </c>
      <c r="V333" s="113"/>
    </row>
    <row r="334" spans="1:22" s="107" customFormat="1" ht="27" customHeight="1" x14ac:dyDescent="0.15">
      <c r="A334" s="106"/>
      <c r="B334" s="36" t="s">
        <v>662</v>
      </c>
      <c r="C334" s="43">
        <f t="shared" si="44"/>
        <v>330</v>
      </c>
      <c r="D334" s="151">
        <v>4</v>
      </c>
      <c r="E334" s="152">
        <v>1040001021809</v>
      </c>
      <c r="F334" s="47" t="s">
        <v>768</v>
      </c>
      <c r="G334" s="44" t="s">
        <v>769</v>
      </c>
      <c r="H334" s="15">
        <v>20</v>
      </c>
      <c r="I334" s="16">
        <v>225</v>
      </c>
      <c r="J334" s="208">
        <v>3086945</v>
      </c>
      <c r="K334" s="19">
        <v>13719.755555555555</v>
      </c>
      <c r="L334" s="18">
        <v>23375</v>
      </c>
      <c r="M334" s="17">
        <v>3086945</v>
      </c>
      <c r="N334" s="19">
        <v>132.06181818181818</v>
      </c>
      <c r="O334" s="26"/>
      <c r="P334" s="38"/>
      <c r="Q334" s="50" t="s">
        <v>752</v>
      </c>
      <c r="R334" s="50" t="s">
        <v>752</v>
      </c>
      <c r="S334" s="71">
        <v>0</v>
      </c>
      <c r="T334" s="51" t="s">
        <v>752</v>
      </c>
      <c r="U334" s="77">
        <v>0</v>
      </c>
      <c r="V334" s="113"/>
    </row>
    <row r="335" spans="1:22" s="107" customFormat="1" ht="27" customHeight="1" x14ac:dyDescent="0.15">
      <c r="A335" s="106"/>
      <c r="B335" s="36" t="s">
        <v>662</v>
      </c>
      <c r="C335" s="43">
        <f t="shared" si="44"/>
        <v>331</v>
      </c>
      <c r="D335" s="151">
        <v>5</v>
      </c>
      <c r="E335" s="152">
        <v>4040005017346</v>
      </c>
      <c r="F335" s="47" t="s">
        <v>770</v>
      </c>
      <c r="G335" s="44" t="s">
        <v>771</v>
      </c>
      <c r="H335" s="15">
        <v>30</v>
      </c>
      <c r="I335" s="16">
        <v>419</v>
      </c>
      <c r="J335" s="208">
        <v>4820947</v>
      </c>
      <c r="K335" s="19">
        <v>11505.840095465393</v>
      </c>
      <c r="L335" s="18">
        <v>38012</v>
      </c>
      <c r="M335" s="17">
        <v>4820947</v>
      </c>
      <c r="N335" s="19">
        <v>126.82697569188677</v>
      </c>
      <c r="O335" s="26"/>
      <c r="P335" s="38"/>
      <c r="Q335" s="48" t="s">
        <v>752</v>
      </c>
      <c r="R335" s="48" t="s">
        <v>752</v>
      </c>
      <c r="S335" s="71">
        <v>0</v>
      </c>
      <c r="T335" s="49" t="s">
        <v>752</v>
      </c>
      <c r="U335" s="126">
        <v>0</v>
      </c>
      <c r="V335" s="113"/>
    </row>
    <row r="336" spans="1:22" s="107" customFormat="1" ht="27" customHeight="1" x14ac:dyDescent="0.15">
      <c r="A336" s="106"/>
      <c r="B336" s="36" t="s">
        <v>662</v>
      </c>
      <c r="C336" s="43">
        <f t="shared" si="44"/>
        <v>332</v>
      </c>
      <c r="D336" s="151">
        <v>2</v>
      </c>
      <c r="E336" s="152">
        <v>3040005003132</v>
      </c>
      <c r="F336" s="47" t="s">
        <v>772</v>
      </c>
      <c r="G336" s="44" t="s">
        <v>773</v>
      </c>
      <c r="H336" s="15">
        <v>20</v>
      </c>
      <c r="I336" s="16">
        <v>172</v>
      </c>
      <c r="J336" s="208">
        <v>4813060</v>
      </c>
      <c r="K336" s="19">
        <v>27982.906976744187</v>
      </c>
      <c r="L336" s="18">
        <v>11197</v>
      </c>
      <c r="M336" s="17">
        <v>4813060</v>
      </c>
      <c r="N336" s="19">
        <v>429.85263909975885</v>
      </c>
      <c r="O336" s="26"/>
      <c r="P336" s="38"/>
      <c r="Q336" s="50" t="s">
        <v>752</v>
      </c>
      <c r="R336" s="50" t="s">
        <v>752</v>
      </c>
      <c r="S336" s="71">
        <v>0</v>
      </c>
      <c r="T336" s="51" t="s">
        <v>663</v>
      </c>
      <c r="U336" s="77">
        <v>0.2</v>
      </c>
      <c r="V336" s="113"/>
    </row>
    <row r="337" spans="1:22" s="107" customFormat="1" ht="27" customHeight="1" x14ac:dyDescent="0.15">
      <c r="A337" s="106"/>
      <c r="B337" s="36" t="s">
        <v>662</v>
      </c>
      <c r="C337" s="43">
        <f t="shared" si="44"/>
        <v>333</v>
      </c>
      <c r="D337" s="151">
        <v>6</v>
      </c>
      <c r="E337" s="152">
        <v>3040005003801</v>
      </c>
      <c r="F337" s="47" t="s">
        <v>774</v>
      </c>
      <c r="G337" s="44" t="s">
        <v>775</v>
      </c>
      <c r="H337" s="15">
        <v>12</v>
      </c>
      <c r="I337" s="16">
        <v>227</v>
      </c>
      <c r="J337" s="208">
        <v>788556</v>
      </c>
      <c r="K337" s="19">
        <v>3473.8149779735681</v>
      </c>
      <c r="L337" s="18">
        <v>4898</v>
      </c>
      <c r="M337" s="17">
        <v>788556</v>
      </c>
      <c r="N337" s="19">
        <v>160.99550837076359</v>
      </c>
      <c r="O337" s="26"/>
      <c r="P337" s="38"/>
      <c r="Q337" s="48" t="s">
        <v>752</v>
      </c>
      <c r="R337" s="48" t="s">
        <v>752</v>
      </c>
      <c r="S337" s="71">
        <v>0</v>
      </c>
      <c r="T337" s="49" t="s">
        <v>752</v>
      </c>
      <c r="U337" s="126">
        <v>0</v>
      </c>
      <c r="V337" s="113"/>
    </row>
    <row r="338" spans="1:22" s="107" customFormat="1" ht="27" customHeight="1" x14ac:dyDescent="0.15">
      <c r="A338" s="106"/>
      <c r="B338" s="36" t="s">
        <v>662</v>
      </c>
      <c r="C338" s="43">
        <f t="shared" si="44"/>
        <v>334</v>
      </c>
      <c r="D338" s="151">
        <v>4</v>
      </c>
      <c r="E338" s="152">
        <v>5040001019130</v>
      </c>
      <c r="F338" s="47" t="s">
        <v>776</v>
      </c>
      <c r="G338" s="44" t="s">
        <v>777</v>
      </c>
      <c r="H338" s="15">
        <v>20</v>
      </c>
      <c r="I338" s="16">
        <v>307</v>
      </c>
      <c r="J338" s="208">
        <v>16082310</v>
      </c>
      <c r="K338" s="19">
        <v>52385.374592833876</v>
      </c>
      <c r="L338" s="18">
        <v>35613</v>
      </c>
      <c r="M338" s="17">
        <v>16082310</v>
      </c>
      <c r="N338" s="19">
        <v>451.58537612669528</v>
      </c>
      <c r="O338" s="26"/>
      <c r="P338" s="38"/>
      <c r="Q338" s="50" t="s">
        <v>752</v>
      </c>
      <c r="R338" s="50" t="s">
        <v>752</v>
      </c>
      <c r="S338" s="71">
        <v>0</v>
      </c>
      <c r="T338" s="51" t="s">
        <v>752</v>
      </c>
      <c r="U338" s="77">
        <v>0</v>
      </c>
      <c r="V338" s="113"/>
    </row>
    <row r="339" spans="1:22" s="107" customFormat="1" ht="27" customHeight="1" x14ac:dyDescent="0.15">
      <c r="A339" s="106"/>
      <c r="B339" s="36" t="s">
        <v>662</v>
      </c>
      <c r="C339" s="43">
        <f t="shared" si="44"/>
        <v>335</v>
      </c>
      <c r="D339" s="151">
        <v>2</v>
      </c>
      <c r="E339" s="152">
        <v>9040005003052</v>
      </c>
      <c r="F339" s="155" t="s">
        <v>525</v>
      </c>
      <c r="G339" s="44" t="s">
        <v>778</v>
      </c>
      <c r="H339" s="15">
        <v>18</v>
      </c>
      <c r="I339" s="16">
        <v>276</v>
      </c>
      <c r="J339" s="208">
        <v>3354526</v>
      </c>
      <c r="K339" s="19">
        <v>12154.079710144928</v>
      </c>
      <c r="L339" s="18">
        <v>31032</v>
      </c>
      <c r="M339" s="17">
        <v>3354526</v>
      </c>
      <c r="N339" s="19">
        <v>108.09893013663316</v>
      </c>
      <c r="O339" s="26"/>
      <c r="P339" s="38"/>
      <c r="Q339" s="48" t="s">
        <v>752</v>
      </c>
      <c r="R339" s="48" t="s">
        <v>752</v>
      </c>
      <c r="S339" s="71">
        <v>0</v>
      </c>
      <c r="T339" s="49" t="s">
        <v>752</v>
      </c>
      <c r="U339" s="126">
        <v>0</v>
      </c>
      <c r="V339" s="113"/>
    </row>
    <row r="340" spans="1:22" s="107" customFormat="1" ht="27" customHeight="1" x14ac:dyDescent="0.15">
      <c r="A340" s="106"/>
      <c r="B340" s="36" t="s">
        <v>662</v>
      </c>
      <c r="C340" s="43">
        <f t="shared" si="44"/>
        <v>336</v>
      </c>
      <c r="D340" s="151">
        <v>5</v>
      </c>
      <c r="E340" s="152">
        <v>6040005003674</v>
      </c>
      <c r="F340" s="47" t="s">
        <v>779</v>
      </c>
      <c r="G340" s="44" t="s">
        <v>780</v>
      </c>
      <c r="H340" s="15">
        <v>40</v>
      </c>
      <c r="I340" s="16">
        <v>368</v>
      </c>
      <c r="J340" s="208">
        <v>5249790</v>
      </c>
      <c r="K340" s="19">
        <v>14265.733695652174</v>
      </c>
      <c r="L340" s="18">
        <v>30689</v>
      </c>
      <c r="M340" s="17">
        <v>5249790</v>
      </c>
      <c r="N340" s="19">
        <v>171.06422496660042</v>
      </c>
      <c r="O340" s="26"/>
      <c r="P340" s="38"/>
      <c r="Q340" s="50" t="s">
        <v>752</v>
      </c>
      <c r="R340" s="50" t="s">
        <v>752</v>
      </c>
      <c r="S340" s="71">
        <v>0</v>
      </c>
      <c r="T340" s="51" t="s">
        <v>752</v>
      </c>
      <c r="U340" s="77">
        <v>0</v>
      </c>
      <c r="V340" s="113"/>
    </row>
    <row r="341" spans="1:22" s="107" customFormat="1" ht="27" customHeight="1" x14ac:dyDescent="0.15">
      <c r="A341" s="106"/>
      <c r="B341" s="36" t="s">
        <v>662</v>
      </c>
      <c r="C341" s="43">
        <f t="shared" si="44"/>
        <v>337</v>
      </c>
      <c r="D341" s="151">
        <v>5</v>
      </c>
      <c r="E341" s="152">
        <v>5040005003254</v>
      </c>
      <c r="F341" s="47" t="s">
        <v>781</v>
      </c>
      <c r="G341" s="44" t="s">
        <v>782</v>
      </c>
      <c r="H341" s="15">
        <v>20</v>
      </c>
      <c r="I341" s="16">
        <v>180</v>
      </c>
      <c r="J341" s="208">
        <v>900000</v>
      </c>
      <c r="K341" s="19">
        <v>5000</v>
      </c>
      <c r="L341" s="18">
        <v>13980</v>
      </c>
      <c r="M341" s="17">
        <v>900000</v>
      </c>
      <c r="N341" s="19">
        <v>64.377682403433482</v>
      </c>
      <c r="O341" s="26"/>
      <c r="P341" s="38"/>
      <c r="Q341" s="48" t="s">
        <v>752</v>
      </c>
      <c r="R341" s="48" t="s">
        <v>752</v>
      </c>
      <c r="S341" s="71">
        <v>0</v>
      </c>
      <c r="T341" s="49" t="s">
        <v>752</v>
      </c>
      <c r="U341" s="126">
        <v>0</v>
      </c>
      <c r="V341" s="113"/>
    </row>
    <row r="342" spans="1:22" s="107" customFormat="1" ht="27" customHeight="1" x14ac:dyDescent="0.15">
      <c r="A342" s="106"/>
      <c r="B342" s="36" t="s">
        <v>662</v>
      </c>
      <c r="C342" s="43">
        <f t="shared" si="44"/>
        <v>338</v>
      </c>
      <c r="D342" s="151">
        <v>2</v>
      </c>
      <c r="E342" s="152">
        <v>9040005003052</v>
      </c>
      <c r="F342" s="47" t="s">
        <v>525</v>
      </c>
      <c r="G342" s="44" t="s">
        <v>783</v>
      </c>
      <c r="H342" s="15">
        <v>10</v>
      </c>
      <c r="I342" s="16">
        <v>120</v>
      </c>
      <c r="J342" s="208">
        <v>2518890</v>
      </c>
      <c r="K342" s="19">
        <v>20990.75</v>
      </c>
      <c r="L342" s="18">
        <v>16140</v>
      </c>
      <c r="M342" s="17">
        <v>2518890</v>
      </c>
      <c r="N342" s="19">
        <v>156.06505576208178</v>
      </c>
      <c r="O342" s="26"/>
      <c r="P342" s="38"/>
      <c r="Q342" s="50" t="s">
        <v>752</v>
      </c>
      <c r="R342" s="50" t="s">
        <v>752</v>
      </c>
      <c r="S342" s="71">
        <v>0</v>
      </c>
      <c r="T342" s="51" t="s">
        <v>752</v>
      </c>
      <c r="U342" s="77">
        <v>0</v>
      </c>
      <c r="V342" s="113"/>
    </row>
    <row r="343" spans="1:22" s="107" customFormat="1" ht="27" customHeight="1" x14ac:dyDescent="0.15">
      <c r="A343" s="106"/>
      <c r="B343" s="36" t="s">
        <v>662</v>
      </c>
      <c r="C343" s="43">
        <f t="shared" si="44"/>
        <v>339</v>
      </c>
      <c r="D343" s="151">
        <v>2</v>
      </c>
      <c r="E343" s="152">
        <v>9040005003052</v>
      </c>
      <c r="F343" s="47" t="s">
        <v>525</v>
      </c>
      <c r="G343" s="44" t="s">
        <v>784</v>
      </c>
      <c r="H343" s="15">
        <v>10</v>
      </c>
      <c r="I343" s="16">
        <v>120</v>
      </c>
      <c r="J343" s="208">
        <v>3276715</v>
      </c>
      <c r="K343" s="19">
        <v>27305.958333333332</v>
      </c>
      <c r="L343" s="18">
        <v>16140</v>
      </c>
      <c r="M343" s="17">
        <v>3276715</v>
      </c>
      <c r="N343" s="19">
        <v>203.01827757125156</v>
      </c>
      <c r="O343" s="26"/>
      <c r="P343" s="38"/>
      <c r="Q343" s="48" t="s">
        <v>663</v>
      </c>
      <c r="R343" s="48" t="s">
        <v>752</v>
      </c>
      <c r="S343" s="71">
        <v>0.23791665403507956</v>
      </c>
      <c r="T343" s="49" t="s">
        <v>752</v>
      </c>
      <c r="U343" s="126">
        <v>0</v>
      </c>
      <c r="V343" s="113"/>
    </row>
    <row r="344" spans="1:22" s="107" customFormat="1" ht="27" customHeight="1" x14ac:dyDescent="0.15">
      <c r="A344" s="106"/>
      <c r="B344" s="36" t="s">
        <v>662</v>
      </c>
      <c r="C344" s="43">
        <f t="shared" si="44"/>
        <v>340</v>
      </c>
      <c r="D344" s="151">
        <v>2</v>
      </c>
      <c r="E344" s="152">
        <v>3040005003132</v>
      </c>
      <c r="F344" s="47" t="s">
        <v>772</v>
      </c>
      <c r="G344" s="44" t="s">
        <v>785</v>
      </c>
      <c r="H344" s="15">
        <v>40</v>
      </c>
      <c r="I344" s="16">
        <v>481</v>
      </c>
      <c r="J344" s="208">
        <v>9884366</v>
      </c>
      <c r="K344" s="19">
        <v>20549.617463617462</v>
      </c>
      <c r="L344" s="18">
        <v>28636</v>
      </c>
      <c r="M344" s="17">
        <v>9884366</v>
      </c>
      <c r="N344" s="19">
        <v>345.17271965358293</v>
      </c>
      <c r="O344" s="26"/>
      <c r="P344" s="38"/>
      <c r="Q344" s="48" t="s">
        <v>752</v>
      </c>
      <c r="R344" s="48" t="s">
        <v>752</v>
      </c>
      <c r="S344" s="71">
        <v>0</v>
      </c>
      <c r="T344" s="49" t="s">
        <v>663</v>
      </c>
      <c r="U344" s="126">
        <v>0.6</v>
      </c>
      <c r="V344" s="113"/>
    </row>
    <row r="345" spans="1:22" s="107" customFormat="1" ht="27" customHeight="1" x14ac:dyDescent="0.15">
      <c r="A345" s="106"/>
      <c r="B345" s="36" t="s">
        <v>662</v>
      </c>
      <c r="C345" s="43">
        <f t="shared" si="44"/>
        <v>341</v>
      </c>
      <c r="D345" s="151">
        <v>5</v>
      </c>
      <c r="E345" s="152">
        <v>7040005003649</v>
      </c>
      <c r="F345" s="47" t="s">
        <v>762</v>
      </c>
      <c r="G345" s="44" t="s">
        <v>786</v>
      </c>
      <c r="H345" s="15">
        <v>22</v>
      </c>
      <c r="I345" s="16">
        <v>165</v>
      </c>
      <c r="J345" s="208">
        <v>2408630</v>
      </c>
      <c r="K345" s="19">
        <v>14597.757575757576</v>
      </c>
      <c r="L345" s="18">
        <v>12743</v>
      </c>
      <c r="M345" s="17">
        <v>2408630</v>
      </c>
      <c r="N345" s="19">
        <v>189.01593031468258</v>
      </c>
      <c r="O345" s="26"/>
      <c r="P345" s="38"/>
      <c r="Q345" s="50" t="s">
        <v>752</v>
      </c>
      <c r="R345" s="50" t="s">
        <v>752</v>
      </c>
      <c r="S345" s="71">
        <v>0</v>
      </c>
      <c r="T345" s="51" t="s">
        <v>752</v>
      </c>
      <c r="U345" s="77">
        <v>0</v>
      </c>
      <c r="V345" s="113"/>
    </row>
    <row r="346" spans="1:22" s="107" customFormat="1" ht="27" customHeight="1" x14ac:dyDescent="0.15">
      <c r="A346" s="106"/>
      <c r="B346" s="36" t="s">
        <v>662</v>
      </c>
      <c r="C346" s="43">
        <f t="shared" si="44"/>
        <v>342</v>
      </c>
      <c r="D346" s="151">
        <v>2</v>
      </c>
      <c r="E346" s="152">
        <v>9040005003242</v>
      </c>
      <c r="F346" s="47" t="s">
        <v>787</v>
      </c>
      <c r="G346" s="44" t="s">
        <v>788</v>
      </c>
      <c r="H346" s="15">
        <v>20</v>
      </c>
      <c r="I346" s="16">
        <v>689</v>
      </c>
      <c r="J346" s="208">
        <v>8969709</v>
      </c>
      <c r="K346" s="19">
        <v>13018.44557329463</v>
      </c>
      <c r="L346" s="18">
        <v>17245</v>
      </c>
      <c r="M346" s="17">
        <v>8969709</v>
      </c>
      <c r="N346" s="19">
        <v>520.13389388228472</v>
      </c>
      <c r="O346" s="26"/>
      <c r="P346" s="38"/>
      <c r="Q346" s="48" t="s">
        <v>752</v>
      </c>
      <c r="R346" s="48" t="s">
        <v>752</v>
      </c>
      <c r="S346" s="71">
        <v>0</v>
      </c>
      <c r="T346" s="49" t="s">
        <v>752</v>
      </c>
      <c r="U346" s="126">
        <v>0</v>
      </c>
      <c r="V346" s="113"/>
    </row>
    <row r="347" spans="1:22" s="107" customFormat="1" ht="27" customHeight="1" x14ac:dyDescent="0.15">
      <c r="A347" s="106"/>
      <c r="B347" s="36" t="s">
        <v>662</v>
      </c>
      <c r="C347" s="43">
        <f t="shared" si="44"/>
        <v>343</v>
      </c>
      <c r="D347" s="151">
        <v>4</v>
      </c>
      <c r="E347" s="152">
        <v>1040003009265</v>
      </c>
      <c r="F347" s="47" t="s">
        <v>789</v>
      </c>
      <c r="G347" s="44" t="s">
        <v>790</v>
      </c>
      <c r="H347" s="15">
        <v>20</v>
      </c>
      <c r="I347" s="16">
        <v>203</v>
      </c>
      <c r="J347" s="208">
        <v>3923764</v>
      </c>
      <c r="K347" s="19">
        <v>19328.886699507388</v>
      </c>
      <c r="L347" s="18">
        <v>9007</v>
      </c>
      <c r="M347" s="17">
        <v>3923764</v>
      </c>
      <c r="N347" s="19">
        <v>435.63495059398247</v>
      </c>
      <c r="O347" s="26"/>
      <c r="P347" s="38"/>
      <c r="Q347" s="50" t="s">
        <v>752</v>
      </c>
      <c r="R347" s="50" t="s">
        <v>752</v>
      </c>
      <c r="S347" s="71">
        <v>0</v>
      </c>
      <c r="T347" s="51" t="s">
        <v>752</v>
      </c>
      <c r="U347" s="77">
        <v>0</v>
      </c>
      <c r="V347" s="113"/>
    </row>
    <row r="348" spans="1:22" s="107" customFormat="1" ht="27" customHeight="1" x14ac:dyDescent="0.15">
      <c r="A348" s="106"/>
      <c r="B348" s="36" t="s">
        <v>662</v>
      </c>
      <c r="C348" s="43">
        <f t="shared" si="44"/>
        <v>344</v>
      </c>
      <c r="D348" s="151">
        <v>4</v>
      </c>
      <c r="E348" s="152">
        <v>7040003014391</v>
      </c>
      <c r="F348" s="47" t="s">
        <v>791</v>
      </c>
      <c r="G348" s="44" t="s">
        <v>792</v>
      </c>
      <c r="H348" s="15">
        <v>20</v>
      </c>
      <c r="I348" s="16">
        <v>4</v>
      </c>
      <c r="J348" s="208">
        <v>89700</v>
      </c>
      <c r="K348" s="19">
        <v>22425</v>
      </c>
      <c r="L348" s="18">
        <v>299</v>
      </c>
      <c r="M348" s="17">
        <v>89700</v>
      </c>
      <c r="N348" s="19">
        <v>300</v>
      </c>
      <c r="O348" s="26" t="s">
        <v>663</v>
      </c>
      <c r="P348" s="154" t="s">
        <v>664</v>
      </c>
      <c r="Q348" s="48" t="s">
        <v>752</v>
      </c>
      <c r="R348" s="48"/>
      <c r="S348" s="71">
        <v>0</v>
      </c>
      <c r="T348" s="49" t="s">
        <v>752</v>
      </c>
      <c r="U348" s="126">
        <v>0</v>
      </c>
      <c r="V348" s="113"/>
    </row>
    <row r="349" spans="1:22" s="107" customFormat="1" ht="27" customHeight="1" x14ac:dyDescent="0.15">
      <c r="A349" s="106"/>
      <c r="B349" s="36" t="s">
        <v>662</v>
      </c>
      <c r="C349" s="43">
        <f t="shared" si="44"/>
        <v>345</v>
      </c>
      <c r="D349" s="151">
        <v>2</v>
      </c>
      <c r="E349" s="152">
        <v>2040005003050</v>
      </c>
      <c r="F349" s="47" t="s">
        <v>536</v>
      </c>
      <c r="G349" s="44" t="s">
        <v>793</v>
      </c>
      <c r="H349" s="15">
        <v>12</v>
      </c>
      <c r="I349" s="16">
        <v>146</v>
      </c>
      <c r="J349" s="208">
        <v>2193742</v>
      </c>
      <c r="K349" s="19">
        <v>15025.630136986301</v>
      </c>
      <c r="L349" s="18">
        <v>15158</v>
      </c>
      <c r="M349" s="17">
        <v>2193742</v>
      </c>
      <c r="N349" s="19">
        <v>144.72502968729384</v>
      </c>
      <c r="O349" s="26"/>
      <c r="P349" s="38"/>
      <c r="Q349" s="50" t="s">
        <v>752</v>
      </c>
      <c r="R349" s="50" t="s">
        <v>752</v>
      </c>
      <c r="S349" s="71">
        <v>0</v>
      </c>
      <c r="T349" s="51" t="s">
        <v>752</v>
      </c>
      <c r="U349" s="77">
        <v>0</v>
      </c>
      <c r="V349" s="113"/>
    </row>
    <row r="350" spans="1:22" s="107" customFormat="1" ht="27" customHeight="1" x14ac:dyDescent="0.15">
      <c r="A350" s="106"/>
      <c r="B350" s="36" t="s">
        <v>662</v>
      </c>
      <c r="C350" s="43">
        <f t="shared" si="44"/>
        <v>346</v>
      </c>
      <c r="D350" s="151">
        <v>6</v>
      </c>
      <c r="E350" s="152">
        <v>8040005018258</v>
      </c>
      <c r="F350" s="104" t="s">
        <v>794</v>
      </c>
      <c r="G350" s="44" t="s">
        <v>795</v>
      </c>
      <c r="H350" s="15">
        <v>10</v>
      </c>
      <c r="I350" s="16">
        <v>23</v>
      </c>
      <c r="J350" s="208">
        <v>296437</v>
      </c>
      <c r="K350" s="19">
        <v>12888.565217391304</v>
      </c>
      <c r="L350" s="18">
        <v>349</v>
      </c>
      <c r="M350" s="17">
        <v>296437</v>
      </c>
      <c r="N350" s="19">
        <v>849.38968481375355</v>
      </c>
      <c r="O350" s="26" t="s">
        <v>663</v>
      </c>
      <c r="P350" s="154" t="s">
        <v>796</v>
      </c>
      <c r="Q350" s="48" t="s">
        <v>752</v>
      </c>
      <c r="R350" s="48" t="s">
        <v>752</v>
      </c>
      <c r="S350" s="71">
        <v>0</v>
      </c>
      <c r="T350" s="49" t="s">
        <v>752</v>
      </c>
      <c r="U350" s="126">
        <v>0</v>
      </c>
      <c r="V350" s="113"/>
    </row>
    <row r="351" spans="1:22" s="107" customFormat="1" ht="27" customHeight="1" x14ac:dyDescent="0.15">
      <c r="A351" s="106"/>
      <c r="B351" s="36" t="s">
        <v>662</v>
      </c>
      <c r="C351" s="43">
        <f t="shared" si="44"/>
        <v>347</v>
      </c>
      <c r="D351" s="151">
        <v>2</v>
      </c>
      <c r="E351" s="152">
        <v>4040005003073</v>
      </c>
      <c r="F351" s="156" t="s">
        <v>797</v>
      </c>
      <c r="G351" s="44" t="s">
        <v>798</v>
      </c>
      <c r="H351" s="15">
        <v>20</v>
      </c>
      <c r="I351" s="16">
        <v>309</v>
      </c>
      <c r="J351" s="208">
        <v>2223894</v>
      </c>
      <c r="K351" s="19">
        <v>7197.0679611650485</v>
      </c>
      <c r="L351" s="18">
        <v>13379</v>
      </c>
      <c r="M351" s="17">
        <v>2223894</v>
      </c>
      <c r="N351" s="19">
        <v>166.2227371253457</v>
      </c>
      <c r="O351" s="26"/>
      <c r="P351" s="38"/>
      <c r="Q351" s="50" t="s">
        <v>752</v>
      </c>
      <c r="R351" s="50" t="s">
        <v>752</v>
      </c>
      <c r="S351" s="71">
        <v>0</v>
      </c>
      <c r="T351" s="51" t="s">
        <v>752</v>
      </c>
      <c r="U351" s="77">
        <v>0</v>
      </c>
      <c r="V351" s="113"/>
    </row>
    <row r="352" spans="1:22" s="107" customFormat="1" ht="27" customHeight="1" x14ac:dyDescent="0.15">
      <c r="A352" s="106"/>
      <c r="B352" s="36" t="s">
        <v>662</v>
      </c>
      <c r="C352" s="43">
        <f t="shared" si="44"/>
        <v>348</v>
      </c>
      <c r="D352" s="151">
        <v>5</v>
      </c>
      <c r="E352" s="152">
        <v>7040005003649</v>
      </c>
      <c r="F352" s="47" t="s">
        <v>762</v>
      </c>
      <c r="G352" s="44" t="s">
        <v>799</v>
      </c>
      <c r="H352" s="15">
        <v>25</v>
      </c>
      <c r="I352" s="16">
        <v>219</v>
      </c>
      <c r="J352" s="208">
        <v>4780820</v>
      </c>
      <c r="K352" s="19">
        <v>21830.228310502283</v>
      </c>
      <c r="L352" s="18">
        <v>25647</v>
      </c>
      <c r="M352" s="17">
        <v>4780820</v>
      </c>
      <c r="N352" s="19">
        <v>186.4085468085936</v>
      </c>
      <c r="O352" s="26"/>
      <c r="P352" s="38"/>
      <c r="Q352" s="48" t="s">
        <v>752</v>
      </c>
      <c r="R352" s="48" t="s">
        <v>752</v>
      </c>
      <c r="S352" s="71">
        <v>0</v>
      </c>
      <c r="T352" s="49" t="s">
        <v>752</v>
      </c>
      <c r="U352" s="126">
        <v>0</v>
      </c>
      <c r="V352" s="113"/>
    </row>
    <row r="353" spans="1:22" s="107" customFormat="1" ht="27" customHeight="1" x14ac:dyDescent="0.15">
      <c r="A353" s="106"/>
      <c r="B353" s="36" t="s">
        <v>662</v>
      </c>
      <c r="C353" s="43">
        <f t="shared" si="44"/>
        <v>349</v>
      </c>
      <c r="D353" s="151">
        <v>5</v>
      </c>
      <c r="E353" s="152">
        <v>7040005003649</v>
      </c>
      <c r="F353" s="47" t="s">
        <v>762</v>
      </c>
      <c r="G353" s="44" t="s">
        <v>800</v>
      </c>
      <c r="H353" s="15">
        <v>40</v>
      </c>
      <c r="I353" s="16">
        <v>354</v>
      </c>
      <c r="J353" s="208">
        <v>6191140</v>
      </c>
      <c r="K353" s="19">
        <v>17489.096045197741</v>
      </c>
      <c r="L353" s="18">
        <v>37236</v>
      </c>
      <c r="M353" s="17">
        <v>6191140</v>
      </c>
      <c r="N353" s="19">
        <v>166.26759050381352</v>
      </c>
      <c r="O353" s="26"/>
      <c r="P353" s="38"/>
      <c r="Q353" s="50" t="s">
        <v>663</v>
      </c>
      <c r="R353" s="50" t="s">
        <v>752</v>
      </c>
      <c r="S353" s="71">
        <v>0.47735871748019448</v>
      </c>
      <c r="T353" s="51" t="s">
        <v>752</v>
      </c>
      <c r="U353" s="77">
        <v>0</v>
      </c>
      <c r="V353" s="113"/>
    </row>
    <row r="354" spans="1:22" s="107" customFormat="1" ht="27" customHeight="1" x14ac:dyDescent="0.15">
      <c r="A354" s="106"/>
      <c r="B354" s="36" t="s">
        <v>662</v>
      </c>
      <c r="C354" s="43">
        <f t="shared" si="44"/>
        <v>350</v>
      </c>
      <c r="D354" s="151">
        <v>6</v>
      </c>
      <c r="E354" s="152">
        <v>8040005018126</v>
      </c>
      <c r="F354" s="47" t="s">
        <v>801</v>
      </c>
      <c r="G354" s="44" t="s">
        <v>802</v>
      </c>
      <c r="H354" s="15">
        <v>20</v>
      </c>
      <c r="I354" s="16">
        <v>225</v>
      </c>
      <c r="J354" s="208">
        <v>3595233</v>
      </c>
      <c r="K354" s="19">
        <v>15978.813333333334</v>
      </c>
      <c r="L354" s="18">
        <v>19910</v>
      </c>
      <c r="M354" s="17">
        <v>3595233</v>
      </c>
      <c r="N354" s="19">
        <v>180.57423405323956</v>
      </c>
      <c r="O354" s="26"/>
      <c r="P354" s="38"/>
      <c r="Q354" s="48" t="s">
        <v>752</v>
      </c>
      <c r="R354" s="48" t="s">
        <v>752</v>
      </c>
      <c r="S354" s="71">
        <v>0</v>
      </c>
      <c r="T354" s="49" t="s">
        <v>752</v>
      </c>
      <c r="U354" s="126">
        <v>0</v>
      </c>
      <c r="V354" s="113"/>
    </row>
    <row r="355" spans="1:22" s="107" customFormat="1" ht="27" customHeight="1" x14ac:dyDescent="0.15">
      <c r="A355" s="106"/>
      <c r="B355" s="36" t="s">
        <v>662</v>
      </c>
      <c r="C355" s="43">
        <f t="shared" si="44"/>
        <v>351</v>
      </c>
      <c r="D355" s="151">
        <v>4</v>
      </c>
      <c r="E355" s="152">
        <v>1040001095786</v>
      </c>
      <c r="F355" s="47" t="s">
        <v>803</v>
      </c>
      <c r="G355" s="44" t="s">
        <v>804</v>
      </c>
      <c r="H355" s="15">
        <v>10</v>
      </c>
      <c r="I355" s="16">
        <v>0</v>
      </c>
      <c r="J355" s="208">
        <v>0</v>
      </c>
      <c r="K355" s="19">
        <v>0</v>
      </c>
      <c r="L355" s="18">
        <v>0</v>
      </c>
      <c r="M355" s="17">
        <v>0</v>
      </c>
      <c r="N355" s="19">
        <v>0</v>
      </c>
      <c r="O355" s="26" t="s">
        <v>663</v>
      </c>
      <c r="P355" s="157"/>
      <c r="Q355" s="50" t="s">
        <v>752</v>
      </c>
      <c r="R355" s="50" t="s">
        <v>752</v>
      </c>
      <c r="S355" s="71">
        <v>0</v>
      </c>
      <c r="T355" s="51" t="s">
        <v>752</v>
      </c>
      <c r="U355" s="77">
        <v>0</v>
      </c>
      <c r="V355" s="113"/>
    </row>
    <row r="356" spans="1:22" s="107" customFormat="1" ht="27" customHeight="1" x14ac:dyDescent="0.15">
      <c r="A356" s="106"/>
      <c r="B356" s="36" t="s">
        <v>662</v>
      </c>
      <c r="C356" s="43">
        <f t="shared" si="44"/>
        <v>352</v>
      </c>
      <c r="D356" s="151">
        <v>6</v>
      </c>
      <c r="E356" s="152">
        <v>3040005020219</v>
      </c>
      <c r="F356" s="47" t="s">
        <v>805</v>
      </c>
      <c r="G356" s="44" t="s">
        <v>806</v>
      </c>
      <c r="H356" s="15">
        <v>35</v>
      </c>
      <c r="I356" s="16">
        <v>90</v>
      </c>
      <c r="J356" s="208">
        <v>1347624</v>
      </c>
      <c r="K356" s="19">
        <v>14973.6</v>
      </c>
      <c r="L356" s="18">
        <v>9000</v>
      </c>
      <c r="M356" s="17">
        <v>1347624</v>
      </c>
      <c r="N356" s="19">
        <v>149.73599999999999</v>
      </c>
      <c r="O356" s="26" t="s">
        <v>663</v>
      </c>
      <c r="P356" s="154" t="s">
        <v>807</v>
      </c>
      <c r="Q356" s="48" t="s">
        <v>752</v>
      </c>
      <c r="R356" s="48" t="s">
        <v>752</v>
      </c>
      <c r="S356" s="71">
        <v>0</v>
      </c>
      <c r="T356" s="49" t="s">
        <v>752</v>
      </c>
      <c r="U356" s="126">
        <v>0</v>
      </c>
      <c r="V356" s="113"/>
    </row>
    <row r="357" spans="1:22" s="107" customFormat="1" ht="27" customHeight="1" x14ac:dyDescent="0.15">
      <c r="A357" s="106"/>
      <c r="B357" s="36" t="s">
        <v>662</v>
      </c>
      <c r="C357" s="43">
        <f t="shared" si="44"/>
        <v>353</v>
      </c>
      <c r="D357" s="151">
        <v>4</v>
      </c>
      <c r="E357" s="152">
        <v>8040001081391</v>
      </c>
      <c r="F357" s="47" t="s">
        <v>808</v>
      </c>
      <c r="G357" s="44" t="s">
        <v>809</v>
      </c>
      <c r="H357" s="15">
        <v>10</v>
      </c>
      <c r="I357" s="16">
        <v>91</v>
      </c>
      <c r="J357" s="208">
        <v>913080</v>
      </c>
      <c r="K357" s="19">
        <v>10033.846153846154</v>
      </c>
      <c r="L357" s="18">
        <v>2706.8</v>
      </c>
      <c r="M357" s="17">
        <v>913080</v>
      </c>
      <c r="N357" s="19">
        <v>337.32821043298355</v>
      </c>
      <c r="O357" s="26"/>
      <c r="P357" s="38"/>
      <c r="Q357" s="50" t="s">
        <v>752</v>
      </c>
      <c r="R357" s="50" t="s">
        <v>752</v>
      </c>
      <c r="S357" s="71">
        <v>0</v>
      </c>
      <c r="T357" s="51" t="s">
        <v>663</v>
      </c>
      <c r="U357" s="77">
        <v>0.111</v>
      </c>
      <c r="V357" s="113"/>
    </row>
    <row r="358" spans="1:22" s="107" customFormat="1" ht="27" customHeight="1" x14ac:dyDescent="0.15">
      <c r="A358" s="106"/>
      <c r="B358" s="36" t="s">
        <v>662</v>
      </c>
      <c r="C358" s="43">
        <f t="shared" si="44"/>
        <v>354</v>
      </c>
      <c r="D358" s="151">
        <v>5</v>
      </c>
      <c r="E358" s="152">
        <v>4040005019763</v>
      </c>
      <c r="F358" s="47" t="s">
        <v>810</v>
      </c>
      <c r="G358" s="44" t="s">
        <v>811</v>
      </c>
      <c r="H358" s="15">
        <v>20</v>
      </c>
      <c r="I358" s="16">
        <v>60</v>
      </c>
      <c r="J358" s="208">
        <v>5943494</v>
      </c>
      <c r="K358" s="19">
        <v>99058.233333333337</v>
      </c>
      <c r="L358" s="18">
        <v>9384</v>
      </c>
      <c r="M358" s="17">
        <v>5943494</v>
      </c>
      <c r="N358" s="19">
        <v>633.36466325660695</v>
      </c>
      <c r="O358" s="26"/>
      <c r="P358" s="38"/>
      <c r="Q358" s="48" t="s">
        <v>752</v>
      </c>
      <c r="R358" s="48" t="s">
        <v>752</v>
      </c>
      <c r="S358" s="71">
        <v>0</v>
      </c>
      <c r="T358" s="49" t="s">
        <v>752</v>
      </c>
      <c r="U358" s="126">
        <v>0</v>
      </c>
      <c r="V358" s="113"/>
    </row>
    <row r="359" spans="1:22" s="107" customFormat="1" ht="27" customHeight="1" x14ac:dyDescent="0.15">
      <c r="A359" s="106"/>
      <c r="B359" s="36" t="s">
        <v>662</v>
      </c>
      <c r="C359" s="43">
        <f t="shared" si="44"/>
        <v>355</v>
      </c>
      <c r="D359" s="151">
        <v>5</v>
      </c>
      <c r="E359" s="152">
        <v>8040005003755</v>
      </c>
      <c r="F359" s="47" t="s">
        <v>812</v>
      </c>
      <c r="G359" s="44" t="s">
        <v>813</v>
      </c>
      <c r="H359" s="15">
        <v>30</v>
      </c>
      <c r="I359" s="16">
        <v>204</v>
      </c>
      <c r="J359" s="208">
        <v>2482272</v>
      </c>
      <c r="K359" s="19">
        <v>12168</v>
      </c>
      <c r="L359" s="18">
        <v>16830</v>
      </c>
      <c r="M359" s="17">
        <v>2482272</v>
      </c>
      <c r="N359" s="19">
        <v>147.4909090909091</v>
      </c>
      <c r="O359" s="26"/>
      <c r="P359" s="38"/>
      <c r="Q359" s="50" t="s">
        <v>752</v>
      </c>
      <c r="R359" s="50" t="s">
        <v>752</v>
      </c>
      <c r="S359" s="71">
        <v>0</v>
      </c>
      <c r="T359" s="51" t="s">
        <v>752</v>
      </c>
      <c r="U359" s="77">
        <v>0</v>
      </c>
      <c r="V359" s="113"/>
    </row>
    <row r="360" spans="1:22" s="107" customFormat="1" ht="27" customHeight="1" x14ac:dyDescent="0.15">
      <c r="A360" s="106"/>
      <c r="B360" s="36" t="s">
        <v>662</v>
      </c>
      <c r="C360" s="43">
        <f t="shared" si="44"/>
        <v>356</v>
      </c>
      <c r="D360" s="151">
        <v>5</v>
      </c>
      <c r="E360" s="152">
        <v>7040005003525</v>
      </c>
      <c r="F360" s="47" t="s">
        <v>814</v>
      </c>
      <c r="G360" s="44" t="s">
        <v>815</v>
      </c>
      <c r="H360" s="15">
        <v>20</v>
      </c>
      <c r="I360" s="16">
        <v>72</v>
      </c>
      <c r="J360" s="208">
        <v>728000</v>
      </c>
      <c r="K360" s="19">
        <v>10111.111111111111</v>
      </c>
      <c r="L360" s="18">
        <v>3700</v>
      </c>
      <c r="M360" s="17">
        <v>728000</v>
      </c>
      <c r="N360" s="19">
        <v>196.75675675675674</v>
      </c>
      <c r="O360" s="26"/>
      <c r="P360" s="38"/>
      <c r="Q360" s="48" t="s">
        <v>752</v>
      </c>
      <c r="R360" s="48" t="s">
        <v>752</v>
      </c>
      <c r="S360" s="71">
        <v>0</v>
      </c>
      <c r="T360" s="49" t="s">
        <v>752</v>
      </c>
      <c r="U360" s="126">
        <v>0</v>
      </c>
      <c r="V360" s="113"/>
    </row>
    <row r="361" spans="1:22" s="107" customFormat="1" ht="27" customHeight="1" x14ac:dyDescent="0.15">
      <c r="A361" s="106"/>
      <c r="B361" s="36" t="s">
        <v>662</v>
      </c>
      <c r="C361" s="43">
        <f t="shared" si="44"/>
        <v>357</v>
      </c>
      <c r="D361" s="151">
        <v>5</v>
      </c>
      <c r="E361" s="152">
        <v>6040005003708</v>
      </c>
      <c r="F361" s="47" t="s">
        <v>816</v>
      </c>
      <c r="G361" s="44" t="s">
        <v>817</v>
      </c>
      <c r="H361" s="15">
        <v>20</v>
      </c>
      <c r="I361" s="16">
        <v>154</v>
      </c>
      <c r="J361" s="208">
        <v>1058430</v>
      </c>
      <c r="K361" s="19">
        <v>6872.9220779220777</v>
      </c>
      <c r="L361" s="18">
        <v>214.45833333333334</v>
      </c>
      <c r="M361" s="17">
        <v>1058430</v>
      </c>
      <c r="N361" s="19">
        <v>4935.3642898775988</v>
      </c>
      <c r="O361" s="26"/>
      <c r="P361" s="38"/>
      <c r="Q361" s="50" t="s">
        <v>752</v>
      </c>
      <c r="R361" s="50" t="s">
        <v>752</v>
      </c>
      <c r="S361" s="71">
        <v>0</v>
      </c>
      <c r="T361" s="51" t="s">
        <v>752</v>
      </c>
      <c r="U361" s="77">
        <v>0</v>
      </c>
      <c r="V361" s="113"/>
    </row>
    <row r="362" spans="1:22" s="107" customFormat="1" ht="27" customHeight="1" x14ac:dyDescent="0.15">
      <c r="A362" s="106"/>
      <c r="B362" s="36" t="s">
        <v>662</v>
      </c>
      <c r="C362" s="43">
        <f t="shared" si="44"/>
        <v>358</v>
      </c>
      <c r="D362" s="151">
        <v>4</v>
      </c>
      <c r="E362" s="152">
        <v>1040001021809</v>
      </c>
      <c r="F362" s="47" t="s">
        <v>818</v>
      </c>
      <c r="G362" s="44" t="s">
        <v>819</v>
      </c>
      <c r="H362" s="15">
        <v>30</v>
      </c>
      <c r="I362" s="16">
        <v>182</v>
      </c>
      <c r="J362" s="208">
        <v>3665620</v>
      </c>
      <c r="K362" s="19">
        <v>20140.76923076923</v>
      </c>
      <c r="L362" s="18">
        <v>18236</v>
      </c>
      <c r="M362" s="17">
        <v>3665620</v>
      </c>
      <c r="N362" s="19">
        <v>201.01008993200264</v>
      </c>
      <c r="O362" s="26"/>
      <c r="P362" s="38"/>
      <c r="Q362" s="48" t="s">
        <v>752</v>
      </c>
      <c r="R362" s="48" t="s">
        <v>752</v>
      </c>
      <c r="S362" s="71">
        <v>0</v>
      </c>
      <c r="T362" s="49" t="s">
        <v>752</v>
      </c>
      <c r="U362" s="126">
        <v>0</v>
      </c>
      <c r="V362" s="113"/>
    </row>
    <row r="363" spans="1:22" s="107" customFormat="1" ht="27" customHeight="1" x14ac:dyDescent="0.15">
      <c r="A363" s="106"/>
      <c r="B363" s="36" t="s">
        <v>662</v>
      </c>
      <c r="C363" s="43">
        <f t="shared" si="44"/>
        <v>359</v>
      </c>
      <c r="D363" s="151">
        <v>5</v>
      </c>
      <c r="E363" s="152">
        <v>2040005003281</v>
      </c>
      <c r="F363" s="47" t="s">
        <v>820</v>
      </c>
      <c r="G363" s="44" t="s">
        <v>821</v>
      </c>
      <c r="H363" s="15">
        <v>20</v>
      </c>
      <c r="I363" s="16">
        <v>264</v>
      </c>
      <c r="J363" s="208">
        <v>1840250</v>
      </c>
      <c r="K363" s="19">
        <v>6970.643939393939</v>
      </c>
      <c r="L363" s="18">
        <v>23692.5</v>
      </c>
      <c r="M363" s="17">
        <v>1840250</v>
      </c>
      <c r="N363" s="19">
        <v>77.67225915374064</v>
      </c>
      <c r="O363" s="26"/>
      <c r="P363" s="38"/>
      <c r="Q363" s="50" t="s">
        <v>752</v>
      </c>
      <c r="R363" s="50" t="s">
        <v>752</v>
      </c>
      <c r="S363" s="71">
        <v>0</v>
      </c>
      <c r="T363" s="51" t="s">
        <v>752</v>
      </c>
      <c r="U363" s="77">
        <v>0</v>
      </c>
      <c r="V363" s="113"/>
    </row>
    <row r="364" spans="1:22" s="107" customFormat="1" ht="27" customHeight="1" x14ac:dyDescent="0.15">
      <c r="A364" s="106"/>
      <c r="B364" s="36" t="s">
        <v>662</v>
      </c>
      <c r="C364" s="43">
        <f t="shared" ref="C364:C395" si="45">C363+1</f>
        <v>360</v>
      </c>
      <c r="D364" s="116">
        <v>5</v>
      </c>
      <c r="E364" s="116">
        <v>5040005002248</v>
      </c>
      <c r="F364" s="164" t="s">
        <v>867</v>
      </c>
      <c r="G364" s="167" t="s">
        <v>868</v>
      </c>
      <c r="H364" s="31">
        <v>20</v>
      </c>
      <c r="I364" s="32">
        <v>290</v>
      </c>
      <c r="J364" s="185">
        <v>9638461</v>
      </c>
      <c r="K364" s="118">
        <f t="shared" ref="K364:K414" si="46">IF(AND(I364&gt;0,J364&gt;0),J364/I364,0)</f>
        <v>33236.072413793103</v>
      </c>
      <c r="L364" s="34">
        <v>34017.5</v>
      </c>
      <c r="M364" s="33">
        <v>9638461</v>
      </c>
      <c r="N364" s="118">
        <f t="shared" ref="N364:N414" si="47">IF(AND(L364&gt;0,M364&gt;0),M364/L364,0)</f>
        <v>283.33831116337177</v>
      </c>
      <c r="O364" s="119"/>
      <c r="P364" s="125"/>
      <c r="Q364" s="121" t="s">
        <v>663</v>
      </c>
      <c r="R364" s="121" t="s">
        <v>663</v>
      </c>
      <c r="S364" s="122">
        <v>3.8300000000000001E-2</v>
      </c>
      <c r="T364" s="51"/>
      <c r="U364" s="77"/>
      <c r="V364" s="64">
        <v>1</v>
      </c>
    </row>
    <row r="365" spans="1:22" s="107" customFormat="1" ht="27" customHeight="1" x14ac:dyDescent="0.15">
      <c r="A365" s="106"/>
      <c r="B365" s="36" t="s">
        <v>662</v>
      </c>
      <c r="C365" s="43">
        <f t="shared" si="45"/>
        <v>361</v>
      </c>
      <c r="D365" s="42">
        <v>4</v>
      </c>
      <c r="E365" s="42">
        <v>4040001108413</v>
      </c>
      <c r="F365" s="47" t="s">
        <v>869</v>
      </c>
      <c r="G365" s="44" t="s">
        <v>870</v>
      </c>
      <c r="H365" s="15">
        <v>20</v>
      </c>
      <c r="I365" s="16">
        <v>194</v>
      </c>
      <c r="J365" s="208">
        <v>2615406</v>
      </c>
      <c r="K365" s="19">
        <f t="shared" si="46"/>
        <v>13481.474226804125</v>
      </c>
      <c r="L365" s="18">
        <v>9194.5</v>
      </c>
      <c r="M365" s="17">
        <v>2615406</v>
      </c>
      <c r="N365" s="19">
        <f t="shared" si="47"/>
        <v>284.45331448148352</v>
      </c>
      <c r="O365" s="26"/>
      <c r="P365" s="38"/>
      <c r="Q365" s="48"/>
      <c r="R365" s="48"/>
      <c r="S365" s="71"/>
      <c r="T365" s="49"/>
      <c r="U365" s="126"/>
      <c r="V365" s="64">
        <v>2</v>
      </c>
    </row>
    <row r="366" spans="1:22" s="107" customFormat="1" ht="27" customHeight="1" x14ac:dyDescent="0.15">
      <c r="A366" s="106"/>
      <c r="B366" s="36" t="s">
        <v>662</v>
      </c>
      <c r="C366" s="43">
        <f t="shared" si="45"/>
        <v>362</v>
      </c>
      <c r="D366" s="42">
        <v>2</v>
      </c>
      <c r="E366" s="42">
        <v>9040005001725</v>
      </c>
      <c r="F366" s="47" t="s">
        <v>871</v>
      </c>
      <c r="G366" s="170" t="s">
        <v>872</v>
      </c>
      <c r="H366" s="15">
        <v>25</v>
      </c>
      <c r="I366" s="16">
        <v>233</v>
      </c>
      <c r="J366" s="208">
        <v>2335800</v>
      </c>
      <c r="K366" s="19">
        <f t="shared" si="46"/>
        <v>10024.892703862661</v>
      </c>
      <c r="L366" s="18">
        <v>15892</v>
      </c>
      <c r="M366" s="17">
        <v>2335800</v>
      </c>
      <c r="N366" s="19">
        <f t="shared" si="47"/>
        <v>146.97961238358923</v>
      </c>
      <c r="O366" s="26"/>
      <c r="P366" s="38"/>
      <c r="Q366" s="50"/>
      <c r="R366" s="50"/>
      <c r="S366" s="71"/>
      <c r="T366" s="51"/>
      <c r="U366" s="77"/>
      <c r="V366" s="64">
        <v>3</v>
      </c>
    </row>
    <row r="367" spans="1:22" s="107" customFormat="1" ht="27" customHeight="1" x14ac:dyDescent="0.15">
      <c r="A367" s="106"/>
      <c r="B367" s="36" t="s">
        <v>662</v>
      </c>
      <c r="C367" s="43">
        <f t="shared" si="45"/>
        <v>363</v>
      </c>
      <c r="D367" s="42">
        <v>2</v>
      </c>
      <c r="E367" s="42">
        <v>3040005001540</v>
      </c>
      <c r="F367" s="47" t="s">
        <v>873</v>
      </c>
      <c r="G367" s="44" t="s">
        <v>874</v>
      </c>
      <c r="H367" s="15">
        <v>10</v>
      </c>
      <c r="I367" s="16">
        <v>120</v>
      </c>
      <c r="J367" s="208">
        <v>420000</v>
      </c>
      <c r="K367" s="19">
        <f t="shared" si="46"/>
        <v>3500</v>
      </c>
      <c r="L367" s="18">
        <v>6732</v>
      </c>
      <c r="M367" s="17">
        <v>420000</v>
      </c>
      <c r="N367" s="19">
        <f t="shared" si="47"/>
        <v>62.388591800356508</v>
      </c>
      <c r="O367" s="26"/>
      <c r="P367" s="38"/>
      <c r="Q367" s="48"/>
      <c r="R367" s="48"/>
      <c r="S367" s="71"/>
      <c r="T367" s="49"/>
      <c r="U367" s="126"/>
      <c r="V367" s="64">
        <v>4</v>
      </c>
    </row>
    <row r="368" spans="1:22" s="107" customFormat="1" ht="27" customHeight="1" x14ac:dyDescent="0.15">
      <c r="A368" s="106"/>
      <c r="B368" s="36" t="s">
        <v>662</v>
      </c>
      <c r="C368" s="43">
        <f t="shared" si="45"/>
        <v>364</v>
      </c>
      <c r="D368" s="42">
        <v>2</v>
      </c>
      <c r="E368" s="42">
        <v>3040005001953</v>
      </c>
      <c r="F368" s="47" t="s">
        <v>875</v>
      </c>
      <c r="G368" s="44" t="s">
        <v>876</v>
      </c>
      <c r="H368" s="15">
        <v>30</v>
      </c>
      <c r="I368" s="16">
        <v>266</v>
      </c>
      <c r="J368" s="208">
        <v>3848760</v>
      </c>
      <c r="K368" s="19">
        <f t="shared" si="46"/>
        <v>14469.022556390977</v>
      </c>
      <c r="L368" s="18">
        <v>18484</v>
      </c>
      <c r="M368" s="17">
        <v>3848760</v>
      </c>
      <c r="N368" s="19">
        <f t="shared" si="47"/>
        <v>208.2211642501623</v>
      </c>
      <c r="O368" s="26"/>
      <c r="P368" s="38"/>
      <c r="Q368" s="50"/>
      <c r="R368" s="50"/>
      <c r="S368" s="71"/>
      <c r="T368" s="51"/>
      <c r="U368" s="77"/>
      <c r="V368" s="64">
        <v>5</v>
      </c>
    </row>
    <row r="369" spans="1:22" s="107" customFormat="1" ht="27" customHeight="1" x14ac:dyDescent="0.15">
      <c r="A369" s="106"/>
      <c r="B369" s="36" t="s">
        <v>662</v>
      </c>
      <c r="C369" s="43">
        <f t="shared" si="45"/>
        <v>365</v>
      </c>
      <c r="D369" s="42">
        <v>6</v>
      </c>
      <c r="E369" s="42">
        <v>6040001112297</v>
      </c>
      <c r="F369" s="47" t="s">
        <v>877</v>
      </c>
      <c r="G369" s="44" t="s">
        <v>878</v>
      </c>
      <c r="H369" s="15">
        <v>20</v>
      </c>
      <c r="I369" s="16">
        <v>70</v>
      </c>
      <c r="J369" s="208">
        <v>589221</v>
      </c>
      <c r="K369" s="19">
        <f t="shared" si="46"/>
        <v>8417.442857142858</v>
      </c>
      <c r="L369" s="18">
        <v>2074</v>
      </c>
      <c r="M369" s="17">
        <v>589221</v>
      </c>
      <c r="N369" s="19">
        <f t="shared" si="47"/>
        <v>284.09884281581486</v>
      </c>
      <c r="O369" s="26"/>
      <c r="P369" s="38"/>
      <c r="Q369" s="48"/>
      <c r="R369" s="48"/>
      <c r="S369" s="71"/>
      <c r="T369" s="49" t="s">
        <v>663</v>
      </c>
      <c r="U369" s="126">
        <v>0.158</v>
      </c>
      <c r="V369" s="64">
        <v>6</v>
      </c>
    </row>
    <row r="370" spans="1:22" s="107" customFormat="1" ht="27" customHeight="1" x14ac:dyDescent="0.15">
      <c r="A370" s="106"/>
      <c r="B370" s="36" t="s">
        <v>662</v>
      </c>
      <c r="C370" s="43">
        <f t="shared" si="45"/>
        <v>366</v>
      </c>
      <c r="D370" s="42">
        <v>2</v>
      </c>
      <c r="E370" s="42">
        <v>8040005001536</v>
      </c>
      <c r="F370" s="47" t="s">
        <v>879</v>
      </c>
      <c r="G370" s="44" t="s">
        <v>880</v>
      </c>
      <c r="H370" s="15">
        <v>20</v>
      </c>
      <c r="I370" s="16">
        <v>254</v>
      </c>
      <c r="J370" s="208">
        <v>2114433</v>
      </c>
      <c r="K370" s="19">
        <f t="shared" si="46"/>
        <v>8324.5393700787408</v>
      </c>
      <c r="L370" s="18">
        <v>18594</v>
      </c>
      <c r="M370" s="17">
        <v>2114433</v>
      </c>
      <c r="N370" s="19">
        <f t="shared" si="47"/>
        <v>113.71587608906098</v>
      </c>
      <c r="O370" s="26"/>
      <c r="P370" s="38"/>
      <c r="Q370" s="50"/>
      <c r="R370" s="50"/>
      <c r="S370" s="71"/>
      <c r="T370" s="51"/>
      <c r="U370" s="77"/>
      <c r="V370" s="64"/>
    </row>
    <row r="371" spans="1:22" s="107" customFormat="1" ht="27" customHeight="1" x14ac:dyDescent="0.15">
      <c r="A371" s="106"/>
      <c r="B371" s="36" t="s">
        <v>662</v>
      </c>
      <c r="C371" s="43">
        <f t="shared" si="45"/>
        <v>367</v>
      </c>
      <c r="D371" s="42">
        <v>2</v>
      </c>
      <c r="E371" s="42">
        <v>7040005001958</v>
      </c>
      <c r="F371" s="47" t="s">
        <v>881</v>
      </c>
      <c r="G371" s="44" t="s">
        <v>882</v>
      </c>
      <c r="H371" s="15">
        <v>24</v>
      </c>
      <c r="I371" s="16">
        <v>213</v>
      </c>
      <c r="J371" s="208">
        <v>3519200</v>
      </c>
      <c r="K371" s="19">
        <f t="shared" si="46"/>
        <v>16522.06572769953</v>
      </c>
      <c r="L371" s="18">
        <v>19600</v>
      </c>
      <c r="M371" s="17">
        <v>3519200</v>
      </c>
      <c r="N371" s="19">
        <f t="shared" si="47"/>
        <v>179.55102040816325</v>
      </c>
      <c r="O371" s="26"/>
      <c r="P371" s="38"/>
      <c r="Q371" s="48"/>
      <c r="R371" s="48"/>
      <c r="S371" s="71"/>
      <c r="T371" s="49"/>
      <c r="U371" s="126"/>
      <c r="V371" s="64"/>
    </row>
    <row r="372" spans="1:22" s="107" customFormat="1" ht="27" customHeight="1" x14ac:dyDescent="0.15">
      <c r="A372" s="106"/>
      <c r="B372" s="36" t="s">
        <v>662</v>
      </c>
      <c r="C372" s="43">
        <f t="shared" si="45"/>
        <v>368</v>
      </c>
      <c r="D372" s="42">
        <v>2</v>
      </c>
      <c r="E372" s="42">
        <v>5040005001984</v>
      </c>
      <c r="F372" s="47" t="s">
        <v>883</v>
      </c>
      <c r="G372" s="44" t="s">
        <v>884</v>
      </c>
      <c r="H372" s="15">
        <v>14</v>
      </c>
      <c r="I372" s="16">
        <v>14</v>
      </c>
      <c r="J372" s="208">
        <v>2202622</v>
      </c>
      <c r="K372" s="19">
        <f t="shared" si="46"/>
        <v>157330.14285714287</v>
      </c>
      <c r="L372" s="18">
        <v>16700</v>
      </c>
      <c r="M372" s="17">
        <v>2202622</v>
      </c>
      <c r="N372" s="19">
        <f t="shared" si="47"/>
        <v>131.89353293413174</v>
      </c>
      <c r="O372" s="26"/>
      <c r="P372" s="38"/>
      <c r="Q372" s="50" t="s">
        <v>663</v>
      </c>
      <c r="R372" s="50"/>
      <c r="S372" s="71">
        <v>0.32</v>
      </c>
      <c r="T372" s="51" t="s">
        <v>663</v>
      </c>
      <c r="U372" s="77">
        <v>0.1</v>
      </c>
      <c r="V372" s="64"/>
    </row>
    <row r="373" spans="1:22" s="107" customFormat="1" ht="27" customHeight="1" x14ac:dyDescent="0.15">
      <c r="A373" s="106"/>
      <c r="B373" s="36" t="s">
        <v>662</v>
      </c>
      <c r="C373" s="43">
        <f t="shared" si="45"/>
        <v>369</v>
      </c>
      <c r="D373" s="42">
        <v>2</v>
      </c>
      <c r="E373" s="42">
        <v>2040005020228</v>
      </c>
      <c r="F373" s="47" t="s">
        <v>885</v>
      </c>
      <c r="G373" s="44" t="s">
        <v>886</v>
      </c>
      <c r="H373" s="15">
        <v>10</v>
      </c>
      <c r="I373" s="16">
        <v>240</v>
      </c>
      <c r="J373" s="208">
        <v>3075318</v>
      </c>
      <c r="K373" s="19">
        <f t="shared" si="46"/>
        <v>12813.825000000001</v>
      </c>
      <c r="L373" s="18">
        <v>32280</v>
      </c>
      <c r="M373" s="17">
        <v>3075318</v>
      </c>
      <c r="N373" s="19">
        <f t="shared" si="47"/>
        <v>95.270074349442382</v>
      </c>
      <c r="O373" s="26"/>
      <c r="P373" s="38"/>
      <c r="Q373" s="48"/>
      <c r="R373" s="48"/>
      <c r="S373" s="71"/>
      <c r="T373" s="49"/>
      <c r="U373" s="126"/>
      <c r="V373" s="4"/>
    </row>
    <row r="374" spans="1:22" s="107" customFormat="1" ht="27" customHeight="1" x14ac:dyDescent="0.15">
      <c r="A374" s="106"/>
      <c r="B374" s="36" t="s">
        <v>662</v>
      </c>
      <c r="C374" s="43">
        <f t="shared" si="45"/>
        <v>370</v>
      </c>
      <c r="D374" s="42">
        <v>2</v>
      </c>
      <c r="E374" s="42">
        <v>3040005001524</v>
      </c>
      <c r="F374" s="47" t="s">
        <v>887</v>
      </c>
      <c r="G374" s="44" t="s">
        <v>888</v>
      </c>
      <c r="H374" s="15">
        <v>20</v>
      </c>
      <c r="I374" s="16">
        <v>174</v>
      </c>
      <c r="J374" s="208">
        <v>1097333</v>
      </c>
      <c r="K374" s="19">
        <f t="shared" si="46"/>
        <v>6306.5114942528735</v>
      </c>
      <c r="L374" s="18">
        <v>24121</v>
      </c>
      <c r="M374" s="17">
        <v>1097333</v>
      </c>
      <c r="N374" s="19">
        <f t="shared" si="47"/>
        <v>45.492848555200865</v>
      </c>
      <c r="O374" s="26"/>
      <c r="P374" s="38"/>
      <c r="Q374" s="50"/>
      <c r="R374" s="50"/>
      <c r="S374" s="71"/>
      <c r="T374" s="51"/>
      <c r="U374" s="77"/>
      <c r="V374" s="4"/>
    </row>
    <row r="375" spans="1:22" s="107" customFormat="1" ht="27" customHeight="1" x14ac:dyDescent="0.15">
      <c r="A375" s="106"/>
      <c r="B375" s="36" t="s">
        <v>662</v>
      </c>
      <c r="C375" s="43">
        <f t="shared" si="45"/>
        <v>371</v>
      </c>
      <c r="D375" s="42">
        <v>2</v>
      </c>
      <c r="E375" s="42">
        <v>5040005001695</v>
      </c>
      <c r="F375" s="47" t="s">
        <v>889</v>
      </c>
      <c r="G375" s="44" t="s">
        <v>890</v>
      </c>
      <c r="H375" s="15">
        <v>20</v>
      </c>
      <c r="I375" s="16">
        <v>120</v>
      </c>
      <c r="J375" s="208">
        <v>1804410</v>
      </c>
      <c r="K375" s="19">
        <f t="shared" si="46"/>
        <v>15036.75</v>
      </c>
      <c r="L375" s="18">
        <v>10024.5</v>
      </c>
      <c r="M375" s="17">
        <v>1804410</v>
      </c>
      <c r="N375" s="19">
        <f t="shared" si="47"/>
        <v>180</v>
      </c>
      <c r="O375" s="26" t="s">
        <v>663</v>
      </c>
      <c r="P375" s="38"/>
      <c r="Q375" s="48"/>
      <c r="R375" s="48"/>
      <c r="S375" s="71"/>
      <c r="T375" s="49"/>
      <c r="U375" s="126"/>
      <c r="V375" s="4"/>
    </row>
    <row r="376" spans="1:22" s="107" customFormat="1" ht="27" customHeight="1" x14ac:dyDescent="0.15">
      <c r="A376" s="106"/>
      <c r="B376" s="36" t="s">
        <v>662</v>
      </c>
      <c r="C376" s="43">
        <f t="shared" si="45"/>
        <v>372</v>
      </c>
      <c r="D376" s="42">
        <v>2</v>
      </c>
      <c r="E376" s="42">
        <v>8040005001536</v>
      </c>
      <c r="F376" s="47" t="s">
        <v>891</v>
      </c>
      <c r="G376" s="44" t="s">
        <v>892</v>
      </c>
      <c r="H376" s="15">
        <v>50</v>
      </c>
      <c r="I376" s="16">
        <v>570</v>
      </c>
      <c r="J376" s="208">
        <v>5625674</v>
      </c>
      <c r="K376" s="19">
        <f t="shared" si="46"/>
        <v>9869.6035087719301</v>
      </c>
      <c r="L376" s="18">
        <v>47700</v>
      </c>
      <c r="M376" s="17">
        <v>5625674</v>
      </c>
      <c r="N376" s="19">
        <f t="shared" si="47"/>
        <v>117.93865828092243</v>
      </c>
      <c r="O376" s="26"/>
      <c r="P376" s="38"/>
      <c r="Q376" s="50"/>
      <c r="R376" s="50"/>
      <c r="S376" s="71"/>
      <c r="T376" s="51" t="s">
        <v>663</v>
      </c>
      <c r="U376" s="77">
        <v>0.02</v>
      </c>
      <c r="V376" s="4"/>
    </row>
    <row r="377" spans="1:22" s="107" customFormat="1" ht="27" customHeight="1" x14ac:dyDescent="0.15">
      <c r="A377" s="106"/>
      <c r="B377" s="36" t="s">
        <v>662</v>
      </c>
      <c r="C377" s="43">
        <f t="shared" si="45"/>
        <v>373</v>
      </c>
      <c r="D377" s="42">
        <v>2</v>
      </c>
      <c r="E377" s="42">
        <v>5040005001084</v>
      </c>
      <c r="F377" s="155" t="s">
        <v>893</v>
      </c>
      <c r="G377" s="44" t="s">
        <v>894</v>
      </c>
      <c r="H377" s="15">
        <v>40</v>
      </c>
      <c r="I377" s="16">
        <v>232</v>
      </c>
      <c r="J377" s="208">
        <v>2792280</v>
      </c>
      <c r="K377" s="19">
        <f t="shared" si="46"/>
        <v>12035.689655172413</v>
      </c>
      <c r="L377" s="18">
        <v>12299</v>
      </c>
      <c r="M377" s="17">
        <v>2792280</v>
      </c>
      <c r="N377" s="19">
        <f t="shared" si="47"/>
        <v>227.03309212131069</v>
      </c>
      <c r="O377" s="26"/>
      <c r="P377" s="38"/>
      <c r="Q377" s="48"/>
      <c r="R377" s="48"/>
      <c r="S377" s="71"/>
      <c r="T377" s="49" t="s">
        <v>663</v>
      </c>
      <c r="U377" s="126">
        <v>0.1</v>
      </c>
      <c r="V377" s="4"/>
    </row>
    <row r="378" spans="1:22" s="107" customFormat="1" ht="27" customHeight="1" x14ac:dyDescent="0.15">
      <c r="A378" s="106"/>
      <c r="B378" s="36" t="s">
        <v>662</v>
      </c>
      <c r="C378" s="43">
        <f t="shared" si="45"/>
        <v>374</v>
      </c>
      <c r="D378" s="42">
        <v>2</v>
      </c>
      <c r="E378" s="42">
        <v>4040005001564</v>
      </c>
      <c r="F378" s="47" t="s">
        <v>854</v>
      </c>
      <c r="G378" s="44" t="s">
        <v>895</v>
      </c>
      <c r="H378" s="15">
        <v>20</v>
      </c>
      <c r="I378" s="16">
        <v>213</v>
      </c>
      <c r="J378" s="208">
        <v>1352067</v>
      </c>
      <c r="K378" s="19">
        <f t="shared" si="46"/>
        <v>6347.7323943661968</v>
      </c>
      <c r="L378" s="18">
        <v>26181</v>
      </c>
      <c r="M378" s="17">
        <v>1352067</v>
      </c>
      <c r="N378" s="19">
        <f t="shared" si="47"/>
        <v>51.64306176234674</v>
      </c>
      <c r="O378" s="26"/>
      <c r="P378" s="38"/>
      <c r="Q378" s="50"/>
      <c r="R378" s="50"/>
      <c r="S378" s="71"/>
      <c r="T378" s="51" t="s">
        <v>663</v>
      </c>
      <c r="U378" s="77">
        <v>0.08</v>
      </c>
      <c r="V378" s="4"/>
    </row>
    <row r="379" spans="1:22" s="107" customFormat="1" ht="27" customHeight="1" x14ac:dyDescent="0.15">
      <c r="A379" s="106"/>
      <c r="B379" s="36" t="s">
        <v>662</v>
      </c>
      <c r="C379" s="43">
        <f t="shared" si="45"/>
        <v>375</v>
      </c>
      <c r="D379" s="42">
        <v>2</v>
      </c>
      <c r="E379" s="42">
        <v>1040005001831</v>
      </c>
      <c r="F379" s="47" t="s">
        <v>896</v>
      </c>
      <c r="G379" s="44" t="s">
        <v>897</v>
      </c>
      <c r="H379" s="15">
        <v>20</v>
      </c>
      <c r="I379" s="16">
        <v>201</v>
      </c>
      <c r="J379" s="208">
        <v>2185936</v>
      </c>
      <c r="K379" s="19">
        <f t="shared" si="46"/>
        <v>10875.303482587065</v>
      </c>
      <c r="L379" s="18">
        <v>8820</v>
      </c>
      <c r="M379" s="17">
        <v>2185936</v>
      </c>
      <c r="N379" s="19">
        <f t="shared" si="47"/>
        <v>247.83854875283447</v>
      </c>
      <c r="O379" s="26"/>
      <c r="P379" s="38"/>
      <c r="Q379" s="48"/>
      <c r="R379" s="48"/>
      <c r="S379" s="71"/>
      <c r="T379" s="49" t="s">
        <v>663</v>
      </c>
      <c r="U379" s="126">
        <v>0</v>
      </c>
      <c r="V379" s="4"/>
    </row>
    <row r="380" spans="1:22" s="107" customFormat="1" ht="27" customHeight="1" x14ac:dyDescent="0.15">
      <c r="A380" s="106"/>
      <c r="B380" s="36" t="s">
        <v>662</v>
      </c>
      <c r="C380" s="43">
        <f t="shared" si="45"/>
        <v>376</v>
      </c>
      <c r="D380" s="42">
        <v>2</v>
      </c>
      <c r="E380" s="42">
        <v>6040005001991</v>
      </c>
      <c r="F380" s="47" t="s">
        <v>898</v>
      </c>
      <c r="G380" s="44" t="s">
        <v>899</v>
      </c>
      <c r="H380" s="15">
        <v>14</v>
      </c>
      <c r="I380" s="16">
        <v>90</v>
      </c>
      <c r="J380" s="208">
        <v>1336000</v>
      </c>
      <c r="K380" s="19">
        <f t="shared" si="46"/>
        <v>14844.444444444445</v>
      </c>
      <c r="L380" s="18">
        <v>12114</v>
      </c>
      <c r="M380" s="17">
        <v>1336000</v>
      </c>
      <c r="N380" s="19">
        <f t="shared" si="47"/>
        <v>110.28561994386661</v>
      </c>
      <c r="O380" s="26"/>
      <c r="P380" s="38"/>
      <c r="Q380" s="50"/>
      <c r="R380" s="50"/>
      <c r="S380" s="71"/>
      <c r="T380" s="51"/>
      <c r="U380" s="77"/>
      <c r="V380" s="4"/>
    </row>
    <row r="381" spans="1:22" s="107" customFormat="1" ht="27" customHeight="1" x14ac:dyDescent="0.15">
      <c r="A381" s="106"/>
      <c r="B381" s="36" t="s">
        <v>662</v>
      </c>
      <c r="C381" s="43">
        <f t="shared" si="45"/>
        <v>377</v>
      </c>
      <c r="D381" s="42">
        <v>4</v>
      </c>
      <c r="E381" s="42">
        <v>9040003006916</v>
      </c>
      <c r="F381" s="47" t="s">
        <v>900</v>
      </c>
      <c r="G381" s="44" t="s">
        <v>901</v>
      </c>
      <c r="H381" s="15">
        <v>14</v>
      </c>
      <c r="I381" s="16">
        <v>133</v>
      </c>
      <c r="J381" s="208">
        <v>951759</v>
      </c>
      <c r="K381" s="19">
        <f t="shared" si="46"/>
        <v>7156.082706766917</v>
      </c>
      <c r="L381" s="18">
        <v>9235</v>
      </c>
      <c r="M381" s="17">
        <v>951759</v>
      </c>
      <c r="N381" s="19">
        <f t="shared" si="47"/>
        <v>103.05998917162967</v>
      </c>
      <c r="O381" s="26"/>
      <c r="P381" s="38"/>
      <c r="Q381" s="48"/>
      <c r="R381" s="48"/>
      <c r="S381" s="71"/>
      <c r="T381" s="49"/>
      <c r="U381" s="126"/>
      <c r="V381" s="4"/>
    </row>
    <row r="382" spans="1:22" s="107" customFormat="1" ht="27" customHeight="1" x14ac:dyDescent="0.15">
      <c r="A382" s="106"/>
      <c r="B382" s="36" t="s">
        <v>662</v>
      </c>
      <c r="C382" s="43">
        <f t="shared" si="45"/>
        <v>378</v>
      </c>
      <c r="D382" s="42">
        <v>4</v>
      </c>
      <c r="E382" s="42">
        <v>6040003015275</v>
      </c>
      <c r="F382" s="47" t="s">
        <v>902</v>
      </c>
      <c r="G382" s="44" t="s">
        <v>903</v>
      </c>
      <c r="H382" s="15">
        <v>20</v>
      </c>
      <c r="I382" s="16">
        <v>44</v>
      </c>
      <c r="J382" s="208">
        <v>224630</v>
      </c>
      <c r="K382" s="19">
        <f t="shared" si="46"/>
        <v>5105.227272727273</v>
      </c>
      <c r="L382" s="18">
        <v>2224</v>
      </c>
      <c r="M382" s="17">
        <v>224630</v>
      </c>
      <c r="N382" s="19">
        <f t="shared" si="47"/>
        <v>101.00269784172662</v>
      </c>
      <c r="O382" s="26" t="s">
        <v>663</v>
      </c>
      <c r="P382" s="38"/>
      <c r="Q382" s="48"/>
      <c r="R382" s="48"/>
      <c r="S382" s="71"/>
      <c r="T382" s="49"/>
      <c r="U382" s="126"/>
      <c r="V382" s="4"/>
    </row>
    <row r="383" spans="1:22" s="107" customFormat="1" ht="27" customHeight="1" x14ac:dyDescent="0.15">
      <c r="A383" s="106"/>
      <c r="B383" s="36" t="s">
        <v>662</v>
      </c>
      <c r="C383" s="43">
        <f t="shared" si="45"/>
        <v>379</v>
      </c>
      <c r="D383" s="42">
        <v>2</v>
      </c>
      <c r="E383" s="42">
        <v>9040005001502</v>
      </c>
      <c r="F383" s="47" t="s">
        <v>904</v>
      </c>
      <c r="G383" s="44" t="s">
        <v>905</v>
      </c>
      <c r="H383" s="15">
        <v>18</v>
      </c>
      <c r="I383" s="16">
        <v>465</v>
      </c>
      <c r="J383" s="208">
        <v>1601013</v>
      </c>
      <c r="K383" s="19">
        <f t="shared" si="46"/>
        <v>3443.0387096774193</v>
      </c>
      <c r="L383" s="18">
        <v>10154</v>
      </c>
      <c r="M383" s="17">
        <v>1601013</v>
      </c>
      <c r="N383" s="19">
        <f t="shared" si="47"/>
        <v>157.67313374039787</v>
      </c>
      <c r="O383" s="26"/>
      <c r="P383" s="38"/>
      <c r="Q383" s="50" t="s">
        <v>663</v>
      </c>
      <c r="R383" s="50" t="s">
        <v>663</v>
      </c>
      <c r="S383" s="71">
        <v>0.62</v>
      </c>
      <c r="T383" s="51"/>
      <c r="U383" s="77"/>
      <c r="V383" s="4"/>
    </row>
    <row r="384" spans="1:22" s="107" customFormat="1" ht="27" customHeight="1" x14ac:dyDescent="0.15">
      <c r="A384" s="106"/>
      <c r="B384" s="36" t="s">
        <v>662</v>
      </c>
      <c r="C384" s="43">
        <f t="shared" si="45"/>
        <v>380</v>
      </c>
      <c r="D384" s="42">
        <v>2</v>
      </c>
      <c r="E384" s="42">
        <v>5040005010291</v>
      </c>
      <c r="F384" s="47" t="s">
        <v>552</v>
      </c>
      <c r="G384" s="44" t="s">
        <v>906</v>
      </c>
      <c r="H384" s="15">
        <v>34</v>
      </c>
      <c r="I384" s="16">
        <v>630</v>
      </c>
      <c r="J384" s="208">
        <v>6568420</v>
      </c>
      <c r="K384" s="19">
        <f t="shared" si="46"/>
        <v>10426.063492063493</v>
      </c>
      <c r="L384" s="18">
        <v>18000</v>
      </c>
      <c r="M384" s="17">
        <v>6568420</v>
      </c>
      <c r="N384" s="19">
        <f t="shared" si="47"/>
        <v>364.91222222222223</v>
      </c>
      <c r="O384" s="26"/>
      <c r="P384" s="38"/>
      <c r="Q384" s="48"/>
      <c r="R384" s="48"/>
      <c r="S384" s="71"/>
      <c r="T384" s="49" t="s">
        <v>663</v>
      </c>
      <c r="U384" s="126">
        <v>0.16769999999999999</v>
      </c>
      <c r="V384" s="4"/>
    </row>
    <row r="385" spans="1:22" s="107" customFormat="1" ht="27" customHeight="1" x14ac:dyDescent="0.15">
      <c r="A385" s="106"/>
      <c r="B385" s="36" t="s">
        <v>662</v>
      </c>
      <c r="C385" s="43">
        <f t="shared" si="45"/>
        <v>381</v>
      </c>
      <c r="D385" s="42">
        <v>4</v>
      </c>
      <c r="E385" s="42">
        <v>9040001024688</v>
      </c>
      <c r="F385" s="47" t="s">
        <v>907</v>
      </c>
      <c r="G385" s="44" t="s">
        <v>908</v>
      </c>
      <c r="H385" s="15">
        <v>20</v>
      </c>
      <c r="I385" s="16">
        <v>165</v>
      </c>
      <c r="J385" s="208">
        <v>744603</v>
      </c>
      <c r="K385" s="19">
        <f t="shared" si="46"/>
        <v>4512.7454545454548</v>
      </c>
      <c r="L385" s="18">
        <v>19200</v>
      </c>
      <c r="M385" s="17">
        <v>744603</v>
      </c>
      <c r="N385" s="19">
        <f t="shared" si="47"/>
        <v>38.781406250000003</v>
      </c>
      <c r="O385" s="26"/>
      <c r="P385" s="38"/>
      <c r="Q385" s="50"/>
      <c r="R385" s="50"/>
      <c r="S385" s="71"/>
      <c r="T385" s="51"/>
      <c r="U385" s="77"/>
      <c r="V385" s="4"/>
    </row>
    <row r="386" spans="1:22" s="107" customFormat="1" ht="27" customHeight="1" x14ac:dyDescent="0.15">
      <c r="A386" s="106"/>
      <c r="B386" s="36" t="s">
        <v>662</v>
      </c>
      <c r="C386" s="43">
        <f t="shared" si="45"/>
        <v>382</v>
      </c>
      <c r="D386" s="42">
        <v>5</v>
      </c>
      <c r="E386" s="42">
        <v>6040005010357</v>
      </c>
      <c r="F386" s="47" t="s">
        <v>909</v>
      </c>
      <c r="G386" s="44" t="s">
        <v>910</v>
      </c>
      <c r="H386" s="15">
        <v>20</v>
      </c>
      <c r="I386" s="16">
        <v>132</v>
      </c>
      <c r="J386" s="208">
        <v>664177</v>
      </c>
      <c r="K386" s="19">
        <f t="shared" si="46"/>
        <v>5031.643939393939</v>
      </c>
      <c r="L386" s="18">
        <v>1080</v>
      </c>
      <c r="M386" s="17">
        <v>664177</v>
      </c>
      <c r="N386" s="19">
        <f t="shared" si="47"/>
        <v>614.97870370370367</v>
      </c>
      <c r="O386" s="26"/>
      <c r="P386" s="38"/>
      <c r="Q386" s="48"/>
      <c r="R386" s="48"/>
      <c r="S386" s="71"/>
      <c r="T386" s="49"/>
      <c r="U386" s="126"/>
      <c r="V386" s="4"/>
    </row>
    <row r="387" spans="1:22" s="107" customFormat="1" ht="27" customHeight="1" x14ac:dyDescent="0.15">
      <c r="A387" s="106"/>
      <c r="B387" s="36" t="s">
        <v>662</v>
      </c>
      <c r="C387" s="43">
        <f t="shared" si="45"/>
        <v>383</v>
      </c>
      <c r="D387" s="42">
        <v>2</v>
      </c>
      <c r="E387" s="42">
        <v>4040005001564</v>
      </c>
      <c r="F387" s="47" t="s">
        <v>911</v>
      </c>
      <c r="G387" s="44" t="s">
        <v>912</v>
      </c>
      <c r="H387" s="15">
        <v>28</v>
      </c>
      <c r="I387" s="16">
        <v>304</v>
      </c>
      <c r="J387" s="208">
        <v>6897789</v>
      </c>
      <c r="K387" s="19">
        <f t="shared" si="46"/>
        <v>22690.095394736843</v>
      </c>
      <c r="L387" s="18">
        <v>30563</v>
      </c>
      <c r="M387" s="17">
        <v>6897789</v>
      </c>
      <c r="N387" s="19">
        <f t="shared" si="47"/>
        <v>225.69083532375748</v>
      </c>
      <c r="O387" s="26"/>
      <c r="P387" s="38"/>
      <c r="Q387" s="50"/>
      <c r="R387" s="50"/>
      <c r="S387" s="71"/>
      <c r="T387" s="51" t="s">
        <v>663</v>
      </c>
      <c r="U387" s="77">
        <v>0.15379999999999999</v>
      </c>
      <c r="V387" s="4"/>
    </row>
    <row r="388" spans="1:22" s="107" customFormat="1" ht="27" customHeight="1" x14ac:dyDescent="0.15">
      <c r="A388" s="106"/>
      <c r="B388" s="36" t="s">
        <v>662</v>
      </c>
      <c r="C388" s="43">
        <f t="shared" si="45"/>
        <v>384</v>
      </c>
      <c r="D388" s="42">
        <v>4</v>
      </c>
      <c r="E388" s="42">
        <v>4010001139584</v>
      </c>
      <c r="F388" s="47" t="s">
        <v>913</v>
      </c>
      <c r="G388" s="44" t="s">
        <v>914</v>
      </c>
      <c r="H388" s="15">
        <v>20</v>
      </c>
      <c r="I388" s="16">
        <v>486</v>
      </c>
      <c r="J388" s="208">
        <v>2701925</v>
      </c>
      <c r="K388" s="19">
        <f t="shared" si="46"/>
        <v>5559.51646090535</v>
      </c>
      <c r="L388" s="18">
        <v>26973</v>
      </c>
      <c r="M388" s="17">
        <v>2701925</v>
      </c>
      <c r="N388" s="19">
        <f t="shared" si="47"/>
        <v>100.17146776406035</v>
      </c>
      <c r="O388" s="26"/>
      <c r="P388" s="38"/>
      <c r="Q388" s="48"/>
      <c r="R388" s="48"/>
      <c r="S388" s="71"/>
      <c r="T388" s="49" t="s">
        <v>663</v>
      </c>
      <c r="U388" s="126">
        <v>0.11</v>
      </c>
      <c r="V388" s="4"/>
    </row>
    <row r="389" spans="1:22" s="107" customFormat="1" ht="27" customHeight="1" x14ac:dyDescent="0.15">
      <c r="A389" s="106"/>
      <c r="B389" s="36" t="s">
        <v>662</v>
      </c>
      <c r="C389" s="43">
        <f t="shared" si="45"/>
        <v>385</v>
      </c>
      <c r="D389" s="42">
        <v>4</v>
      </c>
      <c r="E389" s="42">
        <v>2040001013978</v>
      </c>
      <c r="F389" s="156" t="s">
        <v>915</v>
      </c>
      <c r="G389" s="44" t="s">
        <v>916</v>
      </c>
      <c r="H389" s="15">
        <v>10</v>
      </c>
      <c r="I389" s="16">
        <v>1165</v>
      </c>
      <c r="J389" s="208">
        <v>163112</v>
      </c>
      <c r="K389" s="19">
        <f t="shared" si="46"/>
        <v>140.01030042918455</v>
      </c>
      <c r="L389" s="18">
        <v>1165</v>
      </c>
      <c r="M389" s="17">
        <v>163112</v>
      </c>
      <c r="N389" s="19">
        <f t="shared" si="47"/>
        <v>140.01030042918455</v>
      </c>
      <c r="O389" s="26"/>
      <c r="P389" s="38"/>
      <c r="Q389" s="50"/>
      <c r="R389" s="50"/>
      <c r="S389" s="71"/>
      <c r="T389" s="51"/>
      <c r="U389" s="77"/>
      <c r="V389" s="4"/>
    </row>
    <row r="390" spans="1:22" s="107" customFormat="1" ht="27" customHeight="1" x14ac:dyDescent="0.15">
      <c r="A390" s="106"/>
      <c r="B390" s="36" t="s">
        <v>662</v>
      </c>
      <c r="C390" s="43">
        <f t="shared" si="45"/>
        <v>386</v>
      </c>
      <c r="D390" s="42">
        <v>5</v>
      </c>
      <c r="E390" s="42">
        <v>7040005001834</v>
      </c>
      <c r="F390" s="47" t="s">
        <v>917</v>
      </c>
      <c r="G390" s="44" t="s">
        <v>918</v>
      </c>
      <c r="H390" s="15">
        <v>20</v>
      </c>
      <c r="I390" s="16">
        <v>318</v>
      </c>
      <c r="J390" s="208">
        <v>4229709</v>
      </c>
      <c r="K390" s="19">
        <f t="shared" si="46"/>
        <v>13300.971698113208</v>
      </c>
      <c r="L390" s="18">
        <v>19906.25</v>
      </c>
      <c r="M390" s="17">
        <v>4229709</v>
      </c>
      <c r="N390" s="19">
        <f t="shared" si="47"/>
        <v>212.4814568288854</v>
      </c>
      <c r="O390" s="26"/>
      <c r="P390" s="38"/>
      <c r="Q390" s="48"/>
      <c r="R390" s="48"/>
      <c r="S390" s="71"/>
      <c r="T390" s="49"/>
      <c r="U390" s="126"/>
      <c r="V390" s="4"/>
    </row>
    <row r="391" spans="1:22" s="107" customFormat="1" ht="27" customHeight="1" x14ac:dyDescent="0.15">
      <c r="A391" s="106"/>
      <c r="B391" s="36" t="s">
        <v>662</v>
      </c>
      <c r="C391" s="43">
        <f t="shared" si="45"/>
        <v>387</v>
      </c>
      <c r="D391" s="42">
        <v>4</v>
      </c>
      <c r="E391" s="42">
        <v>5040001103875</v>
      </c>
      <c r="F391" s="47" t="s">
        <v>919</v>
      </c>
      <c r="G391" s="44" t="s">
        <v>920</v>
      </c>
      <c r="H391" s="15">
        <v>20</v>
      </c>
      <c r="I391" s="16">
        <v>206</v>
      </c>
      <c r="J391" s="208">
        <v>758017</v>
      </c>
      <c r="K391" s="19">
        <f t="shared" si="46"/>
        <v>3679.6941747572814</v>
      </c>
      <c r="L391" s="18">
        <v>9943</v>
      </c>
      <c r="M391" s="17">
        <v>758017</v>
      </c>
      <c r="N391" s="19">
        <f t="shared" si="47"/>
        <v>76.236246605652212</v>
      </c>
      <c r="O391" s="26"/>
      <c r="P391" s="38"/>
      <c r="Q391" s="50"/>
      <c r="R391" s="50"/>
      <c r="S391" s="71"/>
      <c r="T391" s="51"/>
      <c r="U391" s="77"/>
      <c r="V391" s="4"/>
    </row>
    <row r="392" spans="1:22" s="107" customFormat="1" ht="27" customHeight="1" x14ac:dyDescent="0.15">
      <c r="A392" s="106"/>
      <c r="B392" s="36" t="s">
        <v>662</v>
      </c>
      <c r="C392" s="43">
        <f t="shared" si="45"/>
        <v>388</v>
      </c>
      <c r="D392" s="42">
        <v>4</v>
      </c>
      <c r="E392" s="42">
        <v>4010001139584</v>
      </c>
      <c r="F392" s="47" t="s">
        <v>913</v>
      </c>
      <c r="G392" s="44" t="s">
        <v>921</v>
      </c>
      <c r="H392" s="15">
        <v>20</v>
      </c>
      <c r="I392" s="16">
        <v>507</v>
      </c>
      <c r="J392" s="208">
        <v>2247845</v>
      </c>
      <c r="K392" s="19">
        <f t="shared" si="46"/>
        <v>4433.6193293885599</v>
      </c>
      <c r="L392" s="18">
        <v>22175</v>
      </c>
      <c r="M392" s="17">
        <v>2247845</v>
      </c>
      <c r="N392" s="19">
        <f t="shared" si="47"/>
        <v>101.3684329199549</v>
      </c>
      <c r="O392" s="26"/>
      <c r="P392" s="38"/>
      <c r="Q392" s="48"/>
      <c r="R392" s="48"/>
      <c r="S392" s="71"/>
      <c r="T392" s="49" t="s">
        <v>663</v>
      </c>
      <c r="U392" s="126">
        <v>0.04</v>
      </c>
      <c r="V392" s="4"/>
    </row>
    <row r="393" spans="1:22" s="107" customFormat="1" ht="27" customHeight="1" x14ac:dyDescent="0.15">
      <c r="A393" s="106"/>
      <c r="B393" s="36" t="s">
        <v>662</v>
      </c>
      <c r="C393" s="43">
        <f t="shared" si="45"/>
        <v>389</v>
      </c>
      <c r="D393" s="42">
        <v>2</v>
      </c>
      <c r="E393" s="42">
        <v>3040005011481</v>
      </c>
      <c r="F393" s="47" t="s">
        <v>560</v>
      </c>
      <c r="G393" s="44" t="s">
        <v>922</v>
      </c>
      <c r="H393" s="15">
        <v>20</v>
      </c>
      <c r="I393" s="16">
        <v>348</v>
      </c>
      <c r="J393" s="208">
        <v>3660899</v>
      </c>
      <c r="K393" s="19">
        <f t="shared" si="46"/>
        <v>10519.824712643678</v>
      </c>
      <c r="L393" s="18">
        <v>24300</v>
      </c>
      <c r="M393" s="17">
        <v>3660899</v>
      </c>
      <c r="N393" s="19">
        <f t="shared" si="47"/>
        <v>150.65427983539095</v>
      </c>
      <c r="O393" s="26"/>
      <c r="P393" s="38"/>
      <c r="Q393" s="50"/>
      <c r="R393" s="50"/>
      <c r="S393" s="71"/>
      <c r="T393" s="51"/>
      <c r="U393" s="77"/>
      <c r="V393" s="4"/>
    </row>
    <row r="394" spans="1:22" s="107" customFormat="1" ht="27" customHeight="1" x14ac:dyDescent="0.15">
      <c r="A394" s="106"/>
      <c r="B394" s="36" t="s">
        <v>662</v>
      </c>
      <c r="C394" s="43">
        <f t="shared" si="45"/>
        <v>390</v>
      </c>
      <c r="D394" s="42">
        <v>2</v>
      </c>
      <c r="E394" s="42">
        <v>4040005001564</v>
      </c>
      <c r="F394" s="47" t="s">
        <v>911</v>
      </c>
      <c r="G394" s="44" t="s">
        <v>855</v>
      </c>
      <c r="H394" s="15">
        <v>10</v>
      </c>
      <c r="I394" s="16">
        <v>104</v>
      </c>
      <c r="J394" s="208">
        <v>1685190</v>
      </c>
      <c r="K394" s="19">
        <f t="shared" si="46"/>
        <v>16203.75</v>
      </c>
      <c r="L394" s="18">
        <v>10400</v>
      </c>
      <c r="M394" s="17">
        <v>1685190</v>
      </c>
      <c r="N394" s="19">
        <f t="shared" si="47"/>
        <v>162.03749999999999</v>
      </c>
      <c r="O394" s="26"/>
      <c r="P394" s="38"/>
      <c r="Q394" s="48"/>
      <c r="R394" s="48"/>
      <c r="S394" s="71"/>
      <c r="T394" s="49"/>
      <c r="U394" s="126"/>
      <c r="V394" s="4"/>
    </row>
    <row r="395" spans="1:22" s="107" customFormat="1" ht="27" customHeight="1" x14ac:dyDescent="0.15">
      <c r="A395" s="106"/>
      <c r="B395" s="36" t="s">
        <v>662</v>
      </c>
      <c r="C395" s="43">
        <f t="shared" si="45"/>
        <v>391</v>
      </c>
      <c r="D395" s="42">
        <v>4</v>
      </c>
      <c r="E395" s="42">
        <v>8040001090608</v>
      </c>
      <c r="F395" s="47" t="s">
        <v>923</v>
      </c>
      <c r="G395" s="44" t="s">
        <v>924</v>
      </c>
      <c r="H395" s="15">
        <v>20</v>
      </c>
      <c r="I395" s="16">
        <v>104</v>
      </c>
      <c r="J395" s="208">
        <v>714450</v>
      </c>
      <c r="K395" s="19">
        <f t="shared" si="46"/>
        <v>6869.7115384615381</v>
      </c>
      <c r="L395" s="18">
        <v>4172</v>
      </c>
      <c r="M395" s="17">
        <v>714450</v>
      </c>
      <c r="N395" s="19">
        <f t="shared" si="47"/>
        <v>171.24880153403643</v>
      </c>
      <c r="O395" s="26" t="s">
        <v>663</v>
      </c>
      <c r="P395" s="38"/>
      <c r="Q395" s="50"/>
      <c r="R395" s="50"/>
      <c r="S395" s="71"/>
      <c r="T395" s="51"/>
      <c r="U395" s="77"/>
      <c r="V395" s="4"/>
    </row>
    <row r="396" spans="1:22" s="107" customFormat="1" ht="27" customHeight="1" x14ac:dyDescent="0.15">
      <c r="A396" s="106"/>
      <c r="B396" s="36" t="s">
        <v>662</v>
      </c>
      <c r="C396" s="43">
        <f t="shared" ref="C396:C414" si="48">C395+1</f>
        <v>392</v>
      </c>
      <c r="D396" s="42">
        <v>2</v>
      </c>
      <c r="E396" s="42">
        <v>2040005002135</v>
      </c>
      <c r="F396" s="47" t="s">
        <v>925</v>
      </c>
      <c r="G396" s="44" t="s">
        <v>926</v>
      </c>
      <c r="H396" s="15">
        <v>20</v>
      </c>
      <c r="I396" s="16">
        <v>197</v>
      </c>
      <c r="J396" s="208">
        <v>2561320</v>
      </c>
      <c r="K396" s="19">
        <f t="shared" si="46"/>
        <v>13001.624365482234</v>
      </c>
      <c r="L396" s="18">
        <v>12678.5</v>
      </c>
      <c r="M396" s="17">
        <v>2561320</v>
      </c>
      <c r="N396" s="19">
        <f t="shared" si="47"/>
        <v>202.02074377883818</v>
      </c>
      <c r="O396" s="26"/>
      <c r="P396" s="38"/>
      <c r="Q396" s="48" t="s">
        <v>663</v>
      </c>
      <c r="R396" s="48"/>
      <c r="S396" s="71">
        <v>0.14299999999999999</v>
      </c>
      <c r="T396" s="49" t="s">
        <v>663</v>
      </c>
      <c r="U396" s="126">
        <v>0.1</v>
      </c>
      <c r="V396" s="4"/>
    </row>
    <row r="397" spans="1:22" s="107" customFormat="1" ht="27" customHeight="1" x14ac:dyDescent="0.15">
      <c r="A397" s="106"/>
      <c r="B397" s="36" t="s">
        <v>662</v>
      </c>
      <c r="C397" s="43">
        <f t="shared" si="48"/>
        <v>393</v>
      </c>
      <c r="D397" s="42">
        <v>4</v>
      </c>
      <c r="E397" s="42">
        <v>5040001112793</v>
      </c>
      <c r="F397" s="47" t="s">
        <v>927</v>
      </c>
      <c r="G397" s="44" t="s">
        <v>928</v>
      </c>
      <c r="H397" s="15">
        <v>20</v>
      </c>
      <c r="I397" s="16">
        <v>11</v>
      </c>
      <c r="J397" s="208">
        <v>27750</v>
      </c>
      <c r="K397" s="19">
        <f t="shared" si="46"/>
        <v>2522.7272727272725</v>
      </c>
      <c r="L397" s="18">
        <v>1110</v>
      </c>
      <c r="M397" s="17">
        <v>27750</v>
      </c>
      <c r="N397" s="19">
        <f t="shared" si="47"/>
        <v>25</v>
      </c>
      <c r="O397" s="26" t="s">
        <v>663</v>
      </c>
      <c r="P397" s="38"/>
      <c r="Q397" s="50"/>
      <c r="R397" s="50"/>
      <c r="S397" s="71"/>
      <c r="T397" s="51"/>
      <c r="U397" s="77"/>
      <c r="V397" s="4"/>
    </row>
    <row r="398" spans="1:22" s="107" customFormat="1" ht="27" customHeight="1" x14ac:dyDescent="0.15">
      <c r="A398" s="106"/>
      <c r="B398" s="36" t="s">
        <v>662</v>
      </c>
      <c r="C398" s="43">
        <f t="shared" si="48"/>
        <v>394</v>
      </c>
      <c r="D398" s="42">
        <v>2</v>
      </c>
      <c r="E398" s="42">
        <v>8040005001536</v>
      </c>
      <c r="F398" s="47" t="s">
        <v>891</v>
      </c>
      <c r="G398" s="44" t="s">
        <v>929</v>
      </c>
      <c r="H398" s="15">
        <v>20</v>
      </c>
      <c r="I398" s="16">
        <v>230</v>
      </c>
      <c r="J398" s="208">
        <v>3743900</v>
      </c>
      <c r="K398" s="19">
        <f t="shared" si="46"/>
        <v>16277.826086956522</v>
      </c>
      <c r="L398" s="18">
        <v>12460</v>
      </c>
      <c r="M398" s="17">
        <v>3743900</v>
      </c>
      <c r="N398" s="19">
        <f t="shared" si="47"/>
        <v>300.47351524879616</v>
      </c>
      <c r="O398" s="26"/>
      <c r="P398" s="38"/>
      <c r="Q398" s="48"/>
      <c r="R398" s="48"/>
      <c r="S398" s="71"/>
      <c r="T398" s="49"/>
      <c r="U398" s="126"/>
      <c r="V398" s="4"/>
    </row>
    <row r="399" spans="1:22" s="107" customFormat="1" ht="27" customHeight="1" x14ac:dyDescent="0.15">
      <c r="A399" s="106"/>
      <c r="B399" s="36" t="s">
        <v>662</v>
      </c>
      <c r="C399" s="43">
        <f t="shared" si="48"/>
        <v>395</v>
      </c>
      <c r="D399" s="42">
        <v>2</v>
      </c>
      <c r="E399" s="42">
        <v>7040005001636</v>
      </c>
      <c r="F399" s="47" t="s">
        <v>930</v>
      </c>
      <c r="G399" s="44" t="s">
        <v>931</v>
      </c>
      <c r="H399" s="15">
        <v>20</v>
      </c>
      <c r="I399" s="16">
        <v>210</v>
      </c>
      <c r="J399" s="208">
        <v>1531166</v>
      </c>
      <c r="K399" s="19">
        <f t="shared" si="46"/>
        <v>7291.2666666666664</v>
      </c>
      <c r="L399" s="18">
        <v>12722.5</v>
      </c>
      <c r="M399" s="17">
        <v>1531166</v>
      </c>
      <c r="N399" s="19">
        <f t="shared" si="47"/>
        <v>120.35103163686382</v>
      </c>
      <c r="O399" s="26"/>
      <c r="P399" s="38"/>
      <c r="Q399" s="50"/>
      <c r="R399" s="50"/>
      <c r="S399" s="71"/>
      <c r="T399" s="51"/>
      <c r="U399" s="77"/>
      <c r="V399" s="4"/>
    </row>
    <row r="400" spans="1:22" s="107" customFormat="1" ht="27" customHeight="1" x14ac:dyDescent="0.15">
      <c r="A400" s="106"/>
      <c r="B400" s="36" t="s">
        <v>662</v>
      </c>
      <c r="C400" s="43">
        <f t="shared" si="48"/>
        <v>396</v>
      </c>
      <c r="D400" s="42">
        <v>2</v>
      </c>
      <c r="E400" s="165">
        <v>7040005001636</v>
      </c>
      <c r="F400" s="47" t="s">
        <v>930</v>
      </c>
      <c r="G400" s="44" t="s">
        <v>932</v>
      </c>
      <c r="H400" s="15">
        <v>20</v>
      </c>
      <c r="I400" s="16">
        <v>205</v>
      </c>
      <c r="J400" s="208">
        <v>1103509</v>
      </c>
      <c r="K400" s="19">
        <f t="shared" si="46"/>
        <v>5382.9707317073171</v>
      </c>
      <c r="L400" s="18">
        <v>10619</v>
      </c>
      <c r="M400" s="17">
        <v>1103509</v>
      </c>
      <c r="N400" s="19">
        <f>IF(AND(L400&gt;0,M400&gt;0),M400/L400,0)</f>
        <v>103.91835389396365</v>
      </c>
      <c r="O400" s="26"/>
      <c r="P400" s="38"/>
      <c r="Q400" s="48"/>
      <c r="R400" s="48"/>
      <c r="S400" s="71"/>
      <c r="T400" s="49"/>
      <c r="U400" s="126"/>
      <c r="V400" s="4"/>
    </row>
    <row r="401" spans="1:22" s="107" customFormat="1" ht="27" customHeight="1" x14ac:dyDescent="0.15">
      <c r="A401" s="106"/>
      <c r="B401" s="36" t="s">
        <v>662</v>
      </c>
      <c r="C401" s="43">
        <f t="shared" si="48"/>
        <v>397</v>
      </c>
      <c r="D401" s="42">
        <v>2</v>
      </c>
      <c r="E401" s="42">
        <v>7040005001636</v>
      </c>
      <c r="F401" s="47" t="s">
        <v>930</v>
      </c>
      <c r="G401" s="44" t="s">
        <v>933</v>
      </c>
      <c r="H401" s="15">
        <v>20</v>
      </c>
      <c r="I401" s="16">
        <v>140</v>
      </c>
      <c r="J401" s="208">
        <v>912797</v>
      </c>
      <c r="K401" s="19">
        <f t="shared" si="46"/>
        <v>6519.9785714285717</v>
      </c>
      <c r="L401" s="18">
        <v>8067.5</v>
      </c>
      <c r="M401" s="17">
        <v>912797</v>
      </c>
      <c r="N401" s="19">
        <f t="shared" si="47"/>
        <v>113.14496436318562</v>
      </c>
      <c r="O401" s="26"/>
      <c r="P401" s="38"/>
      <c r="Q401" s="50"/>
      <c r="R401" s="50"/>
      <c r="S401" s="71"/>
      <c r="T401" s="51"/>
      <c r="U401" s="77"/>
      <c r="V401" s="4"/>
    </row>
    <row r="402" spans="1:22" s="107" customFormat="1" ht="27" customHeight="1" x14ac:dyDescent="0.15">
      <c r="A402" s="106"/>
      <c r="B402" s="36" t="s">
        <v>662</v>
      </c>
      <c r="C402" s="43">
        <f t="shared" si="48"/>
        <v>398</v>
      </c>
      <c r="D402" s="42">
        <v>2</v>
      </c>
      <c r="E402" s="42">
        <v>7040005001636</v>
      </c>
      <c r="F402" s="47" t="s">
        <v>930</v>
      </c>
      <c r="G402" s="44" t="s">
        <v>934</v>
      </c>
      <c r="H402" s="15">
        <v>20</v>
      </c>
      <c r="I402" s="16">
        <v>179</v>
      </c>
      <c r="J402" s="208">
        <v>1161299</v>
      </c>
      <c r="K402" s="19">
        <f t="shared" si="46"/>
        <v>6487.7039106145248</v>
      </c>
      <c r="L402" s="18">
        <v>10052</v>
      </c>
      <c r="M402" s="17">
        <v>1161299</v>
      </c>
      <c r="N402" s="19">
        <f t="shared" si="47"/>
        <v>115.5291484281735</v>
      </c>
      <c r="O402" s="26"/>
      <c r="P402" s="38"/>
      <c r="Q402" s="48"/>
      <c r="R402" s="48"/>
      <c r="S402" s="71"/>
      <c r="T402" s="49"/>
      <c r="U402" s="126"/>
      <c r="V402" s="4"/>
    </row>
    <row r="403" spans="1:22" s="107" customFormat="1" ht="27" customHeight="1" x14ac:dyDescent="0.15">
      <c r="A403" s="106"/>
      <c r="B403" s="36" t="s">
        <v>662</v>
      </c>
      <c r="C403" s="43">
        <f t="shared" si="48"/>
        <v>399</v>
      </c>
      <c r="D403" s="42">
        <v>5</v>
      </c>
      <c r="E403" s="42">
        <v>3040005018997</v>
      </c>
      <c r="F403" s="47" t="s">
        <v>935</v>
      </c>
      <c r="G403" s="44" t="s">
        <v>936</v>
      </c>
      <c r="H403" s="15">
        <v>10</v>
      </c>
      <c r="I403" s="16">
        <v>199</v>
      </c>
      <c r="J403" s="208">
        <v>3314508</v>
      </c>
      <c r="K403" s="19">
        <f t="shared" si="46"/>
        <v>16655.819095477385</v>
      </c>
      <c r="L403" s="18">
        <v>9580</v>
      </c>
      <c r="M403" s="17">
        <v>3314508</v>
      </c>
      <c r="N403" s="19">
        <f t="shared" si="47"/>
        <v>345.9820459290188</v>
      </c>
      <c r="O403" s="26"/>
      <c r="P403" s="154"/>
      <c r="Q403" s="50"/>
      <c r="R403" s="50"/>
      <c r="S403" s="71"/>
      <c r="T403" s="51"/>
      <c r="U403" s="77"/>
      <c r="V403" s="13"/>
    </row>
    <row r="404" spans="1:22" s="107" customFormat="1" ht="27" customHeight="1" x14ac:dyDescent="0.15">
      <c r="A404" s="106"/>
      <c r="B404" s="36" t="s">
        <v>662</v>
      </c>
      <c r="C404" s="43">
        <f t="shared" si="48"/>
        <v>400</v>
      </c>
      <c r="D404" s="42">
        <v>4</v>
      </c>
      <c r="E404" s="42">
        <v>3040001034461</v>
      </c>
      <c r="F404" s="47" t="s">
        <v>937</v>
      </c>
      <c r="G404" s="171" t="s">
        <v>938</v>
      </c>
      <c r="H404" s="15">
        <v>20</v>
      </c>
      <c r="I404" s="16">
        <v>109</v>
      </c>
      <c r="J404" s="208">
        <v>1804651</v>
      </c>
      <c r="K404" s="19">
        <f t="shared" si="46"/>
        <v>16556.431192660551</v>
      </c>
      <c r="L404" s="18"/>
      <c r="M404" s="17"/>
      <c r="N404" s="19">
        <f t="shared" si="47"/>
        <v>0</v>
      </c>
      <c r="O404" s="26"/>
      <c r="P404" s="38"/>
      <c r="Q404" s="48"/>
      <c r="R404" s="48"/>
      <c r="S404" s="71"/>
      <c r="T404" s="49"/>
      <c r="U404" s="126"/>
      <c r="V404" s="13"/>
    </row>
    <row r="405" spans="1:22" s="107" customFormat="1" ht="27" customHeight="1" x14ac:dyDescent="0.15">
      <c r="A405" s="106"/>
      <c r="B405" s="36" t="s">
        <v>662</v>
      </c>
      <c r="C405" s="43">
        <f t="shared" si="48"/>
        <v>401</v>
      </c>
      <c r="D405" s="42">
        <v>5</v>
      </c>
      <c r="E405" s="42">
        <v>3040005018097</v>
      </c>
      <c r="F405" s="47" t="s">
        <v>939</v>
      </c>
      <c r="G405" s="171" t="s">
        <v>940</v>
      </c>
      <c r="H405" s="15">
        <v>20</v>
      </c>
      <c r="I405" s="16">
        <v>188</v>
      </c>
      <c r="J405" s="208">
        <v>5565373</v>
      </c>
      <c r="K405" s="19">
        <f t="shared" si="46"/>
        <v>29603.047872340427</v>
      </c>
      <c r="L405" s="18">
        <v>12790</v>
      </c>
      <c r="M405" s="17">
        <v>5565373</v>
      </c>
      <c r="N405" s="19">
        <f t="shared" si="47"/>
        <v>435.13471462079752</v>
      </c>
      <c r="O405" s="26"/>
      <c r="P405" s="38"/>
      <c r="Q405" s="50"/>
      <c r="R405" s="50"/>
      <c r="S405" s="71"/>
      <c r="T405" s="51" t="s">
        <v>663</v>
      </c>
      <c r="U405" s="77">
        <v>0.1</v>
      </c>
      <c r="V405" s="13"/>
    </row>
    <row r="406" spans="1:22" s="107" customFormat="1" ht="27" customHeight="1" x14ac:dyDescent="0.15">
      <c r="A406" s="106"/>
      <c r="B406" s="36" t="s">
        <v>662</v>
      </c>
      <c r="C406" s="43">
        <f t="shared" si="48"/>
        <v>402</v>
      </c>
      <c r="D406" s="42">
        <v>2</v>
      </c>
      <c r="E406" s="42">
        <v>4040005001564</v>
      </c>
      <c r="F406" s="47" t="s">
        <v>941</v>
      </c>
      <c r="G406" s="171" t="s">
        <v>942</v>
      </c>
      <c r="H406" s="15">
        <v>35</v>
      </c>
      <c r="I406" s="16">
        <v>357</v>
      </c>
      <c r="J406" s="208">
        <v>3580346</v>
      </c>
      <c r="K406" s="19">
        <f t="shared" si="46"/>
        <v>10028.980392156862</v>
      </c>
      <c r="L406" s="18">
        <v>38704</v>
      </c>
      <c r="M406" s="17">
        <v>3580346</v>
      </c>
      <c r="N406" s="19">
        <f t="shared" si="47"/>
        <v>92.505839189747832</v>
      </c>
      <c r="O406" s="26"/>
      <c r="P406" s="38"/>
      <c r="Q406" s="48"/>
      <c r="R406" s="48"/>
      <c r="S406" s="71"/>
      <c r="T406" s="49"/>
      <c r="U406" s="126"/>
      <c r="V406" s="13"/>
    </row>
    <row r="407" spans="1:22" s="107" customFormat="1" ht="27" customHeight="1" x14ac:dyDescent="0.15">
      <c r="A407" s="106"/>
      <c r="B407" s="36" t="s">
        <v>662</v>
      </c>
      <c r="C407" s="43">
        <f t="shared" si="48"/>
        <v>403</v>
      </c>
      <c r="D407" s="42">
        <v>2</v>
      </c>
      <c r="E407" s="42">
        <v>1040005001518</v>
      </c>
      <c r="F407" s="47" t="s">
        <v>943</v>
      </c>
      <c r="G407" s="61" t="s">
        <v>944</v>
      </c>
      <c r="H407" s="15">
        <v>34</v>
      </c>
      <c r="I407" s="16">
        <v>364</v>
      </c>
      <c r="J407" s="208">
        <v>9279778</v>
      </c>
      <c r="K407" s="19">
        <f t="shared" si="46"/>
        <v>25493.895604395606</v>
      </c>
      <c r="L407" s="18">
        <v>35451.5</v>
      </c>
      <c r="M407" s="17">
        <v>9279778</v>
      </c>
      <c r="N407" s="19">
        <f t="shared" si="47"/>
        <v>261.75981270186031</v>
      </c>
      <c r="O407" s="26"/>
      <c r="P407" s="38"/>
      <c r="Q407" s="50"/>
      <c r="R407" s="50"/>
      <c r="S407" s="71"/>
      <c r="T407" s="51"/>
      <c r="U407" s="77"/>
      <c r="V407" s="13"/>
    </row>
    <row r="408" spans="1:22" s="107" customFormat="1" ht="27" customHeight="1" x14ac:dyDescent="0.15">
      <c r="A408" s="106"/>
      <c r="B408" s="36" t="s">
        <v>662</v>
      </c>
      <c r="C408" s="43">
        <f t="shared" si="48"/>
        <v>404</v>
      </c>
      <c r="D408" s="42">
        <v>5</v>
      </c>
      <c r="E408" s="42">
        <v>6040005002197</v>
      </c>
      <c r="F408" s="47" t="s">
        <v>945</v>
      </c>
      <c r="G408" s="153" t="s">
        <v>946</v>
      </c>
      <c r="H408" s="15">
        <v>20</v>
      </c>
      <c r="I408" s="16">
        <v>225</v>
      </c>
      <c r="J408" s="208">
        <v>784121</v>
      </c>
      <c r="K408" s="19">
        <f t="shared" si="46"/>
        <v>3484.9822222222224</v>
      </c>
      <c r="L408" s="18"/>
      <c r="M408" s="17"/>
      <c r="N408" s="19">
        <f t="shared" si="47"/>
        <v>0</v>
      </c>
      <c r="O408" s="26"/>
      <c r="P408" s="38"/>
      <c r="Q408" s="48"/>
      <c r="R408" s="48"/>
      <c r="S408" s="71"/>
      <c r="T408" s="49"/>
      <c r="U408" s="126"/>
      <c r="V408" s="13"/>
    </row>
    <row r="409" spans="1:22" s="107" customFormat="1" ht="27" customHeight="1" x14ac:dyDescent="0.15">
      <c r="A409" s="106"/>
      <c r="B409" s="36" t="s">
        <v>662</v>
      </c>
      <c r="C409" s="43">
        <f t="shared" si="48"/>
        <v>405</v>
      </c>
      <c r="D409" s="42">
        <v>5</v>
      </c>
      <c r="E409" s="42">
        <v>2040005003868</v>
      </c>
      <c r="F409" s="47" t="s">
        <v>947</v>
      </c>
      <c r="G409" s="166" t="s">
        <v>948</v>
      </c>
      <c r="H409" s="15">
        <v>20</v>
      </c>
      <c r="I409" s="16">
        <v>207</v>
      </c>
      <c r="J409" s="208">
        <v>3005890</v>
      </c>
      <c r="K409" s="19">
        <f t="shared" si="46"/>
        <v>14521.207729468599</v>
      </c>
      <c r="L409" s="18">
        <v>12420</v>
      </c>
      <c r="M409" s="17">
        <v>3005890</v>
      </c>
      <c r="N409" s="19">
        <f t="shared" si="47"/>
        <v>242.02012882447664</v>
      </c>
      <c r="O409" s="26"/>
      <c r="P409" s="38"/>
      <c r="Q409" s="50" t="s">
        <v>663</v>
      </c>
      <c r="R409" s="50"/>
      <c r="S409" s="71"/>
      <c r="T409" s="51"/>
      <c r="U409" s="77"/>
      <c r="V409" s="13"/>
    </row>
    <row r="410" spans="1:22" s="107" customFormat="1" ht="27" customHeight="1" x14ac:dyDescent="0.15">
      <c r="A410" s="106"/>
      <c r="B410" s="36" t="s">
        <v>662</v>
      </c>
      <c r="C410" s="43">
        <f t="shared" si="48"/>
        <v>406</v>
      </c>
      <c r="D410" s="42">
        <v>4</v>
      </c>
      <c r="E410" s="42">
        <v>7040001084239</v>
      </c>
      <c r="F410" s="47" t="s">
        <v>949</v>
      </c>
      <c r="G410" s="171" t="s">
        <v>950</v>
      </c>
      <c r="H410" s="15">
        <v>20</v>
      </c>
      <c r="I410" s="16">
        <v>207</v>
      </c>
      <c r="J410" s="208">
        <v>3005890</v>
      </c>
      <c r="K410" s="19">
        <f t="shared" si="46"/>
        <v>14521.207729468599</v>
      </c>
      <c r="L410" s="18">
        <v>12420</v>
      </c>
      <c r="M410" s="17">
        <f>J410</f>
        <v>3005890</v>
      </c>
      <c r="N410" s="19">
        <f t="shared" si="47"/>
        <v>242.02012882447664</v>
      </c>
      <c r="O410" s="26"/>
      <c r="P410" s="38"/>
      <c r="Q410" s="48" t="s">
        <v>663</v>
      </c>
      <c r="R410" s="48"/>
      <c r="S410" s="71"/>
      <c r="T410" s="49"/>
      <c r="U410" s="126"/>
      <c r="V410" s="13"/>
    </row>
    <row r="411" spans="1:22" s="107" customFormat="1" ht="27" customHeight="1" x14ac:dyDescent="0.15">
      <c r="A411" s="106"/>
      <c r="B411" s="36" t="s">
        <v>662</v>
      </c>
      <c r="C411" s="43">
        <f t="shared" si="48"/>
        <v>407</v>
      </c>
      <c r="D411" s="42">
        <v>6</v>
      </c>
      <c r="E411" s="42">
        <v>4040005020176</v>
      </c>
      <c r="F411" s="47" t="s">
        <v>951</v>
      </c>
      <c r="G411" s="171" t="s">
        <v>952</v>
      </c>
      <c r="H411" s="15"/>
      <c r="I411" s="16"/>
      <c r="J411" s="208"/>
      <c r="K411" s="19">
        <f t="shared" si="46"/>
        <v>0</v>
      </c>
      <c r="L411" s="18"/>
      <c r="M411" s="17"/>
      <c r="N411" s="19">
        <f t="shared" si="47"/>
        <v>0</v>
      </c>
      <c r="O411" s="26"/>
      <c r="P411" s="154" t="s">
        <v>960</v>
      </c>
      <c r="Q411" s="50"/>
      <c r="R411" s="50"/>
      <c r="S411" s="71"/>
      <c r="T411" s="51"/>
      <c r="U411" s="77"/>
      <c r="V411" s="13"/>
    </row>
    <row r="412" spans="1:22" s="107" customFormat="1" ht="27" customHeight="1" x14ac:dyDescent="0.15">
      <c r="A412" s="106"/>
      <c r="B412" s="36" t="s">
        <v>662</v>
      </c>
      <c r="C412" s="43">
        <f t="shared" si="48"/>
        <v>408</v>
      </c>
      <c r="D412" s="42">
        <v>4</v>
      </c>
      <c r="E412" s="42">
        <v>6040001072938</v>
      </c>
      <c r="F412" s="47" t="s">
        <v>953</v>
      </c>
      <c r="G412" s="171" t="s">
        <v>954</v>
      </c>
      <c r="H412" s="15">
        <v>20</v>
      </c>
      <c r="I412" s="16"/>
      <c r="J412" s="208"/>
      <c r="K412" s="19">
        <f t="shared" si="46"/>
        <v>0</v>
      </c>
      <c r="L412" s="18">
        <v>11</v>
      </c>
      <c r="M412" s="17"/>
      <c r="N412" s="19">
        <f t="shared" si="47"/>
        <v>0</v>
      </c>
      <c r="O412" s="26" t="s">
        <v>663</v>
      </c>
      <c r="P412" s="38"/>
      <c r="Q412" s="48"/>
      <c r="R412" s="48"/>
      <c r="S412" s="71"/>
      <c r="T412" s="49"/>
      <c r="U412" s="126"/>
      <c r="V412" s="13"/>
    </row>
    <row r="413" spans="1:22" s="107" customFormat="1" ht="27" customHeight="1" x14ac:dyDescent="0.15">
      <c r="A413" s="106"/>
      <c r="B413" s="36" t="s">
        <v>662</v>
      </c>
      <c r="C413" s="43">
        <f t="shared" si="48"/>
        <v>409</v>
      </c>
      <c r="D413" s="42">
        <v>4</v>
      </c>
      <c r="E413" s="42">
        <v>6011101057773</v>
      </c>
      <c r="F413" s="47" t="s">
        <v>955</v>
      </c>
      <c r="G413" s="166" t="s">
        <v>956</v>
      </c>
      <c r="H413" s="15">
        <v>14</v>
      </c>
      <c r="I413" s="16">
        <v>189</v>
      </c>
      <c r="J413" s="208">
        <v>1077684</v>
      </c>
      <c r="K413" s="19">
        <f t="shared" si="46"/>
        <v>5702.0317460317465</v>
      </c>
      <c r="L413" s="18">
        <v>6851</v>
      </c>
      <c r="M413" s="17">
        <v>1077684</v>
      </c>
      <c r="N413" s="19">
        <f t="shared" si="47"/>
        <v>157.30316742081448</v>
      </c>
      <c r="O413" s="26" t="s">
        <v>663</v>
      </c>
      <c r="P413" s="38"/>
      <c r="Q413" s="48"/>
      <c r="R413" s="48"/>
      <c r="S413" s="71"/>
      <c r="T413" s="49" t="s">
        <v>663</v>
      </c>
      <c r="U413" s="126"/>
      <c r="V413" s="13"/>
    </row>
    <row r="414" spans="1:22" s="107" customFormat="1" ht="27" customHeight="1" x14ac:dyDescent="0.15">
      <c r="A414" s="106"/>
      <c r="B414" s="36" t="s">
        <v>662</v>
      </c>
      <c r="C414" s="43">
        <f t="shared" si="48"/>
        <v>410</v>
      </c>
      <c r="D414" s="42">
        <v>5</v>
      </c>
      <c r="E414" s="42">
        <v>3040005020796</v>
      </c>
      <c r="F414" s="47" t="s">
        <v>957</v>
      </c>
      <c r="G414" s="166" t="s">
        <v>958</v>
      </c>
      <c r="H414" s="15">
        <v>20</v>
      </c>
      <c r="I414" s="16">
        <v>16</v>
      </c>
      <c r="J414" s="208">
        <v>114866</v>
      </c>
      <c r="K414" s="19">
        <f t="shared" si="46"/>
        <v>7179.125</v>
      </c>
      <c r="L414" s="18">
        <v>1124</v>
      </c>
      <c r="M414" s="17">
        <v>114866</v>
      </c>
      <c r="N414" s="19">
        <f t="shared" si="47"/>
        <v>102.19395017793595</v>
      </c>
      <c r="O414" s="26" t="s">
        <v>663</v>
      </c>
      <c r="P414" s="38"/>
      <c r="Q414" s="50"/>
      <c r="R414" s="50"/>
      <c r="S414" s="71"/>
      <c r="T414" s="51"/>
      <c r="U414" s="77"/>
      <c r="V414" s="13"/>
    </row>
    <row r="415" spans="1:22" s="4" customFormat="1" ht="27" customHeight="1" thickBot="1" x14ac:dyDescent="0.2">
      <c r="A415" s="7"/>
      <c r="B415" s="40"/>
      <c r="C415" s="39"/>
      <c r="D415" s="42"/>
      <c r="E415" s="42"/>
      <c r="F415" s="37"/>
      <c r="G415" s="43"/>
      <c r="H415" s="20"/>
      <c r="I415" s="21"/>
      <c r="J415" s="22"/>
      <c r="K415" s="25">
        <f t="shared" ref="K415" si="49">IF(AND(I415&gt;0,J415&gt;0),J415/I415,0)</f>
        <v>0</v>
      </c>
      <c r="L415" s="23"/>
      <c r="M415" s="24"/>
      <c r="N415" s="25">
        <f t="shared" ref="N415" si="50">IF(AND(L415&gt;0,M415&gt;0),M415/L415,0)</f>
        <v>0</v>
      </c>
      <c r="O415" s="27"/>
      <c r="P415" s="69"/>
      <c r="Q415" s="52"/>
      <c r="R415" s="52"/>
      <c r="S415" s="72"/>
      <c r="T415" s="53"/>
      <c r="U415" s="78"/>
    </row>
    <row r="416" spans="1:22" s="4" customFormat="1" ht="15" customHeight="1" x14ac:dyDescent="0.15">
      <c r="A416" s="8"/>
      <c r="B416" s="13" t="s">
        <v>2</v>
      </c>
      <c r="C416" s="9"/>
      <c r="D416" s="28">
        <f>COUNTIF(D5:D415,1)</f>
        <v>5</v>
      </c>
      <c r="E416" s="28"/>
      <c r="G416" s="9">
        <f>COUNTA(G5:G415)</f>
        <v>410</v>
      </c>
      <c r="H416" s="10">
        <f>SUM(H5:H415)</f>
        <v>8582</v>
      </c>
      <c r="I416" s="10">
        <f>SUM(I5:I415)</f>
        <v>88700</v>
      </c>
      <c r="J416" s="10">
        <f>SUM(J5:J415)</f>
        <v>1195467400</v>
      </c>
      <c r="K416" s="12">
        <f>IF(AND(I416&gt;0,J416&gt;0),J416/I416,0)</f>
        <v>13477.648252536641</v>
      </c>
      <c r="L416" s="10">
        <f>SUM(L5:L415)</f>
        <v>6210695.458333333</v>
      </c>
      <c r="M416" s="10">
        <f>SUM(M5:M415)</f>
        <v>1190796577</v>
      </c>
      <c r="N416" s="12">
        <f>IF(AND(L416&gt;0,M416&gt;0),M416/L416,0)</f>
        <v>191.73321007105949</v>
      </c>
      <c r="S416" s="76"/>
    </row>
    <row r="417" spans="1:22" s="4" customFormat="1" ht="15" customHeight="1" x14ac:dyDescent="0.15">
      <c r="A417" s="8"/>
      <c r="D417" s="28">
        <f>COUNTIF(D5:D415,2)</f>
        <v>151</v>
      </c>
      <c r="E417" s="28"/>
      <c r="F417" s="29"/>
      <c r="G417" s="9"/>
      <c r="H417" s="10"/>
      <c r="I417" s="10"/>
      <c r="J417" s="10"/>
      <c r="K417" s="11"/>
      <c r="L417" s="11"/>
      <c r="M417" s="11"/>
      <c r="N417" s="11"/>
      <c r="S417" s="76"/>
    </row>
    <row r="418" spans="1:22" s="4" customFormat="1" ht="15" customHeight="1" x14ac:dyDescent="0.15">
      <c r="A418" s="8"/>
      <c r="D418" s="28">
        <f>COUNTIF(D5:D415,3)</f>
        <v>3</v>
      </c>
      <c r="E418" s="28"/>
      <c r="F418" s="30"/>
      <c r="G418" s="30"/>
      <c r="H418" s="10">
        <f>COUNTA(H5:H415)</f>
        <v>400</v>
      </c>
      <c r="I418" s="10"/>
      <c r="J418" s="10"/>
      <c r="K418" s="11"/>
      <c r="L418" s="11"/>
      <c r="M418" s="11"/>
      <c r="N418" s="11"/>
      <c r="S418" s="76"/>
    </row>
    <row r="419" spans="1:22" s="4" customFormat="1" ht="15" customHeight="1" x14ac:dyDescent="0.15">
      <c r="A419" s="8"/>
      <c r="D419" s="28">
        <f>COUNTIF(D5:D415,4)</f>
        <v>112</v>
      </c>
      <c r="E419" s="28"/>
      <c r="F419" s="30"/>
      <c r="G419" s="30"/>
      <c r="H419" s="10"/>
      <c r="I419" s="10"/>
      <c r="J419" s="10"/>
      <c r="K419" s="11"/>
      <c r="L419" s="11"/>
      <c r="M419" s="11"/>
      <c r="N419" s="11"/>
      <c r="S419" s="76"/>
    </row>
    <row r="420" spans="1:22" s="4" customFormat="1" ht="15" customHeight="1" x14ac:dyDescent="0.15">
      <c r="A420" s="8"/>
      <c r="D420" s="28">
        <f>COUNTIF(D5:D415,5)</f>
        <v>110</v>
      </c>
      <c r="E420" s="28"/>
      <c r="F420" s="30"/>
      <c r="G420" s="30"/>
      <c r="H420" s="10"/>
      <c r="I420" s="10"/>
      <c r="J420" s="10"/>
      <c r="K420" s="11"/>
      <c r="L420" s="11"/>
      <c r="M420" s="11"/>
      <c r="N420" s="11"/>
      <c r="S420" s="76"/>
    </row>
    <row r="421" spans="1:22" s="4" customFormat="1" ht="15" customHeight="1" x14ac:dyDescent="0.15">
      <c r="A421" s="8"/>
      <c r="D421" s="28">
        <f>COUNTIF(D5:D415,6)</f>
        <v>26</v>
      </c>
      <c r="E421" s="28"/>
      <c r="F421" s="30"/>
      <c r="G421" s="30"/>
      <c r="H421" s="10"/>
      <c r="I421" s="10"/>
      <c r="J421" s="10"/>
      <c r="K421" s="11"/>
      <c r="L421" s="11"/>
      <c r="M421" s="11"/>
      <c r="N421" s="11"/>
      <c r="S421" s="76"/>
    </row>
    <row r="422" spans="1:22" s="4" customFormat="1" ht="15" customHeight="1" x14ac:dyDescent="0.15">
      <c r="A422" s="8"/>
      <c r="D422" s="28"/>
      <c r="E422" s="28"/>
      <c r="F422" s="29"/>
      <c r="G422" s="9"/>
      <c r="H422" s="10"/>
      <c r="I422" s="10"/>
      <c r="J422" s="10"/>
      <c r="K422" s="11"/>
      <c r="L422" s="11"/>
      <c r="M422" s="11"/>
      <c r="N422" s="11"/>
      <c r="S422" s="76"/>
    </row>
    <row r="423" spans="1:22" s="4" customFormat="1" ht="15" customHeight="1" x14ac:dyDescent="0.15">
      <c r="A423" s="8"/>
      <c r="D423" s="28"/>
      <c r="E423" s="28"/>
      <c r="F423" s="30"/>
      <c r="G423" s="9"/>
      <c r="H423" s="10"/>
      <c r="I423" s="10"/>
      <c r="J423" s="10"/>
      <c r="K423" s="11"/>
      <c r="L423" s="11"/>
      <c r="M423" s="11"/>
      <c r="N423" s="11"/>
      <c r="S423" s="76"/>
    </row>
    <row r="424" spans="1:22" s="4" customFormat="1" ht="15" customHeight="1" x14ac:dyDescent="0.15">
      <c r="A424" s="8"/>
      <c r="D424" s="28"/>
      <c r="E424" s="28"/>
      <c r="F424" s="30"/>
      <c r="G424" s="9"/>
      <c r="H424" s="10"/>
      <c r="I424" s="10"/>
      <c r="J424" s="10"/>
      <c r="K424" s="11"/>
      <c r="L424" s="11"/>
      <c r="M424" s="11"/>
      <c r="N424" s="11"/>
      <c r="S424" s="76"/>
    </row>
    <row r="425" spans="1:22" s="4" customFormat="1" ht="15" customHeight="1" x14ac:dyDescent="0.15">
      <c r="A425" s="8"/>
      <c r="G425" s="9"/>
      <c r="H425" s="10"/>
      <c r="I425" s="10"/>
      <c r="J425" s="10"/>
      <c r="K425" s="11"/>
      <c r="L425" s="11"/>
      <c r="M425" s="11"/>
      <c r="N425" s="11"/>
      <c r="S425" s="76"/>
    </row>
    <row r="426" spans="1:22" s="4" customFormat="1" ht="15" customHeight="1" x14ac:dyDescent="0.15">
      <c r="A426" s="8"/>
      <c r="G426" s="9"/>
      <c r="H426" s="10"/>
      <c r="I426" s="10"/>
      <c r="J426" s="10"/>
      <c r="K426" s="11"/>
      <c r="L426" s="11"/>
      <c r="M426" s="11"/>
      <c r="N426" s="11"/>
      <c r="S426" s="76"/>
    </row>
    <row r="427" spans="1:22" s="4" customFormat="1" ht="15" customHeight="1" x14ac:dyDescent="0.15">
      <c r="A427" s="8"/>
      <c r="G427" s="9"/>
      <c r="H427" s="10"/>
      <c r="I427" s="10"/>
      <c r="J427" s="10"/>
      <c r="K427" s="11"/>
      <c r="L427" s="11"/>
      <c r="M427" s="11"/>
      <c r="N427" s="11"/>
      <c r="S427" s="76"/>
      <c r="V427" s="88"/>
    </row>
    <row r="428" spans="1:22" s="4" customFormat="1" ht="15" customHeight="1" x14ac:dyDescent="0.15">
      <c r="A428" s="8"/>
      <c r="G428" s="9"/>
      <c r="H428" s="10"/>
      <c r="I428" s="10"/>
      <c r="J428" s="10"/>
      <c r="K428" s="11"/>
      <c r="L428" s="11"/>
      <c r="M428" s="11"/>
      <c r="N428" s="11"/>
      <c r="S428" s="76"/>
    </row>
    <row r="429" spans="1:22" s="4" customFormat="1" ht="15" customHeight="1" x14ac:dyDescent="0.15">
      <c r="A429" s="8"/>
      <c r="G429" s="9"/>
      <c r="H429" s="10"/>
      <c r="I429" s="10"/>
      <c r="J429" s="10"/>
      <c r="K429" s="11"/>
      <c r="L429" s="11"/>
      <c r="M429" s="11"/>
      <c r="N429" s="11"/>
      <c r="S429" s="76"/>
    </row>
    <row r="430" spans="1:22" s="4" customFormat="1" ht="15" customHeight="1" x14ac:dyDescent="0.15">
      <c r="A430" s="8"/>
      <c r="G430" s="9"/>
      <c r="H430" s="10"/>
      <c r="I430" s="10"/>
      <c r="J430" s="10"/>
      <c r="K430" s="11"/>
      <c r="L430" s="11"/>
      <c r="M430" s="11"/>
      <c r="N430" s="11"/>
      <c r="S430" s="76"/>
    </row>
    <row r="431" spans="1:22" s="4" customFormat="1" ht="15" customHeight="1" x14ac:dyDescent="0.15">
      <c r="A431" s="8"/>
      <c r="G431" s="9"/>
      <c r="H431" s="10"/>
      <c r="I431" s="10"/>
      <c r="J431" s="10"/>
      <c r="K431" s="11"/>
      <c r="L431" s="11"/>
      <c r="M431" s="11"/>
      <c r="N431" s="11"/>
      <c r="S431" s="76"/>
    </row>
    <row r="432" spans="1:22" s="4" customFormat="1" ht="15" customHeight="1" x14ac:dyDescent="0.15">
      <c r="A432" s="8"/>
      <c r="G432" s="9"/>
      <c r="H432" s="10"/>
      <c r="I432" s="10"/>
      <c r="J432" s="10"/>
      <c r="K432" s="11"/>
      <c r="L432" s="11"/>
      <c r="M432" s="11"/>
      <c r="N432" s="11"/>
      <c r="S432" s="76"/>
    </row>
    <row r="433" spans="1:19" s="4" customFormat="1" ht="15" customHeight="1" x14ac:dyDescent="0.15">
      <c r="A433" s="8"/>
      <c r="G433" s="9"/>
      <c r="H433" s="10"/>
      <c r="I433" s="10"/>
      <c r="J433" s="10"/>
      <c r="K433" s="11"/>
      <c r="L433" s="11"/>
      <c r="M433" s="11"/>
      <c r="N433" s="11"/>
      <c r="S433" s="76"/>
    </row>
    <row r="434" spans="1:19" s="4" customFormat="1" ht="15" customHeight="1" x14ac:dyDescent="0.15">
      <c r="A434" s="8"/>
      <c r="G434" s="9"/>
      <c r="H434" s="10"/>
      <c r="I434" s="10"/>
      <c r="J434" s="10"/>
      <c r="K434" s="11"/>
      <c r="L434" s="11"/>
      <c r="M434" s="11"/>
      <c r="N434" s="11"/>
      <c r="S434" s="76"/>
    </row>
    <row r="435" spans="1:19" s="4" customFormat="1" ht="15" customHeight="1" x14ac:dyDescent="0.15">
      <c r="A435" s="8"/>
      <c r="G435" s="9"/>
      <c r="H435" s="10"/>
      <c r="I435" s="10"/>
      <c r="J435" s="10"/>
      <c r="K435" s="11"/>
      <c r="L435" s="11"/>
      <c r="M435" s="11"/>
      <c r="N435" s="11"/>
      <c r="S435" s="76"/>
    </row>
    <row r="436" spans="1:19" s="4" customFormat="1" ht="15" customHeight="1" x14ac:dyDescent="0.15">
      <c r="A436" s="8"/>
      <c r="G436" s="9"/>
      <c r="H436" s="10"/>
      <c r="I436" s="10"/>
      <c r="J436" s="10"/>
      <c r="K436" s="11"/>
      <c r="L436" s="11"/>
      <c r="M436" s="11"/>
      <c r="N436" s="11"/>
      <c r="S436" s="76"/>
    </row>
    <row r="437" spans="1:19" s="4" customFormat="1" ht="15" customHeight="1" x14ac:dyDescent="0.15">
      <c r="A437" s="8"/>
      <c r="G437" s="9"/>
      <c r="H437" s="10"/>
      <c r="I437" s="10"/>
      <c r="J437" s="10"/>
      <c r="K437" s="11"/>
      <c r="L437" s="11"/>
      <c r="M437" s="11"/>
      <c r="N437" s="11"/>
      <c r="S437" s="76"/>
    </row>
    <row r="438" spans="1:19" s="4" customFormat="1" ht="15" customHeight="1" x14ac:dyDescent="0.15">
      <c r="A438" s="8"/>
      <c r="G438" s="9"/>
      <c r="H438" s="10"/>
      <c r="I438" s="10"/>
      <c r="J438" s="10"/>
      <c r="K438" s="11"/>
      <c r="L438" s="11"/>
      <c r="M438" s="11"/>
      <c r="N438" s="11"/>
      <c r="S438" s="76"/>
    </row>
    <row r="439" spans="1:19" s="4" customFormat="1" ht="15" customHeight="1" x14ac:dyDescent="0.15">
      <c r="A439" s="8"/>
      <c r="G439" s="9"/>
      <c r="H439" s="10"/>
      <c r="I439" s="10"/>
      <c r="J439" s="10"/>
      <c r="K439" s="11"/>
      <c r="L439" s="11"/>
      <c r="M439" s="11"/>
      <c r="N439" s="11"/>
      <c r="S439" s="76"/>
    </row>
    <row r="440" spans="1:19" s="4" customFormat="1" ht="15" customHeight="1" x14ac:dyDescent="0.15">
      <c r="A440" s="8"/>
      <c r="G440" s="9"/>
      <c r="H440" s="10"/>
      <c r="I440" s="10"/>
      <c r="J440" s="10"/>
      <c r="K440" s="11"/>
      <c r="L440" s="11"/>
      <c r="M440" s="11"/>
      <c r="N440" s="11"/>
      <c r="S440" s="76"/>
    </row>
    <row r="441" spans="1:19" s="4" customFormat="1" ht="15" customHeight="1" x14ac:dyDescent="0.15">
      <c r="A441" s="8"/>
      <c r="G441" s="9"/>
      <c r="H441" s="10"/>
      <c r="I441" s="10"/>
      <c r="J441" s="10"/>
      <c r="K441" s="11"/>
      <c r="L441" s="11"/>
      <c r="M441" s="11"/>
      <c r="N441" s="11"/>
      <c r="S441" s="76"/>
    </row>
    <row r="442" spans="1:19" s="4" customFormat="1" ht="15" customHeight="1" x14ac:dyDescent="0.15">
      <c r="A442" s="8"/>
      <c r="G442" s="9"/>
      <c r="H442" s="10"/>
      <c r="I442" s="10"/>
      <c r="J442" s="10"/>
      <c r="K442" s="11"/>
      <c r="L442" s="11"/>
      <c r="M442" s="11"/>
      <c r="N442" s="11"/>
      <c r="S442" s="76"/>
    </row>
    <row r="443" spans="1:19" s="4" customFormat="1" ht="15" customHeight="1" x14ac:dyDescent="0.15">
      <c r="A443" s="8"/>
      <c r="G443" s="9"/>
      <c r="H443" s="10"/>
      <c r="I443" s="10"/>
      <c r="J443" s="10"/>
      <c r="K443" s="11"/>
      <c r="L443" s="11"/>
      <c r="M443" s="11"/>
      <c r="N443" s="11"/>
      <c r="S443" s="76"/>
    </row>
    <row r="444" spans="1:19" s="4" customFormat="1" ht="15" customHeight="1" x14ac:dyDescent="0.15">
      <c r="A444" s="8"/>
      <c r="G444" s="9"/>
      <c r="H444" s="10"/>
      <c r="I444" s="10"/>
      <c r="J444" s="10"/>
      <c r="K444" s="11"/>
      <c r="L444" s="11"/>
      <c r="M444" s="11"/>
      <c r="N444" s="11"/>
      <c r="S444" s="76"/>
    </row>
    <row r="445" spans="1:19" s="4" customFormat="1" ht="15" customHeight="1" x14ac:dyDescent="0.15">
      <c r="A445" s="8"/>
      <c r="G445" s="9"/>
      <c r="H445" s="10"/>
      <c r="I445" s="10"/>
      <c r="J445" s="10"/>
      <c r="K445" s="11"/>
      <c r="L445" s="11"/>
      <c r="M445" s="11"/>
      <c r="N445" s="11"/>
      <c r="S445" s="76"/>
    </row>
    <row r="446" spans="1:19" s="4" customFormat="1" ht="15" customHeight="1" x14ac:dyDescent="0.15">
      <c r="A446" s="8"/>
      <c r="G446" s="9"/>
      <c r="H446" s="10"/>
      <c r="I446" s="10"/>
      <c r="J446" s="10"/>
      <c r="K446" s="11"/>
      <c r="L446" s="11"/>
      <c r="M446" s="11"/>
      <c r="N446" s="11"/>
      <c r="S446" s="76"/>
    </row>
    <row r="447" spans="1:19" s="4" customFormat="1" ht="15" customHeight="1" x14ac:dyDescent="0.15">
      <c r="A447" s="8"/>
      <c r="G447" s="9"/>
      <c r="H447" s="10"/>
      <c r="I447" s="10"/>
      <c r="J447" s="10"/>
      <c r="K447" s="11"/>
      <c r="L447" s="11"/>
      <c r="M447" s="11"/>
      <c r="N447" s="11"/>
      <c r="S447" s="76"/>
    </row>
    <row r="448" spans="1:19" s="4" customFormat="1" ht="15" customHeight="1" x14ac:dyDescent="0.15">
      <c r="A448" s="8"/>
      <c r="G448" s="9"/>
      <c r="H448" s="10"/>
      <c r="I448" s="10"/>
      <c r="J448" s="10"/>
      <c r="K448" s="11"/>
      <c r="L448" s="11"/>
      <c r="M448" s="11"/>
      <c r="N448" s="11"/>
      <c r="S448" s="76"/>
    </row>
    <row r="449" spans="1:22" s="4" customFormat="1" ht="15" customHeight="1" x14ac:dyDescent="0.15">
      <c r="A449" s="8"/>
      <c r="G449" s="9"/>
      <c r="H449" s="10"/>
      <c r="I449" s="10"/>
      <c r="J449" s="10"/>
      <c r="K449" s="11"/>
      <c r="L449" s="11"/>
      <c r="M449" s="11"/>
      <c r="N449" s="11"/>
      <c r="S449" s="76"/>
    </row>
    <row r="450" spans="1:22" s="4" customFormat="1" ht="15" customHeight="1" x14ac:dyDescent="0.15">
      <c r="A450" s="8"/>
      <c r="G450" s="9"/>
      <c r="H450" s="10"/>
      <c r="I450" s="10"/>
      <c r="J450" s="10"/>
      <c r="K450" s="11"/>
      <c r="L450" s="11"/>
      <c r="M450" s="11"/>
      <c r="N450" s="11"/>
      <c r="S450" s="76"/>
    </row>
    <row r="451" spans="1:22" s="4" customFormat="1" ht="15" customHeight="1" x14ac:dyDescent="0.15">
      <c r="A451" s="8"/>
      <c r="G451" s="9"/>
      <c r="H451" s="10"/>
      <c r="I451" s="10"/>
      <c r="J451" s="10"/>
      <c r="K451" s="11"/>
      <c r="L451" s="11"/>
      <c r="M451" s="11"/>
      <c r="N451" s="11"/>
      <c r="S451" s="76"/>
    </row>
    <row r="452" spans="1:22" s="4" customFormat="1" ht="15" customHeight="1" x14ac:dyDescent="0.15">
      <c r="A452" s="8"/>
      <c r="G452" s="9"/>
      <c r="H452" s="10"/>
      <c r="I452" s="10"/>
      <c r="J452" s="10"/>
      <c r="K452" s="11"/>
      <c r="L452" s="11"/>
      <c r="M452" s="11"/>
      <c r="N452" s="11"/>
      <c r="S452" s="76"/>
    </row>
    <row r="453" spans="1:22" s="4" customFormat="1" ht="15" customHeight="1" x14ac:dyDescent="0.15">
      <c r="A453" s="8"/>
      <c r="G453" s="9"/>
      <c r="H453" s="10"/>
      <c r="I453" s="10"/>
      <c r="J453" s="10"/>
      <c r="K453" s="11"/>
      <c r="L453" s="11"/>
      <c r="M453" s="11"/>
      <c r="N453" s="11"/>
      <c r="S453" s="76"/>
    </row>
    <row r="454" spans="1:22" s="4" customFormat="1" ht="15" customHeight="1" x14ac:dyDescent="0.15">
      <c r="A454" s="8"/>
      <c r="G454" s="9"/>
      <c r="H454" s="10"/>
      <c r="I454" s="10"/>
      <c r="J454" s="10"/>
      <c r="K454" s="11"/>
      <c r="L454" s="11"/>
      <c r="M454" s="11"/>
      <c r="N454" s="11"/>
      <c r="S454" s="76"/>
    </row>
    <row r="455" spans="1:22" s="4" customFormat="1" ht="15" customHeight="1" x14ac:dyDescent="0.15">
      <c r="A455" s="8"/>
      <c r="G455" s="9"/>
      <c r="H455" s="10"/>
      <c r="I455" s="10"/>
      <c r="J455" s="10"/>
      <c r="K455" s="11"/>
      <c r="L455" s="11"/>
      <c r="M455" s="11"/>
      <c r="N455" s="11"/>
      <c r="S455" s="76"/>
    </row>
    <row r="456" spans="1:22" s="4" customFormat="1" ht="15" customHeight="1" x14ac:dyDescent="0.15">
      <c r="A456" s="8"/>
      <c r="G456" s="9"/>
      <c r="H456" s="10"/>
      <c r="I456" s="10"/>
      <c r="J456" s="10"/>
      <c r="K456" s="11"/>
      <c r="L456" s="11"/>
      <c r="M456" s="11"/>
      <c r="N456" s="11"/>
      <c r="S456" s="76"/>
    </row>
    <row r="457" spans="1:22" s="4" customFormat="1" ht="15" customHeight="1" x14ac:dyDescent="0.15">
      <c r="A457" s="8"/>
      <c r="G457" s="9"/>
      <c r="H457" s="10"/>
      <c r="I457" s="10"/>
      <c r="J457" s="10"/>
      <c r="K457" s="11"/>
      <c r="L457" s="11"/>
      <c r="M457" s="11"/>
      <c r="N457" s="11"/>
      <c r="S457" s="76"/>
    </row>
    <row r="458" spans="1:22" s="4" customFormat="1" ht="15" customHeight="1" x14ac:dyDescent="0.15">
      <c r="A458" s="8"/>
      <c r="G458" s="9"/>
      <c r="H458" s="10"/>
      <c r="I458" s="10"/>
      <c r="J458" s="10"/>
      <c r="K458" s="11"/>
      <c r="L458" s="11"/>
      <c r="M458" s="11"/>
      <c r="N458" s="11"/>
      <c r="S458" s="76"/>
    </row>
    <row r="459" spans="1:22" s="4" customFormat="1" ht="15" customHeight="1" x14ac:dyDescent="0.15">
      <c r="A459" s="8"/>
      <c r="G459" s="9"/>
      <c r="H459" s="10"/>
      <c r="I459" s="10"/>
      <c r="J459" s="10"/>
      <c r="K459" s="11"/>
      <c r="L459" s="11"/>
      <c r="M459" s="11"/>
      <c r="N459" s="11"/>
      <c r="S459" s="76"/>
    </row>
    <row r="460" spans="1:22" s="4" customFormat="1" ht="15" customHeight="1" x14ac:dyDescent="0.15">
      <c r="A460" s="8"/>
      <c r="G460" s="9"/>
      <c r="H460" s="10"/>
      <c r="I460" s="10"/>
      <c r="J460" s="10"/>
      <c r="K460" s="11"/>
      <c r="L460" s="11"/>
      <c r="M460" s="11"/>
      <c r="N460" s="11"/>
      <c r="S460" s="76"/>
    </row>
    <row r="461" spans="1:22" s="4" customFormat="1" ht="15" customHeight="1" x14ac:dyDescent="0.15">
      <c r="A461" s="8"/>
      <c r="G461" s="9"/>
      <c r="H461" s="10"/>
      <c r="I461" s="10"/>
      <c r="J461" s="10"/>
      <c r="K461" s="11"/>
      <c r="L461" s="11"/>
      <c r="M461" s="11"/>
      <c r="N461" s="11"/>
      <c r="S461" s="76"/>
      <c r="V461" s="89"/>
    </row>
    <row r="462" spans="1:22" s="4" customFormat="1" ht="15" customHeight="1" x14ac:dyDescent="0.15">
      <c r="A462" s="8"/>
      <c r="G462" s="9"/>
      <c r="H462" s="10"/>
      <c r="I462" s="10"/>
      <c r="J462" s="10"/>
      <c r="K462" s="11"/>
      <c r="L462" s="11"/>
      <c r="M462" s="11"/>
      <c r="N462" s="11"/>
      <c r="S462" s="76"/>
    </row>
    <row r="463" spans="1:22" s="4" customFormat="1" ht="15" customHeight="1" x14ac:dyDescent="0.15">
      <c r="A463" s="8"/>
      <c r="G463" s="9"/>
      <c r="H463" s="10"/>
      <c r="I463" s="10"/>
      <c r="J463" s="10"/>
      <c r="K463" s="11"/>
      <c r="L463" s="11"/>
      <c r="M463" s="11"/>
      <c r="N463" s="11"/>
      <c r="S463" s="76"/>
    </row>
    <row r="464" spans="1:22" s="4" customFormat="1" ht="15" customHeight="1" x14ac:dyDescent="0.15">
      <c r="A464" s="8"/>
      <c r="G464" s="9"/>
      <c r="H464" s="10"/>
      <c r="I464" s="10"/>
      <c r="J464" s="10"/>
      <c r="K464" s="11"/>
      <c r="L464" s="11"/>
      <c r="M464" s="11"/>
      <c r="N464" s="11"/>
      <c r="S464" s="76"/>
    </row>
    <row r="465" spans="1:19" s="4" customFormat="1" ht="15" customHeight="1" x14ac:dyDescent="0.15">
      <c r="A465" s="8"/>
      <c r="G465" s="9"/>
      <c r="H465" s="10"/>
      <c r="I465" s="10"/>
      <c r="J465" s="10"/>
      <c r="K465" s="11"/>
      <c r="L465" s="11"/>
      <c r="M465" s="11"/>
      <c r="N465" s="11"/>
      <c r="S465" s="76"/>
    </row>
    <row r="466" spans="1:19" s="4" customFormat="1" ht="15" customHeight="1" x14ac:dyDescent="0.15">
      <c r="A466" s="8"/>
      <c r="G466" s="9"/>
      <c r="H466" s="10"/>
      <c r="I466" s="10"/>
      <c r="J466" s="10"/>
      <c r="K466" s="11"/>
      <c r="L466" s="11"/>
      <c r="M466" s="11"/>
      <c r="N466" s="11"/>
      <c r="S466" s="76"/>
    </row>
    <row r="467" spans="1:19" s="4" customFormat="1" ht="15" customHeight="1" x14ac:dyDescent="0.15">
      <c r="A467" s="8"/>
      <c r="G467" s="9"/>
      <c r="H467" s="10"/>
      <c r="I467" s="10"/>
      <c r="J467" s="10"/>
      <c r="K467" s="11"/>
      <c r="L467" s="11"/>
      <c r="M467" s="11"/>
      <c r="N467" s="11"/>
      <c r="S467" s="76"/>
    </row>
    <row r="468" spans="1:19" s="4" customFormat="1" ht="15" customHeight="1" x14ac:dyDescent="0.15">
      <c r="A468" s="8"/>
      <c r="G468" s="9"/>
      <c r="H468" s="10"/>
      <c r="I468" s="10"/>
      <c r="J468" s="10"/>
      <c r="K468" s="11"/>
      <c r="L468" s="11"/>
      <c r="M468" s="11"/>
      <c r="N468" s="11"/>
      <c r="S468" s="76"/>
    </row>
    <row r="469" spans="1:19" s="4" customFormat="1" ht="15" customHeight="1" x14ac:dyDescent="0.15">
      <c r="A469" s="8"/>
      <c r="G469" s="9"/>
      <c r="H469" s="10"/>
      <c r="I469" s="10"/>
      <c r="J469" s="10"/>
      <c r="K469" s="11"/>
      <c r="L469" s="11"/>
      <c r="M469" s="11"/>
      <c r="N469" s="11"/>
      <c r="S469" s="76"/>
    </row>
    <row r="470" spans="1:19" s="4" customFormat="1" ht="15" customHeight="1" x14ac:dyDescent="0.15">
      <c r="A470" s="8"/>
      <c r="G470" s="9"/>
      <c r="H470" s="10"/>
      <c r="I470" s="10"/>
      <c r="J470" s="10"/>
      <c r="K470" s="11"/>
      <c r="L470" s="11"/>
      <c r="M470" s="11"/>
      <c r="N470" s="11"/>
      <c r="S470" s="76"/>
    </row>
    <row r="471" spans="1:19" s="4" customFormat="1" ht="15" customHeight="1" x14ac:dyDescent="0.15">
      <c r="A471" s="8"/>
      <c r="G471" s="9"/>
      <c r="H471" s="10"/>
      <c r="I471" s="10"/>
      <c r="J471" s="10"/>
      <c r="K471" s="11"/>
      <c r="L471" s="11"/>
      <c r="M471" s="11"/>
      <c r="N471" s="11"/>
      <c r="S471" s="76"/>
    </row>
    <row r="472" spans="1:19" s="4" customFormat="1" ht="15" customHeight="1" x14ac:dyDescent="0.15">
      <c r="A472" s="8"/>
      <c r="G472" s="9"/>
      <c r="H472" s="10"/>
      <c r="I472" s="10"/>
      <c r="J472" s="10"/>
      <c r="K472" s="11"/>
      <c r="L472" s="11"/>
      <c r="M472" s="11"/>
      <c r="N472" s="11"/>
      <c r="S472" s="76"/>
    </row>
    <row r="473" spans="1:19" s="4" customFormat="1" ht="15" customHeight="1" x14ac:dyDescent="0.15">
      <c r="A473" s="8"/>
      <c r="G473" s="9"/>
      <c r="H473" s="10"/>
      <c r="I473" s="10"/>
      <c r="J473" s="10"/>
      <c r="K473" s="11"/>
      <c r="L473" s="11"/>
      <c r="M473" s="11"/>
      <c r="N473" s="11"/>
      <c r="S473" s="76"/>
    </row>
    <row r="474" spans="1:19" s="4" customFormat="1" ht="15" customHeight="1" x14ac:dyDescent="0.15">
      <c r="A474" s="8"/>
      <c r="G474" s="9"/>
      <c r="H474" s="10"/>
      <c r="I474" s="10"/>
      <c r="J474" s="10"/>
      <c r="K474" s="11"/>
      <c r="L474" s="11"/>
      <c r="M474" s="11"/>
      <c r="N474" s="11"/>
      <c r="S474" s="76"/>
    </row>
    <row r="475" spans="1:19" s="4" customFormat="1" ht="15" customHeight="1" x14ac:dyDescent="0.15">
      <c r="A475" s="8"/>
      <c r="G475" s="9"/>
      <c r="H475" s="10"/>
      <c r="I475" s="10"/>
      <c r="J475" s="10"/>
      <c r="K475" s="11"/>
      <c r="L475" s="11"/>
      <c r="M475" s="11"/>
      <c r="N475" s="11"/>
      <c r="S475" s="76"/>
    </row>
    <row r="476" spans="1:19" s="4" customFormat="1" ht="15" customHeight="1" x14ac:dyDescent="0.15">
      <c r="A476" s="8"/>
      <c r="G476" s="9"/>
      <c r="H476" s="10"/>
      <c r="I476" s="10"/>
      <c r="J476" s="10"/>
      <c r="K476" s="11"/>
      <c r="L476" s="11"/>
      <c r="M476" s="11"/>
      <c r="N476" s="11"/>
      <c r="S476" s="76"/>
    </row>
    <row r="477" spans="1:19" s="4" customFormat="1" ht="15" customHeight="1" x14ac:dyDescent="0.15">
      <c r="A477" s="8"/>
      <c r="G477" s="9"/>
      <c r="H477" s="10"/>
      <c r="I477" s="10"/>
      <c r="J477" s="10"/>
      <c r="K477" s="11"/>
      <c r="L477" s="11"/>
      <c r="M477" s="11"/>
      <c r="N477" s="11"/>
      <c r="S477" s="76"/>
    </row>
    <row r="478" spans="1:19" s="4" customFormat="1" ht="15" customHeight="1" x14ac:dyDescent="0.15">
      <c r="A478" s="8"/>
      <c r="G478" s="9"/>
      <c r="H478" s="10"/>
      <c r="I478" s="10"/>
      <c r="J478" s="10"/>
      <c r="K478" s="11"/>
      <c r="L478" s="11"/>
      <c r="M478" s="11"/>
      <c r="N478" s="11"/>
      <c r="S478" s="76"/>
    </row>
    <row r="479" spans="1:19" s="4" customFormat="1" ht="15" customHeight="1" x14ac:dyDescent="0.15">
      <c r="A479" s="8"/>
      <c r="G479" s="9"/>
      <c r="H479" s="10"/>
      <c r="I479" s="10"/>
      <c r="J479" s="10"/>
      <c r="K479" s="11"/>
      <c r="L479" s="11"/>
      <c r="M479" s="11"/>
      <c r="N479" s="11"/>
      <c r="S479" s="76"/>
    </row>
    <row r="480" spans="1:19" s="4" customFormat="1" ht="15" customHeight="1" x14ac:dyDescent="0.15">
      <c r="A480" s="8"/>
      <c r="G480" s="9"/>
      <c r="H480" s="10"/>
      <c r="I480" s="10"/>
      <c r="J480" s="10"/>
      <c r="K480" s="11"/>
      <c r="L480" s="11"/>
      <c r="M480" s="11"/>
      <c r="N480" s="11"/>
      <c r="S480" s="76"/>
    </row>
    <row r="481" spans="1:19" s="4" customFormat="1" ht="15" customHeight="1" x14ac:dyDescent="0.15">
      <c r="A481" s="8"/>
      <c r="G481" s="9"/>
      <c r="H481" s="10"/>
      <c r="I481" s="10"/>
      <c r="J481" s="10"/>
      <c r="K481" s="11"/>
      <c r="L481" s="11"/>
      <c r="M481" s="11"/>
      <c r="N481" s="11"/>
      <c r="S481" s="76"/>
    </row>
    <row r="482" spans="1:19" s="4" customFormat="1" ht="15" customHeight="1" x14ac:dyDescent="0.15">
      <c r="A482" s="8"/>
      <c r="G482" s="9"/>
      <c r="H482" s="10"/>
      <c r="I482" s="10"/>
      <c r="J482" s="10"/>
      <c r="K482" s="11"/>
      <c r="L482" s="11"/>
      <c r="M482" s="11"/>
      <c r="N482" s="11"/>
      <c r="S482" s="76"/>
    </row>
    <row r="483" spans="1:19" s="4" customFormat="1" ht="15" customHeight="1" x14ac:dyDescent="0.15">
      <c r="A483" s="8"/>
      <c r="G483" s="9"/>
      <c r="H483" s="10"/>
      <c r="I483" s="10"/>
      <c r="J483" s="10"/>
      <c r="K483" s="11"/>
      <c r="L483" s="11"/>
      <c r="M483" s="11"/>
      <c r="N483" s="11"/>
      <c r="S483" s="76"/>
    </row>
    <row r="484" spans="1:19" s="4" customFormat="1" ht="15" customHeight="1" x14ac:dyDescent="0.15">
      <c r="A484" s="8"/>
      <c r="G484" s="9"/>
      <c r="H484" s="10"/>
      <c r="I484" s="10"/>
      <c r="J484" s="10"/>
      <c r="K484" s="11"/>
      <c r="L484" s="11"/>
      <c r="M484" s="11"/>
      <c r="N484" s="11"/>
      <c r="S484" s="76"/>
    </row>
    <row r="485" spans="1:19" s="4" customFormat="1" ht="15" customHeight="1" x14ac:dyDescent="0.15">
      <c r="A485" s="8"/>
      <c r="G485" s="9"/>
      <c r="H485" s="10"/>
      <c r="I485" s="10"/>
      <c r="J485" s="10"/>
      <c r="K485" s="11"/>
      <c r="L485" s="11"/>
      <c r="M485" s="11"/>
      <c r="N485" s="11"/>
      <c r="S485" s="76"/>
    </row>
    <row r="486" spans="1:19" s="4" customFormat="1" ht="15" customHeight="1" x14ac:dyDescent="0.15">
      <c r="A486" s="8"/>
      <c r="G486" s="9"/>
      <c r="H486" s="10"/>
      <c r="I486" s="10"/>
      <c r="J486" s="10"/>
      <c r="K486" s="11"/>
      <c r="L486" s="11"/>
      <c r="M486" s="11"/>
      <c r="N486" s="11"/>
      <c r="S486" s="76"/>
    </row>
    <row r="487" spans="1:19" s="4" customFormat="1" ht="15" customHeight="1" x14ac:dyDescent="0.15">
      <c r="A487" s="8"/>
      <c r="G487" s="9"/>
      <c r="H487" s="10"/>
      <c r="I487" s="10"/>
      <c r="J487" s="10"/>
      <c r="K487" s="11"/>
      <c r="L487" s="11"/>
      <c r="M487" s="11"/>
      <c r="N487" s="11"/>
      <c r="S487" s="76"/>
    </row>
    <row r="488" spans="1:19" s="4" customFormat="1" ht="15" customHeight="1" x14ac:dyDescent="0.15">
      <c r="A488" s="8"/>
      <c r="G488" s="9"/>
      <c r="H488" s="10"/>
      <c r="I488" s="10"/>
      <c r="J488" s="10"/>
      <c r="K488" s="11"/>
      <c r="L488" s="11"/>
      <c r="M488" s="11"/>
      <c r="N488" s="11"/>
      <c r="S488" s="76"/>
    </row>
    <row r="489" spans="1:19" s="4" customFormat="1" ht="15" customHeight="1" x14ac:dyDescent="0.15">
      <c r="A489" s="8"/>
      <c r="G489" s="9"/>
      <c r="H489" s="10"/>
      <c r="I489" s="10"/>
      <c r="J489" s="10"/>
      <c r="K489" s="11"/>
      <c r="L489" s="11"/>
      <c r="M489" s="11"/>
      <c r="N489" s="11"/>
      <c r="S489" s="76"/>
    </row>
    <row r="490" spans="1:19" s="4" customFormat="1" ht="15" customHeight="1" x14ac:dyDescent="0.15">
      <c r="A490" s="8"/>
      <c r="G490" s="9"/>
      <c r="H490" s="10"/>
      <c r="I490" s="10"/>
      <c r="J490" s="10"/>
      <c r="K490" s="11"/>
      <c r="L490" s="11"/>
      <c r="M490" s="11"/>
      <c r="N490" s="11"/>
      <c r="S490" s="76"/>
    </row>
    <row r="491" spans="1:19" s="4" customFormat="1" ht="15" customHeight="1" x14ac:dyDescent="0.15">
      <c r="A491" s="8"/>
      <c r="G491" s="9"/>
      <c r="H491" s="10"/>
      <c r="I491" s="10"/>
      <c r="J491" s="10"/>
      <c r="K491" s="11"/>
      <c r="L491" s="11"/>
      <c r="M491" s="11"/>
      <c r="N491" s="11"/>
      <c r="S491" s="76"/>
    </row>
    <row r="492" spans="1:19" s="4" customFormat="1" ht="15" customHeight="1" x14ac:dyDescent="0.15">
      <c r="A492" s="8"/>
      <c r="G492" s="9"/>
      <c r="H492" s="10"/>
      <c r="I492" s="10"/>
      <c r="J492" s="10"/>
      <c r="K492" s="11"/>
      <c r="L492" s="11"/>
      <c r="M492" s="11"/>
      <c r="N492" s="11"/>
      <c r="S492" s="76"/>
    </row>
    <row r="493" spans="1:19" s="4" customFormat="1" ht="15" customHeight="1" x14ac:dyDescent="0.15">
      <c r="A493" s="8"/>
      <c r="G493" s="9"/>
      <c r="H493" s="10"/>
      <c r="I493" s="10"/>
      <c r="J493" s="10"/>
      <c r="K493" s="11"/>
      <c r="L493" s="11"/>
      <c r="M493" s="11"/>
      <c r="N493" s="11"/>
      <c r="S493" s="76"/>
    </row>
    <row r="494" spans="1:19" s="4" customFormat="1" ht="15" customHeight="1" x14ac:dyDescent="0.15">
      <c r="A494" s="8"/>
      <c r="G494" s="9"/>
      <c r="H494" s="10"/>
      <c r="I494" s="10"/>
      <c r="J494" s="10"/>
      <c r="K494" s="11"/>
      <c r="L494" s="11"/>
      <c r="M494" s="11"/>
      <c r="N494" s="11"/>
      <c r="S494" s="76"/>
    </row>
    <row r="495" spans="1:19" s="4" customFormat="1" ht="15" customHeight="1" x14ac:dyDescent="0.15">
      <c r="A495" s="8"/>
      <c r="G495" s="9"/>
      <c r="H495" s="10"/>
      <c r="I495" s="10"/>
      <c r="J495" s="10"/>
      <c r="K495" s="11"/>
      <c r="L495" s="11"/>
      <c r="M495" s="11"/>
      <c r="N495" s="11"/>
      <c r="S495" s="76"/>
    </row>
    <row r="496" spans="1:19" s="4" customFormat="1" ht="15" customHeight="1" x14ac:dyDescent="0.15">
      <c r="A496" s="8"/>
      <c r="G496" s="9"/>
      <c r="H496" s="10"/>
      <c r="I496" s="10"/>
      <c r="J496" s="10"/>
      <c r="K496" s="11"/>
      <c r="L496" s="11"/>
      <c r="M496" s="11"/>
      <c r="N496" s="11"/>
      <c r="S496" s="76"/>
    </row>
    <row r="497" spans="1:19" s="4" customFormat="1" ht="15" customHeight="1" x14ac:dyDescent="0.15">
      <c r="A497" s="8"/>
      <c r="G497" s="9"/>
      <c r="H497" s="10"/>
      <c r="I497" s="10"/>
      <c r="J497" s="10"/>
      <c r="K497" s="11"/>
      <c r="L497" s="11"/>
      <c r="M497" s="11"/>
      <c r="N497" s="11"/>
      <c r="S497" s="76"/>
    </row>
    <row r="498" spans="1:19" s="4" customFormat="1" ht="15" customHeight="1" x14ac:dyDescent="0.15">
      <c r="A498" s="8"/>
      <c r="G498" s="9"/>
      <c r="H498" s="10"/>
      <c r="I498" s="10"/>
      <c r="J498" s="10"/>
      <c r="K498" s="11"/>
      <c r="L498" s="11"/>
      <c r="M498" s="11"/>
      <c r="N498" s="11"/>
      <c r="S498" s="76"/>
    </row>
    <row r="499" spans="1:19" s="4" customFormat="1" ht="15" customHeight="1" x14ac:dyDescent="0.15">
      <c r="A499" s="8"/>
      <c r="G499" s="9"/>
      <c r="H499" s="10"/>
      <c r="I499" s="10"/>
      <c r="J499" s="10"/>
      <c r="K499" s="11"/>
      <c r="L499" s="11"/>
      <c r="M499" s="11"/>
      <c r="N499" s="11"/>
      <c r="S499" s="76"/>
    </row>
    <row r="500" spans="1:19" s="4" customFormat="1" ht="15" customHeight="1" x14ac:dyDescent="0.15">
      <c r="A500" s="8"/>
      <c r="G500" s="9"/>
      <c r="H500" s="10"/>
      <c r="I500" s="10"/>
      <c r="J500" s="10"/>
      <c r="K500" s="11"/>
      <c r="L500" s="11"/>
      <c r="M500" s="11"/>
      <c r="N500" s="11"/>
      <c r="S500" s="76"/>
    </row>
    <row r="501" spans="1:19" s="4" customFormat="1" ht="15" customHeight="1" x14ac:dyDescent="0.15">
      <c r="A501" s="8"/>
      <c r="G501" s="9"/>
      <c r="H501" s="10"/>
      <c r="I501" s="10"/>
      <c r="J501" s="10"/>
      <c r="K501" s="11"/>
      <c r="L501" s="11"/>
      <c r="M501" s="11"/>
      <c r="N501" s="11"/>
      <c r="S501" s="76"/>
    </row>
    <row r="502" spans="1:19" s="4" customFormat="1" ht="15" customHeight="1" x14ac:dyDescent="0.15">
      <c r="A502" s="8"/>
      <c r="G502" s="9"/>
      <c r="H502" s="10"/>
      <c r="I502" s="10"/>
      <c r="J502" s="10"/>
      <c r="K502" s="11"/>
      <c r="L502" s="11"/>
      <c r="M502" s="11"/>
      <c r="N502" s="11"/>
      <c r="S502" s="76"/>
    </row>
    <row r="503" spans="1:19" s="4" customFormat="1" ht="15" customHeight="1" x14ac:dyDescent="0.15">
      <c r="A503" s="8"/>
      <c r="G503" s="9"/>
      <c r="H503" s="10"/>
      <c r="I503" s="10"/>
      <c r="J503" s="10"/>
      <c r="K503" s="11"/>
      <c r="L503" s="11"/>
      <c r="M503" s="11"/>
      <c r="N503" s="11"/>
      <c r="S503" s="76"/>
    </row>
    <row r="504" spans="1:19" s="4" customFormat="1" ht="15" customHeight="1" x14ac:dyDescent="0.15">
      <c r="A504" s="8"/>
      <c r="G504" s="9"/>
      <c r="H504" s="10"/>
      <c r="I504" s="10"/>
      <c r="J504" s="10"/>
      <c r="K504" s="11"/>
      <c r="L504" s="11"/>
      <c r="M504" s="11"/>
      <c r="N504" s="11"/>
      <c r="S504" s="76"/>
    </row>
    <row r="505" spans="1:19" s="4" customFormat="1" ht="15" customHeight="1" x14ac:dyDescent="0.15">
      <c r="A505" s="8"/>
      <c r="G505" s="9"/>
      <c r="H505" s="10"/>
      <c r="I505" s="10"/>
      <c r="J505" s="10"/>
      <c r="K505" s="11"/>
      <c r="L505" s="11"/>
      <c r="M505" s="11"/>
      <c r="N505" s="11"/>
      <c r="S505" s="76"/>
    </row>
    <row r="506" spans="1:19" s="4" customFormat="1" ht="15" customHeight="1" x14ac:dyDescent="0.15">
      <c r="A506" s="8"/>
      <c r="G506" s="9"/>
      <c r="H506" s="10"/>
      <c r="I506" s="10"/>
      <c r="J506" s="10"/>
      <c r="K506" s="11"/>
      <c r="L506" s="11"/>
      <c r="M506" s="11"/>
      <c r="N506" s="11"/>
      <c r="S506" s="76"/>
    </row>
    <row r="507" spans="1:19" s="4" customFormat="1" ht="15" customHeight="1" x14ac:dyDescent="0.15">
      <c r="A507" s="8"/>
      <c r="G507" s="9"/>
      <c r="H507" s="10"/>
      <c r="I507" s="10"/>
      <c r="J507" s="10"/>
      <c r="K507" s="11"/>
      <c r="L507" s="11"/>
      <c r="M507" s="11"/>
      <c r="N507" s="11"/>
      <c r="S507" s="76"/>
    </row>
    <row r="508" spans="1:19" s="4" customFormat="1" ht="15" customHeight="1" x14ac:dyDescent="0.15">
      <c r="A508" s="8"/>
      <c r="G508" s="9"/>
      <c r="H508" s="10"/>
      <c r="I508" s="10"/>
      <c r="J508" s="10"/>
      <c r="K508" s="11"/>
      <c r="L508" s="11"/>
      <c r="M508" s="11"/>
      <c r="N508" s="11"/>
      <c r="S508" s="76"/>
    </row>
    <row r="509" spans="1:19" s="4" customFormat="1" ht="15" customHeight="1" x14ac:dyDescent="0.15">
      <c r="A509" s="8"/>
      <c r="G509" s="9"/>
      <c r="H509" s="10"/>
      <c r="I509" s="10"/>
      <c r="J509" s="10"/>
      <c r="K509" s="11"/>
      <c r="L509" s="11"/>
      <c r="M509" s="11"/>
      <c r="N509" s="11"/>
      <c r="S509" s="76"/>
    </row>
    <row r="510" spans="1:19" s="4" customFormat="1" ht="15" customHeight="1" x14ac:dyDescent="0.15">
      <c r="A510" s="8"/>
      <c r="G510" s="9"/>
      <c r="H510" s="10"/>
      <c r="I510" s="10"/>
      <c r="J510" s="10"/>
      <c r="K510" s="11"/>
      <c r="L510" s="11"/>
      <c r="M510" s="11"/>
      <c r="N510" s="11"/>
      <c r="S510" s="76"/>
    </row>
    <row r="511" spans="1:19" s="4" customFormat="1" ht="15" customHeight="1" x14ac:dyDescent="0.15">
      <c r="A511" s="8"/>
      <c r="G511" s="9"/>
      <c r="H511" s="10"/>
      <c r="I511" s="10"/>
      <c r="J511" s="10"/>
      <c r="K511" s="11"/>
      <c r="L511" s="11"/>
      <c r="M511" s="11"/>
      <c r="N511" s="11"/>
      <c r="S511" s="76"/>
    </row>
    <row r="512" spans="1:19" s="4" customFormat="1" ht="15" customHeight="1" x14ac:dyDescent="0.15">
      <c r="A512" s="8"/>
      <c r="G512" s="9"/>
      <c r="H512" s="10"/>
      <c r="I512" s="10"/>
      <c r="J512" s="10"/>
      <c r="K512" s="11"/>
      <c r="L512" s="11"/>
      <c r="M512" s="11"/>
      <c r="N512" s="11"/>
      <c r="S512" s="76"/>
    </row>
    <row r="513" spans="1:19" s="4" customFormat="1" ht="15" customHeight="1" x14ac:dyDescent="0.15">
      <c r="A513" s="8"/>
      <c r="G513" s="9"/>
      <c r="H513" s="10"/>
      <c r="I513" s="10"/>
      <c r="J513" s="10"/>
      <c r="K513" s="11"/>
      <c r="L513" s="11"/>
      <c r="M513" s="11"/>
      <c r="N513" s="11"/>
      <c r="S513" s="76"/>
    </row>
    <row r="514" spans="1:19" s="4" customFormat="1" ht="15" customHeight="1" x14ac:dyDescent="0.15">
      <c r="A514" s="8"/>
      <c r="G514" s="9"/>
      <c r="H514" s="10"/>
      <c r="I514" s="10"/>
      <c r="J514" s="10"/>
      <c r="K514" s="11"/>
      <c r="L514" s="11"/>
      <c r="M514" s="11"/>
      <c r="N514" s="11"/>
      <c r="S514" s="76"/>
    </row>
    <row r="515" spans="1:19" s="4" customFormat="1" ht="15" customHeight="1" x14ac:dyDescent="0.15">
      <c r="A515" s="8"/>
      <c r="G515" s="9"/>
      <c r="H515" s="10"/>
      <c r="I515" s="10"/>
      <c r="J515" s="10"/>
      <c r="K515" s="11"/>
      <c r="L515" s="11"/>
      <c r="M515" s="11"/>
      <c r="N515" s="11"/>
      <c r="S515" s="76"/>
    </row>
    <row r="516" spans="1:19" s="4" customFormat="1" ht="15" customHeight="1" x14ac:dyDescent="0.15">
      <c r="A516" s="8"/>
      <c r="G516" s="9"/>
      <c r="H516" s="10"/>
      <c r="I516" s="10"/>
      <c r="J516" s="10"/>
      <c r="K516" s="11"/>
      <c r="L516" s="11"/>
      <c r="M516" s="11"/>
      <c r="N516" s="11"/>
      <c r="S516" s="76"/>
    </row>
    <row r="517" spans="1:19" s="4" customFormat="1" ht="15" customHeight="1" x14ac:dyDescent="0.15">
      <c r="A517" s="8"/>
      <c r="G517" s="9"/>
      <c r="H517" s="10"/>
      <c r="I517" s="10"/>
      <c r="J517" s="10"/>
      <c r="K517" s="11"/>
      <c r="L517" s="11"/>
      <c r="M517" s="11"/>
      <c r="N517" s="11"/>
      <c r="S517" s="76"/>
    </row>
    <row r="518" spans="1:19" s="4" customFormat="1" ht="15" customHeight="1" x14ac:dyDescent="0.15">
      <c r="A518" s="8"/>
      <c r="G518" s="9"/>
      <c r="H518" s="10"/>
      <c r="I518" s="10"/>
      <c r="J518" s="10"/>
      <c r="K518" s="11"/>
      <c r="L518" s="11"/>
      <c r="M518" s="11"/>
      <c r="N518" s="11"/>
      <c r="S518" s="76"/>
    </row>
    <row r="519" spans="1:19" s="4" customFormat="1" ht="15" customHeight="1" x14ac:dyDescent="0.15">
      <c r="A519" s="8"/>
      <c r="G519" s="9"/>
      <c r="H519" s="10"/>
      <c r="I519" s="10"/>
      <c r="J519" s="10"/>
      <c r="K519" s="11"/>
      <c r="L519" s="11"/>
      <c r="M519" s="11"/>
      <c r="N519" s="11"/>
      <c r="S519" s="76"/>
    </row>
    <row r="520" spans="1:19" s="4" customFormat="1" ht="15" customHeight="1" x14ac:dyDescent="0.15">
      <c r="A520" s="8"/>
      <c r="G520" s="9"/>
      <c r="H520" s="10"/>
      <c r="I520" s="10"/>
      <c r="J520" s="10"/>
      <c r="K520" s="11"/>
      <c r="L520" s="11"/>
      <c r="M520" s="11"/>
      <c r="N520" s="11"/>
      <c r="S520" s="76"/>
    </row>
    <row r="521" spans="1:19" s="4" customFormat="1" ht="15" customHeight="1" x14ac:dyDescent="0.15">
      <c r="A521" s="8"/>
      <c r="G521" s="9"/>
      <c r="H521" s="10"/>
      <c r="I521" s="10"/>
      <c r="J521" s="10"/>
      <c r="K521" s="11"/>
      <c r="L521" s="11"/>
      <c r="M521" s="11"/>
      <c r="N521" s="11"/>
      <c r="S521" s="76"/>
    </row>
    <row r="522" spans="1:19" s="4" customFormat="1" ht="15" customHeight="1" x14ac:dyDescent="0.15">
      <c r="A522" s="8"/>
      <c r="G522" s="9"/>
      <c r="H522" s="10"/>
      <c r="I522" s="10"/>
      <c r="J522" s="10"/>
      <c r="K522" s="11"/>
      <c r="L522" s="11"/>
      <c r="M522" s="11"/>
      <c r="N522" s="11"/>
      <c r="S522" s="76"/>
    </row>
    <row r="523" spans="1:19" s="4" customFormat="1" ht="15" customHeight="1" x14ac:dyDescent="0.15">
      <c r="A523" s="8"/>
      <c r="G523" s="9"/>
      <c r="H523" s="10"/>
      <c r="I523" s="10"/>
      <c r="J523" s="10"/>
      <c r="K523" s="11"/>
      <c r="L523" s="11"/>
      <c r="M523" s="11"/>
      <c r="N523" s="11"/>
      <c r="S523" s="76"/>
    </row>
    <row r="524" spans="1:19" s="4" customFormat="1" ht="15" customHeight="1" x14ac:dyDescent="0.15">
      <c r="A524" s="8"/>
      <c r="G524" s="9"/>
      <c r="H524" s="10"/>
      <c r="I524" s="10"/>
      <c r="J524" s="10"/>
      <c r="K524" s="11"/>
      <c r="L524" s="11"/>
      <c r="M524" s="11"/>
      <c r="N524" s="11"/>
      <c r="S524" s="76"/>
    </row>
    <row r="525" spans="1:19" s="4" customFormat="1" ht="15" customHeight="1" x14ac:dyDescent="0.15">
      <c r="A525" s="8"/>
      <c r="G525" s="9"/>
      <c r="H525" s="10"/>
      <c r="I525" s="10"/>
      <c r="J525" s="10"/>
      <c r="K525" s="11"/>
      <c r="L525" s="11"/>
      <c r="M525" s="11"/>
      <c r="N525" s="11"/>
      <c r="S525" s="76"/>
    </row>
    <row r="526" spans="1:19" s="4" customFormat="1" ht="15" customHeight="1" x14ac:dyDescent="0.15">
      <c r="A526" s="8"/>
      <c r="G526" s="9"/>
      <c r="H526" s="10"/>
      <c r="I526" s="10"/>
      <c r="J526" s="10"/>
      <c r="K526" s="11"/>
      <c r="L526" s="11"/>
      <c r="M526" s="11"/>
      <c r="N526" s="11"/>
      <c r="S526" s="76"/>
    </row>
    <row r="527" spans="1:19" s="4" customFormat="1" ht="15" customHeight="1" x14ac:dyDescent="0.15">
      <c r="A527" s="8"/>
      <c r="G527" s="9"/>
      <c r="H527" s="10"/>
      <c r="I527" s="10"/>
      <c r="J527" s="10"/>
      <c r="K527" s="11"/>
      <c r="L527" s="11"/>
      <c r="M527" s="11"/>
      <c r="N527" s="11"/>
      <c r="S527" s="76"/>
    </row>
    <row r="528" spans="1:19" s="4" customFormat="1" ht="15" customHeight="1" x14ac:dyDescent="0.15">
      <c r="A528" s="8"/>
      <c r="G528" s="9"/>
      <c r="H528" s="10"/>
      <c r="I528" s="10"/>
      <c r="J528" s="10"/>
      <c r="K528" s="11"/>
      <c r="L528" s="11"/>
      <c r="M528" s="11"/>
      <c r="N528" s="11"/>
      <c r="S528" s="76"/>
    </row>
    <row r="529" spans="1:19" s="4" customFormat="1" ht="15" customHeight="1" x14ac:dyDescent="0.15">
      <c r="A529" s="8"/>
      <c r="G529" s="9"/>
      <c r="H529" s="10"/>
      <c r="I529" s="10"/>
      <c r="J529" s="10"/>
      <c r="K529" s="11"/>
      <c r="L529" s="11"/>
      <c r="M529" s="11"/>
      <c r="N529" s="11"/>
      <c r="S529" s="76"/>
    </row>
    <row r="530" spans="1:19" s="4" customFormat="1" ht="15" customHeight="1" x14ac:dyDescent="0.15">
      <c r="A530" s="8"/>
      <c r="G530" s="9"/>
      <c r="H530" s="10"/>
      <c r="I530" s="10"/>
      <c r="J530" s="10"/>
      <c r="K530" s="11"/>
      <c r="L530" s="11"/>
      <c r="M530" s="11"/>
      <c r="N530" s="11"/>
      <c r="S530" s="76"/>
    </row>
    <row r="531" spans="1:19" s="4" customFormat="1" ht="15" customHeight="1" x14ac:dyDescent="0.15">
      <c r="A531" s="8"/>
      <c r="G531" s="9"/>
      <c r="H531" s="10"/>
      <c r="I531" s="10"/>
      <c r="J531" s="10"/>
      <c r="K531" s="11"/>
      <c r="L531" s="11"/>
      <c r="M531" s="11"/>
      <c r="N531" s="11"/>
      <c r="S531" s="76"/>
    </row>
    <row r="532" spans="1:19" s="4" customFormat="1" ht="15" customHeight="1" x14ac:dyDescent="0.15">
      <c r="A532" s="8"/>
      <c r="G532" s="9"/>
      <c r="H532" s="10"/>
      <c r="I532" s="10"/>
      <c r="J532" s="10"/>
      <c r="K532" s="11"/>
      <c r="L532" s="11"/>
      <c r="M532" s="11"/>
      <c r="N532" s="11"/>
      <c r="S532" s="76"/>
    </row>
    <row r="533" spans="1:19" s="4" customFormat="1" ht="15" customHeight="1" x14ac:dyDescent="0.15">
      <c r="A533" s="8"/>
      <c r="G533" s="9"/>
      <c r="H533" s="10"/>
      <c r="I533" s="10"/>
      <c r="J533" s="10"/>
      <c r="K533" s="11"/>
      <c r="L533" s="11"/>
      <c r="M533" s="11"/>
      <c r="N533" s="11"/>
      <c r="S533" s="76"/>
    </row>
    <row r="534" spans="1:19" s="4" customFormat="1" ht="15" customHeight="1" x14ac:dyDescent="0.15">
      <c r="A534" s="8"/>
      <c r="G534" s="9"/>
      <c r="H534" s="10"/>
      <c r="I534" s="10"/>
      <c r="J534" s="10"/>
      <c r="K534" s="11"/>
      <c r="L534" s="11"/>
      <c r="M534" s="11"/>
      <c r="N534" s="11"/>
      <c r="S534" s="76"/>
    </row>
    <row r="535" spans="1:19" s="4" customFormat="1" ht="15" customHeight="1" x14ac:dyDescent="0.15">
      <c r="A535" s="8"/>
      <c r="G535" s="9"/>
      <c r="H535" s="10"/>
      <c r="I535" s="10"/>
      <c r="J535" s="10"/>
      <c r="K535" s="11"/>
      <c r="L535" s="11"/>
      <c r="M535" s="11"/>
      <c r="N535" s="11"/>
      <c r="S535" s="76"/>
    </row>
    <row r="536" spans="1:19" s="4" customFormat="1" ht="15" customHeight="1" x14ac:dyDescent="0.15">
      <c r="A536" s="8"/>
      <c r="G536" s="9"/>
      <c r="H536" s="10"/>
      <c r="I536" s="10"/>
      <c r="J536" s="10"/>
      <c r="K536" s="11"/>
      <c r="L536" s="11"/>
      <c r="M536" s="11"/>
      <c r="N536" s="11"/>
      <c r="S536" s="76"/>
    </row>
    <row r="537" spans="1:19" s="4" customFormat="1" ht="15" customHeight="1" x14ac:dyDescent="0.15">
      <c r="A537" s="8"/>
      <c r="G537" s="9"/>
      <c r="H537" s="10"/>
      <c r="I537" s="10"/>
      <c r="J537" s="10"/>
      <c r="K537" s="11"/>
      <c r="L537" s="11"/>
      <c r="M537" s="11"/>
      <c r="N537" s="11"/>
      <c r="S537" s="76"/>
    </row>
    <row r="538" spans="1:19" s="4" customFormat="1" ht="15" customHeight="1" x14ac:dyDescent="0.15">
      <c r="A538" s="8"/>
      <c r="G538" s="9"/>
      <c r="H538" s="10"/>
      <c r="I538" s="10"/>
      <c r="J538" s="10"/>
      <c r="K538" s="11"/>
      <c r="L538" s="11"/>
      <c r="M538" s="11"/>
      <c r="N538" s="11"/>
      <c r="S538" s="76"/>
    </row>
    <row r="539" spans="1:19" s="4" customFormat="1" ht="15" customHeight="1" x14ac:dyDescent="0.15">
      <c r="A539" s="8"/>
      <c r="G539" s="9"/>
      <c r="H539" s="10"/>
      <c r="I539" s="10"/>
      <c r="J539" s="10"/>
      <c r="K539" s="11"/>
      <c r="L539" s="11"/>
      <c r="M539" s="11"/>
      <c r="N539" s="11"/>
      <c r="S539" s="76"/>
    </row>
    <row r="540" spans="1:19" s="4" customFormat="1" ht="15" customHeight="1" x14ac:dyDescent="0.15">
      <c r="A540" s="8"/>
      <c r="G540" s="9"/>
      <c r="H540" s="10"/>
      <c r="I540" s="10"/>
      <c r="J540" s="10"/>
      <c r="K540" s="11"/>
      <c r="L540" s="11"/>
      <c r="M540" s="11"/>
      <c r="N540" s="11"/>
      <c r="S540" s="76"/>
    </row>
    <row r="541" spans="1:19" s="4" customFormat="1" ht="15" customHeight="1" x14ac:dyDescent="0.15">
      <c r="A541" s="8"/>
      <c r="G541" s="9"/>
      <c r="H541" s="10"/>
      <c r="I541" s="10"/>
      <c r="J541" s="10"/>
      <c r="K541" s="11"/>
      <c r="L541" s="11"/>
      <c r="M541" s="11"/>
      <c r="N541" s="11"/>
      <c r="S541" s="76"/>
    </row>
    <row r="542" spans="1:19" s="4" customFormat="1" ht="15" customHeight="1" x14ac:dyDescent="0.15">
      <c r="A542" s="8"/>
      <c r="G542" s="9"/>
      <c r="H542" s="10"/>
      <c r="I542" s="10"/>
      <c r="J542" s="10"/>
      <c r="K542" s="11"/>
      <c r="L542" s="11"/>
      <c r="M542" s="11"/>
      <c r="N542" s="11"/>
      <c r="S542" s="76"/>
    </row>
    <row r="543" spans="1:19" s="4" customFormat="1" ht="15" customHeight="1" x14ac:dyDescent="0.15">
      <c r="A543" s="8"/>
      <c r="G543" s="9"/>
      <c r="H543" s="10"/>
      <c r="I543" s="10"/>
      <c r="J543" s="10"/>
      <c r="K543" s="11"/>
      <c r="L543" s="11"/>
      <c r="M543" s="11"/>
      <c r="N543" s="11"/>
      <c r="S543" s="76"/>
    </row>
    <row r="544" spans="1:19" s="4" customFormat="1" ht="15" customHeight="1" x14ac:dyDescent="0.15">
      <c r="A544" s="8"/>
      <c r="G544" s="9"/>
      <c r="H544" s="10"/>
      <c r="I544" s="10"/>
      <c r="J544" s="10"/>
      <c r="K544" s="11"/>
      <c r="L544" s="11"/>
      <c r="M544" s="11"/>
      <c r="N544" s="11"/>
      <c r="S544" s="76"/>
    </row>
    <row r="545" spans="1:19" s="4" customFormat="1" ht="15" customHeight="1" x14ac:dyDescent="0.15">
      <c r="A545" s="8"/>
      <c r="G545" s="9"/>
      <c r="H545" s="10"/>
      <c r="I545" s="10"/>
      <c r="J545" s="10"/>
      <c r="K545" s="11"/>
      <c r="L545" s="11"/>
      <c r="M545" s="11"/>
      <c r="N545" s="11"/>
      <c r="S545" s="76"/>
    </row>
    <row r="546" spans="1:19" s="4" customFormat="1" ht="15" customHeight="1" x14ac:dyDescent="0.15">
      <c r="A546" s="8"/>
      <c r="G546" s="9"/>
      <c r="H546" s="10"/>
      <c r="I546" s="10"/>
      <c r="J546" s="10"/>
      <c r="K546" s="11"/>
      <c r="L546" s="11"/>
      <c r="M546" s="11"/>
      <c r="N546" s="11"/>
      <c r="S546" s="76"/>
    </row>
    <row r="547" spans="1:19" s="4" customFormat="1" ht="15" customHeight="1" x14ac:dyDescent="0.15">
      <c r="A547" s="8"/>
      <c r="G547" s="9"/>
      <c r="H547" s="10"/>
      <c r="I547" s="10"/>
      <c r="J547" s="10"/>
      <c r="K547" s="11"/>
      <c r="L547" s="11"/>
      <c r="M547" s="11"/>
      <c r="N547" s="11"/>
      <c r="S547" s="76"/>
    </row>
    <row r="548" spans="1:19" s="4" customFormat="1" ht="15" customHeight="1" x14ac:dyDescent="0.15">
      <c r="A548" s="8"/>
      <c r="G548" s="9"/>
      <c r="H548" s="10"/>
      <c r="I548" s="10"/>
      <c r="J548" s="10"/>
      <c r="K548" s="11"/>
      <c r="L548" s="11"/>
      <c r="M548" s="11"/>
      <c r="N548" s="11"/>
      <c r="S548" s="76"/>
    </row>
    <row r="549" spans="1:19" s="4" customFormat="1" ht="15" customHeight="1" x14ac:dyDescent="0.15">
      <c r="A549" s="8"/>
      <c r="G549" s="9"/>
      <c r="H549" s="10"/>
      <c r="I549" s="10"/>
      <c r="J549" s="10"/>
      <c r="K549" s="11"/>
      <c r="L549" s="11"/>
      <c r="M549" s="11"/>
      <c r="N549" s="11"/>
      <c r="S549" s="76"/>
    </row>
    <row r="550" spans="1:19" s="4" customFormat="1" ht="15" customHeight="1" x14ac:dyDescent="0.15">
      <c r="A550" s="8"/>
      <c r="G550" s="9"/>
      <c r="H550" s="10"/>
      <c r="I550" s="10"/>
      <c r="J550" s="10"/>
      <c r="K550" s="11"/>
      <c r="L550" s="11"/>
      <c r="M550" s="11"/>
      <c r="N550" s="11"/>
      <c r="S550" s="76"/>
    </row>
    <row r="551" spans="1:19" s="4" customFormat="1" ht="15" customHeight="1" x14ac:dyDescent="0.15">
      <c r="A551" s="8"/>
      <c r="G551" s="9"/>
      <c r="H551" s="10"/>
      <c r="I551" s="10"/>
      <c r="J551" s="10"/>
      <c r="K551" s="11"/>
      <c r="L551" s="11"/>
      <c r="M551" s="11"/>
      <c r="N551" s="11"/>
      <c r="S551" s="76"/>
    </row>
    <row r="552" spans="1:19" s="4" customFormat="1" ht="15" customHeight="1" x14ac:dyDescent="0.15">
      <c r="A552" s="8"/>
      <c r="G552" s="9"/>
      <c r="H552" s="10"/>
      <c r="I552" s="10"/>
      <c r="J552" s="10"/>
      <c r="K552" s="11"/>
      <c r="L552" s="11"/>
      <c r="M552" s="11"/>
      <c r="N552" s="11"/>
      <c r="S552" s="76"/>
    </row>
    <row r="553" spans="1:19" s="4" customFormat="1" ht="15" customHeight="1" x14ac:dyDescent="0.15">
      <c r="A553" s="8"/>
      <c r="G553" s="9"/>
      <c r="H553" s="10"/>
      <c r="I553" s="10"/>
      <c r="J553" s="10"/>
      <c r="K553" s="11"/>
      <c r="L553" s="11"/>
      <c r="M553" s="11"/>
      <c r="N553" s="11"/>
      <c r="S553" s="76"/>
    </row>
    <row r="554" spans="1:19" s="4" customFormat="1" ht="15" customHeight="1" x14ac:dyDescent="0.15">
      <c r="A554" s="8"/>
      <c r="G554" s="9"/>
      <c r="H554" s="10"/>
      <c r="I554" s="10"/>
      <c r="J554" s="10"/>
      <c r="K554" s="11"/>
      <c r="L554" s="11"/>
      <c r="M554" s="11"/>
      <c r="N554" s="11"/>
      <c r="S554" s="76"/>
    </row>
    <row r="555" spans="1:19" s="4" customFormat="1" ht="15" customHeight="1" x14ac:dyDescent="0.15">
      <c r="A555" s="8"/>
      <c r="G555" s="9"/>
      <c r="H555" s="10"/>
      <c r="I555" s="10"/>
      <c r="J555" s="10"/>
      <c r="K555" s="11"/>
      <c r="L555" s="11"/>
      <c r="M555" s="11"/>
      <c r="N555" s="11"/>
      <c r="S555" s="76"/>
    </row>
    <row r="556" spans="1:19" s="4" customFormat="1" ht="15" customHeight="1" x14ac:dyDescent="0.15">
      <c r="A556" s="8"/>
      <c r="G556" s="9"/>
      <c r="H556" s="10"/>
      <c r="I556" s="10"/>
      <c r="J556" s="10"/>
      <c r="K556" s="11"/>
      <c r="L556" s="11"/>
      <c r="M556" s="11"/>
      <c r="N556" s="11"/>
      <c r="S556" s="76"/>
    </row>
    <row r="557" spans="1:19" s="4" customFormat="1" ht="15" customHeight="1" x14ac:dyDescent="0.15">
      <c r="A557" s="8"/>
      <c r="G557" s="9"/>
      <c r="H557" s="10"/>
      <c r="I557" s="10"/>
      <c r="J557" s="10"/>
      <c r="K557" s="11"/>
      <c r="L557" s="11"/>
      <c r="M557" s="11"/>
      <c r="N557" s="11"/>
      <c r="S557" s="76"/>
    </row>
    <row r="558" spans="1:19" s="4" customFormat="1" ht="15" customHeight="1" x14ac:dyDescent="0.15">
      <c r="A558" s="8"/>
      <c r="G558" s="9"/>
      <c r="H558" s="10"/>
      <c r="I558" s="10"/>
      <c r="J558" s="10"/>
      <c r="K558" s="11"/>
      <c r="L558" s="11"/>
      <c r="M558" s="11"/>
      <c r="N558" s="11"/>
      <c r="S558" s="76"/>
    </row>
    <row r="559" spans="1:19" s="4" customFormat="1" ht="15" customHeight="1" x14ac:dyDescent="0.15">
      <c r="A559" s="8"/>
      <c r="G559" s="9"/>
      <c r="H559" s="10"/>
      <c r="I559" s="10"/>
      <c r="J559" s="10"/>
      <c r="K559" s="11"/>
      <c r="L559" s="11"/>
      <c r="M559" s="11"/>
      <c r="N559" s="11"/>
      <c r="S559" s="76"/>
    </row>
    <row r="560" spans="1:19" s="4" customFormat="1" ht="15" customHeight="1" x14ac:dyDescent="0.15">
      <c r="A560" s="8"/>
      <c r="G560" s="9"/>
      <c r="H560" s="10"/>
      <c r="I560" s="10"/>
      <c r="J560" s="10"/>
      <c r="K560" s="11"/>
      <c r="L560" s="11"/>
      <c r="M560" s="11"/>
      <c r="N560" s="11"/>
      <c r="S560" s="76"/>
    </row>
    <row r="561" spans="1:19" s="4" customFormat="1" ht="15" customHeight="1" x14ac:dyDescent="0.15">
      <c r="A561" s="8"/>
      <c r="G561" s="9"/>
      <c r="H561" s="10"/>
      <c r="I561" s="10"/>
      <c r="J561" s="10"/>
      <c r="K561" s="11"/>
      <c r="L561" s="11"/>
      <c r="M561" s="11"/>
      <c r="N561" s="11"/>
      <c r="S561" s="76"/>
    </row>
    <row r="562" spans="1:19" s="4" customFormat="1" ht="15" customHeight="1" x14ac:dyDescent="0.15">
      <c r="A562" s="8"/>
      <c r="G562" s="9"/>
      <c r="H562" s="10"/>
      <c r="I562" s="10"/>
      <c r="J562" s="10"/>
      <c r="K562" s="11"/>
      <c r="L562" s="11"/>
      <c r="M562" s="11"/>
      <c r="N562" s="11"/>
      <c r="S562" s="76"/>
    </row>
    <row r="563" spans="1:19" s="4" customFormat="1" ht="15" customHeight="1" x14ac:dyDescent="0.15">
      <c r="A563" s="8"/>
      <c r="G563" s="9"/>
      <c r="H563" s="10"/>
      <c r="I563" s="10"/>
      <c r="J563" s="10"/>
      <c r="K563" s="11"/>
      <c r="L563" s="11"/>
      <c r="M563" s="11"/>
      <c r="N563" s="11"/>
      <c r="S563" s="76"/>
    </row>
    <row r="564" spans="1:19" s="4" customFormat="1" ht="15" customHeight="1" x14ac:dyDescent="0.15">
      <c r="A564" s="8"/>
      <c r="G564" s="9"/>
      <c r="H564" s="10"/>
      <c r="I564" s="10"/>
      <c r="J564" s="10"/>
      <c r="K564" s="11"/>
      <c r="L564" s="11"/>
      <c r="M564" s="11"/>
      <c r="N564" s="11"/>
      <c r="S564" s="76"/>
    </row>
    <row r="565" spans="1:19" s="4" customFormat="1" ht="15" customHeight="1" x14ac:dyDescent="0.15">
      <c r="A565" s="8"/>
      <c r="G565" s="9"/>
      <c r="H565" s="10"/>
      <c r="I565" s="10"/>
      <c r="J565" s="10"/>
      <c r="K565" s="11"/>
      <c r="L565" s="11"/>
      <c r="M565" s="11"/>
      <c r="N565" s="11"/>
      <c r="S565" s="76"/>
    </row>
    <row r="566" spans="1:19" s="4" customFormat="1" ht="15" customHeight="1" x14ac:dyDescent="0.15">
      <c r="A566" s="8"/>
      <c r="G566" s="9"/>
      <c r="H566" s="10"/>
      <c r="I566" s="10"/>
      <c r="J566" s="10"/>
      <c r="K566" s="11"/>
      <c r="L566" s="11"/>
      <c r="M566" s="11"/>
      <c r="N566" s="11"/>
      <c r="S566" s="76"/>
    </row>
    <row r="567" spans="1:19" s="4" customFormat="1" ht="15" customHeight="1" x14ac:dyDescent="0.15">
      <c r="A567" s="8"/>
      <c r="G567" s="9"/>
      <c r="H567" s="10"/>
      <c r="I567" s="10"/>
      <c r="J567" s="10"/>
      <c r="K567" s="11"/>
      <c r="L567" s="11"/>
      <c r="M567" s="11"/>
      <c r="N567" s="11"/>
      <c r="S567" s="76"/>
    </row>
    <row r="568" spans="1:19" s="4" customFormat="1" ht="15" customHeight="1" x14ac:dyDescent="0.15">
      <c r="A568" s="8"/>
      <c r="G568" s="9"/>
      <c r="H568" s="10"/>
      <c r="I568" s="10"/>
      <c r="J568" s="10"/>
      <c r="K568" s="11"/>
      <c r="L568" s="11"/>
      <c r="M568" s="11"/>
      <c r="N568" s="11"/>
      <c r="S568" s="76"/>
    </row>
    <row r="569" spans="1:19" s="4" customFormat="1" ht="15" customHeight="1" x14ac:dyDescent="0.15">
      <c r="A569" s="8"/>
      <c r="G569" s="9"/>
      <c r="H569" s="10"/>
      <c r="I569" s="10"/>
      <c r="J569" s="10"/>
      <c r="K569" s="11"/>
      <c r="L569" s="11"/>
      <c r="M569" s="11"/>
      <c r="N569" s="11"/>
      <c r="S569" s="76"/>
    </row>
    <row r="570" spans="1:19" s="4" customFormat="1" ht="15" customHeight="1" x14ac:dyDescent="0.15">
      <c r="A570" s="8"/>
      <c r="G570" s="9"/>
      <c r="H570" s="10"/>
      <c r="I570" s="10"/>
      <c r="J570" s="10"/>
      <c r="K570" s="11"/>
      <c r="L570" s="11"/>
      <c r="M570" s="11"/>
      <c r="N570" s="11"/>
      <c r="S570" s="76"/>
    </row>
    <row r="571" spans="1:19" s="4" customFormat="1" ht="15" customHeight="1" x14ac:dyDescent="0.15">
      <c r="A571" s="8"/>
      <c r="G571" s="9"/>
      <c r="H571" s="10"/>
      <c r="I571" s="10"/>
      <c r="J571" s="10"/>
      <c r="K571" s="11"/>
      <c r="L571" s="11"/>
      <c r="M571" s="11"/>
      <c r="N571" s="11"/>
      <c r="S571" s="76"/>
    </row>
    <row r="572" spans="1:19" s="4" customFormat="1" ht="15" customHeight="1" x14ac:dyDescent="0.15">
      <c r="A572" s="8"/>
      <c r="G572" s="9"/>
      <c r="H572" s="10"/>
      <c r="I572" s="10"/>
      <c r="J572" s="10"/>
      <c r="K572" s="11"/>
      <c r="L572" s="11"/>
      <c r="M572" s="11"/>
      <c r="N572" s="11"/>
      <c r="S572" s="76"/>
    </row>
    <row r="573" spans="1:19" s="4" customFormat="1" ht="15" customHeight="1" x14ac:dyDescent="0.15">
      <c r="A573" s="8"/>
      <c r="G573" s="9"/>
      <c r="H573" s="10"/>
      <c r="I573" s="10"/>
      <c r="J573" s="10"/>
      <c r="K573" s="11"/>
      <c r="L573" s="11"/>
      <c r="M573" s="11"/>
      <c r="N573" s="11"/>
      <c r="S573" s="76"/>
    </row>
    <row r="574" spans="1:19" s="4" customFormat="1" ht="15" customHeight="1" x14ac:dyDescent="0.15">
      <c r="A574" s="8"/>
      <c r="G574" s="9"/>
      <c r="H574" s="10"/>
      <c r="I574" s="10"/>
      <c r="J574" s="10"/>
      <c r="K574" s="11"/>
      <c r="L574" s="11"/>
      <c r="M574" s="11"/>
      <c r="N574" s="11"/>
      <c r="S574" s="76"/>
    </row>
    <row r="575" spans="1:19" s="4" customFormat="1" ht="15" customHeight="1" x14ac:dyDescent="0.15">
      <c r="A575" s="8"/>
      <c r="G575" s="9"/>
      <c r="H575" s="10"/>
      <c r="I575" s="10"/>
      <c r="J575" s="10"/>
      <c r="K575" s="11"/>
      <c r="L575" s="11"/>
      <c r="M575" s="11"/>
      <c r="N575" s="11"/>
      <c r="S575" s="76"/>
    </row>
    <row r="576" spans="1:19" s="4" customFormat="1" ht="15" customHeight="1" x14ac:dyDescent="0.15">
      <c r="A576" s="8"/>
      <c r="G576" s="9"/>
      <c r="H576" s="10"/>
      <c r="I576" s="10"/>
      <c r="J576" s="10"/>
      <c r="K576" s="11"/>
      <c r="L576" s="11"/>
      <c r="M576" s="11"/>
      <c r="N576" s="11"/>
      <c r="S576" s="76"/>
    </row>
    <row r="577" spans="1:19" s="4" customFormat="1" ht="15" customHeight="1" x14ac:dyDescent="0.15">
      <c r="A577" s="8"/>
      <c r="G577" s="9"/>
      <c r="H577" s="10"/>
      <c r="I577" s="10"/>
      <c r="J577" s="10"/>
      <c r="K577" s="11"/>
      <c r="L577" s="11"/>
      <c r="M577" s="11"/>
      <c r="N577" s="11"/>
      <c r="S577" s="76"/>
    </row>
    <row r="578" spans="1:19" ht="15" customHeight="1" x14ac:dyDescent="0.15"/>
    <row r="579" spans="1:19" ht="15" customHeight="1" x14ac:dyDescent="0.15"/>
    <row r="580" spans="1:19" ht="15" customHeight="1" x14ac:dyDescent="0.15"/>
    <row r="581" spans="1:19" ht="15" customHeight="1" x14ac:dyDescent="0.15"/>
    <row r="582" spans="1:19" ht="15" customHeight="1" x14ac:dyDescent="0.15"/>
    <row r="583" spans="1:19" ht="15" customHeight="1" x14ac:dyDescent="0.15"/>
    <row r="584" spans="1:19" ht="15" customHeight="1" x14ac:dyDescent="0.15"/>
    <row r="585" spans="1:19" ht="15" customHeight="1" x14ac:dyDescent="0.15"/>
    <row r="586" spans="1:19" ht="15" customHeight="1" x14ac:dyDescent="0.15"/>
    <row r="587" spans="1:19" ht="15" customHeight="1" x14ac:dyDescent="0.15"/>
    <row r="588" spans="1:19" ht="15" customHeight="1" x14ac:dyDescent="0.15"/>
    <row r="589" spans="1:19" ht="15" customHeight="1" x14ac:dyDescent="0.15"/>
    <row r="590" spans="1:19" ht="15" customHeight="1" x14ac:dyDescent="0.15"/>
    <row r="591" spans="1:19" ht="15" customHeight="1" x14ac:dyDescent="0.15"/>
    <row r="592" spans="1:19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</sheetData>
  <autoFilter ref="B1:W421"/>
  <mergeCells count="15">
    <mergeCell ref="P2:P4"/>
    <mergeCell ref="Q2:U2"/>
    <mergeCell ref="T3:U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Q3:S3"/>
  </mergeCells>
  <phoneticPr fontId="2"/>
  <dataValidations xWindow="165" yWindow="562" count="4">
    <dataValidation imeMode="on" allowBlank="1" showInputMessage="1" showErrorMessage="1" sqref="G93:G95 G97 G100:G103 G106:G113 G5:G87 G300:G414"/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308 D310:D311 D313:D415">
      <formula1>$V$5:$V$10</formula1>
    </dataValidation>
    <dataValidation type="list" allowBlank="1" showInputMessage="1" showErrorMessage="1" sqref="D309 D312">
      <formula1>$AC$5:$AC$10</formula1>
    </dataValidation>
    <dataValidation type="list" allowBlank="1" showInputMessage="1" showErrorMessage="1" sqref="T5:T415 O5:O415 Q5:R415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39" fitToHeight="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就労継続支援Ａ型（雇用型）</vt:lpstr>
      <vt:lpstr>就労継続支援Ａ型（非雇用型）</vt:lpstr>
      <vt:lpstr>就労継続支援B型</vt:lpstr>
      <vt:lpstr>'就労継続支援Ａ型（雇用型）'!Print_Area</vt:lpstr>
      <vt:lpstr>'就労継続支援Ａ型（非雇用型）'!Print_Area</vt:lpstr>
      <vt:lpstr>就労継続支援B型!Print_Area</vt:lpstr>
      <vt:lpstr>'就労継続支援Ａ型（雇用型）'!Print_Titles</vt:lpstr>
      <vt:lpstr>'就労継続支援Ａ型（非雇用型）'!Print_Titles</vt:lpstr>
      <vt:lpstr>就労継続支援B型!Print_Titles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千葉県</cp:lastModifiedBy>
  <cp:lastPrinted>2021-10-21T11:46:29Z</cp:lastPrinted>
  <dcterms:created xsi:type="dcterms:W3CDTF">2006-12-11T05:48:40Z</dcterms:created>
  <dcterms:modified xsi:type="dcterms:W3CDTF">2021-12-01T02:35:57Z</dcterms:modified>
</cp:coreProperties>
</file>