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78.10\04事業支援班\2_指導担当\03_2　【就労関係】 工賃アップ（振興センター）\H30\04_ ② 工賃実績\04_公表\"/>
    </mc:Choice>
  </mc:AlternateContent>
  <bookViews>
    <workbookView xWindow="0" yWindow="0" windowWidth="20490" windowHeight="8040" tabRatio="764" activeTab="5"/>
  </bookViews>
  <sheets>
    <sheet name="平均工賃（月額）" sheetId="66" r:id="rId1"/>
    <sheet name="平均工賃（時間額）" sheetId="76" r:id="rId2"/>
    <sheet name="施設数" sheetId="60" r:id="rId3"/>
    <sheet name="就労Ａ型（雇用型）" sheetId="73" r:id="rId4"/>
    <sheet name="就労Ａ型（非雇用型）" sheetId="85" r:id="rId5"/>
    <sheet name="就労B型" sheetId="84" r:id="rId6"/>
    <sheet name="提出不要メモ" sheetId="86" r:id="rId7"/>
  </sheets>
  <definedNames>
    <definedName name="_20030502_daicho_saishin" localSheetId="3">#REF!</definedName>
    <definedName name="_20030502_daicho_saishin" localSheetId="4">#REF!</definedName>
    <definedName name="_20030502_daicho_saishin" localSheetId="5">#REF!</definedName>
    <definedName name="_xlnm._FilterDatabase" localSheetId="3" hidden="1">'就労Ａ型（雇用型）'!$A$4:$Z$87</definedName>
    <definedName name="_xlnm._FilterDatabase" localSheetId="4" hidden="1">'就労Ａ型（非雇用型）'!$A$1:$L$750</definedName>
    <definedName name="_xlnm._FilterDatabase" localSheetId="5" hidden="1">就労B型!$A$4:$Z$342</definedName>
    <definedName name="_xlnm.Print_Area" localSheetId="4">'就労Ａ型（非雇用型）'!$B$1:$AC$94</definedName>
    <definedName name="_xlnm.Print_Area" localSheetId="5">就労B型!$A$1:$AC$342</definedName>
    <definedName name="_xlnm.Print_Titles" localSheetId="3">'就労Ａ型（雇用型）'!$B:$D,'就労Ａ型（雇用型）'!$1:$4</definedName>
    <definedName name="_xlnm.Print_Titles" localSheetId="4">'就労Ａ型（非雇用型）'!$B:$D,'就労Ａ型（非雇用型）'!$1:$4</definedName>
    <definedName name="_xlnm.Print_Titles" localSheetId="5">就労B型!$B:$D,就労B型!$1:$4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337" i="84" l="1"/>
  <c r="R337" i="84"/>
  <c r="T54" i="84" l="1"/>
  <c r="Q54" i="84"/>
  <c r="P337" i="84" l="1"/>
  <c r="T286" i="84" l="1"/>
  <c r="T287" i="84"/>
  <c r="T288" i="84"/>
  <c r="T289" i="84"/>
  <c r="T290" i="84"/>
  <c r="T291" i="84"/>
  <c r="T293" i="84"/>
  <c r="T294" i="84"/>
  <c r="T295" i="84"/>
  <c r="T297" i="84"/>
  <c r="T298" i="84"/>
  <c r="T299" i="84"/>
  <c r="T300" i="84"/>
  <c r="T303" i="84"/>
  <c r="T306" i="84"/>
  <c r="T309" i="84"/>
  <c r="T310" i="84"/>
  <c r="T313" i="84"/>
  <c r="T314" i="84"/>
  <c r="T315" i="84"/>
  <c r="T316" i="84"/>
  <c r="T318" i="84"/>
  <c r="T320" i="84"/>
  <c r="T321" i="84"/>
  <c r="T322" i="84"/>
  <c r="T323" i="84"/>
  <c r="T324" i="84"/>
  <c r="T325" i="84"/>
  <c r="T326" i="84"/>
  <c r="T327" i="84"/>
  <c r="T328" i="84"/>
  <c r="T329" i="84"/>
  <c r="T331" i="84"/>
  <c r="T334" i="84"/>
  <c r="Q256" i="84" l="1"/>
  <c r="O337" i="84"/>
  <c r="Q337" i="84" l="1"/>
  <c r="Q7" i="84" l="1"/>
  <c r="Q8" i="84"/>
  <c r="Q9" i="84"/>
  <c r="Q10" i="84"/>
  <c r="Q11" i="84"/>
  <c r="Q12" i="84"/>
  <c r="Q13" i="84"/>
  <c r="Q14" i="84"/>
  <c r="Q15" i="84"/>
  <c r="Q16" i="84"/>
  <c r="Q17" i="84"/>
  <c r="Q18" i="84"/>
  <c r="Q19" i="84"/>
  <c r="Q20" i="84"/>
  <c r="Q21" i="84"/>
  <c r="Q22" i="84"/>
  <c r="Q23" i="84"/>
  <c r="Q24" i="84"/>
  <c r="Q25" i="84"/>
  <c r="Q26" i="84"/>
  <c r="Q27" i="84"/>
  <c r="Q28" i="84"/>
  <c r="Q29" i="84"/>
  <c r="Q30" i="84"/>
  <c r="Q32" i="84"/>
  <c r="Q33" i="84"/>
  <c r="Q34" i="84"/>
  <c r="Q35" i="84"/>
  <c r="Q36" i="84"/>
  <c r="Q37" i="84"/>
  <c r="Q38" i="84"/>
  <c r="Q39" i="84"/>
  <c r="Q40" i="84"/>
  <c r="Q41" i="84"/>
  <c r="Q42" i="84"/>
  <c r="Q43" i="84"/>
  <c r="Q44" i="84"/>
  <c r="Q45" i="84"/>
  <c r="Q46" i="84"/>
  <c r="Q47" i="84"/>
  <c r="Q48" i="84"/>
  <c r="Q49" i="84"/>
  <c r="Q50" i="84"/>
  <c r="Q51" i="84"/>
  <c r="Q52" i="84"/>
  <c r="Q53" i="84"/>
  <c r="Q55" i="84"/>
  <c r="Q57" i="84"/>
  <c r="Q58" i="84"/>
  <c r="Q59" i="84"/>
  <c r="Q60" i="84"/>
  <c r="Q61" i="84"/>
  <c r="Q62" i="84"/>
  <c r="Q63" i="84"/>
  <c r="Q64" i="84"/>
  <c r="Q65" i="84"/>
  <c r="Q66" i="84"/>
  <c r="Q68" i="84"/>
  <c r="Q69" i="84"/>
  <c r="Q70" i="84"/>
  <c r="Q71" i="84"/>
  <c r="Q72" i="84"/>
  <c r="Q73" i="84"/>
  <c r="Q74" i="84"/>
  <c r="Q75" i="84"/>
  <c r="Q76" i="84"/>
  <c r="Q77" i="84"/>
  <c r="Q78" i="84"/>
  <c r="Q79" i="84"/>
  <c r="Q80" i="84"/>
  <c r="Q81" i="84"/>
  <c r="Q82" i="84"/>
  <c r="Q83" i="84"/>
  <c r="Q84" i="84"/>
  <c r="Q85" i="84"/>
  <c r="Q86" i="84"/>
  <c r="Q87" i="84"/>
  <c r="Q88" i="84"/>
  <c r="Q89" i="84"/>
  <c r="Q90" i="84"/>
  <c r="Q91" i="84"/>
  <c r="Q92" i="84"/>
  <c r="Q93" i="84"/>
  <c r="Q94" i="84"/>
  <c r="Q95" i="84"/>
  <c r="Q96" i="84"/>
  <c r="Q97" i="84"/>
  <c r="Q98" i="84"/>
  <c r="Q99" i="84"/>
  <c r="Q100" i="84"/>
  <c r="Q101" i="84"/>
  <c r="Q102" i="84"/>
  <c r="Q103" i="84"/>
  <c r="Q104" i="84"/>
  <c r="Q105" i="84"/>
  <c r="Q106" i="84"/>
  <c r="Q107" i="84"/>
  <c r="Q108" i="84"/>
  <c r="Q109" i="84"/>
  <c r="Q110" i="84"/>
  <c r="Q111" i="84"/>
  <c r="Q112" i="84"/>
  <c r="Q113" i="84"/>
  <c r="Q114" i="84"/>
  <c r="Q115" i="84"/>
  <c r="Q116" i="84"/>
  <c r="Q117" i="84"/>
  <c r="Q118" i="84"/>
  <c r="Q119" i="84"/>
  <c r="Q120" i="84"/>
  <c r="Q121" i="84"/>
  <c r="Q122" i="84"/>
  <c r="Q123" i="84"/>
  <c r="Q124" i="84"/>
  <c r="Q125" i="84"/>
  <c r="Q126" i="84"/>
  <c r="Q127" i="84"/>
  <c r="Q128" i="84"/>
  <c r="Q129" i="84"/>
  <c r="Q130" i="84"/>
  <c r="Q131" i="84"/>
  <c r="Q132" i="84"/>
  <c r="Q133" i="84"/>
  <c r="Q134" i="84"/>
  <c r="Q135" i="84"/>
  <c r="Q136" i="84"/>
  <c r="Q137" i="84"/>
  <c r="Q138" i="84"/>
  <c r="Q139" i="84"/>
  <c r="Q140" i="84"/>
  <c r="Q141" i="84"/>
  <c r="Q143" i="84"/>
  <c r="Q144" i="84"/>
  <c r="Q145" i="84"/>
  <c r="Q146" i="84"/>
  <c r="Q147" i="84"/>
  <c r="Q148" i="84"/>
  <c r="Q149" i="84"/>
  <c r="Q150" i="84"/>
  <c r="Q151" i="84"/>
  <c r="Q152" i="84"/>
  <c r="Q153" i="84"/>
  <c r="Q154" i="84"/>
  <c r="Q155" i="84"/>
  <c r="Q156" i="84"/>
  <c r="Q157" i="84"/>
  <c r="Q158" i="84"/>
  <c r="Q159" i="84"/>
  <c r="Q160" i="84"/>
  <c r="Q161" i="84"/>
  <c r="Q162" i="84"/>
  <c r="Q163" i="84"/>
  <c r="Q164" i="84"/>
  <c r="Q165" i="84"/>
  <c r="Q166" i="84"/>
  <c r="Q167" i="84"/>
  <c r="Q168" i="84"/>
  <c r="Q169" i="84"/>
  <c r="Q170" i="84"/>
  <c r="Q171" i="84"/>
  <c r="Q172" i="84"/>
  <c r="Q173" i="84"/>
  <c r="Q174" i="84"/>
  <c r="Q175" i="84"/>
  <c r="Q176" i="84"/>
  <c r="Q177" i="84"/>
  <c r="Q178" i="84"/>
  <c r="Q179" i="84"/>
  <c r="Q180" i="84"/>
  <c r="Q181" i="84"/>
  <c r="Q182" i="84"/>
  <c r="Q183" i="84"/>
  <c r="Q184" i="84"/>
  <c r="Q185" i="84"/>
  <c r="Q186" i="84"/>
  <c r="Q187" i="84"/>
  <c r="Q188" i="84"/>
  <c r="Q189" i="84"/>
  <c r="Q190" i="84"/>
  <c r="Q191" i="84"/>
  <c r="Q192" i="84"/>
  <c r="Q193" i="84"/>
  <c r="Q195" i="84"/>
  <c r="Q196" i="84"/>
  <c r="Q197" i="84"/>
  <c r="Q199" i="84"/>
  <c r="Q200" i="84"/>
  <c r="Q201" i="84"/>
  <c r="Q202" i="84"/>
  <c r="Q203" i="84"/>
  <c r="Q204" i="84"/>
  <c r="Q205" i="84"/>
  <c r="Q206" i="84"/>
  <c r="Q207" i="84"/>
  <c r="Q208" i="84"/>
  <c r="Q209" i="84"/>
  <c r="Q210" i="84"/>
  <c r="Q211" i="84"/>
  <c r="Q212" i="84"/>
  <c r="Q213" i="84"/>
  <c r="Q214" i="84"/>
  <c r="Q216" i="84"/>
  <c r="Q217" i="84"/>
  <c r="Q218" i="84"/>
  <c r="Q219" i="84"/>
  <c r="Q220" i="84"/>
  <c r="Q221" i="84"/>
  <c r="Q222" i="84"/>
  <c r="Q223" i="84"/>
  <c r="Q224" i="84"/>
  <c r="Q225" i="84"/>
  <c r="Q226" i="84"/>
  <c r="Q227" i="84"/>
  <c r="Q228" i="84"/>
  <c r="Q229" i="84"/>
  <c r="Q230" i="84"/>
  <c r="Q231" i="84"/>
  <c r="Q233" i="84"/>
  <c r="Q234" i="84"/>
  <c r="Q235" i="84"/>
  <c r="Q236" i="84"/>
  <c r="Q237" i="84"/>
  <c r="Q238" i="84"/>
  <c r="Q239" i="84"/>
  <c r="Q240" i="84"/>
  <c r="Q241" i="84"/>
  <c r="Q242" i="84"/>
  <c r="Q243" i="84"/>
  <c r="Q244" i="84"/>
  <c r="Q245" i="84"/>
  <c r="Q246" i="84"/>
  <c r="Q247" i="84"/>
  <c r="Q248" i="84"/>
  <c r="Q249" i="84"/>
  <c r="Q251" i="84"/>
  <c r="Q252" i="84"/>
  <c r="Q253" i="84"/>
  <c r="Q254" i="84"/>
  <c r="Q255" i="84"/>
  <c r="Q257" i="84"/>
  <c r="Q258" i="84"/>
  <c r="Q259" i="84"/>
  <c r="Q260" i="84"/>
  <c r="Q261" i="84"/>
  <c r="Q262" i="84"/>
  <c r="Q263" i="84"/>
  <c r="Q265" i="84"/>
  <c r="Q266" i="84"/>
  <c r="Q267" i="84"/>
  <c r="Q268" i="84"/>
  <c r="Q269" i="84"/>
  <c r="Q270" i="84"/>
  <c r="Q271" i="84"/>
  <c r="Q272" i="84"/>
  <c r="Q274" i="84"/>
  <c r="Q275" i="84"/>
  <c r="Q276" i="84"/>
  <c r="Q277" i="84"/>
  <c r="Q278" i="84"/>
  <c r="Q279" i="84"/>
  <c r="Q280" i="84"/>
  <c r="Q281" i="84"/>
  <c r="Q282" i="84"/>
  <c r="Q283" i="84"/>
  <c r="Q284" i="84"/>
  <c r="Q285" i="84"/>
  <c r="Q286" i="84"/>
  <c r="Q287" i="84"/>
  <c r="Q288" i="84"/>
  <c r="Q289" i="84"/>
  <c r="Q290" i="84"/>
  <c r="Q291" i="84"/>
  <c r="Q293" i="84"/>
  <c r="Q294" i="84"/>
  <c r="Q295" i="84"/>
  <c r="Q297" i="84"/>
  <c r="Q298" i="84"/>
  <c r="Q299" i="84"/>
  <c r="Q300" i="84"/>
  <c r="Q303" i="84"/>
  <c r="Q306" i="84"/>
  <c r="Q309" i="84"/>
  <c r="Q310" i="84"/>
  <c r="Q313" i="84"/>
  <c r="Q314" i="84"/>
  <c r="Q315" i="84"/>
  <c r="Q316" i="84"/>
  <c r="Q318" i="84"/>
  <c r="Q320" i="84"/>
  <c r="Q321" i="84"/>
  <c r="Q322" i="84"/>
  <c r="Q323" i="84"/>
  <c r="Q324" i="84"/>
  <c r="Q325" i="84"/>
  <c r="Q326" i="84"/>
  <c r="Q327" i="84"/>
  <c r="Q328" i="84"/>
  <c r="Q329" i="84"/>
  <c r="Q331" i="84"/>
  <c r="Q334" i="84"/>
  <c r="Q85" i="85" l="1"/>
  <c r="T85" i="85"/>
  <c r="Q86" i="85"/>
  <c r="T86" i="85"/>
  <c r="Q87" i="85"/>
  <c r="T87" i="85"/>
  <c r="Q73" i="85"/>
  <c r="T73" i="85"/>
  <c r="Q74" i="85"/>
  <c r="T74" i="85"/>
  <c r="Q75" i="85"/>
  <c r="T75" i="85"/>
  <c r="Q76" i="85"/>
  <c r="T76" i="85"/>
  <c r="Q77" i="85"/>
  <c r="T77" i="85"/>
  <c r="Q78" i="85"/>
  <c r="T78" i="85"/>
  <c r="Q79" i="85"/>
  <c r="T79" i="85"/>
  <c r="Q80" i="85"/>
  <c r="T80" i="85"/>
  <c r="Q81" i="85"/>
  <c r="T81" i="85"/>
  <c r="Q82" i="85"/>
  <c r="T82" i="85"/>
  <c r="Q83" i="85"/>
  <c r="T83" i="85"/>
  <c r="Q84" i="85"/>
  <c r="T84" i="85"/>
  <c r="L30" i="85"/>
  <c r="I30" i="85"/>
  <c r="L24" i="85"/>
  <c r="I24" i="85"/>
  <c r="T68" i="73" l="1"/>
  <c r="T69" i="73"/>
  <c r="T70" i="73"/>
  <c r="T71" i="73"/>
  <c r="T72" i="73"/>
  <c r="T73" i="73"/>
  <c r="T74" i="73"/>
  <c r="T75" i="73"/>
  <c r="T76" i="73"/>
  <c r="T77" i="73"/>
  <c r="T78" i="73"/>
  <c r="T79" i="73"/>
  <c r="T80" i="73"/>
  <c r="T81" i="73"/>
  <c r="T82" i="73"/>
  <c r="T83" i="73"/>
  <c r="T84" i="73"/>
  <c r="T85" i="73"/>
  <c r="T86" i="73"/>
  <c r="T87" i="73"/>
  <c r="Q87" i="73"/>
  <c r="Q86" i="73"/>
  <c r="Q85" i="73"/>
  <c r="Q84" i="73"/>
  <c r="Q83" i="73"/>
  <c r="Q82" i="73"/>
  <c r="Q81" i="73"/>
  <c r="Q80" i="73"/>
  <c r="Q79" i="73"/>
  <c r="Q78" i="73"/>
  <c r="Q77" i="73"/>
  <c r="Q76" i="73"/>
  <c r="Q75" i="73"/>
  <c r="Q74" i="73"/>
  <c r="Q73" i="73"/>
  <c r="Q72" i="73"/>
  <c r="Q71" i="73"/>
  <c r="Q70" i="73"/>
  <c r="Q69" i="73"/>
  <c r="Q68" i="73"/>
  <c r="C337" i="84" l="1"/>
  <c r="C89" i="73" l="1"/>
  <c r="I250" i="84" l="1"/>
  <c r="L250" i="84"/>
  <c r="L215" i="84" l="1"/>
  <c r="I215" i="84"/>
  <c r="L194" i="84"/>
  <c r="I194" i="84"/>
  <c r="L72" i="85"/>
  <c r="I72" i="85"/>
  <c r="L71" i="85"/>
  <c r="I71" i="85"/>
  <c r="L70" i="85"/>
  <c r="I70" i="85"/>
  <c r="L69" i="85"/>
  <c r="I69" i="85"/>
  <c r="L68" i="85"/>
  <c r="I68" i="85"/>
  <c r="L67" i="85"/>
  <c r="I67" i="85"/>
  <c r="L66" i="85"/>
  <c r="I66" i="85"/>
  <c r="L65" i="85"/>
  <c r="I65" i="85"/>
  <c r="L64" i="85"/>
  <c r="I64" i="85"/>
  <c r="L63" i="85"/>
  <c r="I63" i="85"/>
  <c r="L62" i="85"/>
  <c r="I62" i="85"/>
  <c r="L61" i="85"/>
  <c r="I61" i="85"/>
  <c r="L60" i="85"/>
  <c r="I60" i="85"/>
  <c r="L59" i="85"/>
  <c r="I59" i="85"/>
  <c r="L58" i="85"/>
  <c r="I58" i="85"/>
  <c r="L57" i="85"/>
  <c r="I57" i="85"/>
  <c r="L56" i="85"/>
  <c r="I56" i="85"/>
  <c r="L55" i="85"/>
  <c r="I55" i="85"/>
  <c r="L54" i="85"/>
  <c r="I54" i="85"/>
  <c r="L53" i="85"/>
  <c r="I53" i="85"/>
  <c r="L52" i="85"/>
  <c r="I52" i="85"/>
  <c r="L51" i="85"/>
  <c r="I51" i="85"/>
  <c r="L50" i="85"/>
  <c r="I50" i="85"/>
  <c r="L49" i="85"/>
  <c r="I49" i="85"/>
  <c r="L48" i="85"/>
  <c r="I48" i="85"/>
  <c r="L47" i="85"/>
  <c r="I47" i="85"/>
  <c r="L46" i="85"/>
  <c r="I46" i="85"/>
  <c r="L45" i="85"/>
  <c r="I45" i="85"/>
  <c r="L44" i="85"/>
  <c r="I44" i="85"/>
  <c r="L43" i="85"/>
  <c r="I43" i="85"/>
  <c r="L42" i="85"/>
  <c r="I42" i="85"/>
  <c r="L41" i="85"/>
  <c r="I41" i="85"/>
  <c r="L40" i="85"/>
  <c r="I40" i="85"/>
  <c r="L39" i="85"/>
  <c r="I39" i="85"/>
  <c r="L38" i="85"/>
  <c r="I38" i="85"/>
  <c r="L37" i="85"/>
  <c r="I37" i="85"/>
  <c r="L36" i="85"/>
  <c r="I36" i="85"/>
  <c r="L35" i="85"/>
  <c r="I35" i="85"/>
  <c r="L34" i="85"/>
  <c r="I34" i="85"/>
  <c r="L33" i="85"/>
  <c r="I33" i="85"/>
  <c r="L32" i="85"/>
  <c r="I32" i="85"/>
  <c r="L31" i="85"/>
  <c r="I31" i="85"/>
  <c r="L29" i="85"/>
  <c r="I29" i="85"/>
  <c r="L28" i="85"/>
  <c r="I28" i="85"/>
  <c r="L27" i="85"/>
  <c r="I27" i="85"/>
  <c r="L26" i="85"/>
  <c r="I26" i="85"/>
  <c r="L25" i="85"/>
  <c r="I25" i="85"/>
  <c r="L22" i="85"/>
  <c r="I22" i="85"/>
  <c r="L21" i="85"/>
  <c r="I21" i="85"/>
  <c r="L20" i="85"/>
  <c r="I20" i="85"/>
  <c r="L19" i="85"/>
  <c r="I19" i="85"/>
  <c r="L18" i="85"/>
  <c r="I18" i="85"/>
  <c r="L17" i="85"/>
  <c r="I17" i="85"/>
  <c r="L16" i="85"/>
  <c r="I16" i="85"/>
  <c r="L15" i="85"/>
  <c r="I15" i="85"/>
  <c r="L14" i="85"/>
  <c r="I14" i="85"/>
  <c r="L13" i="85"/>
  <c r="I13" i="85"/>
  <c r="L12" i="85"/>
  <c r="I12" i="85"/>
  <c r="L11" i="85"/>
  <c r="I11" i="85"/>
  <c r="L10" i="85"/>
  <c r="I10" i="85"/>
  <c r="L9" i="85"/>
  <c r="I9" i="85"/>
  <c r="L8" i="85"/>
  <c r="I8" i="85"/>
  <c r="L7" i="85"/>
  <c r="I7" i="85"/>
  <c r="L6" i="85"/>
  <c r="I6" i="85"/>
  <c r="L5" i="85"/>
  <c r="I5" i="85"/>
  <c r="Q7" i="85"/>
  <c r="T7" i="85"/>
  <c r="Q8" i="85"/>
  <c r="T8" i="85"/>
  <c r="Q9" i="85"/>
  <c r="T9" i="85"/>
  <c r="Q10" i="85"/>
  <c r="T10" i="85"/>
  <c r="Q11" i="85"/>
  <c r="T11" i="85"/>
  <c r="Q12" i="85"/>
  <c r="T12" i="85"/>
  <c r="Q13" i="85"/>
  <c r="T13" i="85"/>
  <c r="Q14" i="85"/>
  <c r="T14" i="85"/>
  <c r="Q15" i="85"/>
  <c r="T15" i="85"/>
  <c r="Q16" i="85"/>
  <c r="T16" i="85"/>
  <c r="Q17" i="85"/>
  <c r="T17" i="85"/>
  <c r="Q18" i="85"/>
  <c r="T18" i="85"/>
  <c r="Q19" i="85"/>
  <c r="T19" i="85"/>
  <c r="Q20" i="85"/>
  <c r="T20" i="85"/>
  <c r="Q21" i="85"/>
  <c r="T21" i="85"/>
  <c r="Q22" i="85"/>
  <c r="T22" i="85"/>
  <c r="Q23" i="85"/>
  <c r="T23" i="85"/>
  <c r="Q24" i="85"/>
  <c r="T24" i="85"/>
  <c r="Q25" i="85"/>
  <c r="T25" i="85"/>
  <c r="Q26" i="85"/>
  <c r="T26" i="85"/>
  <c r="Q27" i="85"/>
  <c r="T27" i="85"/>
  <c r="Q28" i="85"/>
  <c r="T28" i="85"/>
  <c r="Q29" i="85"/>
  <c r="T29" i="85"/>
  <c r="Q30" i="85"/>
  <c r="T30" i="85"/>
  <c r="Q31" i="85"/>
  <c r="T31" i="85"/>
  <c r="Q32" i="85"/>
  <c r="T32" i="85"/>
  <c r="Q33" i="85"/>
  <c r="T33" i="85"/>
  <c r="Q34" i="85"/>
  <c r="T34" i="85"/>
  <c r="Q35" i="85"/>
  <c r="T35" i="85"/>
  <c r="Q36" i="85"/>
  <c r="T36" i="85"/>
  <c r="Q37" i="85"/>
  <c r="T37" i="85"/>
  <c r="Q38" i="85"/>
  <c r="T38" i="85"/>
  <c r="Q39" i="85"/>
  <c r="T39" i="85"/>
  <c r="Q40" i="85"/>
  <c r="T40" i="85"/>
  <c r="Q41" i="85"/>
  <c r="T41" i="85"/>
  <c r="Q42" i="85"/>
  <c r="T42" i="85"/>
  <c r="Q43" i="85"/>
  <c r="T43" i="85"/>
  <c r="Q44" i="85"/>
  <c r="T44" i="85"/>
  <c r="Q45" i="85"/>
  <c r="T45" i="85"/>
  <c r="Q46" i="85"/>
  <c r="T46" i="85"/>
  <c r="Q47" i="85"/>
  <c r="T47" i="85"/>
  <c r="Q48" i="85"/>
  <c r="T48" i="85"/>
  <c r="Q49" i="85"/>
  <c r="T49" i="85"/>
  <c r="Q50" i="85"/>
  <c r="T50" i="85"/>
  <c r="Q51" i="85"/>
  <c r="T51" i="85"/>
  <c r="Q52" i="85"/>
  <c r="T52" i="85"/>
  <c r="Q53" i="85"/>
  <c r="T53" i="85"/>
  <c r="Q54" i="85"/>
  <c r="T54" i="85"/>
  <c r="Q55" i="85"/>
  <c r="T55" i="85"/>
  <c r="Q56" i="85"/>
  <c r="T56" i="85"/>
  <c r="Q57" i="85"/>
  <c r="T57" i="85"/>
  <c r="Q58" i="85"/>
  <c r="T58" i="85"/>
  <c r="Q59" i="85"/>
  <c r="T59" i="85"/>
  <c r="Q60" i="85"/>
  <c r="T60" i="85"/>
  <c r="Q61" i="85"/>
  <c r="T61" i="85"/>
  <c r="Q62" i="85"/>
  <c r="T62" i="85"/>
  <c r="Q63" i="85"/>
  <c r="T63" i="85"/>
  <c r="Q64" i="85"/>
  <c r="T64" i="85"/>
  <c r="Q65" i="85"/>
  <c r="T65" i="85"/>
  <c r="Q66" i="85"/>
  <c r="T66" i="85"/>
  <c r="Q67" i="85"/>
  <c r="T67" i="85"/>
  <c r="Q68" i="85"/>
  <c r="T68" i="85"/>
  <c r="Q69" i="85"/>
  <c r="T69" i="85"/>
  <c r="Q70" i="85"/>
  <c r="T70" i="85"/>
  <c r="Q71" i="85"/>
  <c r="T71" i="85"/>
  <c r="Q72" i="85"/>
  <c r="T72" i="85"/>
  <c r="L67" i="73"/>
  <c r="I67" i="73"/>
  <c r="L66" i="73"/>
  <c r="I66" i="73"/>
  <c r="T7" i="73"/>
  <c r="T8" i="73"/>
  <c r="T9" i="73"/>
  <c r="T10" i="73"/>
  <c r="T11" i="73"/>
  <c r="T12" i="73"/>
  <c r="T13" i="73"/>
  <c r="T14" i="73"/>
  <c r="T15" i="73"/>
  <c r="T16" i="73"/>
  <c r="T17" i="73"/>
  <c r="T18" i="73"/>
  <c r="T19" i="73"/>
  <c r="T20" i="73"/>
  <c r="T21" i="73"/>
  <c r="T22" i="73"/>
  <c r="T23" i="73"/>
  <c r="T24" i="73"/>
  <c r="T25" i="73"/>
  <c r="T26" i="73"/>
  <c r="T27" i="73"/>
  <c r="T28" i="73"/>
  <c r="Q7" i="73"/>
  <c r="Q8" i="73"/>
  <c r="Q9" i="73"/>
  <c r="Q10" i="73"/>
  <c r="Q11" i="73"/>
  <c r="Q12" i="73"/>
  <c r="Q13" i="73"/>
  <c r="Q14" i="73"/>
  <c r="Q15" i="73"/>
  <c r="Q16" i="73"/>
  <c r="Q17" i="73"/>
  <c r="Q18" i="73"/>
  <c r="Q19" i="73"/>
  <c r="Q20" i="73"/>
  <c r="Q21" i="73"/>
  <c r="Q22" i="73"/>
  <c r="Q23" i="73"/>
  <c r="Q24" i="73"/>
  <c r="Q25" i="73"/>
  <c r="Q26" i="73"/>
  <c r="Q27" i="73"/>
  <c r="Q28" i="73"/>
  <c r="E89" i="73"/>
  <c r="E90" i="73"/>
  <c r="E91" i="73"/>
  <c r="E92" i="73"/>
  <c r="E93" i="73"/>
  <c r="E94" i="73"/>
  <c r="F89" i="73"/>
  <c r="G89" i="73"/>
  <c r="H89" i="73"/>
  <c r="J89" i="73"/>
  <c r="K89" i="73"/>
  <c r="F91" i="73"/>
  <c r="Q6" i="84"/>
  <c r="T6" i="84"/>
  <c r="T7" i="84"/>
  <c r="T8" i="84"/>
  <c r="T9" i="84"/>
  <c r="T10" i="84"/>
  <c r="T11" i="84"/>
  <c r="T12" i="84"/>
  <c r="T13" i="84"/>
  <c r="T14" i="84"/>
  <c r="T15" i="84"/>
  <c r="T16" i="84"/>
  <c r="T17" i="84"/>
  <c r="T18" i="84"/>
  <c r="T19" i="84"/>
  <c r="T20" i="84"/>
  <c r="T21" i="84"/>
  <c r="T22" i="84"/>
  <c r="T23" i="84"/>
  <c r="T24" i="84"/>
  <c r="T25" i="84"/>
  <c r="T26" i="84"/>
  <c r="T27" i="84"/>
  <c r="T28" i="84"/>
  <c r="T29" i="84"/>
  <c r="T30" i="84"/>
  <c r="T32" i="84"/>
  <c r="T33" i="84"/>
  <c r="T34" i="84"/>
  <c r="T35" i="84"/>
  <c r="T36" i="84"/>
  <c r="T37" i="84"/>
  <c r="T38" i="84"/>
  <c r="T39" i="84"/>
  <c r="T40" i="84"/>
  <c r="T41" i="84"/>
  <c r="T42" i="84"/>
  <c r="T43" i="84"/>
  <c r="T44" i="84"/>
  <c r="T45" i="84"/>
  <c r="T46" i="84"/>
  <c r="T47" i="84"/>
  <c r="T48" i="84"/>
  <c r="T49" i="84"/>
  <c r="T50" i="84"/>
  <c r="T51" i="84"/>
  <c r="T52" i="84"/>
  <c r="T53" i="84"/>
  <c r="T55" i="84"/>
  <c r="T57" i="84"/>
  <c r="T58" i="84"/>
  <c r="T59" i="84"/>
  <c r="T60" i="84"/>
  <c r="T61" i="84"/>
  <c r="T62" i="84"/>
  <c r="T63" i="84"/>
  <c r="T64" i="84"/>
  <c r="T65" i="84"/>
  <c r="T66" i="84"/>
  <c r="T68" i="84"/>
  <c r="T69" i="84"/>
  <c r="T70" i="84"/>
  <c r="T71" i="84"/>
  <c r="T72" i="84"/>
  <c r="T73" i="84"/>
  <c r="T74" i="84"/>
  <c r="T75" i="84"/>
  <c r="T76" i="84"/>
  <c r="T77" i="84"/>
  <c r="T78" i="84"/>
  <c r="T79" i="84"/>
  <c r="T80" i="84"/>
  <c r="T81" i="84"/>
  <c r="T82" i="84"/>
  <c r="T83" i="84"/>
  <c r="T84" i="84"/>
  <c r="T85" i="84"/>
  <c r="T86" i="84"/>
  <c r="T87" i="84"/>
  <c r="T88" i="84"/>
  <c r="T89" i="84"/>
  <c r="T90" i="84"/>
  <c r="T91" i="84"/>
  <c r="T92" i="84"/>
  <c r="T93" i="84"/>
  <c r="T94" i="84"/>
  <c r="T95" i="84"/>
  <c r="T96" i="84"/>
  <c r="T97" i="84"/>
  <c r="T98" i="84"/>
  <c r="T99" i="84"/>
  <c r="T100" i="84"/>
  <c r="T101" i="84"/>
  <c r="T102" i="84"/>
  <c r="T103" i="84"/>
  <c r="T104" i="84"/>
  <c r="T105" i="84"/>
  <c r="T106" i="84"/>
  <c r="T107" i="84"/>
  <c r="T108" i="84"/>
  <c r="T109" i="84"/>
  <c r="T110" i="84"/>
  <c r="T111" i="84"/>
  <c r="T112" i="84"/>
  <c r="T113" i="84"/>
  <c r="T114" i="84"/>
  <c r="T115" i="84"/>
  <c r="T116" i="84"/>
  <c r="T117" i="84"/>
  <c r="T118" i="84"/>
  <c r="T119" i="84"/>
  <c r="T120" i="84"/>
  <c r="T121" i="84"/>
  <c r="T122" i="84"/>
  <c r="T123" i="84"/>
  <c r="T124" i="84"/>
  <c r="T125" i="84"/>
  <c r="T126" i="84"/>
  <c r="T127" i="84"/>
  <c r="T128" i="84"/>
  <c r="T129" i="84"/>
  <c r="T130" i="84"/>
  <c r="T131" i="84"/>
  <c r="T132" i="84"/>
  <c r="T133" i="84"/>
  <c r="T134" i="84"/>
  <c r="T135" i="84"/>
  <c r="T136" i="84"/>
  <c r="T137" i="84"/>
  <c r="T138" i="84"/>
  <c r="T139" i="84"/>
  <c r="T140" i="84"/>
  <c r="T141" i="84"/>
  <c r="T143" i="84"/>
  <c r="T144" i="84"/>
  <c r="T145" i="84"/>
  <c r="T146" i="84"/>
  <c r="T147" i="84"/>
  <c r="T148" i="84"/>
  <c r="T149" i="84"/>
  <c r="T150" i="84"/>
  <c r="T151" i="84"/>
  <c r="T152" i="84"/>
  <c r="T153" i="84"/>
  <c r="T154" i="84"/>
  <c r="T155" i="84"/>
  <c r="T156" i="84"/>
  <c r="T157" i="84"/>
  <c r="T158" i="84"/>
  <c r="T159" i="84"/>
  <c r="T160" i="84"/>
  <c r="T161" i="84"/>
  <c r="T162" i="84"/>
  <c r="T163" i="84"/>
  <c r="T164" i="84"/>
  <c r="T165" i="84"/>
  <c r="T166" i="84"/>
  <c r="T167" i="84"/>
  <c r="T168" i="84"/>
  <c r="T169" i="84"/>
  <c r="T170" i="84"/>
  <c r="T171" i="84"/>
  <c r="T172" i="84"/>
  <c r="T173" i="84"/>
  <c r="T174" i="84"/>
  <c r="T175" i="84"/>
  <c r="T176" i="84"/>
  <c r="T177" i="84"/>
  <c r="T178" i="84"/>
  <c r="T179" i="84"/>
  <c r="T180" i="84"/>
  <c r="T181" i="84"/>
  <c r="T182" i="84"/>
  <c r="T183" i="84"/>
  <c r="T184" i="84"/>
  <c r="T185" i="84"/>
  <c r="T186" i="84"/>
  <c r="T187" i="84"/>
  <c r="T188" i="84"/>
  <c r="T189" i="84"/>
  <c r="T190" i="84"/>
  <c r="T191" i="84"/>
  <c r="T192" i="84"/>
  <c r="T193" i="84"/>
  <c r="T195" i="84"/>
  <c r="T196" i="84"/>
  <c r="T197" i="84"/>
  <c r="T199" i="84"/>
  <c r="T200" i="84"/>
  <c r="T201" i="84"/>
  <c r="T202" i="84"/>
  <c r="T203" i="84"/>
  <c r="T204" i="84"/>
  <c r="T205" i="84"/>
  <c r="T206" i="84"/>
  <c r="T207" i="84"/>
  <c r="T208" i="84"/>
  <c r="T209" i="84"/>
  <c r="T210" i="84"/>
  <c r="T211" i="84"/>
  <c r="T212" i="84"/>
  <c r="T213" i="84"/>
  <c r="T214" i="84"/>
  <c r="T216" i="84"/>
  <c r="T217" i="84"/>
  <c r="T218" i="84"/>
  <c r="T219" i="84"/>
  <c r="T220" i="84"/>
  <c r="T221" i="84"/>
  <c r="T222" i="84"/>
  <c r="T223" i="84"/>
  <c r="T224" i="84"/>
  <c r="T225" i="84"/>
  <c r="T226" i="84"/>
  <c r="T227" i="84"/>
  <c r="T228" i="84"/>
  <c r="T229" i="84"/>
  <c r="T230" i="84"/>
  <c r="T231" i="84"/>
  <c r="T233" i="84"/>
  <c r="T234" i="84"/>
  <c r="T235" i="84"/>
  <c r="T236" i="84"/>
  <c r="T237" i="84"/>
  <c r="T238" i="84"/>
  <c r="T239" i="84"/>
  <c r="T240" i="84"/>
  <c r="T241" i="84"/>
  <c r="T242" i="84"/>
  <c r="T243" i="84"/>
  <c r="T244" i="84"/>
  <c r="T245" i="84"/>
  <c r="T246" i="84"/>
  <c r="T247" i="84"/>
  <c r="T248" i="84"/>
  <c r="T249" i="84"/>
  <c r="T251" i="84"/>
  <c r="T252" i="84"/>
  <c r="T253" i="84"/>
  <c r="T254" i="84"/>
  <c r="T255" i="84"/>
  <c r="T256" i="84"/>
  <c r="T257" i="84"/>
  <c r="T258" i="84"/>
  <c r="T259" i="84"/>
  <c r="T260" i="84"/>
  <c r="T261" i="84"/>
  <c r="T262" i="84"/>
  <c r="T263" i="84"/>
  <c r="T265" i="84"/>
  <c r="T266" i="84"/>
  <c r="T267" i="84"/>
  <c r="T268" i="84"/>
  <c r="T269" i="84"/>
  <c r="T270" i="84"/>
  <c r="T271" i="84"/>
  <c r="T272" i="84"/>
  <c r="T274" i="84"/>
  <c r="T275" i="84"/>
  <c r="T276" i="84"/>
  <c r="T277" i="84"/>
  <c r="T278" i="84"/>
  <c r="T279" i="84"/>
  <c r="T280" i="84"/>
  <c r="T281" i="84"/>
  <c r="T282" i="84"/>
  <c r="T283" i="84"/>
  <c r="T284" i="84"/>
  <c r="T285" i="84"/>
  <c r="I89" i="73" l="1"/>
  <c r="L89" i="73"/>
  <c r="C89" i="85"/>
  <c r="E89" i="85"/>
  <c r="E90" i="85"/>
  <c r="E91" i="85"/>
  <c r="E92" i="85"/>
  <c r="E93" i="85"/>
  <c r="E94" i="85"/>
  <c r="T29" i="73"/>
  <c r="T30" i="73"/>
  <c r="T31" i="73"/>
  <c r="T32" i="73"/>
  <c r="T33" i="73"/>
  <c r="T34" i="73"/>
  <c r="T35" i="73"/>
  <c r="T36" i="73"/>
  <c r="T37" i="73"/>
  <c r="T38" i="73"/>
  <c r="T39" i="73"/>
  <c r="T40" i="73"/>
  <c r="T41" i="73"/>
  <c r="T42" i="73"/>
  <c r="T43" i="73"/>
  <c r="T44" i="73"/>
  <c r="T45" i="73"/>
  <c r="T46" i="73"/>
  <c r="T47" i="73"/>
  <c r="T48" i="73"/>
  <c r="T49" i="73"/>
  <c r="T50" i="73"/>
  <c r="T51" i="73"/>
  <c r="T52" i="73"/>
  <c r="T53" i="73"/>
  <c r="T54" i="73"/>
  <c r="T55" i="73"/>
  <c r="T56" i="73"/>
  <c r="T57" i="73"/>
  <c r="Q29" i="73"/>
  <c r="Q30" i="73"/>
  <c r="Q31" i="73"/>
  <c r="Q32" i="73"/>
  <c r="Q33" i="73"/>
  <c r="Q34" i="73"/>
  <c r="Q35" i="73"/>
  <c r="Q36" i="73"/>
  <c r="Q37" i="73"/>
  <c r="Q38" i="73"/>
  <c r="Q39" i="73"/>
  <c r="Q40" i="73"/>
  <c r="Q41" i="73"/>
  <c r="Q42" i="73"/>
  <c r="Q43" i="73"/>
  <c r="Q44" i="73"/>
  <c r="Q45" i="73"/>
  <c r="Q46" i="73"/>
  <c r="Q47" i="73"/>
  <c r="Q48" i="73"/>
  <c r="Q49" i="73"/>
  <c r="Q50" i="73"/>
  <c r="Q51" i="73"/>
  <c r="Q52" i="73"/>
  <c r="Q53" i="73"/>
  <c r="Q54" i="73"/>
  <c r="Q55" i="73"/>
  <c r="Q56" i="73"/>
  <c r="Q57" i="73"/>
  <c r="E337" i="84"/>
  <c r="E338" i="84"/>
  <c r="E339" i="84"/>
  <c r="E340" i="84"/>
  <c r="E341" i="84"/>
  <c r="E342" i="84"/>
  <c r="I336" i="84"/>
  <c r="L336" i="84"/>
  <c r="F337" i="84"/>
  <c r="G337" i="84"/>
  <c r="H337" i="84"/>
  <c r="J337" i="84"/>
  <c r="K337" i="84"/>
  <c r="F339" i="84"/>
  <c r="I337" i="84" l="1"/>
  <c r="L337" i="84"/>
  <c r="T60" i="73"/>
  <c r="T61" i="73"/>
  <c r="T62" i="73"/>
  <c r="T63" i="73"/>
  <c r="T64" i="73"/>
  <c r="T65" i="73"/>
  <c r="T66" i="73"/>
  <c r="T67" i="73"/>
  <c r="Q60" i="73"/>
  <c r="Q61" i="73"/>
  <c r="Q62" i="73"/>
  <c r="Q63" i="73"/>
  <c r="Q64" i="73"/>
  <c r="Q65" i="73"/>
  <c r="Q66" i="73"/>
  <c r="Q67" i="73"/>
  <c r="T6" i="73"/>
  <c r="T58" i="73"/>
  <c r="T59" i="73"/>
  <c r="Q6" i="73"/>
  <c r="Q58" i="73"/>
  <c r="Q59" i="73"/>
  <c r="T6" i="85" l="1"/>
  <c r="T88" i="85"/>
  <c r="Q6" i="85"/>
  <c r="Q88" i="85"/>
  <c r="T5" i="84" l="1"/>
  <c r="Q5" i="84"/>
  <c r="T5" i="85"/>
  <c r="Q5" i="85"/>
  <c r="K89" i="85"/>
  <c r="T88" i="73"/>
  <c r="T5" i="73"/>
  <c r="Q88" i="73"/>
  <c r="Q5" i="73"/>
  <c r="N91" i="85"/>
  <c r="F91" i="85"/>
  <c r="R89" i="85"/>
  <c r="P89" i="85"/>
  <c r="O89" i="85"/>
  <c r="N89" i="85"/>
  <c r="J89" i="85"/>
  <c r="H89" i="85"/>
  <c r="G89" i="85"/>
  <c r="F89" i="85"/>
  <c r="F6" i="60"/>
  <c r="G6" i="60"/>
  <c r="N339" i="84"/>
  <c r="N337" i="84"/>
  <c r="P89" i="73"/>
  <c r="O89" i="73"/>
  <c r="R89" i="73"/>
  <c r="S337" i="84"/>
  <c r="N89" i="73"/>
  <c r="N91" i="73"/>
  <c r="S89" i="85"/>
  <c r="S89" i="73"/>
  <c r="T89" i="73" l="1"/>
  <c r="B5" i="76" s="1"/>
  <c r="H6" i="60"/>
  <c r="D5" i="66"/>
  <c r="I89" i="85"/>
  <c r="Q89" i="73"/>
  <c r="B5" i="66" s="1"/>
  <c r="T89" i="85"/>
  <c r="C5" i="76" s="1"/>
  <c r="Q89" i="85"/>
  <c r="C5" i="66" s="1"/>
  <c r="L89" i="85"/>
  <c r="D5" i="76"/>
  <c r="E5" i="66"/>
  <c r="E5" i="76"/>
</calcChain>
</file>

<file path=xl/sharedStrings.xml><?xml version="1.0" encoding="utf-8"?>
<sst xmlns="http://schemas.openxmlformats.org/spreadsheetml/2006/main" count="1400" uniqueCount="521">
  <si>
    <t>対象者延人数</t>
    <rPh sb="0" eb="3">
      <t>タイショウシャ</t>
    </rPh>
    <rPh sb="3" eb="4">
      <t>ノ</t>
    </rPh>
    <rPh sb="4" eb="6">
      <t>ニンズウ</t>
    </rPh>
    <phoneticPr fontId="2"/>
  </si>
  <si>
    <t>廃止</t>
    <rPh sb="0" eb="2">
      <t>ハイシ</t>
    </rPh>
    <phoneticPr fontId="2"/>
  </si>
  <si>
    <t>定員</t>
    <rPh sb="0" eb="2">
      <t>テイイン</t>
    </rPh>
    <phoneticPr fontId="2"/>
  </si>
  <si>
    <t>都道府県名</t>
    <rPh sb="0" eb="4">
      <t>トドウフケン</t>
    </rPh>
    <rPh sb="4" eb="5">
      <t>メイ</t>
    </rPh>
    <phoneticPr fontId="2"/>
  </si>
  <si>
    <t>都道府県</t>
    <rPh sb="0" eb="4">
      <t>トドウフケン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</si>
  <si>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</si>
  <si>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</si>
  <si>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新設</t>
    <rPh sb="0" eb="2">
      <t>シンセツ</t>
    </rPh>
    <phoneticPr fontId="2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</si>
  <si>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</si>
  <si>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</si>
  <si>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報告
施設数</t>
    <rPh sb="0" eb="2">
      <t>ホウコク</t>
    </rPh>
    <rPh sb="3" eb="6">
      <t>シセツスウ</t>
    </rPh>
    <phoneticPr fontId="2"/>
  </si>
  <si>
    <t>調査対象施設数</t>
    <rPh sb="0" eb="2">
      <t>チョウサ</t>
    </rPh>
    <rPh sb="2" eb="4">
      <t>タイショウ</t>
    </rPh>
    <rPh sb="4" eb="7">
      <t>シセツスウ</t>
    </rPh>
    <phoneticPr fontId="2"/>
  </si>
  <si>
    <t>回収状況</t>
    <rPh sb="0" eb="2">
      <t>カイシュウ</t>
    </rPh>
    <rPh sb="2" eb="4">
      <t>ジョウキョウ</t>
    </rPh>
    <phoneticPr fontId="2"/>
  </si>
  <si>
    <t>回収率</t>
    <rPh sb="0" eb="2">
      <t>カイシュウ</t>
    </rPh>
    <rPh sb="2" eb="3">
      <t>リツ</t>
    </rPh>
    <phoneticPr fontId="2"/>
  </si>
  <si>
    <t>施設数</t>
    <rPh sb="0" eb="2">
      <t>シセツ</t>
    </rPh>
    <rPh sb="2" eb="3">
      <t>カズ</t>
    </rPh>
    <phoneticPr fontId="2"/>
  </si>
  <si>
    <t>全施設</t>
    <rPh sb="0" eb="1">
      <t>ゼン</t>
    </rPh>
    <rPh sb="1" eb="3">
      <t>シセツ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</si>
  <si>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</si>
  <si>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</si>
  <si>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事業所名</t>
    <rPh sb="0" eb="3">
      <t>ジギョウショ</t>
    </rPh>
    <rPh sb="3" eb="4">
      <t>メイ</t>
    </rPh>
    <phoneticPr fontId="2"/>
  </si>
  <si>
    <t>備考</t>
    <rPh sb="0" eb="2">
      <t>ビコウ</t>
    </rPh>
    <phoneticPr fontId="2"/>
  </si>
  <si>
    <t>事業所数</t>
    <rPh sb="0" eb="3">
      <t>ジギョウショ</t>
    </rPh>
    <rPh sb="3" eb="4">
      <t>スウ</t>
    </rPh>
    <phoneticPr fontId="2"/>
  </si>
  <si>
    <t>就労継続
支援Ａ型
（雇用型）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</si>
  <si>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</si>
  <si>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目標工賃額
（H27）</t>
    <rPh sb="0" eb="2">
      <t>モクヒョウ</t>
    </rPh>
    <rPh sb="2" eb="4">
      <t>コウチン</t>
    </rPh>
    <rPh sb="4" eb="5">
      <t>ガク</t>
    </rPh>
    <phoneticPr fontId="2"/>
  </si>
  <si>
    <t>目標工賃額
（H28）</t>
    <rPh sb="0" eb="2">
      <t>モクヒョウ</t>
    </rPh>
    <rPh sb="2" eb="4">
      <t>コウチン</t>
    </rPh>
    <rPh sb="4" eb="5">
      <t>ガク</t>
    </rPh>
    <phoneticPr fontId="2"/>
  </si>
  <si>
    <t>目標工賃額
（H29）</t>
    <rPh sb="0" eb="2">
      <t>モクヒョウ</t>
    </rPh>
    <rPh sb="2" eb="4">
      <t>コウチン</t>
    </rPh>
    <rPh sb="4" eb="5">
      <t>ガク</t>
    </rPh>
    <phoneticPr fontId="2"/>
  </si>
  <si>
    <t>法人種別</t>
    <rPh sb="0" eb="2">
      <t>ホウジン</t>
    </rPh>
    <rPh sb="2" eb="4">
      <t>シュベツ</t>
    </rPh>
    <phoneticPr fontId="2"/>
  </si>
  <si>
    <t>平成28年度</t>
    <rPh sb="0" eb="2">
      <t>ヘイセイ</t>
    </rPh>
    <rPh sb="4" eb="6">
      <t>ネンド</t>
    </rPh>
    <phoneticPr fontId="2"/>
  </si>
  <si>
    <t>平成29年度各施設種別平均工賃一覧（月額）</t>
    <rPh sb="0" eb="2">
      <t>ヘイセイ</t>
    </rPh>
    <rPh sb="4" eb="6">
      <t>ネンド</t>
    </rPh>
    <rPh sb="6" eb="7">
      <t>カク</t>
    </rPh>
    <rPh sb="7" eb="9">
      <t>シセツ</t>
    </rPh>
    <rPh sb="9" eb="11">
      <t>シュベツ</t>
    </rPh>
    <rPh sb="11" eb="13">
      <t>ヘイキン</t>
    </rPh>
    <rPh sb="13" eb="15">
      <t>コウチン</t>
    </rPh>
    <rPh sb="15" eb="17">
      <t>イチラン</t>
    </rPh>
    <rPh sb="18" eb="20">
      <t>ゲツガク</t>
    </rPh>
    <phoneticPr fontId="2"/>
  </si>
  <si>
    <t>平成29年度各施設種別平均工賃一覧（時間額）</t>
    <rPh sb="0" eb="2">
      <t>ヘイセイ</t>
    </rPh>
    <rPh sb="4" eb="6">
      <t>ネンド</t>
    </rPh>
    <rPh sb="6" eb="7">
      <t>カク</t>
    </rPh>
    <rPh sb="7" eb="9">
      <t>シセツ</t>
    </rPh>
    <rPh sb="9" eb="11">
      <t>シュベツ</t>
    </rPh>
    <rPh sb="11" eb="13">
      <t>ヘイキン</t>
    </rPh>
    <rPh sb="13" eb="15">
      <t>コウチン</t>
    </rPh>
    <rPh sb="15" eb="17">
      <t>イチラン</t>
    </rPh>
    <rPh sb="18" eb="21">
      <t>ジカンガク</t>
    </rPh>
    <phoneticPr fontId="2"/>
  </si>
  <si>
    <t>目標工賃額
（H30）</t>
    <rPh sb="0" eb="2">
      <t>モクヒョウ</t>
    </rPh>
    <rPh sb="2" eb="4">
      <t>コウチン</t>
    </rPh>
    <rPh sb="4" eb="5">
      <t>ガク</t>
    </rPh>
    <phoneticPr fontId="2"/>
  </si>
  <si>
    <t>平成29年度</t>
    <rPh sb="0" eb="2">
      <t>ヘイセイ</t>
    </rPh>
    <rPh sb="4" eb="6">
      <t>ネンド</t>
    </rPh>
    <phoneticPr fontId="2"/>
  </si>
  <si>
    <t>千葉県</t>
    <rPh sb="0" eb="3">
      <t>チバケン</t>
    </rPh>
    <phoneticPr fontId="2"/>
  </si>
  <si>
    <t>千葉県</t>
    <rPh sb="0" eb="3">
      <t>チバケン</t>
    </rPh>
    <phoneticPr fontId="10"/>
  </si>
  <si>
    <t>千葉県</t>
    <rPh sb="0" eb="3">
      <t>チバケン</t>
    </rPh>
    <phoneticPr fontId="2"/>
  </si>
  <si>
    <t>ＰＡＬ稲毛</t>
  </si>
  <si>
    <t>ワークアイ・ジョブサポート</t>
    <phoneticPr fontId="2"/>
  </si>
  <si>
    <t>ハッピーウェーイ</t>
    <phoneticPr fontId="2"/>
  </si>
  <si>
    <t>ハッピーアベニュー</t>
    <phoneticPr fontId="2"/>
  </si>
  <si>
    <t>ビーアンビシャス</t>
  </si>
  <si>
    <t>ぽぴあ仕事センターライズ</t>
    <rPh sb="3" eb="5">
      <t>シゴト</t>
    </rPh>
    <phoneticPr fontId="2"/>
  </si>
  <si>
    <t>タオ工房</t>
    <rPh sb="2" eb="4">
      <t>コウボウ</t>
    </rPh>
    <phoneticPr fontId="2"/>
  </si>
  <si>
    <t>就労継続支援A型事業所　栗源協働支援センター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クリモト</t>
    </rPh>
    <rPh sb="14" eb="16">
      <t>キョウドウ</t>
    </rPh>
    <rPh sb="16" eb="18">
      <t>シエン</t>
    </rPh>
    <phoneticPr fontId="2"/>
  </si>
  <si>
    <t>株式会社CBS</t>
    <rPh sb="0" eb="4">
      <t>カブシキガイシャ</t>
    </rPh>
    <phoneticPr fontId="2"/>
  </si>
  <si>
    <t>就労継続支援はぁもにぃ</t>
  </si>
  <si>
    <t>生活クラブ風の村とんぼ舎さくら</t>
  </si>
  <si>
    <t>袖ケ浦きのこ村</t>
  </si>
  <si>
    <t>パレット</t>
  </si>
  <si>
    <t>グローアップ船橋</t>
  </si>
  <si>
    <t>ユニバース</t>
  </si>
  <si>
    <t>5.2.4Garage Café</t>
  </si>
  <si>
    <t>ハーモニー治療院</t>
  </si>
  <si>
    <t>サニーロード八千代</t>
  </si>
  <si>
    <t>ミレリア</t>
  </si>
  <si>
    <t>グローアップ千葉</t>
  </si>
  <si>
    <t>パレット行徳</t>
  </si>
  <si>
    <t>多機能型事業所 ROYAL ENGINE</t>
  </si>
  <si>
    <t>グローアップ前原</t>
  </si>
  <si>
    <t>はた楽ステーション</t>
    <rPh sb="2" eb="3">
      <t>ラク</t>
    </rPh>
    <phoneticPr fontId="2"/>
  </si>
  <si>
    <t>ヒカリエ</t>
  </si>
  <si>
    <t>レクサ</t>
  </si>
  <si>
    <t>パレット西船橋</t>
  </si>
  <si>
    <t>ライフ</t>
  </si>
  <si>
    <t>クロスブリッジ東金</t>
  </si>
  <si>
    <t>シュリ</t>
  </si>
  <si>
    <t>オネット</t>
  </si>
  <si>
    <t>就労支援施設　うみかぜ</t>
  </si>
  <si>
    <t>aigamo松戸オフィス</t>
  </si>
  <si>
    <t>プライアップ</t>
  </si>
  <si>
    <t>すえひろ</t>
  </si>
  <si>
    <t>オリーブハウス</t>
  </si>
  <si>
    <t>さくら事業所</t>
  </si>
  <si>
    <t>マインドセット南行徳</t>
  </si>
  <si>
    <t>harbor</t>
  </si>
  <si>
    <t>ツツジ</t>
  </si>
  <si>
    <t>あらた京成佐倉事業所</t>
  </si>
  <si>
    <t>ノーリミット</t>
  </si>
  <si>
    <t>サンライズ</t>
  </si>
  <si>
    <t>こむはにぃ</t>
  </si>
  <si>
    <t>マリン</t>
  </si>
  <si>
    <t>ウィズパートナー</t>
  </si>
  <si>
    <t>アナベル</t>
  </si>
  <si>
    <t>夢工場</t>
    <phoneticPr fontId="2"/>
  </si>
  <si>
    <t>就労継続支援A型事業所　小さな翼</t>
  </si>
  <si>
    <t>トラット</t>
  </si>
  <si>
    <t>ワークスタジオ松戸</t>
  </si>
  <si>
    <t>ワークアイ・ジョブサポート</t>
  </si>
  <si>
    <t>セットアップ</t>
    <phoneticPr fontId="2"/>
  </si>
  <si>
    <t>サークル</t>
    <phoneticPr fontId="2"/>
  </si>
  <si>
    <t>リーブカンパニー</t>
    <phoneticPr fontId="2"/>
  </si>
  <si>
    <t>EOSファーム船橋</t>
    <phoneticPr fontId="2"/>
  </si>
  <si>
    <t>ハッピーストリート</t>
    <phoneticPr fontId="2"/>
  </si>
  <si>
    <t>ユアポート</t>
    <phoneticPr fontId="2"/>
  </si>
  <si>
    <t>フィールドスター</t>
    <phoneticPr fontId="2"/>
  </si>
  <si>
    <t>-</t>
    <phoneticPr fontId="2"/>
  </si>
  <si>
    <t>-</t>
    <phoneticPr fontId="2"/>
  </si>
  <si>
    <t>-</t>
    <phoneticPr fontId="2"/>
  </si>
  <si>
    <t>千葉県</t>
    <rPh sb="0" eb="3">
      <t>チバケン</t>
    </rPh>
    <phoneticPr fontId="11"/>
  </si>
  <si>
    <t>さつき台の家</t>
    <rPh sb="3" eb="4">
      <t>ダイ</t>
    </rPh>
    <rPh sb="5" eb="6">
      <t>イエ</t>
    </rPh>
    <phoneticPr fontId="2"/>
  </si>
  <si>
    <t>ユーカリワークス</t>
  </si>
  <si>
    <t>いぶき</t>
  </si>
  <si>
    <t>障害者の働く場　もえぎ</t>
    <rPh sb="0" eb="3">
      <t>ショウガイシャ</t>
    </rPh>
    <rPh sb="4" eb="5">
      <t>ハタラ</t>
    </rPh>
    <rPh sb="6" eb="7">
      <t>バ</t>
    </rPh>
    <phoneticPr fontId="2"/>
  </si>
  <si>
    <t>ひまわり工房</t>
    <rPh sb="4" eb="6">
      <t>コウボウ</t>
    </rPh>
    <phoneticPr fontId="2"/>
  </si>
  <si>
    <t>東金市福祉作業所</t>
    <rPh sb="0" eb="3">
      <t>トウガネシ</t>
    </rPh>
    <rPh sb="3" eb="5">
      <t>フクシ</t>
    </rPh>
    <rPh sb="5" eb="7">
      <t>サギョウ</t>
    </rPh>
    <rPh sb="7" eb="8">
      <t>ジョ</t>
    </rPh>
    <phoneticPr fontId="2"/>
  </si>
  <si>
    <t>TUBU　PLAN</t>
  </si>
  <si>
    <t>あかね園</t>
    <rPh sb="3" eb="4">
      <t>エン</t>
    </rPh>
    <phoneticPr fontId="2"/>
  </si>
  <si>
    <t>ビック・ハート</t>
  </si>
  <si>
    <t>メンタルステーション　オーノ</t>
  </si>
  <si>
    <t>第１レンコンの家</t>
    <rPh sb="0" eb="1">
      <t>ダイ</t>
    </rPh>
    <rPh sb="7" eb="8">
      <t>イエ</t>
    </rPh>
    <phoneticPr fontId="2"/>
  </si>
  <si>
    <t>ワークショップしらさと</t>
  </si>
  <si>
    <t>よつば就労センター　よつば工房</t>
  </si>
  <si>
    <t>野田市心身障害者福祉作業所</t>
    <rPh sb="0" eb="3">
      <t>ノダシ</t>
    </rPh>
    <rPh sb="3" eb="5">
      <t>シンシン</t>
    </rPh>
    <rPh sb="5" eb="8">
      <t>ショウガイシャ</t>
    </rPh>
    <rPh sb="8" eb="10">
      <t>フクシ</t>
    </rPh>
    <rPh sb="10" eb="12">
      <t>サギョウ</t>
    </rPh>
    <rPh sb="12" eb="13">
      <t>ジョ</t>
    </rPh>
    <phoneticPr fontId="2"/>
  </si>
  <si>
    <t>サンワークL事業所</t>
    <rPh sb="6" eb="9">
      <t>ジギョウショ</t>
    </rPh>
    <phoneticPr fontId="2"/>
  </si>
  <si>
    <t>千葉市
あけぼの園</t>
    <rPh sb="0" eb="2">
      <t>チバ</t>
    </rPh>
    <rPh sb="2" eb="3">
      <t>シ</t>
    </rPh>
    <rPh sb="8" eb="9">
      <t>エン</t>
    </rPh>
    <phoneticPr fontId="2"/>
  </si>
  <si>
    <t>就労サポートリーブ</t>
    <rPh sb="0" eb="2">
      <t>シュウロウ</t>
    </rPh>
    <phoneticPr fontId="2"/>
  </si>
  <si>
    <t>はっぴぃマウス</t>
  </si>
  <si>
    <t>あきもとふぁーまーず</t>
  </si>
  <si>
    <t>アーアンドデイだいえい</t>
  </si>
  <si>
    <t>ほっとハートプラス</t>
  </si>
  <si>
    <t>ワイズホーム</t>
  </si>
  <si>
    <t>コスモス</t>
  </si>
  <si>
    <t>いんば学舎・オソロク倶楽部</t>
    <rPh sb="3" eb="4">
      <t>ガク</t>
    </rPh>
    <rPh sb="4" eb="5">
      <t>シャ</t>
    </rPh>
    <rPh sb="10" eb="13">
      <t>クラブ</t>
    </rPh>
    <phoneticPr fontId="2"/>
  </si>
  <si>
    <t>就職するなら明朗塾</t>
    <rPh sb="0" eb="2">
      <t>シュウショク</t>
    </rPh>
    <rPh sb="6" eb="8">
      <t>メイロウ</t>
    </rPh>
    <rPh sb="8" eb="9">
      <t>ジュク</t>
    </rPh>
    <phoneticPr fontId="2"/>
  </si>
  <si>
    <t>中里ワークホーム</t>
    <rPh sb="0" eb="2">
      <t>ナカザト</t>
    </rPh>
    <phoneticPr fontId="2"/>
  </si>
  <si>
    <t>桜が丘晴山苑</t>
    <rPh sb="0" eb="1">
      <t>サクラ</t>
    </rPh>
    <rPh sb="2" eb="3">
      <t>オカ</t>
    </rPh>
    <rPh sb="3" eb="4">
      <t>ハ</t>
    </rPh>
    <rPh sb="4" eb="5">
      <t>ヤマ</t>
    </rPh>
    <rPh sb="5" eb="6">
      <t>エン</t>
    </rPh>
    <phoneticPr fontId="2"/>
  </si>
  <si>
    <t>セルプ・しんゆう</t>
  </si>
  <si>
    <t>青い鳥</t>
  </si>
  <si>
    <t>シーモック</t>
  </si>
  <si>
    <t>カレンズ</t>
  </si>
  <si>
    <t>ふる里学舎きせつ館</t>
  </si>
  <si>
    <t>ワーカーズハウスぐらす</t>
  </si>
  <si>
    <t>山武市成東福祉作業所</t>
    <rPh sb="0" eb="3">
      <t>サンブシ</t>
    </rPh>
    <rPh sb="3" eb="5">
      <t>ナルトウ</t>
    </rPh>
    <rPh sb="5" eb="7">
      <t>フクシ</t>
    </rPh>
    <rPh sb="7" eb="9">
      <t>サギョウ</t>
    </rPh>
    <rPh sb="9" eb="10">
      <t>ジョ</t>
    </rPh>
    <phoneticPr fontId="2"/>
  </si>
  <si>
    <t>ワークアイ・船橋</t>
  </si>
  <si>
    <t>カメリアハウス</t>
  </si>
  <si>
    <t>茂原市心身障害者福祉作業所</t>
  </si>
  <si>
    <t>ぴあ　ふぁくとり</t>
  </si>
  <si>
    <t>佐倉市よもぎの園指定管理者社会福祉法人愛光</t>
    <phoneticPr fontId="2"/>
  </si>
  <si>
    <t>タオ</t>
  </si>
  <si>
    <t>かりん</t>
  </si>
  <si>
    <t>あゆみ会作業所</t>
  </si>
  <si>
    <t>館山憩いの家共同作業所</t>
  </si>
  <si>
    <t>ふくろう工房</t>
  </si>
  <si>
    <t>NPO法人コスモス大網ビレッジ</t>
  </si>
  <si>
    <t>流山こまぎ園</t>
  </si>
  <si>
    <t>大樹</t>
  </si>
  <si>
    <t>あやめ</t>
  </si>
  <si>
    <t>銀河舎</t>
  </si>
  <si>
    <t>もくまお</t>
    <phoneticPr fontId="2"/>
  </si>
  <si>
    <t>ステップ　ちば</t>
  </si>
  <si>
    <t>就労生活支援センター　トライアングル西千葉</t>
    <phoneticPr fontId="2"/>
  </si>
  <si>
    <t>ハンドワーク</t>
    <phoneticPr fontId="2"/>
  </si>
  <si>
    <t>ぽぴあ福祉作業センターそらいろ</t>
    <phoneticPr fontId="2"/>
  </si>
  <si>
    <t>ぽんぽこりん</t>
    <phoneticPr fontId="2"/>
  </si>
  <si>
    <t>はみんぐばあど</t>
    <phoneticPr fontId="2"/>
  </si>
  <si>
    <t>市川市フォルテ行徳</t>
    <phoneticPr fontId="2"/>
  </si>
  <si>
    <t>紙好き工房空と海</t>
    <rPh sb="0" eb="1">
      <t>カミ</t>
    </rPh>
    <rPh sb="1" eb="2">
      <t>ス</t>
    </rPh>
    <rPh sb="3" eb="5">
      <t>コウボウ</t>
    </rPh>
    <rPh sb="5" eb="6">
      <t>ソラ</t>
    </rPh>
    <rPh sb="7" eb="8">
      <t>ウミ</t>
    </rPh>
    <phoneticPr fontId="2"/>
  </si>
  <si>
    <t>花の実園</t>
    <rPh sb="0" eb="1">
      <t>ハナ</t>
    </rPh>
    <rPh sb="2" eb="3">
      <t>ミ</t>
    </rPh>
    <rPh sb="3" eb="4">
      <t>エン</t>
    </rPh>
    <phoneticPr fontId="2"/>
  </si>
  <si>
    <t>生活援助センター　工房スノードロップ</t>
    <phoneticPr fontId="2"/>
  </si>
  <si>
    <t>オーヴェル</t>
  </si>
  <si>
    <t>市川市チャレンジ国分</t>
    <rPh sb="0" eb="3">
      <t>イチカワシ</t>
    </rPh>
    <rPh sb="8" eb="10">
      <t>コクブン</t>
    </rPh>
    <phoneticPr fontId="2"/>
  </si>
  <si>
    <t>はばたき職業センター</t>
    <rPh sb="4" eb="6">
      <t>ショクギョウ</t>
    </rPh>
    <phoneticPr fontId="2"/>
  </si>
  <si>
    <t>ラポール</t>
    <phoneticPr fontId="2"/>
  </si>
  <si>
    <t>ワーク・かなえ</t>
  </si>
  <si>
    <t>三芳ワークセンター</t>
    <rPh sb="0" eb="2">
      <t>ミヨシ</t>
    </rPh>
    <phoneticPr fontId="2"/>
  </si>
  <si>
    <t>ワークジョイまつどセンター</t>
    <phoneticPr fontId="2"/>
  </si>
  <si>
    <t>沼南育成園</t>
    <rPh sb="0" eb="2">
      <t>ショウナン</t>
    </rPh>
    <rPh sb="2" eb="5">
      <t>イクセイエン</t>
    </rPh>
    <phoneticPr fontId="2"/>
  </si>
  <si>
    <t>美南園</t>
    <rPh sb="0" eb="1">
      <t>ビ</t>
    </rPh>
    <rPh sb="1" eb="2">
      <t>ナン</t>
    </rPh>
    <rPh sb="2" eb="3">
      <t>エン</t>
    </rPh>
    <phoneticPr fontId="2"/>
  </si>
  <si>
    <t>野田市立あすなろ職業指導所</t>
  </si>
  <si>
    <t>はるか</t>
    <phoneticPr fontId="2"/>
  </si>
  <si>
    <t>ハピネス行徳</t>
    <rPh sb="4" eb="6">
      <t>ギョウトク</t>
    </rPh>
    <phoneticPr fontId="2"/>
  </si>
  <si>
    <t>おおばん</t>
    <phoneticPr fontId="2"/>
  </si>
  <si>
    <t>一松工房</t>
    <rPh sb="0" eb="1">
      <t>イチ</t>
    </rPh>
    <rPh sb="1" eb="2">
      <t>マツ</t>
    </rPh>
    <rPh sb="2" eb="4">
      <t>コウボウ</t>
    </rPh>
    <phoneticPr fontId="2"/>
  </si>
  <si>
    <t>らんまん</t>
  </si>
  <si>
    <t>第２レンコンの家</t>
  </si>
  <si>
    <t>第３レンコンの家</t>
  </si>
  <si>
    <t>らいおん工房</t>
    <rPh sb="4" eb="6">
      <t>コウボウ</t>
    </rPh>
    <phoneticPr fontId="2"/>
  </si>
  <si>
    <t>障がい福祉サービス事業所　こんぽーる</t>
    <rPh sb="0" eb="1">
      <t>ショウ</t>
    </rPh>
    <rPh sb="3" eb="5">
      <t>フクシ</t>
    </rPh>
    <rPh sb="9" eb="12">
      <t>ジギョウショ</t>
    </rPh>
    <phoneticPr fontId="2"/>
  </si>
  <si>
    <t>コッペ</t>
    <phoneticPr fontId="2"/>
  </si>
  <si>
    <t>つばさ</t>
    <phoneticPr fontId="2"/>
  </si>
  <si>
    <t>石陶房</t>
    <rPh sb="0" eb="1">
      <t>イシ</t>
    </rPh>
    <rPh sb="1" eb="2">
      <t>トウ</t>
    </rPh>
    <rPh sb="2" eb="3">
      <t>ボウ</t>
    </rPh>
    <phoneticPr fontId="2"/>
  </si>
  <si>
    <t>就労継続支援Ｂ型事業所　かりん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</si>
  <si>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あいらんど</t>
    <phoneticPr fontId="2"/>
  </si>
  <si>
    <t>ふる里学舎木更津</t>
    <rPh sb="5" eb="8">
      <t>キサラヅ</t>
    </rPh>
    <phoneticPr fontId="2"/>
  </si>
  <si>
    <t>羽の郷</t>
    <rPh sb="0" eb="1">
      <t>ハ</t>
    </rPh>
    <rPh sb="2" eb="3">
      <t>サト</t>
    </rPh>
    <phoneticPr fontId="2"/>
  </si>
  <si>
    <t>ねむの里</t>
    <rPh sb="3" eb="4">
      <t>サト</t>
    </rPh>
    <phoneticPr fontId="2"/>
  </si>
  <si>
    <t>夢工房まごめざわ</t>
    <rPh sb="0" eb="1">
      <t>ユメ</t>
    </rPh>
    <rPh sb="1" eb="3">
      <t>コウボウ</t>
    </rPh>
    <phoneticPr fontId="2"/>
  </si>
  <si>
    <t>かたぐるま</t>
    <phoneticPr fontId="2"/>
  </si>
  <si>
    <t>地域作業所hana</t>
    <phoneticPr fontId="2"/>
  </si>
  <si>
    <t>コスモ</t>
    <phoneticPr fontId="2"/>
  </si>
  <si>
    <t>ペーターの丘</t>
  </si>
  <si>
    <t>木更津市あけぼの園</t>
    <rPh sb="0" eb="4">
      <t>キサラヅシ</t>
    </rPh>
    <rPh sb="8" eb="9">
      <t>エン</t>
    </rPh>
    <phoneticPr fontId="2"/>
  </si>
  <si>
    <t>わたの実</t>
    <rPh sb="3" eb="4">
      <t>ミ</t>
    </rPh>
    <phoneticPr fontId="2"/>
  </si>
  <si>
    <t>ワークセンター</t>
    <phoneticPr fontId="2"/>
  </si>
  <si>
    <t>浦安市障がい者福祉センター　就労継続支援Ｂ型事業所</t>
    <phoneticPr fontId="2"/>
  </si>
  <si>
    <t>障害者の就労促進事業所　みんなの家</t>
    <phoneticPr fontId="2"/>
  </si>
  <si>
    <t>千葉市療育センターいずみの家</t>
  </si>
  <si>
    <t>柏市立朋生園</t>
  </si>
  <si>
    <t>父の樹園</t>
    <rPh sb="0" eb="1">
      <t>チチ</t>
    </rPh>
    <rPh sb="2" eb="3">
      <t>キ</t>
    </rPh>
    <rPh sb="3" eb="4">
      <t>エン</t>
    </rPh>
    <phoneticPr fontId="2"/>
  </si>
  <si>
    <t>あすか園</t>
    <phoneticPr fontId="2"/>
  </si>
  <si>
    <t>笹川なずな工房</t>
  </si>
  <si>
    <t>柏市立青和園</t>
  </si>
  <si>
    <t>千葉光の村授産園</t>
  </si>
  <si>
    <t xml:space="preserve"> ｉ工房ｃ･ｓ･ｄ</t>
    <phoneticPr fontId="2"/>
  </si>
  <si>
    <t>ARUKU</t>
    <phoneticPr fontId="2"/>
  </si>
  <si>
    <t>カフェテラスエスレ</t>
    <phoneticPr fontId="2"/>
  </si>
  <si>
    <t>スクラム</t>
    <phoneticPr fontId="2"/>
  </si>
  <si>
    <t>たけのこ</t>
    <phoneticPr fontId="2"/>
  </si>
  <si>
    <t>ひまわり園</t>
    <phoneticPr fontId="2"/>
  </si>
  <si>
    <t>障害福祉サービス事業所まぁぶるひろ</t>
    <phoneticPr fontId="2"/>
  </si>
  <si>
    <t>めぐり</t>
    <phoneticPr fontId="2"/>
  </si>
  <si>
    <t>ワーク・ライフ まつさと</t>
    <phoneticPr fontId="2"/>
  </si>
  <si>
    <t>わたげワークス</t>
    <phoneticPr fontId="2"/>
  </si>
  <si>
    <t>一粒舎</t>
    <phoneticPr fontId="2"/>
  </si>
  <si>
    <t>市原市五井福祉作業所</t>
    <rPh sb="0" eb="3">
      <t>イチハラシ</t>
    </rPh>
    <phoneticPr fontId="2"/>
  </si>
  <si>
    <t>市原市三和福祉作業所</t>
    <phoneticPr fontId="2"/>
  </si>
  <si>
    <t>障がい者活動支援センター　通所部</t>
    <phoneticPr fontId="2"/>
  </si>
  <si>
    <t>青い空</t>
    <phoneticPr fontId="2"/>
  </si>
  <si>
    <t>多機能型事業所きらら</t>
    <phoneticPr fontId="2"/>
  </si>
  <si>
    <t>地域生活支援　大地</t>
    <phoneticPr fontId="2"/>
  </si>
  <si>
    <t>福祉施設　風の村</t>
    <phoneticPr fontId="2"/>
  </si>
  <si>
    <t>里見工房</t>
    <phoneticPr fontId="2"/>
  </si>
  <si>
    <t>ふれあい広場ひびき</t>
    <phoneticPr fontId="2"/>
  </si>
  <si>
    <t>ふれあいハウス</t>
    <phoneticPr fontId="2"/>
  </si>
  <si>
    <t>あさひの丘</t>
  </si>
  <si>
    <t>まあるい広場</t>
  </si>
  <si>
    <t>望みの門新生舎</t>
    <rPh sb="0" eb="1">
      <t>ノゾ</t>
    </rPh>
    <rPh sb="3" eb="4">
      <t>モン</t>
    </rPh>
    <rPh sb="4" eb="6">
      <t>シンセイ</t>
    </rPh>
    <rPh sb="6" eb="7">
      <t>シャ</t>
    </rPh>
    <phoneticPr fontId="2"/>
  </si>
  <si>
    <t>しおさい</t>
    <phoneticPr fontId="2"/>
  </si>
  <si>
    <t>あるば</t>
    <phoneticPr fontId="2"/>
  </si>
  <si>
    <t>ワルツ</t>
    <phoneticPr fontId="2"/>
  </si>
  <si>
    <t>のぞみ</t>
    <phoneticPr fontId="2"/>
  </si>
  <si>
    <t>けやき社会センター</t>
    <rPh sb="3" eb="5">
      <t>シャカイ</t>
    </rPh>
    <phoneticPr fontId="2"/>
  </si>
  <si>
    <t>匝瑳市就労支援事業所ほほえみ園</t>
    <rPh sb="0" eb="3">
      <t>ソウサシ</t>
    </rPh>
    <rPh sb="3" eb="5">
      <t>シュウロウ</t>
    </rPh>
    <rPh sb="5" eb="7">
      <t>シエン</t>
    </rPh>
    <rPh sb="7" eb="10">
      <t>ジギョウショ</t>
    </rPh>
    <rPh sb="14" eb="15">
      <t>エン</t>
    </rPh>
    <phoneticPr fontId="2"/>
  </si>
  <si>
    <t>南天の木</t>
    <rPh sb="0" eb="2">
      <t>ナンテン</t>
    </rPh>
    <rPh sb="3" eb="4">
      <t>キ</t>
    </rPh>
    <phoneticPr fontId="2"/>
  </si>
  <si>
    <t>地域作業所　和楽</t>
    <rPh sb="0" eb="2">
      <t>チイキ</t>
    </rPh>
    <rPh sb="2" eb="4">
      <t>サギョウ</t>
    </rPh>
    <rPh sb="4" eb="5">
      <t>ショ</t>
    </rPh>
    <rPh sb="6" eb="8">
      <t>ワラク</t>
    </rPh>
    <phoneticPr fontId="2"/>
  </si>
  <si>
    <t>鎌ヶ谷工房</t>
    <rPh sb="0" eb="3">
      <t>カマガヤ</t>
    </rPh>
    <rPh sb="3" eb="5">
      <t>コウボウ</t>
    </rPh>
    <phoneticPr fontId="2"/>
  </si>
  <si>
    <t>八街市障がい者就労支援事業所</t>
    <rPh sb="0" eb="3">
      <t>ヤチマタシ</t>
    </rPh>
    <rPh sb="3" eb="4">
      <t>ショウ</t>
    </rPh>
    <rPh sb="6" eb="7">
      <t>シャ</t>
    </rPh>
    <rPh sb="7" eb="9">
      <t>シュウロウ</t>
    </rPh>
    <rPh sb="9" eb="11">
      <t>シエン</t>
    </rPh>
    <rPh sb="11" eb="14">
      <t>ジギョウショ</t>
    </rPh>
    <phoneticPr fontId="2"/>
  </si>
  <si>
    <t>ぽけっと</t>
    <phoneticPr fontId="2"/>
  </si>
  <si>
    <t>キッチンせいしょう</t>
    <phoneticPr fontId="2"/>
  </si>
  <si>
    <t>流山市心身障害者福祉作業所さつき園</t>
    <rPh sb="0" eb="3">
      <t>ナガレヤマシ</t>
    </rPh>
    <rPh sb="3" eb="5">
      <t>シンシン</t>
    </rPh>
    <rPh sb="5" eb="8">
      <t>ショウガイシャ</t>
    </rPh>
    <rPh sb="8" eb="10">
      <t>フクシ</t>
    </rPh>
    <rPh sb="10" eb="12">
      <t>サギョウ</t>
    </rPh>
    <rPh sb="12" eb="13">
      <t>ショ</t>
    </rPh>
    <rPh sb="16" eb="17">
      <t>エン</t>
    </rPh>
    <phoneticPr fontId="2"/>
  </si>
  <si>
    <t>福祉支援の家　ビーいちかわ</t>
    <rPh sb="0" eb="2">
      <t>フクシ</t>
    </rPh>
    <rPh sb="2" eb="4">
      <t>シエン</t>
    </rPh>
    <rPh sb="5" eb="6">
      <t>イエ</t>
    </rPh>
    <phoneticPr fontId="2"/>
  </si>
  <si>
    <t>医療法人社団透光会ひだまり</t>
    <rPh sb="0" eb="2">
      <t>イリョウ</t>
    </rPh>
    <rPh sb="2" eb="4">
      <t>ホウジン</t>
    </rPh>
    <rPh sb="4" eb="6">
      <t>シャダン</t>
    </rPh>
    <rPh sb="6" eb="7">
      <t>トウ</t>
    </rPh>
    <rPh sb="7" eb="8">
      <t>コウ</t>
    </rPh>
    <rPh sb="8" eb="9">
      <t>カイ</t>
    </rPh>
    <phoneticPr fontId="2"/>
  </si>
  <si>
    <t>ぽらりす</t>
    <phoneticPr fontId="2"/>
  </si>
  <si>
    <t>ときわぎ工舎</t>
    <rPh sb="4" eb="5">
      <t>コウ</t>
    </rPh>
    <rPh sb="5" eb="6">
      <t>シャ</t>
    </rPh>
    <phoneticPr fontId="2"/>
  </si>
  <si>
    <t>なゆたぐりん</t>
    <phoneticPr fontId="2"/>
  </si>
  <si>
    <t>たぶだちの村・ふれあい通り</t>
    <rPh sb="5" eb="6">
      <t>ムラ</t>
    </rPh>
    <rPh sb="11" eb="12">
      <t>トオ</t>
    </rPh>
    <phoneticPr fontId="2"/>
  </si>
  <si>
    <t>青空協同組合</t>
    <rPh sb="0" eb="2">
      <t>アオゾラ</t>
    </rPh>
    <rPh sb="2" eb="4">
      <t>キョウドウ</t>
    </rPh>
    <rPh sb="4" eb="6">
      <t>クミアイ</t>
    </rPh>
    <phoneticPr fontId="2"/>
  </si>
  <si>
    <t>ゆり庵株式会社　わたつみ作業所</t>
  </si>
  <si>
    <t>コミュニティカフェ　れんげ＆ラッキーハウス</t>
    <phoneticPr fontId="2"/>
  </si>
  <si>
    <t>ひだまり</t>
    <phoneticPr fontId="2"/>
  </si>
  <si>
    <t>ワークショップ四街道</t>
    <rPh sb="7" eb="10">
      <t>ヨツカイドウ</t>
    </rPh>
    <phoneticPr fontId="2"/>
  </si>
  <si>
    <t>ヒバリワークショップ</t>
    <phoneticPr fontId="2"/>
  </si>
  <si>
    <t>就労継続支援B型　富浦作業所</t>
    <rPh sb="0" eb="2">
      <t>シュウロウ</t>
    </rPh>
    <rPh sb="2" eb="4">
      <t>ケイゾク</t>
    </rPh>
    <rPh sb="4" eb="6">
      <t>シエン</t>
    </rPh>
    <rPh sb="7" eb="8">
      <t>カタ</t>
    </rPh>
    <rPh sb="9" eb="10">
      <t>トミ</t>
    </rPh>
    <rPh sb="10" eb="11">
      <t>ウラ</t>
    </rPh>
    <rPh sb="11" eb="13">
      <t>サギョウ</t>
    </rPh>
    <rPh sb="13" eb="14">
      <t>ショ</t>
    </rPh>
    <phoneticPr fontId="2"/>
  </si>
  <si>
    <t>明日の種</t>
    <phoneticPr fontId="2"/>
  </si>
  <si>
    <t>多機能型事業所　すてっぷ</t>
    <phoneticPr fontId="2"/>
  </si>
  <si>
    <t>ワーク＆サポート すばる</t>
    <phoneticPr fontId="2"/>
  </si>
  <si>
    <t>花見川ワークサポート</t>
    <phoneticPr fontId="2"/>
  </si>
  <si>
    <t>自立支援センターマリン・ハウス</t>
    <phoneticPr fontId="2"/>
  </si>
  <si>
    <t>自立支援塾クリード北柏</t>
    <phoneticPr fontId="2"/>
  </si>
  <si>
    <t>手打職人集団むげん</t>
    <phoneticPr fontId="2"/>
  </si>
  <si>
    <t>羽の郷野田</t>
  </si>
  <si>
    <t>成田市のぞみの園</t>
  </si>
  <si>
    <t>就労継続支援B型事業所　みのり</t>
  </si>
  <si>
    <t>オリーブファームかずさ</t>
  </si>
  <si>
    <t>初石工房</t>
    <phoneticPr fontId="2"/>
  </si>
  <si>
    <t>鎌ケ谷市福祉作業所友和園</t>
  </si>
  <si>
    <t>ぽぴあ福祉作業センターふれあ</t>
  </si>
  <si>
    <t>みつばちワーク</t>
  </si>
  <si>
    <t>就労継続支援B型事業所　TERRA</t>
  </si>
  <si>
    <t>むうと</t>
  </si>
  <si>
    <t>佐倉福葉苑</t>
  </si>
  <si>
    <t>多機能型就労支援事業所ＳＵＮＦＬＯＷＥＲ</t>
  </si>
  <si>
    <t>ワークショップ茂原</t>
  </si>
  <si>
    <t>しいのみ園こころ</t>
  </si>
  <si>
    <t>でい・さくさべ</t>
  </si>
  <si>
    <t>NPO法人カフェ・バルコニーの家</t>
  </si>
  <si>
    <t>障害福祉サービス事業所ちばりよ～</t>
  </si>
  <si>
    <t>羽の郷千葉</t>
  </si>
  <si>
    <t>オーク＆ライフ</t>
  </si>
  <si>
    <t>ろーずまりー</t>
  </si>
  <si>
    <t>そよ風ひろば　はぐくみ</t>
  </si>
  <si>
    <t>生活クラブ風の村とんぼ舎かしわ</t>
  </si>
  <si>
    <t>カフェ・ハーモニー</t>
  </si>
  <si>
    <t>とようみ工房</t>
  </si>
  <si>
    <t>のぞみワークショップ</t>
  </si>
  <si>
    <t>ワークショップ鎌取</t>
  </si>
  <si>
    <t>桜木</t>
  </si>
  <si>
    <t>大宮</t>
  </si>
  <si>
    <t>WITH US多機能型事業所</t>
  </si>
  <si>
    <t>かしの木園</t>
  </si>
  <si>
    <t>ぶろっさむ</t>
  </si>
  <si>
    <t>楓</t>
  </si>
  <si>
    <t>かにた作業所　エマオ</t>
  </si>
  <si>
    <t>就労継続支援B型事業所ポラリス</t>
  </si>
  <si>
    <t>タムの木</t>
  </si>
  <si>
    <t>hanahaco</t>
  </si>
  <si>
    <t>すてんぱれ今川</t>
  </si>
  <si>
    <t>合同会社はたらこっと</t>
  </si>
  <si>
    <t>多機能型事業所　I'llbe</t>
  </si>
  <si>
    <t>はーとやのパン</t>
  </si>
  <si>
    <t>おおえどの里</t>
  </si>
  <si>
    <t>たま工房</t>
  </si>
  <si>
    <t>多機能型事業所　いずみの家</t>
  </si>
  <si>
    <t>三愛ワークス</t>
  </si>
  <si>
    <t>わかたけ社会センター</t>
  </si>
  <si>
    <t>おおぞら園</t>
  </si>
  <si>
    <t>袖ヶ浦市作業所　うぐいす園</t>
  </si>
  <si>
    <t>第2こだま</t>
  </si>
  <si>
    <t>みちる園</t>
  </si>
  <si>
    <t>シェーネ・ルフト多機能型就労支援センター　シェーネシューレ</t>
  </si>
  <si>
    <t>西船橋ワークショップ</t>
  </si>
  <si>
    <t>おひさま</t>
  </si>
  <si>
    <t>ジョブファーム</t>
  </si>
  <si>
    <t>ぽぴあ仕事センターライズ</t>
  </si>
  <si>
    <t>とうふ工房豆のちから</t>
  </si>
  <si>
    <t>ぬくもりの里　オリーブ・クローバー</t>
  </si>
  <si>
    <t>里庵</t>
  </si>
  <si>
    <t>はーとBeat</t>
  </si>
  <si>
    <t>ワークハウス　憩いの里</t>
  </si>
  <si>
    <t>ワークショップかぶらぎ</t>
  </si>
  <si>
    <t>株式会社のんびり家　就労継続支援Ｂ型すたぁと</t>
  </si>
  <si>
    <t>美能</t>
  </si>
  <si>
    <t>和の輪</t>
  </si>
  <si>
    <t>就労継続支援B型事業所　愛's</t>
  </si>
  <si>
    <t>松戸地域福祉事業所　多機能型訓練事業所あじさい</t>
  </si>
  <si>
    <t>ワークわく・きよさと</t>
  </si>
  <si>
    <t>レーヴェン勝田台</t>
  </si>
  <si>
    <t>第４レンコンの家</t>
  </si>
  <si>
    <t>福祉事業部「結」</t>
  </si>
  <si>
    <t>ファームなかた</t>
  </si>
  <si>
    <t>障害者就労支援事業所よつ葉</t>
  </si>
  <si>
    <t>Ｆａｒｍ虹</t>
  </si>
  <si>
    <t>ウイング</t>
  </si>
  <si>
    <t>ふれあいサロンさくら</t>
  </si>
  <si>
    <t>ファインドリーム</t>
  </si>
  <si>
    <t>君津市福祉作業所ふたば園</t>
  </si>
  <si>
    <t>君津市福祉作業所ミツバ園</t>
  </si>
  <si>
    <t>大久保学園　代宿地域支援センター　ジョブくらなみ</t>
  </si>
  <si>
    <t>ふる里学舎蔵波デイセンター</t>
  </si>
  <si>
    <t>オリーブ亥鼻福祉作業所</t>
  </si>
  <si>
    <t>オリーブ鎌取福祉作業所</t>
  </si>
  <si>
    <t>南八幡ワークス</t>
  </si>
  <si>
    <t>メープル・レンコン</t>
  </si>
  <si>
    <t>ふなばし工房</t>
  </si>
  <si>
    <t>みらい工芸館</t>
  </si>
  <si>
    <t>ひかり学園アネックスすまいる</t>
  </si>
  <si>
    <t>茗荷舎福祉作業所</t>
  </si>
  <si>
    <t>casaみなと</t>
  </si>
  <si>
    <t>ぶらんpoco</t>
  </si>
  <si>
    <t>ラプエ</t>
  </si>
  <si>
    <t>多機能型事業所マーレ</t>
  </si>
  <si>
    <t>さんさんbe</t>
  </si>
  <si>
    <t>フレンズ九十九里</t>
  </si>
  <si>
    <t>就労継続支援B型事業所フォロー</t>
  </si>
  <si>
    <t>グッドライフ香取（みはる園）</t>
  </si>
  <si>
    <t>ワークス館山</t>
  </si>
  <si>
    <t>船橋市光風みどり園</t>
  </si>
  <si>
    <t>ピア宮敷第１工房</t>
  </si>
  <si>
    <t>すっぱぁふぁ～む</t>
  </si>
  <si>
    <t>TODAY亀岡</t>
  </si>
  <si>
    <t>就労支援事業所 ロイヤルファクトリー</t>
  </si>
  <si>
    <t>はる</t>
  </si>
  <si>
    <t>希望の橋</t>
  </si>
  <si>
    <t>クロス・スピリット</t>
    <phoneticPr fontId="2"/>
  </si>
  <si>
    <t>とぅくる</t>
  </si>
  <si>
    <t>-</t>
    <phoneticPr fontId="2"/>
  </si>
  <si>
    <t>目標工賃額
（H31）</t>
    <rPh sb="0" eb="2">
      <t>モクヒョウ</t>
    </rPh>
    <rPh sb="2" eb="4">
      <t>コウチン</t>
    </rPh>
    <rPh sb="4" eb="5">
      <t>ガク</t>
    </rPh>
    <phoneticPr fontId="2"/>
  </si>
  <si>
    <t>目標工賃額
（H32）</t>
    <rPh sb="0" eb="2">
      <t>モクヒョウ</t>
    </rPh>
    <rPh sb="2" eb="4">
      <t>コウチン</t>
    </rPh>
    <rPh sb="4" eb="5">
      <t>ガク</t>
    </rPh>
    <phoneticPr fontId="2"/>
  </si>
  <si>
    <t>H27.9.30廃止</t>
    <rPh sb="8" eb="10">
      <t>ハイシ</t>
    </rPh>
    <phoneticPr fontId="2"/>
  </si>
  <si>
    <t>夢の笛　作業所</t>
    <rPh sb="0" eb="1">
      <t>ユメ</t>
    </rPh>
    <rPh sb="2" eb="3">
      <t>フエ</t>
    </rPh>
    <rPh sb="4" eb="6">
      <t>サギョウ</t>
    </rPh>
    <rPh sb="6" eb="7">
      <t>ショ</t>
    </rPh>
    <phoneticPr fontId="2"/>
  </si>
  <si>
    <t>H28.10.1廃止</t>
    <rPh sb="8" eb="10">
      <t>ハイシ</t>
    </rPh>
    <phoneticPr fontId="2"/>
  </si>
  <si>
    <t>H26.12.31廃止</t>
    <rPh sb="9" eb="11">
      <t>ハイシ</t>
    </rPh>
    <phoneticPr fontId="2"/>
  </si>
  <si>
    <t>H28.12.31廃止</t>
    <rPh sb="9" eb="11">
      <t>ハイシ</t>
    </rPh>
    <phoneticPr fontId="2"/>
  </si>
  <si>
    <t>H28.5.31廃止</t>
    <rPh sb="8" eb="10">
      <t>ハイシ</t>
    </rPh>
    <phoneticPr fontId="2"/>
  </si>
  <si>
    <t>H29.8.31廃止</t>
    <rPh sb="8" eb="10">
      <t>ハイシ</t>
    </rPh>
    <phoneticPr fontId="2"/>
  </si>
  <si>
    <t>H29.5.31廃止</t>
    <rPh sb="8" eb="10">
      <t>ハイシ</t>
    </rPh>
    <phoneticPr fontId="2"/>
  </si>
  <si>
    <t>H29.4.30廃止</t>
    <rPh sb="8" eb="10">
      <t>ハイシ</t>
    </rPh>
    <phoneticPr fontId="2"/>
  </si>
  <si>
    <t>H29.11.30廃止</t>
    <rPh sb="9" eb="11">
      <t>ハイシ</t>
    </rPh>
    <phoneticPr fontId="2"/>
  </si>
  <si>
    <t>H30.1.31廃止</t>
    <rPh sb="8" eb="10">
      <t>ハイシ</t>
    </rPh>
    <phoneticPr fontId="2"/>
  </si>
  <si>
    <t>リライフ</t>
  </si>
  <si>
    <t>Blue international</t>
  </si>
  <si>
    <t>みらいキャリア＆ワークス印西牧の原</t>
  </si>
  <si>
    <t>就労支援事業所co opus</t>
  </si>
  <si>
    <t>あらた松戸事業所</t>
  </si>
  <si>
    <t>Ability　Innovation　Center</t>
  </si>
  <si>
    <t>ライフスクエア五香</t>
  </si>
  <si>
    <t>心郷舎</t>
  </si>
  <si>
    <t>パレット浦安駅前</t>
  </si>
  <si>
    <t>スカイ千葉</t>
  </si>
  <si>
    <t>スカイ千葉駅前</t>
  </si>
  <si>
    <t>スカイ　西船橋</t>
  </si>
  <si>
    <t>フラワー</t>
  </si>
  <si>
    <t>アビリティーサービス</t>
  </si>
  <si>
    <t>H29.4.1新設</t>
    <rPh sb="7" eb="9">
      <t>シンセツ</t>
    </rPh>
    <phoneticPr fontId="2"/>
  </si>
  <si>
    <t>H29.10.1新設</t>
    <rPh sb="8" eb="10">
      <t>シンセツ</t>
    </rPh>
    <phoneticPr fontId="2"/>
  </si>
  <si>
    <t>H29.11.1新設</t>
    <rPh sb="8" eb="10">
      <t>シンセツ</t>
    </rPh>
    <phoneticPr fontId="2"/>
  </si>
  <si>
    <t>H30.2.1新設</t>
    <rPh sb="7" eb="9">
      <t>シンセツ</t>
    </rPh>
    <phoneticPr fontId="2"/>
  </si>
  <si>
    <t>H29.12.1新設</t>
    <rPh sb="8" eb="10">
      <t>シンセツ</t>
    </rPh>
    <phoneticPr fontId="2"/>
  </si>
  <si>
    <t>H29.8.1新設</t>
    <rPh sb="7" eb="9">
      <t>シンセツ</t>
    </rPh>
    <phoneticPr fontId="2"/>
  </si>
  <si>
    <t>H29.5.1新設</t>
    <rPh sb="7" eb="9">
      <t>シンセツ</t>
    </rPh>
    <phoneticPr fontId="2"/>
  </si>
  <si>
    <t>H29.7.1新設</t>
    <rPh sb="7" eb="9">
      <t>シンセツ</t>
    </rPh>
    <phoneticPr fontId="2"/>
  </si>
  <si>
    <t>H30.4.1新設</t>
    <rPh sb="7" eb="9">
      <t>シンセツ</t>
    </rPh>
    <phoneticPr fontId="2"/>
  </si>
  <si>
    <t>株式会社アースプロテクト　潤井戸支社</t>
  </si>
  <si>
    <t>ドリカムサポート新松戸</t>
  </si>
  <si>
    <t>ひだまり</t>
  </si>
  <si>
    <t>フラットヴィレッジ</t>
  </si>
  <si>
    <t>就労支援事業所　絆</t>
  </si>
  <si>
    <t>H29.9.1新設</t>
    <rPh sb="7" eb="9">
      <t>シンセツ</t>
    </rPh>
    <phoneticPr fontId="2"/>
  </si>
  <si>
    <t>A型（雇用型）</t>
    <rPh sb="1" eb="2">
      <t>ガタ</t>
    </rPh>
    <rPh sb="3" eb="6">
      <t>コヨウガタ</t>
    </rPh>
    <phoneticPr fontId="2"/>
  </si>
  <si>
    <t>ここらぼまつさと</t>
    <phoneticPr fontId="2"/>
  </si>
  <si>
    <t>市川市南八幡ワークス</t>
  </si>
  <si>
    <t>キャンバス</t>
  </si>
  <si>
    <t>三愛ワークス御料</t>
    <rPh sb="0" eb="2">
      <t>サンアイ</t>
    </rPh>
    <rPh sb="6" eb="8">
      <t>ゴリョウ</t>
    </rPh>
    <phoneticPr fontId="2"/>
  </si>
  <si>
    <t>四街道市障害者就労支援センターサンワーク</t>
    <phoneticPr fontId="2"/>
  </si>
  <si>
    <t>千葉市亥鼻福祉作業所</t>
    <phoneticPr fontId="2"/>
  </si>
  <si>
    <t>三愛ハート工房　レガーロ</t>
    <phoneticPr fontId="2"/>
  </si>
  <si>
    <t>B型</t>
    <rPh sb="1" eb="2">
      <t>ガタ</t>
    </rPh>
    <phoneticPr fontId="2"/>
  </si>
  <si>
    <t>○平成28年度以前に廃止した事業所を、国からの報告様式から削除</t>
    <rPh sb="1" eb="3">
      <t>ヘイセイ</t>
    </rPh>
    <rPh sb="5" eb="7">
      <t>ネンド</t>
    </rPh>
    <rPh sb="7" eb="9">
      <t>イゼン</t>
    </rPh>
    <rPh sb="10" eb="12">
      <t>ハイシ</t>
    </rPh>
    <rPh sb="14" eb="17">
      <t>ジギョウショ</t>
    </rPh>
    <rPh sb="19" eb="20">
      <t>クニ</t>
    </rPh>
    <rPh sb="23" eb="25">
      <t>ホウコク</t>
    </rPh>
    <rPh sb="25" eb="27">
      <t>ヨウシキ</t>
    </rPh>
    <rPh sb="29" eb="31">
      <t>サクジョ</t>
    </rPh>
    <phoneticPr fontId="2"/>
  </si>
  <si>
    <t>H27.5.30廃止</t>
    <rPh sb="8" eb="10">
      <t>ハイシ</t>
    </rPh>
    <phoneticPr fontId="2"/>
  </si>
  <si>
    <t>H26.11.30廃止</t>
    <rPh sb="9" eb="11">
      <t>ハイシ</t>
    </rPh>
    <phoneticPr fontId="2"/>
  </si>
  <si>
    <t>H28.3.31廃止</t>
    <rPh sb="8" eb="10">
      <t>ハイシ</t>
    </rPh>
    <phoneticPr fontId="2"/>
  </si>
  <si>
    <t>H27.3.31廃止</t>
    <rPh sb="8" eb="10">
      <t>ハイシ</t>
    </rPh>
    <phoneticPr fontId="2"/>
  </si>
  <si>
    <t>三愛ワークス成田</t>
  </si>
  <si>
    <t>ひかり学園アネックスながさく台</t>
  </si>
  <si>
    <t>やちゃぼう</t>
  </si>
  <si>
    <t>アドバンスながうら</t>
  </si>
  <si>
    <t>1to1船橋しごとサポートセンターりすたあと</t>
    <phoneticPr fontId="13"/>
  </si>
  <si>
    <t>H29.6.30廃止</t>
    <rPh sb="8" eb="10">
      <t>ハイシ</t>
    </rPh>
    <phoneticPr fontId="2"/>
  </si>
  <si>
    <t>H30.4.30廃止</t>
    <rPh sb="8" eb="10">
      <t>ハイシ</t>
    </rPh>
    <phoneticPr fontId="2"/>
  </si>
  <si>
    <t>H30.3.31廃止</t>
    <rPh sb="8" eb="10">
      <t>ハイシ</t>
    </rPh>
    <phoneticPr fontId="2"/>
  </si>
  <si>
    <t>H29.8.1廃止</t>
    <rPh sb="7" eb="9">
      <t>ハイシ</t>
    </rPh>
    <phoneticPr fontId="2"/>
  </si>
  <si>
    <t>工房かたくり</t>
  </si>
  <si>
    <t>フォレストエコー森んち</t>
  </si>
  <si>
    <t>就労継続支援B型WARP</t>
  </si>
  <si>
    <t>マリア就労支援事業所</t>
  </si>
  <si>
    <t>あおぞら事業所</t>
  </si>
  <si>
    <t>黄色いハンカチ</t>
  </si>
  <si>
    <t>円</t>
  </si>
  <si>
    <t>オンリーワン</t>
  </si>
  <si>
    <t>まんてん</t>
  </si>
  <si>
    <t>ふる里学舎高津</t>
  </si>
  <si>
    <t>ふる里学舎八千代</t>
  </si>
  <si>
    <t>あるば</t>
  </si>
  <si>
    <t>かんてら</t>
  </si>
  <si>
    <t>豆のちから</t>
  </si>
  <si>
    <t>鴨川市福祉作業所</t>
  </si>
  <si>
    <t>栗源第一薪炭供給所</t>
  </si>
  <si>
    <t>にっこりえがお</t>
  </si>
  <si>
    <t>大和田工房</t>
  </si>
  <si>
    <t>あるま</t>
  </si>
  <si>
    <t>ＡlonＡlonオーキッドガーデン</t>
  </si>
  <si>
    <t>総活躍　東習志野</t>
  </si>
  <si>
    <t>ハッピーワーク松戸</t>
  </si>
  <si>
    <t>就労継続支援Ｂ型　レリＢ</t>
  </si>
  <si>
    <t>ＦＡＣＴＯＲＹ</t>
  </si>
  <si>
    <t>総活躍　市原</t>
  </si>
  <si>
    <t>就労継続支援Ｂ型事業所　フォロー　第二事業所</t>
  </si>
  <si>
    <t>Ｊ－box　おおたかの森</t>
  </si>
  <si>
    <t>カレッジ</t>
  </si>
  <si>
    <t>ベルサポ</t>
  </si>
  <si>
    <t>シェファムフェア拓斗の森　安房勝山事業所</t>
  </si>
  <si>
    <t>ブドウの実</t>
  </si>
  <si>
    <t>多機能型事業所　さいわい</t>
  </si>
  <si>
    <t>ジョブスクラブ・フローラ</t>
  </si>
  <si>
    <t>チャレンジ国分</t>
  </si>
  <si>
    <t>野田市関宿心身障がい者福祉作業所</t>
  </si>
  <si>
    <t>ぺジーブル柏</t>
  </si>
  <si>
    <t>ワークショップ四街道</t>
  </si>
  <si>
    <t>第２紙好き工房空と海</t>
  </si>
  <si>
    <t>就労継続支援Ｂ型事業所　杜の家なりた</t>
  </si>
  <si>
    <t>就労継続支援Ｂ型事業所リード</t>
  </si>
  <si>
    <t>就労継続支援Ｂ型事業所アート工房優</t>
  </si>
  <si>
    <t>就労継続支援Ｂ型　すまいる</t>
  </si>
  <si>
    <t>花のエンゼル</t>
  </si>
  <si>
    <t>ラポール・ほのか</t>
  </si>
  <si>
    <t>就労継続支援Ｂ型事業所ふわふわＢ</t>
  </si>
  <si>
    <t>多機能型事業所　かめかめ</t>
  </si>
  <si>
    <t>ろーたすＳＥＩＪＩＮ</t>
  </si>
  <si>
    <t>H29.6.1新設</t>
    <rPh sb="7" eb="9">
      <t>シンセツ</t>
    </rPh>
    <phoneticPr fontId="2"/>
  </si>
  <si>
    <t>H30.3.1新設</t>
    <rPh sb="7" eb="9">
      <t>シンセツ</t>
    </rPh>
    <phoneticPr fontId="2"/>
  </si>
  <si>
    <t>株式会社ホップ</t>
  </si>
  <si>
    <t>株式会社アースプロテクト</t>
    <phoneticPr fontId="2"/>
  </si>
  <si>
    <t>19工房/きのこ栽培農園</t>
    <phoneticPr fontId="2"/>
  </si>
  <si>
    <t>あらた（あらた佐倉事業所）</t>
    <rPh sb="7" eb="9">
      <t>サクラ</t>
    </rPh>
    <rPh sb="9" eb="12">
      <t>ジギョウショ</t>
    </rPh>
    <phoneticPr fontId="2"/>
  </si>
  <si>
    <t>ジョブソワ船橋事業所</t>
    <phoneticPr fontId="2"/>
  </si>
  <si>
    <t>あらた八街事業所</t>
    <phoneticPr fontId="2"/>
  </si>
  <si>
    <t>sora-café</t>
    <phoneticPr fontId="2"/>
  </si>
  <si>
    <t>はつらつ道場</t>
    <rPh sb="4" eb="6">
      <t>ドウジョウ</t>
    </rPh>
    <phoneticPr fontId="2"/>
  </si>
  <si>
    <t>賃金支払総額</t>
    <rPh sb="0" eb="2">
      <t>チンギン</t>
    </rPh>
    <rPh sb="2" eb="4">
      <t>シハライ</t>
    </rPh>
    <rPh sb="4" eb="6">
      <t>ソウガク</t>
    </rPh>
    <phoneticPr fontId="2"/>
  </si>
  <si>
    <t>賃金平均額</t>
    <rPh sb="0" eb="2">
      <t>チンギン</t>
    </rPh>
    <rPh sb="2" eb="4">
      <t>ヘイキン</t>
    </rPh>
    <rPh sb="4" eb="5">
      <t>ガク</t>
    </rPh>
    <phoneticPr fontId="2"/>
  </si>
  <si>
    <t>目標賃金額
（H27）</t>
    <rPh sb="0" eb="2">
      <t>モクヒョウ</t>
    </rPh>
    <rPh sb="2" eb="4">
      <t>チンギン</t>
    </rPh>
    <rPh sb="4" eb="5">
      <t>ガク</t>
    </rPh>
    <phoneticPr fontId="2"/>
  </si>
  <si>
    <t>目標賃金額
（H28）</t>
    <rPh sb="0" eb="2">
      <t>モクヒョウ</t>
    </rPh>
    <rPh sb="2" eb="4">
      <t>チンギン</t>
    </rPh>
    <rPh sb="4" eb="5">
      <t>ガク</t>
    </rPh>
    <phoneticPr fontId="2"/>
  </si>
  <si>
    <t>目標賃金額
（H29）</t>
    <rPh sb="0" eb="2">
      <t>モクヒョウ</t>
    </rPh>
    <rPh sb="2" eb="4">
      <t>チンギン</t>
    </rPh>
    <rPh sb="4" eb="5">
      <t>ガク</t>
    </rPh>
    <phoneticPr fontId="2"/>
  </si>
  <si>
    <t>目標賃金額
（H30）</t>
    <rPh sb="0" eb="2">
      <t>モクヒョウ</t>
    </rPh>
    <rPh sb="2" eb="4">
      <t>チンギン</t>
    </rPh>
    <rPh sb="4" eb="5">
      <t>ガク</t>
    </rPh>
    <phoneticPr fontId="2"/>
  </si>
  <si>
    <t>目標賃金額
（H31）</t>
    <rPh sb="0" eb="2">
      <t>モクヒョウ</t>
    </rPh>
    <rPh sb="2" eb="4">
      <t>チンギン</t>
    </rPh>
    <rPh sb="4" eb="5">
      <t>ガク</t>
    </rPh>
    <phoneticPr fontId="2"/>
  </si>
  <si>
    <t>目標賃金額
（H32）</t>
    <rPh sb="0" eb="2">
      <t>モクヒョウ</t>
    </rPh>
    <rPh sb="2" eb="4">
      <t>チンギン</t>
    </rPh>
    <rPh sb="4" eb="5">
      <t>ガク</t>
    </rPh>
    <phoneticPr fontId="2"/>
  </si>
  <si>
    <t>－</t>
    <phoneticPr fontId="2"/>
  </si>
  <si>
    <t>31年度以降目標賃金設定</t>
    <rPh sb="2" eb="4">
      <t>ネンド</t>
    </rPh>
    <rPh sb="4" eb="6">
      <t>イコウ</t>
    </rPh>
    <rPh sb="6" eb="8">
      <t>モクヒョウ</t>
    </rPh>
    <rPh sb="8" eb="10">
      <t>チンギン</t>
    </rPh>
    <rPh sb="10" eb="12">
      <t>セッテイ</t>
    </rPh>
    <phoneticPr fontId="2"/>
  </si>
  <si>
    <t>平成29年度で廃止</t>
    <rPh sb="0" eb="2">
      <t>ヘイセイ</t>
    </rPh>
    <rPh sb="4" eb="6">
      <t>ネンド</t>
    </rPh>
    <rPh sb="7" eb="9">
      <t>ハイシ</t>
    </rPh>
    <phoneticPr fontId="2"/>
  </si>
  <si>
    <t>平成28年度で廃止</t>
    <rPh sb="0" eb="2">
      <t>ヘイセイ</t>
    </rPh>
    <rPh sb="4" eb="6">
      <t>ネンド</t>
    </rPh>
    <rPh sb="7" eb="9">
      <t>ハイシ</t>
    </rPh>
    <phoneticPr fontId="2"/>
  </si>
  <si>
    <t>H293.31廃止</t>
    <rPh sb="7" eb="9">
      <t>ハイシ</t>
    </rPh>
    <phoneticPr fontId="2"/>
  </si>
  <si>
    <t>平成29年度実績なし</t>
    <rPh sb="0" eb="2">
      <t>ヘイセイ</t>
    </rPh>
    <rPh sb="4" eb="6">
      <t>ネンド</t>
    </rPh>
    <rPh sb="6" eb="8">
      <t>ジッセキ</t>
    </rPh>
    <phoneticPr fontId="2"/>
  </si>
  <si>
    <t>H29.６.30廃止</t>
    <phoneticPr fontId="2"/>
  </si>
  <si>
    <t>H29.3.31廃止</t>
    <rPh sb="8" eb="10">
      <t>ハイシ</t>
    </rPh>
    <phoneticPr fontId="2"/>
  </si>
  <si>
    <t>H30.3.1以降休止</t>
    <rPh sb="7" eb="9">
      <t>イコウ</t>
    </rPh>
    <rPh sb="9" eb="11">
      <t>キュウシ</t>
    </rPh>
    <phoneticPr fontId="2"/>
  </si>
  <si>
    <t>H30.7.31廃止</t>
    <rPh sb="8" eb="10">
      <t>ハイシ</t>
    </rPh>
    <phoneticPr fontId="2"/>
  </si>
  <si>
    <t>-</t>
  </si>
  <si>
    <t>希望塾</t>
    <rPh sb="0" eb="2">
      <t>キボウ</t>
    </rPh>
    <rPh sb="2" eb="3">
      <t>ジュク</t>
    </rPh>
    <phoneticPr fontId="2"/>
  </si>
  <si>
    <r>
      <t>H</t>
    </r>
    <r>
      <rPr>
        <sz val="11"/>
        <rFont val="ＭＳ Ｐゴシック"/>
        <family val="3"/>
        <charset val="128"/>
      </rPr>
      <t>30.7.31廃止</t>
    </r>
    <rPh sb="8" eb="10">
      <t>ハイシ</t>
    </rPh>
    <phoneticPr fontId="2"/>
  </si>
  <si>
    <t>平成29年度実績なし</t>
    <rPh sb="0" eb="2">
      <t>ヘイセイ</t>
    </rPh>
    <rPh sb="4" eb="6">
      <t>ネンド</t>
    </rPh>
    <rPh sb="6" eb="8">
      <t>ジッセキ</t>
    </rPh>
    <phoneticPr fontId="2"/>
  </si>
  <si>
    <t>-</t>
    <phoneticPr fontId="2"/>
  </si>
  <si>
    <t>-</t>
    <phoneticPr fontId="2"/>
  </si>
  <si>
    <t>H30.9.30廃止</t>
    <rPh sb="8" eb="10">
      <t>ハイシ</t>
    </rPh>
    <phoneticPr fontId="2"/>
  </si>
  <si>
    <t>社会福祉法人よつば　かるのこ</t>
  </si>
  <si>
    <t>ＬＩＧ五香</t>
  </si>
  <si>
    <t>福祉アシストワーク協会</t>
  </si>
  <si>
    <t>就労継続支援Ｂ型カバの家</t>
  </si>
  <si>
    <t>就労継続支援B型事業所　あさひ工房</t>
  </si>
  <si>
    <t>南部よもぎの園指定管理者社会福祉法人千手会</t>
  </si>
  <si>
    <t>ジョブハウス・もみの木</t>
    <phoneticPr fontId="2"/>
  </si>
  <si>
    <t>流山市事業所</t>
    <rPh sb="0" eb="3">
      <t>ナガレヤマシ</t>
    </rPh>
    <rPh sb="3" eb="6">
      <t>ジギョウショ</t>
    </rPh>
    <phoneticPr fontId="2"/>
  </si>
  <si>
    <t>千葉市事業所</t>
    <rPh sb="0" eb="3">
      <t>チバシ</t>
    </rPh>
    <rPh sb="3" eb="6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</si>
</sst>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Courier New"/>
      <family val="3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2" fillId="0" borderId="0">
      <alignment vertical="center"/>
    </xf>
    <xf numFmtId="0" fontId="17" fillId="0" borderId="0"/>
    <xf numFmtId="0" fontId="18" fillId="0" borderId="0" applyNumberFormat="0" applyFill="0" applyBorder="0" applyAlignment="0" applyProtection="0"/>
    <xf numFmtId="38" fontId="17" fillId="0" borderId="0" applyFont="0" applyFill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 applyFill="1">
      <alignment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Border="1" applyAlignment="1">
      <alignment horizontal="right" vertical="center"/>
    </xf>
    <xf numFmtId="179" fontId="4" fillId="0" borderId="1" xfId="2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0" fillId="4" borderId="4" xfId="0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5" xfId="0" applyFon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5" borderId="14" xfId="0" applyNumberFormat="1" applyFont="1" applyFill="1" applyBorder="1" applyAlignment="1">
      <alignment horizontal="center" vertical="center" shrinkToFit="1"/>
    </xf>
    <xf numFmtId="177" fontId="0" fillId="5" borderId="15" xfId="0" applyNumberFormat="1" applyFont="1" applyFill="1" applyBorder="1" applyAlignment="1">
      <alignment horizontal="center" vertical="center" shrinkToFit="1"/>
    </xf>
    <xf numFmtId="0" fontId="0" fillId="5" borderId="16" xfId="0" applyFont="1" applyFill="1" applyBorder="1" applyAlignment="1">
      <alignment horizontal="center" vertical="center" shrinkToFit="1"/>
    </xf>
    <xf numFmtId="177" fontId="0" fillId="6" borderId="17" xfId="0" applyNumberFormat="1" applyFont="1" applyFill="1" applyBorder="1" applyAlignment="1">
      <alignment horizontal="center" vertical="center" shrinkToFit="1"/>
    </xf>
    <xf numFmtId="177" fontId="0" fillId="6" borderId="15" xfId="0" applyNumberFormat="1" applyFont="1" applyFill="1" applyBorder="1" applyAlignment="1">
      <alignment horizontal="center" vertical="center" shrinkToFit="1"/>
    </xf>
    <xf numFmtId="0" fontId="0" fillId="6" borderId="16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9" fillId="0" borderId="1" xfId="0" applyFont="1" applyBorder="1">
      <alignment vertical="center"/>
    </xf>
    <xf numFmtId="0" fontId="0" fillId="0" borderId="1" xfId="0" applyNumberFormat="1" applyFill="1" applyBorder="1" applyAlignment="1">
      <alignment vertical="center" shrinkToFit="1"/>
    </xf>
    <xf numFmtId="176" fontId="9" fillId="0" borderId="51" xfId="0" applyNumberFormat="1" applyFont="1" applyFill="1" applyBorder="1" applyAlignment="1">
      <alignment vertical="center" shrinkToFit="1"/>
    </xf>
    <xf numFmtId="176" fontId="9" fillId="0" borderId="49" xfId="0" applyNumberFormat="1" applyFont="1" applyFill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 wrapText="1" shrinkToFit="1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177" fontId="8" fillId="0" borderId="19" xfId="0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Fill="1" applyBorder="1" applyAlignment="1">
      <alignment vertical="center" shrinkToFit="1"/>
    </xf>
    <xf numFmtId="177" fontId="8" fillId="0" borderId="40" xfId="0" applyNumberFormat="1" applyFont="1" applyFill="1" applyBorder="1" applyAlignment="1">
      <alignment horizontal="center" vertical="center" shrinkToFit="1"/>
    </xf>
    <xf numFmtId="177" fontId="8" fillId="0" borderId="41" xfId="0" applyNumberFormat="1" applyFont="1" applyFill="1" applyBorder="1" applyAlignment="1">
      <alignment horizontal="center" vertical="center" shrinkToFit="1"/>
    </xf>
    <xf numFmtId="177" fontId="8" fillId="0" borderId="41" xfId="0" applyNumberFormat="1" applyFont="1" applyFill="1" applyBorder="1" applyAlignment="1">
      <alignment vertical="center" shrinkToFit="1"/>
    </xf>
    <xf numFmtId="176" fontId="15" fillId="0" borderId="50" xfId="0" applyNumberFormat="1" applyFont="1" applyFill="1" applyBorder="1" applyAlignment="1">
      <alignment vertical="center" shrinkToFit="1"/>
    </xf>
    <xf numFmtId="176" fontId="15" fillId="0" borderId="41" xfId="0" applyNumberFormat="1" applyFont="1" applyFill="1" applyBorder="1" applyAlignment="1">
      <alignment vertical="center" shrinkToFit="1"/>
    </xf>
    <xf numFmtId="177" fontId="8" fillId="0" borderId="8" xfId="0" applyNumberFormat="1" applyFont="1" applyFill="1" applyBorder="1" applyAlignment="1">
      <alignment horizontal="center" vertical="center" shrinkToFit="1"/>
    </xf>
    <xf numFmtId="177" fontId="8" fillId="0" borderId="9" xfId="0" applyNumberFormat="1" applyFont="1" applyFill="1" applyBorder="1" applyAlignment="1">
      <alignment horizontal="center" vertical="center" shrinkToFit="1"/>
    </xf>
    <xf numFmtId="177" fontId="8" fillId="0" borderId="9" xfId="0" applyNumberFormat="1" applyFont="1" applyFill="1" applyBorder="1" applyAlignment="1">
      <alignment vertical="center" shrinkToFit="1"/>
    </xf>
    <xf numFmtId="176" fontId="15" fillId="0" borderId="24" xfId="0" applyNumberFormat="1" applyFont="1" applyFill="1" applyBorder="1" applyAlignment="1">
      <alignment vertical="center" shrinkToFit="1"/>
    </xf>
    <xf numFmtId="177" fontId="8" fillId="0" borderId="21" xfId="0" applyNumberFormat="1" applyFont="1" applyFill="1" applyBorder="1" applyAlignment="1">
      <alignment vertical="center" shrinkToFit="1"/>
    </xf>
    <xf numFmtId="177" fontId="8" fillId="0" borderId="22" xfId="0" applyNumberFormat="1" applyFont="1" applyFill="1" applyBorder="1" applyAlignment="1">
      <alignment vertical="center" shrinkToFit="1"/>
    </xf>
    <xf numFmtId="179" fontId="8" fillId="0" borderId="23" xfId="0" applyNumberFormat="1" applyFont="1" applyFill="1" applyBorder="1" applyAlignment="1">
      <alignment vertical="center" shrinkToFit="1"/>
    </xf>
    <xf numFmtId="176" fontId="15" fillId="0" borderId="7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Alignment="1">
      <alignment vertical="center" shrinkToFit="1"/>
    </xf>
    <xf numFmtId="177" fontId="8" fillId="0" borderId="0" xfId="0" applyNumberFormat="1" applyFont="1" applyFill="1" applyAlignment="1">
      <alignment horizontal="right" vertical="center" shrinkToFit="1"/>
    </xf>
    <xf numFmtId="179" fontId="8" fillId="0" borderId="0" xfId="0" applyNumberFormat="1" applyFont="1" applyFill="1" applyAlignment="1">
      <alignment horizontal="right" vertical="center" shrinkToFit="1"/>
    </xf>
    <xf numFmtId="177" fontId="8" fillId="0" borderId="0" xfId="0" applyNumberFormat="1" applyFont="1" applyAlignment="1">
      <alignment vertical="center" shrinkToFit="1"/>
    </xf>
    <xf numFmtId="177" fontId="8" fillId="0" borderId="0" xfId="0" applyNumberFormat="1" applyFont="1" applyAlignment="1">
      <alignment horizontal="right" vertical="center" shrinkToFit="1"/>
    </xf>
    <xf numFmtId="0" fontId="0" fillId="0" borderId="1" xfId="0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179" fontId="0" fillId="0" borderId="11" xfId="0" applyNumberFormat="1" applyFont="1" applyFill="1" applyBorder="1" applyAlignment="1">
      <alignment vertical="center" shrinkToFit="1"/>
    </xf>
    <xf numFmtId="177" fontId="0" fillId="0" borderId="40" xfId="0" applyNumberFormat="1" applyFont="1" applyFill="1" applyBorder="1" applyAlignment="1">
      <alignment vertical="center" shrinkToFit="1"/>
    </xf>
    <xf numFmtId="177" fontId="0" fillId="0" borderId="41" xfId="0" applyNumberFormat="1" applyFont="1" applyFill="1" applyBorder="1" applyAlignment="1">
      <alignment vertical="center" shrinkToFit="1"/>
    </xf>
    <xf numFmtId="177" fontId="0" fillId="0" borderId="50" xfId="0" applyNumberFormat="1" applyFont="1" applyFill="1" applyBorder="1" applyAlignment="1">
      <alignment horizontal="center" vertical="center" shrinkToFit="1"/>
    </xf>
    <xf numFmtId="177" fontId="0" fillId="0" borderId="41" xfId="0" applyNumberFormat="1" applyFont="1" applyFill="1" applyBorder="1" applyAlignment="1">
      <alignment horizontal="center" vertical="center" shrinkToFit="1"/>
    </xf>
    <xf numFmtId="177" fontId="0" fillId="0" borderId="6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24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54" xfId="0" applyNumberFormat="1" applyFont="1" applyFill="1" applyBorder="1" applyAlignment="1">
      <alignment vertical="center" shrinkToFit="1"/>
    </xf>
    <xf numFmtId="177" fontId="0" fillId="0" borderId="53" xfId="0" applyNumberFormat="1" applyFont="1" applyFill="1" applyBorder="1" applyAlignment="1">
      <alignment vertical="center" shrinkToFit="1"/>
    </xf>
    <xf numFmtId="179" fontId="0" fillId="0" borderId="51" xfId="0" applyNumberFormat="1" applyFont="1" applyFill="1" applyBorder="1" applyAlignment="1">
      <alignment vertical="center" shrinkToFit="1"/>
    </xf>
    <xf numFmtId="179" fontId="0" fillId="0" borderId="5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42" xfId="0" applyNumberFormat="1" applyFont="1" applyFill="1" applyBorder="1" applyAlignment="1">
      <alignment vertical="center" shrinkToFit="1"/>
    </xf>
    <xf numFmtId="38" fontId="9" fillId="0" borderId="6" xfId="2" applyFont="1" applyFill="1" applyBorder="1" applyAlignment="1">
      <alignment horizontal="right" vertical="center" shrinkToFit="1"/>
    </xf>
    <xf numFmtId="38" fontId="9" fillId="0" borderId="7" xfId="2" applyFont="1" applyFill="1" applyBorder="1" applyAlignment="1">
      <alignment horizontal="right" vertical="center" shrinkToFit="1"/>
    </xf>
    <xf numFmtId="38" fontId="9" fillId="0" borderId="11" xfId="2" applyFont="1" applyFill="1" applyBorder="1" applyAlignment="1">
      <alignment horizontal="right" vertical="center" shrinkToFit="1"/>
    </xf>
    <xf numFmtId="177" fontId="0" fillId="0" borderId="55" xfId="0" applyNumberFormat="1" applyFont="1" applyFill="1" applyBorder="1" applyAlignment="1">
      <alignment vertical="center" shrinkToFit="1"/>
    </xf>
    <xf numFmtId="38" fontId="9" fillId="0" borderId="54" xfId="2" applyFont="1" applyFill="1" applyBorder="1" applyAlignment="1">
      <alignment horizontal="right" vertical="center" shrinkToFit="1"/>
    </xf>
    <xf numFmtId="38" fontId="9" fillId="0" borderId="53" xfId="2" applyFont="1" applyFill="1" applyBorder="1" applyAlignment="1">
      <alignment horizontal="right" vertical="center" shrinkToFit="1"/>
    </xf>
    <xf numFmtId="38" fontId="9" fillId="0" borderId="51" xfId="2" applyFont="1" applyFill="1" applyBorder="1" applyAlignment="1">
      <alignment horizontal="right" vertical="center" shrinkToFit="1"/>
    </xf>
    <xf numFmtId="42" fontId="9" fillId="0" borderId="54" xfId="0" applyNumberFormat="1" applyFont="1" applyFill="1" applyBorder="1" applyAlignment="1">
      <alignment horizontal="right" vertical="center" shrinkToFit="1"/>
    </xf>
    <xf numFmtId="3" fontId="9" fillId="0" borderId="53" xfId="0" applyNumberFormat="1" applyFont="1" applyFill="1" applyBorder="1" applyAlignment="1">
      <alignment horizontal="right" vertical="center" shrinkToFit="1"/>
    </xf>
    <xf numFmtId="3" fontId="9" fillId="0" borderId="51" xfId="0" applyNumberFormat="1" applyFont="1" applyFill="1" applyBorder="1" applyAlignment="1">
      <alignment horizontal="right" vertical="center" shrinkToFit="1"/>
    </xf>
    <xf numFmtId="179" fontId="0" fillId="0" borderId="55" xfId="0" applyNumberFormat="1" applyFont="1" applyFill="1" applyBorder="1" applyAlignment="1">
      <alignment vertical="center" shrinkToFit="1"/>
    </xf>
    <xf numFmtId="179" fontId="0" fillId="0" borderId="56" xfId="0" applyNumberFormat="1" applyFon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vertical="center" shrinkToFit="1"/>
    </xf>
    <xf numFmtId="177" fontId="0" fillId="0" borderId="22" xfId="0" applyNumberFormat="1" applyFont="1" applyFill="1" applyBorder="1" applyAlignment="1">
      <alignment vertical="center" shrinkToFit="1"/>
    </xf>
    <xf numFmtId="179" fontId="0" fillId="0" borderId="23" xfId="0" applyNumberFormat="1" applyFont="1" applyFill="1" applyBorder="1" applyAlignment="1">
      <alignment vertical="center" shrinkToFit="1"/>
    </xf>
    <xf numFmtId="38" fontId="9" fillId="0" borderId="21" xfId="2" applyFont="1" applyFill="1" applyBorder="1" applyAlignment="1">
      <alignment vertical="center" shrinkToFit="1"/>
    </xf>
    <xf numFmtId="38" fontId="9" fillId="0" borderId="22" xfId="2" applyFont="1" applyFill="1" applyBorder="1" applyAlignment="1">
      <alignment vertical="center" shrinkToFit="1"/>
    </xf>
    <xf numFmtId="38" fontId="9" fillId="0" borderId="23" xfId="2" applyFont="1" applyFill="1" applyBorder="1" applyAlignment="1">
      <alignment vertical="center" shrinkToFit="1"/>
    </xf>
    <xf numFmtId="177" fontId="1" fillId="0" borderId="0" xfId="0" applyNumberFormat="1" applyFont="1" applyFill="1" applyAlignment="1">
      <alignment vertical="center" shrinkToFit="1"/>
    </xf>
    <xf numFmtId="179" fontId="1" fillId="0" borderId="0" xfId="0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0" fontId="0" fillId="8" borderId="4" xfId="0" applyFill="1" applyBorder="1" applyAlignment="1">
      <alignment vertical="center" shrinkToFit="1"/>
    </xf>
    <xf numFmtId="38" fontId="9" fillId="0" borderId="6" xfId="2" applyFont="1" applyFill="1" applyBorder="1" applyAlignment="1">
      <alignment horizontal="center" vertical="center" shrinkToFit="1"/>
    </xf>
    <xf numFmtId="38" fontId="9" fillId="0" borderId="7" xfId="2" applyFont="1" applyFill="1" applyBorder="1" applyAlignment="1">
      <alignment horizontal="center" vertical="center" shrinkToFit="1"/>
    </xf>
    <xf numFmtId="38" fontId="9" fillId="0" borderId="11" xfId="2" applyFont="1" applyFill="1" applyBorder="1" applyAlignment="1">
      <alignment horizontal="center" vertical="center" shrinkToFit="1"/>
    </xf>
    <xf numFmtId="38" fontId="9" fillId="0" borderId="21" xfId="2" applyFont="1" applyFill="1" applyBorder="1" applyAlignment="1">
      <alignment horizontal="right" vertical="center" shrinkToFit="1"/>
    </xf>
    <xf numFmtId="38" fontId="9" fillId="0" borderId="22" xfId="2" applyFont="1" applyFill="1" applyBorder="1" applyAlignment="1">
      <alignment horizontal="right" vertical="center" shrinkToFit="1"/>
    </xf>
    <xf numFmtId="38" fontId="9" fillId="0" borderId="23" xfId="2" applyFont="1" applyFill="1" applyBorder="1" applyAlignment="1">
      <alignment horizontal="right" vertical="center" shrinkToFit="1"/>
    </xf>
    <xf numFmtId="179" fontId="0" fillId="0" borderId="49" xfId="0" applyNumberFormat="1" applyFont="1" applyFill="1" applyBorder="1" applyAlignment="1">
      <alignment vertical="center" shrinkToFit="1"/>
    </xf>
    <xf numFmtId="38" fontId="9" fillId="0" borderId="40" xfId="2" applyFont="1" applyFill="1" applyBorder="1" applyAlignment="1">
      <alignment horizontal="right" vertical="center" shrinkToFit="1"/>
    </xf>
    <xf numFmtId="38" fontId="9" fillId="0" borderId="41" xfId="2" applyFont="1" applyFill="1" applyBorder="1" applyAlignment="1">
      <alignment horizontal="right" vertical="center" shrinkToFit="1"/>
    </xf>
    <xf numFmtId="38" fontId="9" fillId="0" borderId="49" xfId="2" applyFont="1" applyFill="1" applyBorder="1" applyAlignment="1">
      <alignment horizontal="right" vertical="center" shrinkToFit="1"/>
    </xf>
    <xf numFmtId="177" fontId="8" fillId="5" borderId="59" xfId="0" applyNumberFormat="1" applyFont="1" applyFill="1" applyBorder="1" applyAlignment="1">
      <alignment horizontal="center" vertical="center" shrinkToFit="1"/>
    </xf>
    <xf numFmtId="177" fontId="8" fillId="5" borderId="60" xfId="0" applyNumberFormat="1" applyFont="1" applyFill="1" applyBorder="1" applyAlignment="1">
      <alignment horizontal="center" vertical="center" shrinkToFit="1"/>
    </xf>
    <xf numFmtId="0" fontId="8" fillId="5" borderId="61" xfId="0" applyFont="1" applyFill="1" applyBorder="1" applyAlignment="1">
      <alignment horizontal="center" vertical="center" shrinkToFit="1"/>
    </xf>
    <xf numFmtId="177" fontId="8" fillId="6" borderId="62" xfId="0" applyNumberFormat="1" applyFont="1" applyFill="1" applyBorder="1" applyAlignment="1">
      <alignment horizontal="center" vertical="center" shrinkToFit="1"/>
    </xf>
    <xf numFmtId="177" fontId="8" fillId="6" borderId="60" xfId="0" applyNumberFormat="1" applyFont="1" applyFill="1" applyBorder="1" applyAlignment="1">
      <alignment horizontal="center" vertical="center" shrinkToFit="1"/>
    </xf>
    <xf numFmtId="0" fontId="8" fillId="6" borderId="61" xfId="0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4" borderId="64" xfId="0" applyNumberForma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2" xfId="0" applyNumberFormat="1" applyFont="1" applyFill="1" applyBorder="1" applyAlignment="1">
      <alignment horizontal="right" vertical="center"/>
    </xf>
    <xf numFmtId="177" fontId="0" fillId="8" borderId="64" xfId="0" applyNumberFormat="1" applyFill="1" applyBorder="1" applyAlignment="1">
      <alignment horizontal="center" vertical="center" shrinkToFit="1"/>
    </xf>
    <xf numFmtId="177" fontId="0" fillId="5" borderId="59" xfId="0" applyNumberFormat="1" applyFont="1" applyFill="1" applyBorder="1" applyAlignment="1">
      <alignment horizontal="center" vertical="center" shrinkToFit="1"/>
    </xf>
    <xf numFmtId="177" fontId="0" fillId="5" borderId="60" xfId="0" applyNumberFormat="1" applyFont="1" applyFill="1" applyBorder="1" applyAlignment="1">
      <alignment horizontal="center" vertical="center" shrinkToFit="1"/>
    </xf>
    <xf numFmtId="0" fontId="0" fillId="5" borderId="61" xfId="0" applyFont="1" applyFill="1" applyBorder="1" applyAlignment="1">
      <alignment horizontal="center" vertical="center" shrinkToFit="1"/>
    </xf>
    <xf numFmtId="177" fontId="0" fillId="6" borderId="62" xfId="0" applyNumberFormat="1" applyFont="1" applyFill="1" applyBorder="1" applyAlignment="1">
      <alignment horizontal="center" vertical="center" shrinkToFit="1"/>
    </xf>
    <xf numFmtId="177" fontId="0" fillId="6" borderId="60" xfId="0" applyNumberFormat="1" applyFont="1" applyFill="1" applyBorder="1" applyAlignment="1">
      <alignment horizontal="center" vertical="center" shrinkToFit="1"/>
    </xf>
    <xf numFmtId="0" fontId="0" fillId="6" borderId="6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 shrinkToFit="1"/>
    </xf>
    <xf numFmtId="176" fontId="0" fillId="0" borderId="38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vertical="center" shrinkToFit="1"/>
    </xf>
    <xf numFmtId="176" fontId="19" fillId="0" borderId="7" xfId="2" applyNumberFormat="1" applyFont="1" applyFill="1" applyBorder="1" applyAlignment="1">
      <alignment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176" fontId="0" fillId="0" borderId="51" xfId="0" applyNumberFormat="1" applyFont="1" applyFill="1" applyBorder="1" applyAlignment="1">
      <alignment vertical="center" shrinkToFit="1"/>
    </xf>
    <xf numFmtId="176" fontId="0" fillId="0" borderId="5" xfId="0" applyNumberFormat="1" applyFont="1" applyFill="1" applyBorder="1" applyAlignment="1">
      <alignment vertical="center" shrinkToFit="1"/>
    </xf>
    <xf numFmtId="176" fontId="19" fillId="0" borderId="3" xfId="2" applyNumberFormat="1" applyFont="1" applyFill="1" applyBorder="1" applyAlignment="1">
      <alignment vertical="center" shrinkToFit="1"/>
    </xf>
    <xf numFmtId="176" fontId="19" fillId="0" borderId="41" xfId="2" applyNumberFormat="1" applyFont="1" applyFill="1" applyBorder="1" applyAlignment="1">
      <alignment vertical="center" shrinkToFit="1"/>
    </xf>
    <xf numFmtId="176" fontId="0" fillId="0" borderId="40" xfId="0" applyNumberFormat="1" applyFont="1" applyFill="1" applyBorder="1" applyAlignment="1">
      <alignment vertical="center" shrinkToFit="1"/>
    </xf>
    <xf numFmtId="176" fontId="0" fillId="0" borderId="49" xfId="0" applyNumberFormat="1" applyFont="1" applyFill="1" applyBorder="1" applyAlignment="1">
      <alignment vertical="center" shrinkToFit="1"/>
    </xf>
    <xf numFmtId="176" fontId="0" fillId="0" borderId="50" xfId="0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vertical="center" shrinkToFit="1"/>
    </xf>
    <xf numFmtId="177" fontId="0" fillId="0" borderId="25" xfId="0" applyNumberFormat="1" applyFont="1" applyFill="1" applyBorder="1" applyAlignment="1">
      <alignment horizontal="center" vertical="center" shrinkToFit="1"/>
    </xf>
    <xf numFmtId="177" fontId="0" fillId="0" borderId="9" xfId="0" applyNumberFormat="1" applyFont="1" applyFill="1" applyBorder="1" applyAlignment="1">
      <alignment horizontal="center" vertical="center" shrinkToFit="1"/>
    </xf>
    <xf numFmtId="177" fontId="0" fillId="0" borderId="9" xfId="0" applyNumberFormat="1" applyFont="1" applyFill="1" applyBorder="1" applyAlignment="1">
      <alignment vertical="center" shrinkToFit="1"/>
    </xf>
    <xf numFmtId="38" fontId="0" fillId="0" borderId="1" xfId="0" applyNumberFormat="1" applyFont="1" applyFill="1" applyBorder="1">
      <alignment vertical="center"/>
    </xf>
    <xf numFmtId="14" fontId="0" fillId="0" borderId="7" xfId="0" applyNumberFormat="1" applyFont="1" applyFill="1" applyBorder="1" applyAlignment="1">
      <alignment vertical="center" shrinkToFit="1"/>
    </xf>
    <xf numFmtId="0" fontId="1" fillId="0" borderId="1" xfId="4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left" vertical="center" shrinkToFit="1"/>
    </xf>
    <xf numFmtId="38" fontId="9" fillId="0" borderId="57" xfId="0" applyNumberFormat="1" applyFont="1" applyFill="1" applyBorder="1" applyAlignment="1">
      <alignment vertical="center" shrinkToFit="1"/>
    </xf>
    <xf numFmtId="176" fontId="9" fillId="0" borderId="50" xfId="0" applyNumberFormat="1" applyFont="1" applyFill="1" applyBorder="1" applyAlignment="1">
      <alignment vertical="center" shrinkToFit="1"/>
    </xf>
    <xf numFmtId="177" fontId="0" fillId="0" borderId="20" xfId="0" applyNumberFormat="1" applyFont="1" applyFill="1" applyBorder="1" applyAlignment="1">
      <alignment vertical="center" shrinkToFit="1"/>
    </xf>
    <xf numFmtId="177" fontId="0" fillId="0" borderId="18" xfId="0" applyNumberFormat="1" applyFont="1" applyFill="1" applyBorder="1" applyAlignment="1">
      <alignment vertical="center" shrinkToFit="1"/>
    </xf>
    <xf numFmtId="177" fontId="0" fillId="0" borderId="43" xfId="0" applyNumberFormat="1" applyFont="1" applyFill="1" applyBorder="1" applyAlignment="1">
      <alignment vertical="center" shrinkToFit="1"/>
    </xf>
    <xf numFmtId="177" fontId="0" fillId="0" borderId="44" xfId="0" applyNumberFormat="1" applyFont="1" applyFill="1" applyBorder="1" applyAlignment="1">
      <alignment vertical="center" shrinkToFit="1"/>
    </xf>
    <xf numFmtId="179" fontId="0" fillId="0" borderId="45" xfId="0" applyNumberFormat="1" applyFont="1" applyFill="1" applyBorder="1" applyAlignment="1">
      <alignment vertical="center" shrinkToFit="1"/>
    </xf>
    <xf numFmtId="179" fontId="0" fillId="0" borderId="43" xfId="0" applyNumberFormat="1" applyFont="1" applyFill="1" applyBorder="1" applyAlignment="1">
      <alignment vertical="center" shrinkToFit="1"/>
    </xf>
    <xf numFmtId="177" fontId="0" fillId="0" borderId="19" xfId="0" applyNumberFormat="1" applyFont="1" applyFill="1" applyBorder="1" applyAlignment="1">
      <alignment horizontal="center"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38" fontId="9" fillId="0" borderId="19" xfId="2" applyNumberFormat="1" applyFont="1" applyFill="1" applyBorder="1" applyAlignment="1">
      <alignment horizontal="center" vertical="center" shrinkToFit="1"/>
    </xf>
    <xf numFmtId="38" fontId="9" fillId="0" borderId="20" xfId="2" applyNumberFormat="1" applyFont="1" applyFill="1" applyBorder="1" applyAlignment="1">
      <alignment horizontal="center" vertical="center" shrinkToFit="1"/>
    </xf>
    <xf numFmtId="38" fontId="9" fillId="0" borderId="46" xfId="2" applyNumberFormat="1" applyFont="1" applyFill="1" applyBorder="1" applyAlignment="1">
      <alignment horizontal="center" vertical="center" shrinkToFit="1"/>
    </xf>
    <xf numFmtId="38" fontId="9" fillId="0" borderId="19" xfId="0" applyNumberFormat="1" applyFont="1" applyFill="1" applyBorder="1" applyAlignment="1">
      <alignment horizontal="center" vertical="center" shrinkToFit="1"/>
    </xf>
    <xf numFmtId="38" fontId="9" fillId="0" borderId="20" xfId="0" applyNumberFormat="1" applyFont="1" applyFill="1" applyBorder="1" applyAlignment="1">
      <alignment horizontal="center" vertical="center" shrinkToFit="1"/>
    </xf>
    <xf numFmtId="38" fontId="9" fillId="0" borderId="46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vertical="center" shrinkToFit="1"/>
    </xf>
    <xf numFmtId="176" fontId="20" fillId="0" borderId="7" xfId="2" applyNumberFormat="1" applyFont="1" applyFill="1" applyBorder="1" applyAlignment="1">
      <alignment vertical="center" shrinkToFit="1"/>
    </xf>
    <xf numFmtId="179" fontId="0" fillId="0" borderId="40" xfId="0" applyNumberFormat="1" applyFont="1" applyFill="1" applyBorder="1" applyAlignment="1">
      <alignment vertical="center" shrinkToFit="1"/>
    </xf>
    <xf numFmtId="177" fontId="0" fillId="0" borderId="40" xfId="0" applyNumberFormat="1" applyFont="1" applyFill="1" applyBorder="1" applyAlignment="1">
      <alignment horizontal="center" vertical="center" shrinkToFit="1"/>
    </xf>
    <xf numFmtId="38" fontId="9" fillId="0" borderId="6" xfId="2" applyNumberFormat="1" applyFont="1" applyFill="1" applyBorder="1" applyAlignment="1">
      <alignment horizontal="center" vertical="center" shrinkToFit="1"/>
    </xf>
    <xf numFmtId="38" fontId="9" fillId="0" borderId="7" xfId="2" applyNumberFormat="1" applyFont="1" applyFill="1" applyBorder="1" applyAlignment="1">
      <alignment horizontal="center" vertical="center" shrinkToFit="1"/>
    </xf>
    <xf numFmtId="38" fontId="9" fillId="0" borderId="11" xfId="2" applyNumberFormat="1" applyFont="1" applyFill="1" applyBorder="1" applyAlignment="1">
      <alignment horizontal="center" vertical="center" shrinkToFit="1"/>
    </xf>
    <xf numFmtId="38" fontId="9" fillId="0" borderId="6" xfId="0" applyNumberFormat="1" applyFont="1" applyFill="1" applyBorder="1" applyAlignment="1">
      <alignment horizontal="center" vertical="center" shrinkToFit="1"/>
    </xf>
    <xf numFmtId="38" fontId="9" fillId="0" borderId="7" xfId="0" applyNumberFormat="1" applyFont="1" applyFill="1" applyBorder="1" applyAlignment="1">
      <alignment horizontal="center" vertical="center" shrinkToFit="1"/>
    </xf>
    <xf numFmtId="38" fontId="9" fillId="0" borderId="11" xfId="0" applyNumberFormat="1" applyFont="1" applyFill="1" applyBorder="1" applyAlignment="1">
      <alignment horizontal="center" vertical="center" shrinkToFit="1"/>
    </xf>
    <xf numFmtId="176" fontId="9" fillId="0" borderId="24" xfId="0" applyNumberFormat="1" applyFont="1" applyFill="1" applyBorder="1" applyAlignment="1">
      <alignment vertical="center" shrinkToFit="1"/>
    </xf>
    <xf numFmtId="38" fontId="9" fillId="0" borderId="1" xfId="0" applyNumberFormat="1" applyFont="1" applyFill="1" applyBorder="1" applyAlignment="1">
      <alignment vertical="center" shrinkToFit="1"/>
    </xf>
    <xf numFmtId="176" fontId="9" fillId="0" borderId="11" xfId="0" applyNumberFormat="1" applyFont="1" applyFill="1" applyBorder="1" applyAlignment="1">
      <alignment vertical="center" shrinkToFit="1"/>
    </xf>
    <xf numFmtId="176" fontId="20" fillId="0" borderId="3" xfId="2" applyNumberFormat="1" applyFont="1" applyFill="1" applyBorder="1" applyAlignment="1">
      <alignment vertical="center" shrinkToFit="1"/>
    </xf>
    <xf numFmtId="176" fontId="9" fillId="0" borderId="38" xfId="0" applyNumberFormat="1" applyFont="1" applyFill="1" applyBorder="1" applyAlignment="1">
      <alignment vertical="center" shrinkToFit="1"/>
    </xf>
    <xf numFmtId="176" fontId="9" fillId="0" borderId="52" xfId="0" applyNumberFormat="1" applyFont="1" applyFill="1" applyBorder="1" applyAlignment="1">
      <alignment vertical="center" shrinkToFit="1"/>
    </xf>
    <xf numFmtId="38" fontId="20" fillId="0" borderId="1" xfId="0" applyNumberFormat="1" applyFont="1" applyFill="1" applyBorder="1" applyAlignment="1">
      <alignment vertical="center" shrinkToFit="1"/>
    </xf>
    <xf numFmtId="176" fontId="20" fillId="0" borderId="41" xfId="2" applyNumberFormat="1" applyFont="1" applyFill="1" applyBorder="1" applyAlignment="1">
      <alignment vertical="center" shrinkToFit="1"/>
    </xf>
    <xf numFmtId="177" fontId="21" fillId="0" borderId="42" xfId="0" applyNumberFormat="1" applyFont="1" applyFill="1" applyBorder="1" applyAlignment="1">
      <alignment vertical="center" shrinkToFit="1"/>
    </xf>
    <xf numFmtId="176" fontId="20" fillId="0" borderId="11" xfId="0" applyNumberFormat="1" applyFont="1" applyFill="1" applyBorder="1" applyAlignment="1">
      <alignment vertical="center" shrinkToFit="1"/>
    </xf>
    <xf numFmtId="176" fontId="20" fillId="0" borderId="24" xfId="0" applyNumberFormat="1" applyFont="1" applyFill="1" applyBorder="1" applyAlignment="1">
      <alignment vertical="center" shrinkToFit="1"/>
    </xf>
    <xf numFmtId="176" fontId="20" fillId="0" borderId="7" xfId="0" applyNumberFormat="1" applyFont="1" applyFill="1" applyBorder="1" applyAlignment="1">
      <alignment vertical="center" shrinkToFit="1"/>
    </xf>
    <xf numFmtId="38" fontId="9" fillId="0" borderId="58" xfId="0" applyNumberFormat="1" applyFont="1" applyFill="1" applyBorder="1" applyAlignment="1">
      <alignment horizontal="center" vertical="center" shrinkToFit="1"/>
    </xf>
    <xf numFmtId="38" fontId="9" fillId="0" borderId="10" xfId="0" applyNumberFormat="1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vertical="center" shrinkToFit="1"/>
    </xf>
    <xf numFmtId="38" fontId="20" fillId="0" borderId="7" xfId="2" applyFont="1" applyFill="1" applyBorder="1" applyAlignment="1">
      <alignment vertical="center" shrinkToFit="1"/>
    </xf>
    <xf numFmtId="38" fontId="9" fillId="0" borderId="54" xfId="2" applyNumberFormat="1" applyFont="1" applyFill="1" applyBorder="1" applyAlignment="1">
      <alignment horizontal="center" vertical="center" shrinkToFit="1"/>
    </xf>
    <xf numFmtId="38" fontId="9" fillId="0" borderId="53" xfId="2" applyNumberFormat="1" applyFont="1" applyFill="1" applyBorder="1" applyAlignment="1">
      <alignment horizontal="center" vertical="center" shrinkToFit="1"/>
    </xf>
    <xf numFmtId="38" fontId="9" fillId="0" borderId="51" xfId="2" applyNumberFormat="1" applyFont="1" applyFill="1" applyBorder="1" applyAlignment="1">
      <alignment horizontal="center" vertical="center" shrinkToFit="1"/>
    </xf>
    <xf numFmtId="176" fontId="9" fillId="0" borderId="41" xfId="0" applyNumberFormat="1" applyFont="1" applyFill="1" applyBorder="1" applyAlignment="1">
      <alignment vertical="center" shrinkToFit="1"/>
    </xf>
    <xf numFmtId="177" fontId="21" fillId="0" borderId="51" xfId="0" applyNumberFormat="1" applyFont="1" applyFill="1" applyBorder="1" applyAlignment="1">
      <alignment vertical="center" shrinkToFit="1"/>
    </xf>
    <xf numFmtId="177" fontId="0" fillId="0" borderId="51" xfId="0" applyNumberFormat="1" applyFont="1" applyFill="1" applyBorder="1" applyAlignment="1">
      <alignment vertical="center" shrinkToFit="1"/>
    </xf>
    <xf numFmtId="177" fontId="0" fillId="0" borderId="11" xfId="0" applyNumberFormat="1" applyFont="1" applyFill="1" applyBorder="1" applyAlignment="1">
      <alignment vertical="center" shrinkToFit="1"/>
    </xf>
    <xf numFmtId="177" fontId="9" fillId="0" borderId="54" xfId="0" applyNumberFormat="1" applyFont="1" applyFill="1" applyBorder="1" applyAlignment="1">
      <alignment horizontal="center" vertical="center" shrinkToFit="1"/>
    </xf>
    <xf numFmtId="177" fontId="9" fillId="0" borderId="53" xfId="0" applyNumberFormat="1" applyFont="1" applyFill="1" applyBorder="1" applyAlignment="1">
      <alignment horizontal="center" vertical="center" shrinkToFit="1"/>
    </xf>
    <xf numFmtId="177" fontId="9" fillId="0" borderId="5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right" vertical="center" shrinkToFit="1"/>
    </xf>
    <xf numFmtId="42" fontId="9" fillId="0" borderId="6" xfId="0" applyNumberFormat="1" applyFont="1" applyFill="1" applyBorder="1" applyAlignment="1">
      <alignment horizontal="center" vertical="center" shrinkToFit="1"/>
    </xf>
    <xf numFmtId="42" fontId="9" fillId="0" borderId="7" xfId="0" applyNumberFormat="1" applyFont="1" applyFill="1" applyBorder="1" applyAlignment="1">
      <alignment horizontal="center" vertical="center" shrinkToFit="1"/>
    </xf>
    <xf numFmtId="42" fontId="9" fillId="0" borderId="11" xfId="0" applyNumberFormat="1" applyFont="1" applyFill="1" applyBorder="1" applyAlignment="1">
      <alignment horizontal="center" vertical="center" shrinkToFit="1"/>
    </xf>
    <xf numFmtId="42" fontId="9" fillId="0" borderId="40" xfId="0" applyNumberFormat="1" applyFont="1" applyFill="1" applyBorder="1" applyAlignment="1">
      <alignment horizontal="center" vertical="center" shrinkToFit="1"/>
    </xf>
    <xf numFmtId="42" fontId="9" fillId="0" borderId="41" xfId="0" applyNumberFormat="1" applyFont="1" applyFill="1" applyBorder="1" applyAlignment="1">
      <alignment horizontal="center" vertical="center" shrinkToFit="1"/>
    </xf>
    <xf numFmtId="42" fontId="9" fillId="0" borderId="49" xfId="0" applyNumberFormat="1" applyFont="1" applyFill="1" applyBorder="1" applyAlignment="1">
      <alignment horizontal="center" vertical="center" shrinkToFit="1"/>
    </xf>
    <xf numFmtId="177" fontId="0" fillId="0" borderId="4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horizontal="center" vertical="center" shrinkToFit="1"/>
    </xf>
    <xf numFmtId="42" fontId="9" fillId="0" borderId="21" xfId="0" applyNumberFormat="1" applyFont="1" applyFill="1" applyBorder="1" applyAlignment="1">
      <alignment horizontal="center" vertical="center" shrinkToFit="1"/>
    </xf>
    <xf numFmtId="42" fontId="9" fillId="0" borderId="22" xfId="0" applyNumberFormat="1" applyFont="1" applyFill="1" applyBorder="1" applyAlignment="1">
      <alignment horizontal="center" vertical="center" shrinkToFit="1"/>
    </xf>
    <xf numFmtId="42" fontId="9" fillId="0" borderId="23" xfId="0" applyNumberFormat="1" applyFont="1" applyFill="1" applyBorder="1" applyAlignment="1">
      <alignment horizontal="center" vertical="center" shrinkToFit="1"/>
    </xf>
    <xf numFmtId="177" fontId="7" fillId="0" borderId="41" xfId="0" applyNumberFormat="1" applyFont="1" applyFill="1" applyBorder="1" applyAlignment="1">
      <alignment vertical="center" wrapText="1" shrinkToFit="1"/>
    </xf>
    <xf numFmtId="0" fontId="1" fillId="0" borderId="2" xfId="0" applyFont="1" applyBorder="1" applyAlignment="1">
      <alignment vertical="center" shrinkToFit="1"/>
    </xf>
    <xf numFmtId="38" fontId="20" fillId="0" borderId="2" xfId="0" applyNumberFormat="1" applyFont="1" applyBorder="1" applyAlignment="1">
      <alignment vertical="center" shrinkToFit="1"/>
    </xf>
    <xf numFmtId="38" fontId="20" fillId="0" borderId="1" xfId="2" applyFont="1" applyFill="1" applyBorder="1" applyAlignment="1">
      <alignment vertical="center" shrinkToFit="1"/>
    </xf>
    <xf numFmtId="38" fontId="9" fillId="0" borderId="1" xfId="2" applyFont="1" applyFill="1" applyBorder="1" applyAlignment="1">
      <alignment vertical="center" shrinkToFit="1"/>
    </xf>
    <xf numFmtId="38" fontId="9" fillId="0" borderId="0" xfId="0" applyNumberFormat="1" applyFont="1" applyFill="1" applyAlignment="1">
      <alignment vertical="center" shrinkToFit="1"/>
    </xf>
    <xf numFmtId="38" fontId="21" fillId="0" borderId="1" xfId="0" applyNumberFormat="1" applyFont="1" applyFill="1" applyBorder="1" applyAlignment="1">
      <alignment vertical="center" shrinkToFit="1"/>
    </xf>
    <xf numFmtId="177" fontId="1" fillId="0" borderId="0" xfId="0" applyNumberFormat="1" applyFont="1" applyFill="1" applyAlignment="1">
      <alignment horizontal="right" vertical="center" shrinkToFit="1"/>
    </xf>
    <xf numFmtId="0" fontId="1" fillId="0" borderId="1" xfId="0" applyNumberFormat="1" applyFont="1" applyFill="1" applyBorder="1" applyAlignment="1">
      <alignment horizontal="right" vertical="center" shrinkToFit="1"/>
    </xf>
    <xf numFmtId="177" fontId="1" fillId="0" borderId="18" xfId="0" applyNumberFormat="1" applyFont="1" applyFill="1" applyBorder="1" applyAlignment="1">
      <alignment vertical="center" shrinkToFit="1"/>
    </xf>
    <xf numFmtId="177" fontId="8" fillId="0" borderId="19" xfId="0" applyNumberFormat="1" applyFont="1" applyFill="1" applyBorder="1" applyAlignment="1">
      <alignment vertical="center" shrinkToFit="1"/>
    </xf>
    <xf numFmtId="179" fontId="8" fillId="0" borderId="46" xfId="0" applyNumberFormat="1" applyFont="1" applyFill="1" applyBorder="1" applyAlignment="1">
      <alignment vertical="center" shrinkToFit="1"/>
    </xf>
    <xf numFmtId="179" fontId="8" fillId="0" borderId="5" xfId="0" applyNumberFormat="1" applyFont="1" applyFill="1" applyBorder="1" applyAlignment="1">
      <alignment vertical="center" shrinkToFit="1"/>
    </xf>
    <xf numFmtId="177" fontId="8" fillId="0" borderId="18" xfId="0" applyNumberFormat="1" applyFont="1" applyFill="1" applyBorder="1" applyAlignment="1">
      <alignment vertical="center" shrinkToFit="1"/>
    </xf>
    <xf numFmtId="177" fontId="8" fillId="0" borderId="43" xfId="0" applyNumberFormat="1" applyFont="1" applyFill="1" applyBorder="1" applyAlignment="1">
      <alignment vertical="center" shrinkToFit="1"/>
    </xf>
    <xf numFmtId="177" fontId="8" fillId="0" borderId="44" xfId="0" applyNumberFormat="1" applyFont="1" applyFill="1" applyBorder="1" applyAlignment="1">
      <alignment vertical="center" shrinkToFit="1"/>
    </xf>
    <xf numFmtId="179" fontId="8" fillId="0" borderId="45" xfId="0" applyNumberFormat="1" applyFont="1" applyFill="1" applyBorder="1" applyAlignment="1">
      <alignment vertical="center" shrinkToFit="1"/>
    </xf>
    <xf numFmtId="42" fontId="15" fillId="0" borderId="19" xfId="0" applyNumberFormat="1" applyFont="1" applyFill="1" applyBorder="1" applyAlignment="1">
      <alignment horizontal="center" vertical="center" shrinkToFit="1"/>
    </xf>
    <xf numFmtId="42" fontId="15" fillId="0" borderId="20" xfId="0" applyNumberFormat="1" applyFont="1" applyFill="1" applyBorder="1" applyAlignment="1">
      <alignment horizontal="center" vertical="center" shrinkToFit="1"/>
    </xf>
    <xf numFmtId="42" fontId="15" fillId="0" borderId="18" xfId="0" applyNumberFormat="1" applyFont="1" applyFill="1" applyBorder="1" applyAlignment="1">
      <alignment horizontal="center" vertical="center" shrinkToFit="1"/>
    </xf>
    <xf numFmtId="176" fontId="15" fillId="0" borderId="19" xfId="0" applyNumberFormat="1" applyFont="1" applyFill="1" applyBorder="1" applyAlignment="1">
      <alignment horizontal="center" vertical="center" shrinkToFit="1"/>
    </xf>
    <xf numFmtId="176" fontId="15" fillId="0" borderId="20" xfId="0" applyNumberFormat="1" applyFont="1" applyFill="1" applyBorder="1" applyAlignment="1">
      <alignment horizontal="center" vertical="center" shrinkToFit="1"/>
    </xf>
    <xf numFmtId="176" fontId="15" fillId="0" borderId="46" xfId="0" applyNumberFormat="1" applyFont="1" applyFill="1" applyBorder="1" applyAlignment="1">
      <alignment horizontal="center" vertical="center" shrinkToFit="1"/>
    </xf>
    <xf numFmtId="177" fontId="1" fillId="0" borderId="10" xfId="0" applyNumberFormat="1" applyFont="1" applyFill="1" applyBorder="1" applyAlignment="1">
      <alignment vertical="center" shrinkToFit="1"/>
    </xf>
    <xf numFmtId="177" fontId="8" fillId="0" borderId="6" xfId="0" applyNumberFormat="1" applyFont="1" applyFill="1" applyBorder="1" applyAlignment="1">
      <alignment vertical="center" shrinkToFit="1"/>
    </xf>
    <xf numFmtId="177" fontId="8" fillId="0" borderId="7" xfId="0" applyNumberFormat="1" applyFont="1" applyFill="1" applyBorder="1" applyAlignment="1">
      <alignment vertical="center" shrinkToFit="1"/>
    </xf>
    <xf numFmtId="179" fontId="8" fillId="0" borderId="11" xfId="0" applyNumberFormat="1" applyFont="1" applyFill="1" applyBorder="1" applyAlignment="1">
      <alignment vertical="center" shrinkToFit="1"/>
    </xf>
    <xf numFmtId="177" fontId="8" fillId="0" borderId="42" xfId="0" applyNumberFormat="1" applyFont="1" applyFill="1" applyBorder="1" applyAlignment="1">
      <alignment vertical="center" shrinkToFit="1"/>
    </xf>
    <xf numFmtId="177" fontId="8" fillId="0" borderId="40" xfId="0" applyNumberFormat="1" applyFont="1" applyFill="1" applyBorder="1" applyAlignment="1">
      <alignment vertical="center" shrinkToFit="1"/>
    </xf>
    <xf numFmtId="42" fontId="15" fillId="0" borderId="40" xfId="0" applyNumberFormat="1" applyFont="1" applyFill="1" applyBorder="1" applyAlignment="1">
      <alignment horizontal="center" vertical="center" shrinkToFit="1"/>
    </xf>
    <xf numFmtId="42" fontId="15" fillId="0" borderId="41" xfId="0" applyNumberFormat="1" applyFont="1" applyFill="1" applyBorder="1" applyAlignment="1">
      <alignment horizontal="center" vertical="center" shrinkToFit="1"/>
    </xf>
    <xf numFmtId="42" fontId="15" fillId="0" borderId="42" xfId="0" applyNumberFormat="1" applyFont="1" applyFill="1" applyBorder="1" applyAlignment="1">
      <alignment horizontal="center" vertical="center" shrinkToFit="1"/>
    </xf>
    <xf numFmtId="176" fontId="15" fillId="0" borderId="6" xfId="0" applyNumberFormat="1" applyFont="1" applyFill="1" applyBorder="1" applyAlignment="1">
      <alignment horizontal="center" vertical="center" shrinkToFit="1"/>
    </xf>
    <xf numFmtId="176" fontId="15" fillId="0" borderId="7" xfId="0" applyNumberFormat="1" applyFont="1" applyFill="1" applyBorder="1" applyAlignment="1">
      <alignment horizontal="center" vertical="center" shrinkToFit="1"/>
    </xf>
    <xf numFmtId="176" fontId="15" fillId="0" borderId="11" xfId="0" applyNumberFormat="1" applyFont="1" applyFill="1" applyBorder="1" applyAlignment="1">
      <alignment horizontal="center" vertical="center" shrinkToFit="1"/>
    </xf>
    <xf numFmtId="38" fontId="9" fillId="0" borderId="1" xfId="0" applyNumberFormat="1" applyFont="1" applyBorder="1" applyAlignment="1">
      <alignment vertical="center" shrinkToFit="1"/>
    </xf>
    <xf numFmtId="176" fontId="8" fillId="0" borderId="6" xfId="0" applyNumberFormat="1" applyFont="1" applyBorder="1" applyAlignment="1">
      <alignment vertical="center" shrinkToFit="1"/>
    </xf>
    <xf numFmtId="176" fontId="8" fillId="0" borderId="7" xfId="0" applyNumberFormat="1" applyFont="1" applyBorder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176" fontId="14" fillId="0" borderId="53" xfId="2" applyNumberFormat="1" applyFont="1" applyFill="1" applyBorder="1" applyAlignment="1">
      <alignment vertical="center" shrinkToFit="1"/>
    </xf>
    <xf numFmtId="177" fontId="8" fillId="0" borderId="54" xfId="0" applyNumberFormat="1" applyFont="1" applyFill="1" applyBorder="1" applyAlignment="1">
      <alignment vertical="center" shrinkToFit="1"/>
    </xf>
    <xf numFmtId="177" fontId="8" fillId="0" borderId="53" xfId="0" applyNumberFormat="1" applyFont="1" applyFill="1" applyBorder="1" applyAlignment="1">
      <alignment vertical="center" shrinkToFit="1"/>
    </xf>
    <xf numFmtId="176" fontId="15" fillId="0" borderId="52" xfId="0" applyNumberFormat="1" applyFont="1" applyFill="1" applyBorder="1" applyAlignment="1">
      <alignment vertical="center" shrinkToFit="1"/>
    </xf>
    <xf numFmtId="176" fontId="14" fillId="0" borderId="7" xfId="2" applyNumberFormat="1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15" fillId="0" borderId="24" xfId="0" applyFont="1" applyFill="1" applyBorder="1" applyAlignment="1">
      <alignment vertical="center" shrinkToFit="1"/>
    </xf>
    <xf numFmtId="38" fontId="14" fillId="0" borderId="7" xfId="2" applyFont="1" applyFill="1" applyBorder="1" applyAlignment="1">
      <alignment vertical="center" shrinkToFit="1"/>
    </xf>
    <xf numFmtId="176" fontId="14" fillId="0" borderId="41" xfId="2" applyNumberFormat="1" applyFont="1" applyFill="1" applyBorder="1" applyAlignment="1">
      <alignment vertical="center" shrinkToFit="1"/>
    </xf>
    <xf numFmtId="38" fontId="9" fillId="0" borderId="0" xfId="0" applyNumberFormat="1" applyFont="1" applyAlignment="1">
      <alignment vertical="center" shrinkToFit="1"/>
    </xf>
    <xf numFmtId="179" fontId="8" fillId="0" borderId="5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right" vertical="center" shrinkToFit="1"/>
    </xf>
    <xf numFmtId="177" fontId="4" fillId="0" borderId="47" xfId="0" applyNumberFormat="1" applyFont="1" applyFill="1" applyBorder="1" applyAlignment="1">
      <alignment vertical="center" shrinkToFit="1"/>
    </xf>
    <xf numFmtId="177" fontId="8" fillId="0" borderId="48" xfId="0" applyNumberFormat="1" applyFont="1" applyFill="1" applyBorder="1" applyAlignment="1">
      <alignment horizontal="right" vertical="center" shrinkToFit="1"/>
    </xf>
    <xf numFmtId="177" fontId="8" fillId="0" borderId="12" xfId="0" applyNumberFormat="1" applyFont="1" applyFill="1" applyBorder="1" applyAlignment="1">
      <alignment vertical="center" shrinkToFit="1"/>
    </xf>
    <xf numFmtId="42" fontId="15" fillId="0" borderId="21" xfId="0" applyNumberFormat="1" applyFont="1" applyFill="1" applyBorder="1" applyAlignment="1">
      <alignment horizontal="center" vertical="center" shrinkToFit="1"/>
    </xf>
    <xf numFmtId="42" fontId="15" fillId="0" borderId="22" xfId="0" applyNumberFormat="1" applyFont="1" applyFill="1" applyBorder="1" applyAlignment="1">
      <alignment horizontal="center" vertical="center" shrinkToFit="1"/>
    </xf>
    <xf numFmtId="42" fontId="15" fillId="0" borderId="56" xfId="0" applyNumberFormat="1" applyFont="1" applyFill="1" applyBorder="1" applyAlignment="1">
      <alignment horizontal="center" vertical="center" shrinkToFit="1"/>
    </xf>
    <xf numFmtId="176" fontId="15" fillId="0" borderId="21" xfId="0" applyNumberFormat="1" applyFont="1" applyFill="1" applyBorder="1" applyAlignment="1">
      <alignment horizontal="center" vertical="center" shrinkToFit="1"/>
    </xf>
    <xf numFmtId="176" fontId="15" fillId="0" borderId="22" xfId="0" applyNumberFormat="1" applyFont="1" applyFill="1" applyBorder="1" applyAlignment="1">
      <alignment horizontal="center" vertical="center" shrinkToFit="1"/>
    </xf>
    <xf numFmtId="176" fontId="15" fillId="0" borderId="23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1" fillId="0" borderId="0" xfId="0" applyNumberFormat="1" applyFont="1" applyFill="1" applyBorder="1" applyAlignment="1">
      <alignment horizontal="right" vertical="center" shrinkToFit="1"/>
    </xf>
    <xf numFmtId="177" fontId="2" fillId="0" borderId="41" xfId="0" applyNumberFormat="1" applyFont="1" applyFill="1" applyBorder="1" applyAlignment="1">
      <alignment horizontal="left" vertical="center" wrapText="1" shrinkToFit="1"/>
    </xf>
    <xf numFmtId="177" fontId="2" fillId="0" borderId="7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7" fillId="0" borderId="1" xfId="5" applyFont="1" applyFill="1" applyBorder="1" applyAlignment="1">
      <alignment vertical="center" wrapText="1" shrinkToFit="1"/>
    </xf>
    <xf numFmtId="0" fontId="1" fillId="0" borderId="1" xfId="5" applyFont="1" applyFill="1" applyBorder="1" applyAlignment="1">
      <alignment vertical="center" wrapText="1" shrinkToFit="1"/>
    </xf>
    <xf numFmtId="0" fontId="0" fillId="0" borderId="1" xfId="5" applyFont="1" applyFill="1" applyBorder="1" applyAlignment="1">
      <alignment vertical="center" wrapText="1" shrinkToFit="1"/>
    </xf>
    <xf numFmtId="0" fontId="6" fillId="0" borderId="1" xfId="5" applyFont="1" applyFill="1" applyBorder="1" applyAlignment="1">
      <alignment vertical="center" wrapText="1" shrinkToFit="1"/>
    </xf>
    <xf numFmtId="0" fontId="9" fillId="0" borderId="2" xfId="0" applyFont="1" applyBorder="1" applyAlignment="1">
      <alignment vertical="center" wrapText="1" shrinkToFi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" xfId="0" applyNumberFormat="1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 wrapText="1"/>
    </xf>
    <xf numFmtId="0" fontId="22" fillId="0" borderId="1" xfId="0" applyFont="1" applyFill="1" applyBorder="1" applyAlignment="1">
      <alignment vertical="center" wrapText="1" shrinkToFit="1"/>
    </xf>
    <xf numFmtId="0" fontId="1" fillId="5" borderId="1" xfId="0" applyFont="1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177" fontId="0" fillId="5" borderId="40" xfId="0" applyNumberFormat="1" applyFont="1" applyFill="1" applyBorder="1" applyAlignment="1">
      <alignment vertical="center" shrinkToFit="1"/>
    </xf>
    <xf numFmtId="177" fontId="0" fillId="5" borderId="41" xfId="0" applyNumberFormat="1" applyFont="1" applyFill="1" applyBorder="1" applyAlignment="1">
      <alignment vertical="center" shrinkToFit="1"/>
    </xf>
    <xf numFmtId="179" fontId="0" fillId="5" borderId="11" xfId="0" applyNumberFormat="1" applyFont="1" applyFill="1" applyBorder="1" applyAlignment="1">
      <alignment vertical="center" shrinkToFit="1"/>
    </xf>
    <xf numFmtId="179" fontId="0" fillId="5" borderId="40" xfId="0" applyNumberFormat="1" applyFont="1" applyFill="1" applyBorder="1" applyAlignment="1">
      <alignment vertical="center" shrinkToFit="1"/>
    </xf>
    <xf numFmtId="177" fontId="2" fillId="0" borderId="41" xfId="0" applyNumberFormat="1" applyFont="1" applyFill="1" applyBorder="1" applyAlignment="1">
      <alignment vertical="center" shrinkToFit="1"/>
    </xf>
    <xf numFmtId="176" fontId="6" fillId="3" borderId="1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2" borderId="15" xfId="0" applyNumberFormat="1" applyFont="1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 shrinkToFit="1"/>
    </xf>
    <xf numFmtId="0" fontId="0" fillId="2" borderId="1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176" fontId="5" fillId="0" borderId="0" xfId="0" applyNumberFormat="1" applyFont="1" applyFill="1" applyAlignment="1">
      <alignment horizontal="left" vertical="center"/>
    </xf>
    <xf numFmtId="177" fontId="0" fillId="7" borderId="35" xfId="0" applyNumberFormat="1" applyFont="1" applyFill="1" applyBorder="1" applyAlignment="1">
      <alignment horizontal="center" vertical="center" wrapText="1" shrinkToFit="1"/>
    </xf>
    <xf numFmtId="177" fontId="1" fillId="7" borderId="3" xfId="0" applyNumberFormat="1" applyFont="1" applyFill="1" applyBorder="1" applyAlignment="1">
      <alignment horizontal="center" vertical="center" shrinkToFit="1"/>
    </xf>
    <xf numFmtId="0" fontId="0" fillId="7" borderId="36" xfId="0" applyFill="1" applyBorder="1" applyAlignment="1">
      <alignment horizontal="center" vertical="center" shrinkToFit="1"/>
    </xf>
    <xf numFmtId="177" fontId="0" fillId="7" borderId="37" xfId="0" applyNumberFormat="1" applyFont="1" applyFill="1" applyBorder="1" applyAlignment="1">
      <alignment horizontal="center" vertical="center" wrapText="1" shrinkToFit="1"/>
    </xf>
    <xf numFmtId="177" fontId="1" fillId="7" borderId="38" xfId="0" applyNumberFormat="1" applyFont="1" applyFill="1" applyBorder="1" applyAlignment="1">
      <alignment horizontal="center" vertical="center" shrinkToFit="1"/>
    </xf>
    <xf numFmtId="0" fontId="0" fillId="7" borderId="39" xfId="0" applyFill="1" applyBorder="1" applyAlignment="1">
      <alignment horizontal="center" vertical="center" shrinkToFit="1"/>
    </xf>
    <xf numFmtId="177" fontId="0" fillId="7" borderId="29" xfId="0" applyNumberFormat="1" applyFont="1" applyFill="1" applyBorder="1" applyAlignment="1">
      <alignment horizontal="center" vertical="center" wrapText="1" shrinkToFit="1"/>
    </xf>
    <xf numFmtId="177" fontId="1" fillId="7" borderId="30" xfId="0" applyNumberFormat="1" applyFont="1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 shrinkToFit="1"/>
    </xf>
    <xf numFmtId="0" fontId="0" fillId="4" borderId="1" xfId="0" applyNumberFormat="1" applyFill="1" applyBorder="1" applyAlignment="1">
      <alignment horizontal="center" vertical="center" wrapText="1" shrinkToFit="1"/>
    </xf>
    <xf numFmtId="0" fontId="0" fillId="4" borderId="60" xfId="0" applyNumberFormat="1" applyFill="1" applyBorder="1" applyAlignment="1">
      <alignment horizontal="center" vertical="center" wrapText="1" shrinkToFit="1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shrinkToFit="1"/>
    </xf>
    <xf numFmtId="0" fontId="0" fillId="4" borderId="60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 shrinkToFit="1"/>
    </xf>
    <xf numFmtId="0" fontId="0" fillId="4" borderId="60" xfId="0" applyFill="1" applyBorder="1" applyAlignment="1">
      <alignment horizontal="center" vertical="center" wrapText="1" shrinkToFit="1"/>
    </xf>
    <xf numFmtId="177" fontId="0" fillId="4" borderId="15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 shrinkToFit="1"/>
    </xf>
    <xf numFmtId="0" fontId="0" fillId="5" borderId="33" xfId="0" applyFont="1" applyFill="1" applyBorder="1" applyAlignment="1">
      <alignment horizontal="center" vertical="center" shrinkToFit="1"/>
    </xf>
    <xf numFmtId="0" fontId="0" fillId="5" borderId="34" xfId="0" applyFont="1" applyFill="1" applyBorder="1" applyAlignment="1">
      <alignment horizontal="center" vertical="center" shrinkToFit="1"/>
    </xf>
    <xf numFmtId="0" fontId="0" fillId="6" borderId="33" xfId="0" applyFont="1" applyFill="1" applyBorder="1" applyAlignment="1">
      <alignment horizontal="center" vertical="center" shrinkToFit="1"/>
    </xf>
    <xf numFmtId="0" fontId="0" fillId="6" borderId="34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26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177" fontId="1" fillId="4" borderId="15" xfId="0" applyNumberFormat="1" applyFon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 shrinkToFit="1"/>
    </xf>
    <xf numFmtId="0" fontId="0" fillId="5" borderId="33" xfId="0" applyFill="1" applyBorder="1" applyAlignment="1">
      <alignment horizontal="center" vertical="center" shrinkToFit="1"/>
    </xf>
    <xf numFmtId="0" fontId="0" fillId="5" borderId="34" xfId="0" applyFill="1" applyBorder="1" applyAlignment="1">
      <alignment horizontal="center" vertical="center" shrinkToFit="1"/>
    </xf>
    <xf numFmtId="177" fontId="0" fillId="7" borderId="65" xfId="0" applyNumberFormat="1" applyFont="1" applyFill="1" applyBorder="1" applyAlignment="1">
      <alignment horizontal="center" vertical="center" wrapText="1" shrinkToFit="1"/>
    </xf>
    <xf numFmtId="177" fontId="1" fillId="7" borderId="57" xfId="0" applyNumberFormat="1" applyFont="1" applyFill="1" applyBorder="1" applyAlignment="1">
      <alignment horizontal="center" vertical="center" shrinkToFit="1"/>
    </xf>
    <xf numFmtId="0" fontId="0" fillId="7" borderId="66" xfId="0" applyFill="1" applyBorder="1" applyAlignment="1">
      <alignment horizontal="center" vertical="center" shrinkToFit="1"/>
    </xf>
    <xf numFmtId="0" fontId="0" fillId="4" borderId="1" xfId="0" applyNumberFormat="1" applyFill="1" applyBorder="1" applyAlignment="1">
      <alignment horizontal="center" vertical="center" shrinkToFit="1"/>
    </xf>
    <xf numFmtId="0" fontId="0" fillId="4" borderId="60" xfId="0" applyNumberFormat="1" applyFill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 shrinkToFit="1"/>
    </xf>
    <xf numFmtId="0" fontId="8" fillId="5" borderId="32" xfId="0" applyFont="1" applyFill="1" applyBorder="1" applyAlignment="1">
      <alignment horizontal="center" vertical="center" shrinkToFit="1"/>
    </xf>
    <xf numFmtId="0" fontId="8" fillId="5" borderId="33" xfId="0" applyFont="1" applyFill="1" applyBorder="1" applyAlignment="1">
      <alignment horizontal="center" vertical="center" shrinkToFit="1"/>
    </xf>
    <xf numFmtId="0" fontId="8" fillId="5" borderId="34" xfId="0" applyFont="1" applyFill="1" applyBorder="1" applyAlignment="1">
      <alignment horizontal="center" vertical="center" shrinkToFit="1"/>
    </xf>
    <xf numFmtId="0" fontId="8" fillId="6" borderId="33" xfId="0" applyFont="1" applyFill="1" applyBorder="1" applyAlignment="1">
      <alignment horizontal="center" vertical="center" shrinkToFit="1"/>
    </xf>
    <xf numFmtId="0" fontId="8" fillId="6" borderId="34" xfId="0" applyFont="1" applyFill="1" applyBorder="1" applyAlignment="1">
      <alignment horizontal="center" vertical="center" shrinkToFit="1"/>
    </xf>
  </cellXfs>
  <cellStyles count="9">
    <cellStyle name="ハイパーリンク" xfId="1" builtinId="8"/>
    <cellStyle name="ハイパーリンク 2" xfId="7"/>
    <cellStyle name="桁区切り" xfId="2" builtinId="6"/>
    <cellStyle name="桁区切り 2" xfId="8"/>
    <cellStyle name="標準" xfId="0" builtinId="0"/>
    <cellStyle name="標準 2" xfId="3"/>
    <cellStyle name="標準 3" xfId="6"/>
    <cellStyle name="標準_Sheet1" xfId="5"/>
    <cellStyle name="標準_Shee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"/>
  <sheetViews>
    <sheetView zoomScaleNormal="100" zoomScaleSheetLayoutView="100" workbookViewId="0">
      <pane xSplit="1" ySplit="4" topLeftCell="B5" activePane="bottomRight" state="frozen"/>
      <selection activeCell="C14" sqref="C14"/>
      <selection pane="topRight" activeCell="C14" sqref="C14"/>
      <selection pane="bottomLeft" activeCell="C14" sqref="C14"/>
      <selection pane="bottomRight" activeCell="A6" sqref="A6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7" t="s">
        <v>28</v>
      </c>
    </row>
    <row r="3" spans="1:5" ht="15" customHeight="1" x14ac:dyDescent="0.15">
      <c r="A3" s="323" t="s">
        <v>4</v>
      </c>
      <c r="B3" s="325" t="s">
        <v>21</v>
      </c>
      <c r="C3" s="325" t="s">
        <v>22</v>
      </c>
      <c r="D3" s="325" t="s">
        <v>9</v>
      </c>
      <c r="E3" s="321" t="s">
        <v>15</v>
      </c>
    </row>
    <row r="4" spans="1:5" ht="36.75" customHeight="1" x14ac:dyDescent="0.15">
      <c r="A4" s="324"/>
      <c r="B4" s="326"/>
      <c r="C4" s="326"/>
      <c r="D4" s="326"/>
      <c r="E4" s="322"/>
    </row>
    <row r="5" spans="1:5" ht="15.95" customHeight="1" x14ac:dyDescent="0.15">
      <c r="A5" s="8" t="s">
        <v>32</v>
      </c>
      <c r="B5" s="10">
        <f>'就労Ａ型（雇用型）'!Q89</f>
        <v>69371.746328993526</v>
      </c>
      <c r="C5" s="10">
        <f>'就労Ａ型（非雇用型）'!Q89</f>
        <v>18124.067484662577</v>
      </c>
      <c r="D5" s="10">
        <f>就労B型!Q337</f>
        <v>14307.582675889456</v>
      </c>
      <c r="E5" s="17">
        <f>('就労Ａ型（雇用型）'!P89+'就労Ａ型（非雇用型）'!P89+就労B型!P337)/('就労Ａ型（雇用型）'!O89+'就労Ａ型（非雇用型）'!O89+就労B型!O337)</f>
        <v>24725.141824735088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"/>
  <sheetViews>
    <sheetView zoomScaleNormal="100" zoomScaleSheetLayoutView="100" workbookViewId="0">
      <pane xSplit="1" ySplit="4" topLeftCell="B5" activePane="bottomRight" state="frozen"/>
      <selection activeCell="C14" sqref="C14"/>
      <selection pane="topRight" activeCell="C14" sqref="C14"/>
      <selection pane="bottomLeft" activeCell="C14" sqref="C14"/>
      <selection pane="bottomRight" activeCell="E11" sqref="E11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7" t="s">
        <v>29</v>
      </c>
    </row>
    <row r="3" spans="1:5" ht="15" customHeight="1" x14ac:dyDescent="0.15">
      <c r="A3" s="323" t="s">
        <v>4</v>
      </c>
      <c r="B3" s="325" t="s">
        <v>21</v>
      </c>
      <c r="C3" s="325" t="s">
        <v>22</v>
      </c>
      <c r="D3" s="325" t="s">
        <v>9</v>
      </c>
      <c r="E3" s="321" t="s">
        <v>15</v>
      </c>
    </row>
    <row r="4" spans="1:5" ht="36.75" customHeight="1" x14ac:dyDescent="0.15">
      <c r="A4" s="324"/>
      <c r="B4" s="326"/>
      <c r="C4" s="326"/>
      <c r="D4" s="326"/>
      <c r="E4" s="322"/>
    </row>
    <row r="5" spans="1:5" ht="15.95" customHeight="1" x14ac:dyDescent="0.15">
      <c r="A5" s="8" t="s">
        <v>32</v>
      </c>
      <c r="B5" s="10">
        <f>'就労Ａ型（雇用型）'!T89</f>
        <v>855.30175029129782</v>
      </c>
      <c r="C5" s="10">
        <f>'就労Ａ型（非雇用型）'!T89</f>
        <v>155.40044154801663</v>
      </c>
      <c r="D5" s="10">
        <f>就労B型!T337</f>
        <v>176.90752783851755</v>
      </c>
      <c r="E5" s="17">
        <f>('就労Ａ型（雇用型）'!S89+'就労Ａ型（非雇用型）'!S89+'就労Ａ型（非雇用型）'!S89+就労B型!S337)/('就労Ａ型（雇用型）'!R89+就労B型!R337+就労B型!R337)</f>
        <v>169.33533668266932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6"/>
  <sheetViews>
    <sheetView zoomScaleNormal="100" zoomScaleSheetLayoutView="100" workbookViewId="0">
      <pane xSplit="1" ySplit="5" topLeftCell="B6" activePane="bottomRight" state="frozen"/>
      <selection activeCell="C14" sqref="C14"/>
      <selection pane="topRight" activeCell="C14" sqref="C14"/>
      <selection pane="bottomLeft" activeCell="C14" sqref="C14"/>
      <selection pane="bottomRight" activeCell="E7" sqref="E7"/>
    </sheetView>
  </sheetViews>
  <sheetFormatPr defaultRowHeight="13.5" x14ac:dyDescent="0.15"/>
  <cols>
    <col min="1" max="1" width="10" customWidth="1"/>
    <col min="2" max="20" width="7.875" customWidth="1"/>
  </cols>
  <sheetData>
    <row r="1" spans="1:8" ht="21" x14ac:dyDescent="0.15">
      <c r="A1" s="340" t="s">
        <v>14</v>
      </c>
      <c r="B1" s="340"/>
      <c r="C1" s="340"/>
      <c r="D1" s="340"/>
      <c r="E1" s="340"/>
      <c r="F1" s="340"/>
      <c r="G1" s="340"/>
      <c r="H1" s="340"/>
    </row>
    <row r="3" spans="1:8" ht="15" customHeight="1" x14ac:dyDescent="0.15">
      <c r="A3" s="337" t="s">
        <v>3</v>
      </c>
      <c r="B3" s="333" t="s">
        <v>8</v>
      </c>
      <c r="C3" s="334"/>
      <c r="D3" s="333" t="s">
        <v>9</v>
      </c>
      <c r="E3" s="334"/>
      <c r="F3" s="327" t="s">
        <v>12</v>
      </c>
      <c r="G3" s="328"/>
      <c r="H3" s="329"/>
    </row>
    <row r="4" spans="1:8" ht="30" customHeight="1" x14ac:dyDescent="0.15">
      <c r="A4" s="338"/>
      <c r="B4" s="335"/>
      <c r="C4" s="336"/>
      <c r="D4" s="335"/>
      <c r="E4" s="336"/>
      <c r="F4" s="330"/>
      <c r="G4" s="331"/>
      <c r="H4" s="332"/>
    </row>
    <row r="5" spans="1:8" s="11" customFormat="1" ht="38.25" customHeight="1" x14ac:dyDescent="0.15">
      <c r="A5" s="339"/>
      <c r="B5" s="12" t="s">
        <v>10</v>
      </c>
      <c r="C5" s="12" t="s">
        <v>11</v>
      </c>
      <c r="D5" s="12" t="s">
        <v>10</v>
      </c>
      <c r="E5" s="12" t="s">
        <v>11</v>
      </c>
      <c r="F5" s="13" t="s">
        <v>10</v>
      </c>
      <c r="G5" s="13" t="s">
        <v>11</v>
      </c>
      <c r="H5" s="13" t="s">
        <v>13</v>
      </c>
    </row>
    <row r="6" spans="1:8" ht="15.75" customHeight="1" x14ac:dyDescent="0.15">
      <c r="A6" s="8" t="s">
        <v>32</v>
      </c>
      <c r="B6" s="16">
        <v>78</v>
      </c>
      <c r="C6" s="16">
        <v>78</v>
      </c>
      <c r="D6" s="16">
        <v>320</v>
      </c>
      <c r="E6" s="16">
        <v>320</v>
      </c>
      <c r="F6" s="14">
        <f>B6+D6</f>
        <v>398</v>
      </c>
      <c r="G6" s="14">
        <f>C6+E6</f>
        <v>398</v>
      </c>
      <c r="H6" s="15">
        <f>F6/G6</f>
        <v>1</v>
      </c>
    </row>
  </sheetData>
  <mergeCells count="5">
    <mergeCell ref="F3:H4"/>
    <mergeCell ref="B3:C4"/>
    <mergeCell ref="D3:E4"/>
    <mergeCell ref="A3:A5"/>
    <mergeCell ref="A1:H1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C750"/>
  <sheetViews>
    <sheetView view="pageBreakPreview" topLeftCell="B1" zoomScale="70" zoomScaleNormal="100" zoomScaleSheetLayoutView="70" workbookViewId="0">
      <pane xSplit="3" ySplit="4" topLeftCell="E5" activePane="bottomRight" state="frozen"/>
      <selection activeCell="C14" sqref="C14"/>
      <selection pane="topRight" activeCell="C14" sqref="C14"/>
      <selection pane="bottomLeft" activeCell="C14" sqref="C14"/>
      <selection pane="bottomRight" activeCell="S69" sqref="S69"/>
    </sheetView>
  </sheetViews>
  <sheetFormatPr defaultRowHeight="13.5" x14ac:dyDescent="0.15"/>
  <cols>
    <col min="1" max="1" width="4.625" style="6" hidden="1" customWidth="1"/>
    <col min="2" max="2" width="3.75" style="4" customWidth="1"/>
    <col min="3" max="3" width="4.5" style="4" bestFit="1" customWidth="1"/>
    <col min="4" max="4" width="15" style="2" customWidth="1"/>
    <col min="5" max="5" width="4" style="40" customWidth="1"/>
    <col min="6" max="6" width="6.75" style="18" customWidth="1"/>
    <col min="7" max="8" width="9.75" style="18" customWidth="1"/>
    <col min="9" max="12" width="9.75" style="3" customWidth="1"/>
    <col min="13" max="13" width="2.25" style="3" customWidth="1"/>
    <col min="14" max="14" width="6.75" style="18" customWidth="1"/>
    <col min="15" max="16" width="9.625" style="18" customWidth="1"/>
    <col min="17" max="20" width="9.625" style="3" customWidth="1"/>
    <col min="21" max="22" width="7.75" style="1" customWidth="1"/>
    <col min="23" max="23" width="8.25" style="1" customWidth="1"/>
    <col min="24" max="29" width="7" style="1" customWidth="1"/>
    <col min="30" max="16384" width="9" style="1"/>
  </cols>
  <sheetData>
    <row r="1" spans="1:29" s="4" customFormat="1" ht="13.5" customHeight="1" thickBot="1" x14ac:dyDescent="0.2">
      <c r="A1" s="21"/>
      <c r="D1" s="22"/>
      <c r="E1" s="38"/>
      <c r="F1" s="23"/>
      <c r="G1" s="23"/>
      <c r="H1" s="23"/>
      <c r="I1" s="24"/>
      <c r="J1" s="24"/>
      <c r="K1" s="24"/>
      <c r="L1" s="24"/>
      <c r="M1" s="24"/>
      <c r="N1" s="23"/>
      <c r="O1" s="23"/>
      <c r="P1" s="23"/>
      <c r="Q1" s="24"/>
      <c r="R1" s="24"/>
      <c r="S1" s="24"/>
      <c r="T1" s="24"/>
    </row>
    <row r="2" spans="1:29" s="4" customFormat="1" ht="16.5" customHeight="1" thickBot="1" x14ac:dyDescent="0.2">
      <c r="A2" s="352"/>
      <c r="B2" s="359" t="s">
        <v>3</v>
      </c>
      <c r="C2" s="355" t="s">
        <v>18</v>
      </c>
      <c r="D2" s="356"/>
      <c r="E2" s="350" t="s">
        <v>26</v>
      </c>
      <c r="F2" s="369" t="s">
        <v>27</v>
      </c>
      <c r="G2" s="370"/>
      <c r="H2" s="370"/>
      <c r="I2" s="370"/>
      <c r="J2" s="370"/>
      <c r="K2" s="370"/>
      <c r="L2" s="371"/>
      <c r="M2" s="20"/>
      <c r="N2" s="369" t="s">
        <v>31</v>
      </c>
      <c r="O2" s="370"/>
      <c r="P2" s="370"/>
      <c r="Q2" s="370"/>
      <c r="R2" s="370"/>
      <c r="S2" s="370"/>
      <c r="T2" s="371"/>
      <c r="U2" s="372" t="s">
        <v>7</v>
      </c>
      <c r="V2" s="372" t="s">
        <v>1</v>
      </c>
      <c r="W2" s="361" t="s">
        <v>19</v>
      </c>
      <c r="X2" s="347" t="s">
        <v>489</v>
      </c>
      <c r="Y2" s="341" t="s">
        <v>490</v>
      </c>
      <c r="Z2" s="344" t="s">
        <v>491</v>
      </c>
      <c r="AA2" s="347" t="s">
        <v>492</v>
      </c>
      <c r="AB2" s="341" t="s">
        <v>493</v>
      </c>
      <c r="AC2" s="344" t="s">
        <v>494</v>
      </c>
    </row>
    <row r="3" spans="1:29" s="4" customFormat="1" ht="16.5" customHeight="1" x14ac:dyDescent="0.15">
      <c r="A3" s="353"/>
      <c r="B3" s="359"/>
      <c r="C3" s="357"/>
      <c r="D3" s="356"/>
      <c r="E3" s="350"/>
      <c r="F3" s="27"/>
      <c r="G3" s="364" t="s">
        <v>17</v>
      </c>
      <c r="H3" s="376"/>
      <c r="I3" s="377"/>
      <c r="J3" s="375" t="s">
        <v>16</v>
      </c>
      <c r="K3" s="367"/>
      <c r="L3" s="368"/>
      <c r="M3" s="30"/>
      <c r="N3" s="27"/>
      <c r="O3" s="364" t="s">
        <v>17</v>
      </c>
      <c r="P3" s="365"/>
      <c r="Q3" s="366"/>
      <c r="R3" s="367" t="s">
        <v>16</v>
      </c>
      <c r="S3" s="367"/>
      <c r="T3" s="368"/>
      <c r="U3" s="373"/>
      <c r="V3" s="362"/>
      <c r="W3" s="362"/>
      <c r="X3" s="348"/>
      <c r="Y3" s="342"/>
      <c r="Z3" s="345"/>
      <c r="AA3" s="348"/>
      <c r="AB3" s="342"/>
      <c r="AC3" s="345"/>
    </row>
    <row r="4" spans="1:29" s="21" customFormat="1" ht="16.5" customHeight="1" thickBot="1" x14ac:dyDescent="0.2">
      <c r="A4" s="354"/>
      <c r="B4" s="360"/>
      <c r="C4" s="358"/>
      <c r="D4" s="358"/>
      <c r="E4" s="351"/>
      <c r="F4" s="135" t="s">
        <v>2</v>
      </c>
      <c r="G4" s="140" t="s">
        <v>0</v>
      </c>
      <c r="H4" s="141" t="s">
        <v>6</v>
      </c>
      <c r="I4" s="142" t="s">
        <v>5</v>
      </c>
      <c r="J4" s="143" t="s">
        <v>0</v>
      </c>
      <c r="K4" s="144" t="s">
        <v>6</v>
      </c>
      <c r="L4" s="145" t="s">
        <v>5</v>
      </c>
      <c r="M4" s="30"/>
      <c r="N4" s="31" t="s">
        <v>2</v>
      </c>
      <c r="O4" s="32" t="s">
        <v>0</v>
      </c>
      <c r="P4" s="33" t="s">
        <v>487</v>
      </c>
      <c r="Q4" s="34" t="s">
        <v>488</v>
      </c>
      <c r="R4" s="35" t="s">
        <v>0</v>
      </c>
      <c r="S4" s="36" t="s">
        <v>487</v>
      </c>
      <c r="T4" s="37" t="s">
        <v>488</v>
      </c>
      <c r="U4" s="374"/>
      <c r="V4" s="363"/>
      <c r="W4" s="363"/>
      <c r="X4" s="349"/>
      <c r="Y4" s="343"/>
      <c r="Z4" s="346"/>
      <c r="AA4" s="349"/>
      <c r="AB4" s="343"/>
      <c r="AC4" s="346"/>
    </row>
    <row r="5" spans="1:29" s="4" customFormat="1" ht="27" customHeight="1" thickTop="1" x14ac:dyDescent="0.15">
      <c r="A5" s="19"/>
      <c r="B5" s="136" t="s">
        <v>33</v>
      </c>
      <c r="C5" s="234">
        <v>1</v>
      </c>
      <c r="D5" s="137" t="s">
        <v>486</v>
      </c>
      <c r="E5" s="235">
        <v>2</v>
      </c>
      <c r="F5" s="50">
        <v>20</v>
      </c>
      <c r="G5" s="170">
        <v>208</v>
      </c>
      <c r="H5" s="202">
        <v>13428246</v>
      </c>
      <c r="I5" s="124">
        <v>64558.875</v>
      </c>
      <c r="J5" s="82">
        <v>24526</v>
      </c>
      <c r="K5" s="83">
        <v>13428246</v>
      </c>
      <c r="L5" s="124">
        <v>547.51064176791976</v>
      </c>
      <c r="M5" s="93"/>
      <c r="N5" s="172">
        <v>20</v>
      </c>
      <c r="O5" s="173">
        <v>203</v>
      </c>
      <c r="P5" s="174">
        <v>12464569</v>
      </c>
      <c r="Q5" s="175">
        <f t="shared" ref="Q5:Q87" si="0">IF(AND(O5&gt;0,P5&gt;0),P5/O5,0)</f>
        <v>61401.817733990145</v>
      </c>
      <c r="R5" s="176">
        <v>22758</v>
      </c>
      <c r="S5" s="174">
        <v>12464569</v>
      </c>
      <c r="T5" s="175">
        <f t="shared" ref="T5:T87" si="1">IF(AND(R5&gt;0,S5&gt;0),S5/R5,0)</f>
        <v>547.7005448633447</v>
      </c>
      <c r="U5" s="177"/>
      <c r="V5" s="178"/>
      <c r="W5" s="171"/>
      <c r="X5" s="179">
        <v>59090.909090909088</v>
      </c>
      <c r="Y5" s="180">
        <v>63636.36363636364</v>
      </c>
      <c r="Z5" s="181">
        <v>68181.818181818177</v>
      </c>
      <c r="AA5" s="182">
        <v>63000</v>
      </c>
      <c r="AB5" s="183">
        <v>80000</v>
      </c>
      <c r="AC5" s="184">
        <v>90000</v>
      </c>
    </row>
    <row r="6" spans="1:29" s="4" customFormat="1" ht="27" customHeight="1" x14ac:dyDescent="0.15">
      <c r="A6" s="19"/>
      <c r="B6" s="79" t="s">
        <v>34</v>
      </c>
      <c r="C6" s="46">
        <v>2</v>
      </c>
      <c r="D6" s="167" t="s">
        <v>35</v>
      </c>
      <c r="E6" s="196">
        <v>2</v>
      </c>
      <c r="F6" s="149">
        <v>17</v>
      </c>
      <c r="G6" s="185">
        <v>180</v>
      </c>
      <c r="H6" s="186">
        <v>3702639</v>
      </c>
      <c r="I6" s="81">
        <v>20570.216666666667</v>
      </c>
      <c r="J6" s="86">
        <v>20061</v>
      </c>
      <c r="K6" s="87">
        <v>3702639</v>
      </c>
      <c r="L6" s="81">
        <v>184.56901450575745</v>
      </c>
      <c r="M6" s="93"/>
      <c r="N6" s="95">
        <v>17</v>
      </c>
      <c r="O6" s="82">
        <v>120</v>
      </c>
      <c r="P6" s="83">
        <v>3428126</v>
      </c>
      <c r="Q6" s="81">
        <f t="shared" si="0"/>
        <v>28567.716666666667</v>
      </c>
      <c r="R6" s="187">
        <v>17940</v>
      </c>
      <c r="S6" s="83">
        <v>3428126</v>
      </c>
      <c r="T6" s="81">
        <f t="shared" si="1"/>
        <v>191.08840579710144</v>
      </c>
      <c r="U6" s="188"/>
      <c r="V6" s="85"/>
      <c r="W6" s="83"/>
      <c r="X6" s="189">
        <v>40000</v>
      </c>
      <c r="Y6" s="190">
        <v>50000</v>
      </c>
      <c r="Z6" s="191">
        <v>60000</v>
      </c>
      <c r="AA6" s="192">
        <v>29166.666666666668</v>
      </c>
      <c r="AB6" s="193">
        <v>29166.666666666668</v>
      </c>
      <c r="AC6" s="194">
        <v>29166.666666666668</v>
      </c>
    </row>
    <row r="7" spans="1:29" s="4" customFormat="1" ht="27" customHeight="1" x14ac:dyDescent="0.15">
      <c r="A7" s="19"/>
      <c r="B7" s="79" t="s">
        <v>33</v>
      </c>
      <c r="C7" s="46">
        <v>3</v>
      </c>
      <c r="D7" s="167" t="s">
        <v>87</v>
      </c>
      <c r="E7" s="196">
        <v>5</v>
      </c>
      <c r="F7" s="49">
        <v>20</v>
      </c>
      <c r="G7" s="195">
        <v>221</v>
      </c>
      <c r="H7" s="186">
        <v>15092459</v>
      </c>
      <c r="I7" s="81">
        <v>68291.669683257918</v>
      </c>
      <c r="J7" s="86">
        <v>17232</v>
      </c>
      <c r="K7" s="87">
        <v>15092459</v>
      </c>
      <c r="L7" s="81">
        <v>875.83907845868157</v>
      </c>
      <c r="M7" s="93"/>
      <c r="N7" s="95">
        <v>20</v>
      </c>
      <c r="O7" s="82">
        <v>208</v>
      </c>
      <c r="P7" s="83">
        <v>14976909</v>
      </c>
      <c r="Q7" s="81">
        <f t="shared" si="0"/>
        <v>72004.370192307688</v>
      </c>
      <c r="R7" s="187">
        <v>17208</v>
      </c>
      <c r="S7" s="83">
        <v>14976909</v>
      </c>
      <c r="T7" s="81">
        <f t="shared" si="1"/>
        <v>870.34571129707115</v>
      </c>
      <c r="U7" s="188"/>
      <c r="V7" s="85"/>
      <c r="W7" s="83"/>
      <c r="X7" s="189">
        <v>64000</v>
      </c>
      <c r="Y7" s="190">
        <v>64712.666666666664</v>
      </c>
      <c r="Z7" s="191">
        <v>65496.666666666664</v>
      </c>
      <c r="AA7" s="192">
        <v>72000</v>
      </c>
      <c r="AB7" s="193">
        <v>72395.833333333328</v>
      </c>
      <c r="AC7" s="194">
        <v>72447.916666666672</v>
      </c>
    </row>
    <row r="8" spans="1:29" s="4" customFormat="1" ht="27" customHeight="1" x14ac:dyDescent="0.15">
      <c r="A8" s="19"/>
      <c r="B8" s="79" t="s">
        <v>33</v>
      </c>
      <c r="C8" s="46">
        <v>4</v>
      </c>
      <c r="D8" s="79" t="s">
        <v>37</v>
      </c>
      <c r="E8" s="196">
        <v>4</v>
      </c>
      <c r="F8" s="197">
        <v>20</v>
      </c>
      <c r="G8" s="195">
        <v>444</v>
      </c>
      <c r="H8" s="198">
        <v>30217574</v>
      </c>
      <c r="I8" s="81">
        <v>68057.599099099098</v>
      </c>
      <c r="J8" s="86">
        <v>35887</v>
      </c>
      <c r="K8" s="87">
        <v>30217574</v>
      </c>
      <c r="L8" s="81">
        <v>842.02006297545074</v>
      </c>
      <c r="M8" s="93"/>
      <c r="N8" s="95">
        <v>20</v>
      </c>
      <c r="O8" s="82">
        <v>370</v>
      </c>
      <c r="P8" s="83">
        <v>25845729</v>
      </c>
      <c r="Q8" s="81">
        <f t="shared" si="0"/>
        <v>69853.321621621624</v>
      </c>
      <c r="R8" s="187">
        <v>29776</v>
      </c>
      <c r="S8" s="83">
        <v>25845729</v>
      </c>
      <c r="T8" s="81">
        <f t="shared" si="1"/>
        <v>868.00540703922627</v>
      </c>
      <c r="U8" s="188"/>
      <c r="V8" s="85"/>
      <c r="W8" s="83"/>
      <c r="X8" s="189">
        <v>71296.296296296292</v>
      </c>
      <c r="Y8" s="190">
        <v>72181.818181818177</v>
      </c>
      <c r="Z8" s="191">
        <v>75727.272727272721</v>
      </c>
      <c r="AA8" s="192">
        <v>78570</v>
      </c>
      <c r="AB8" s="193">
        <v>79290</v>
      </c>
      <c r="AC8" s="194">
        <v>81090</v>
      </c>
    </row>
    <row r="9" spans="1:29" s="4" customFormat="1" ht="27" customHeight="1" x14ac:dyDescent="0.15">
      <c r="A9" s="19"/>
      <c r="B9" s="79" t="s">
        <v>34</v>
      </c>
      <c r="C9" s="46">
        <v>5</v>
      </c>
      <c r="D9" s="79" t="s">
        <v>480</v>
      </c>
      <c r="E9" s="196">
        <v>4</v>
      </c>
      <c r="F9" s="199">
        <v>20</v>
      </c>
      <c r="G9" s="200">
        <v>363.9</v>
      </c>
      <c r="H9" s="186">
        <v>27519952</v>
      </c>
      <c r="I9" s="81">
        <v>75625.039846111569</v>
      </c>
      <c r="J9" s="86">
        <v>33260</v>
      </c>
      <c r="K9" s="87">
        <v>27519952</v>
      </c>
      <c r="L9" s="81">
        <v>827.41888153938669</v>
      </c>
      <c r="M9" s="93"/>
      <c r="N9" s="95">
        <v>20</v>
      </c>
      <c r="O9" s="82">
        <v>467</v>
      </c>
      <c r="P9" s="83">
        <v>32201932</v>
      </c>
      <c r="Q9" s="81">
        <f t="shared" si="0"/>
        <v>68954.88650963598</v>
      </c>
      <c r="R9" s="187">
        <v>37099</v>
      </c>
      <c r="S9" s="83">
        <v>32201932</v>
      </c>
      <c r="T9" s="81">
        <f t="shared" si="1"/>
        <v>868</v>
      </c>
      <c r="U9" s="188"/>
      <c r="V9" s="85"/>
      <c r="W9" s="83"/>
      <c r="X9" s="189" t="s">
        <v>94</v>
      </c>
      <c r="Y9" s="190">
        <v>68405.79710144928</v>
      </c>
      <c r="Z9" s="191">
        <v>68405.79710144928</v>
      </c>
      <c r="AA9" s="192">
        <v>68516.595744680846</v>
      </c>
      <c r="AB9" s="193">
        <v>68516.595744680846</v>
      </c>
      <c r="AC9" s="194">
        <v>68723.404255319154</v>
      </c>
    </row>
    <row r="10" spans="1:29" s="4" customFormat="1" ht="27" customHeight="1" x14ac:dyDescent="0.15">
      <c r="A10" s="19"/>
      <c r="B10" s="79" t="s">
        <v>33</v>
      </c>
      <c r="C10" s="46">
        <v>6</v>
      </c>
      <c r="D10" s="79" t="s">
        <v>88</v>
      </c>
      <c r="E10" s="196">
        <v>4</v>
      </c>
      <c r="F10" s="197">
        <v>20</v>
      </c>
      <c r="G10" s="195">
        <v>335</v>
      </c>
      <c r="H10" s="186">
        <v>23512278</v>
      </c>
      <c r="I10" s="81">
        <v>70185.904477611941</v>
      </c>
      <c r="J10" s="86">
        <v>28224</v>
      </c>
      <c r="K10" s="87">
        <v>23512278</v>
      </c>
      <c r="L10" s="81">
        <v>833.05973639455783</v>
      </c>
      <c r="M10" s="93"/>
      <c r="N10" s="95">
        <v>20</v>
      </c>
      <c r="O10" s="82">
        <v>282</v>
      </c>
      <c r="P10" s="83">
        <v>20904544</v>
      </c>
      <c r="Q10" s="81">
        <f t="shared" si="0"/>
        <v>74129.588652482271</v>
      </c>
      <c r="R10" s="187">
        <v>24445</v>
      </c>
      <c r="S10" s="83">
        <v>20904544</v>
      </c>
      <c r="T10" s="81">
        <f t="shared" si="1"/>
        <v>855.16645530783387</v>
      </c>
      <c r="U10" s="188"/>
      <c r="V10" s="85"/>
      <c r="W10" s="83"/>
      <c r="X10" s="189">
        <v>63840</v>
      </c>
      <c r="Y10" s="190">
        <v>67360</v>
      </c>
      <c r="Z10" s="191">
        <v>67360</v>
      </c>
      <c r="AA10" s="192">
        <v>78120</v>
      </c>
      <c r="AB10" s="193">
        <v>78300</v>
      </c>
      <c r="AC10" s="194">
        <v>79200</v>
      </c>
    </row>
    <row r="11" spans="1:29" s="4" customFormat="1" ht="27" customHeight="1" x14ac:dyDescent="0.15">
      <c r="A11" s="19"/>
      <c r="B11" s="79" t="s">
        <v>34</v>
      </c>
      <c r="C11" s="46">
        <v>7</v>
      </c>
      <c r="D11" s="79" t="s">
        <v>89</v>
      </c>
      <c r="E11" s="196">
        <v>5</v>
      </c>
      <c r="F11" s="197">
        <v>15</v>
      </c>
      <c r="G11" s="195">
        <v>151</v>
      </c>
      <c r="H11" s="186">
        <v>13881986</v>
      </c>
      <c r="I11" s="81">
        <v>91933.682119205303</v>
      </c>
      <c r="J11" s="86">
        <v>15178.5</v>
      </c>
      <c r="K11" s="87">
        <v>13881986</v>
      </c>
      <c r="L11" s="81">
        <v>914.58220509272985</v>
      </c>
      <c r="M11" s="93"/>
      <c r="N11" s="95">
        <v>15</v>
      </c>
      <c r="O11" s="82">
        <v>166</v>
      </c>
      <c r="P11" s="83">
        <v>15448444</v>
      </c>
      <c r="Q11" s="81">
        <f t="shared" si="0"/>
        <v>93062.915662650601</v>
      </c>
      <c r="R11" s="187">
        <v>16664.5</v>
      </c>
      <c r="S11" s="83">
        <v>15448444</v>
      </c>
      <c r="T11" s="81">
        <f t="shared" si="1"/>
        <v>927.02715352995892</v>
      </c>
      <c r="U11" s="188"/>
      <c r="V11" s="85"/>
      <c r="W11" s="83"/>
      <c r="X11" s="189">
        <v>96723.163841807909</v>
      </c>
      <c r="Y11" s="190">
        <v>91428.571428571435</v>
      </c>
      <c r="Z11" s="191">
        <v>100155.55555555556</v>
      </c>
      <c r="AA11" s="192">
        <v>92166.666666666672</v>
      </c>
      <c r="AB11" s="193">
        <v>92333.333333333328</v>
      </c>
      <c r="AC11" s="194">
        <v>93611.111111111109</v>
      </c>
    </row>
    <row r="12" spans="1:29" s="4" customFormat="1" ht="27" customHeight="1" x14ac:dyDescent="0.15">
      <c r="A12" s="19"/>
      <c r="B12" s="79" t="s">
        <v>33</v>
      </c>
      <c r="C12" s="46">
        <v>8</v>
      </c>
      <c r="D12" s="297" t="s">
        <v>512</v>
      </c>
      <c r="E12" s="196">
        <v>2</v>
      </c>
      <c r="F12" s="197">
        <v>20</v>
      </c>
      <c r="G12" s="195">
        <v>178</v>
      </c>
      <c r="H12" s="186">
        <v>9742670</v>
      </c>
      <c r="I12" s="81">
        <v>54734.101123595508</v>
      </c>
      <c r="J12" s="86">
        <v>11734</v>
      </c>
      <c r="K12" s="87">
        <v>9742670</v>
      </c>
      <c r="L12" s="81">
        <v>830.29401738537581</v>
      </c>
      <c r="M12" s="93"/>
      <c r="N12" s="95">
        <v>20</v>
      </c>
      <c r="O12" s="82">
        <v>202</v>
      </c>
      <c r="P12" s="83">
        <v>10590656</v>
      </c>
      <c r="Q12" s="81">
        <f t="shared" si="0"/>
        <v>52428.990099009898</v>
      </c>
      <c r="R12" s="187">
        <v>12360.25</v>
      </c>
      <c r="S12" s="83">
        <v>10590656</v>
      </c>
      <c r="T12" s="81">
        <f t="shared" si="1"/>
        <v>856.83186019700247</v>
      </c>
      <c r="U12" s="188"/>
      <c r="V12" s="85"/>
      <c r="W12" s="83"/>
      <c r="X12" s="189">
        <v>52941.176470588238</v>
      </c>
      <c r="Y12" s="190">
        <v>53066.666666666664</v>
      </c>
      <c r="Z12" s="191">
        <v>53097.345132743365</v>
      </c>
      <c r="AA12" s="192">
        <v>52740.384615384617</v>
      </c>
      <c r="AB12" s="193">
        <v>52830.188679245286</v>
      </c>
      <c r="AC12" s="194">
        <v>53240.740740740737</v>
      </c>
    </row>
    <row r="13" spans="1:29" s="4" customFormat="1" ht="27" customHeight="1" x14ac:dyDescent="0.15">
      <c r="A13" s="19"/>
      <c r="B13" s="79" t="s">
        <v>34</v>
      </c>
      <c r="C13" s="46">
        <v>9</v>
      </c>
      <c r="D13" s="79" t="s">
        <v>90</v>
      </c>
      <c r="E13" s="201">
        <v>4</v>
      </c>
      <c r="F13" s="50">
        <v>20</v>
      </c>
      <c r="G13" s="170">
        <v>315</v>
      </c>
      <c r="H13" s="202">
        <v>25566099</v>
      </c>
      <c r="I13" s="81">
        <v>81162.219047619044</v>
      </c>
      <c r="J13" s="86">
        <v>27099</v>
      </c>
      <c r="K13" s="87">
        <v>25566099</v>
      </c>
      <c r="L13" s="81">
        <v>943.43330012177569</v>
      </c>
      <c r="M13" s="93"/>
      <c r="N13" s="95">
        <v>20</v>
      </c>
      <c r="O13" s="82">
        <v>356</v>
      </c>
      <c r="P13" s="83">
        <v>30515733</v>
      </c>
      <c r="Q13" s="81">
        <f t="shared" si="0"/>
        <v>85718.351123595508</v>
      </c>
      <c r="R13" s="187">
        <v>31176</v>
      </c>
      <c r="S13" s="83">
        <v>30515733</v>
      </c>
      <c r="T13" s="81">
        <f t="shared" si="1"/>
        <v>978.82130484988454</v>
      </c>
      <c r="U13" s="188"/>
      <c r="V13" s="85"/>
      <c r="W13" s="83"/>
      <c r="X13" s="189">
        <v>83011.583011583018</v>
      </c>
      <c r="Y13" s="190">
        <v>96153.846153846156</v>
      </c>
      <c r="Z13" s="191">
        <v>95785.440613026818</v>
      </c>
      <c r="AA13" s="192">
        <v>88571.428571428565</v>
      </c>
      <c r="AB13" s="193">
        <v>91428.571428571435</v>
      </c>
      <c r="AC13" s="194">
        <v>94285.71428571429</v>
      </c>
    </row>
    <row r="14" spans="1:29" s="4" customFormat="1" ht="27" customHeight="1" x14ac:dyDescent="0.15">
      <c r="A14" s="19"/>
      <c r="B14" s="79" t="s">
        <v>33</v>
      </c>
      <c r="C14" s="46">
        <v>10</v>
      </c>
      <c r="D14" s="79" t="s">
        <v>38</v>
      </c>
      <c r="E14" s="236">
        <v>4</v>
      </c>
      <c r="F14" s="50">
        <v>20</v>
      </c>
      <c r="G14" s="170">
        <v>348</v>
      </c>
      <c r="H14" s="202">
        <v>21119839</v>
      </c>
      <c r="I14" s="81">
        <v>60689.192528735635</v>
      </c>
      <c r="J14" s="86">
        <v>25084</v>
      </c>
      <c r="K14" s="87">
        <v>21119839</v>
      </c>
      <c r="L14" s="81">
        <v>841.96455908148619</v>
      </c>
      <c r="M14" s="93"/>
      <c r="N14" s="95">
        <v>20</v>
      </c>
      <c r="O14" s="82">
        <v>356</v>
      </c>
      <c r="P14" s="83">
        <v>24904910</v>
      </c>
      <c r="Q14" s="81">
        <f t="shared" si="0"/>
        <v>69957.612359550563</v>
      </c>
      <c r="R14" s="187">
        <v>28692</v>
      </c>
      <c r="S14" s="83">
        <v>24904910</v>
      </c>
      <c r="T14" s="81">
        <f t="shared" si="1"/>
        <v>868.00885264185138</v>
      </c>
      <c r="U14" s="188"/>
      <c r="V14" s="85"/>
      <c r="W14" s="83"/>
      <c r="X14" s="189">
        <v>54644.8087431694</v>
      </c>
      <c r="Y14" s="190">
        <v>65573.770491803283</v>
      </c>
      <c r="Z14" s="191">
        <v>76010.101010101003</v>
      </c>
      <c r="AA14" s="192">
        <v>78570</v>
      </c>
      <c r="AB14" s="193">
        <v>79290</v>
      </c>
      <c r="AC14" s="194">
        <v>81090</v>
      </c>
    </row>
    <row r="15" spans="1:29" s="4" customFormat="1" ht="27" customHeight="1" x14ac:dyDescent="0.15">
      <c r="A15" s="19"/>
      <c r="B15" s="79" t="s">
        <v>34</v>
      </c>
      <c r="C15" s="46">
        <v>11</v>
      </c>
      <c r="D15" s="167" t="s">
        <v>91</v>
      </c>
      <c r="E15" s="201">
        <v>4</v>
      </c>
      <c r="F15" s="50">
        <v>20</v>
      </c>
      <c r="G15" s="170">
        <v>396</v>
      </c>
      <c r="H15" s="202">
        <v>27005901</v>
      </c>
      <c r="I15" s="81">
        <v>68196.719696969696</v>
      </c>
      <c r="J15" s="86">
        <v>32075</v>
      </c>
      <c r="K15" s="87">
        <v>27005901</v>
      </c>
      <c r="L15" s="81">
        <v>841.96106001558849</v>
      </c>
      <c r="M15" s="93"/>
      <c r="N15" s="95">
        <v>20</v>
      </c>
      <c r="O15" s="82">
        <v>419</v>
      </c>
      <c r="P15" s="83">
        <v>28244261</v>
      </c>
      <c r="Q15" s="81">
        <f t="shared" si="0"/>
        <v>67408.737470167063</v>
      </c>
      <c r="R15" s="187">
        <v>32539</v>
      </c>
      <c r="S15" s="83">
        <v>28244261</v>
      </c>
      <c r="T15" s="81">
        <f t="shared" si="1"/>
        <v>868.01256953194627</v>
      </c>
      <c r="U15" s="188"/>
      <c r="V15" s="85"/>
      <c r="W15" s="83"/>
      <c r="X15" s="189">
        <v>70897.435897435891</v>
      </c>
      <c r="Y15" s="190">
        <v>76307.692307692312</v>
      </c>
      <c r="Z15" s="191">
        <v>76500</v>
      </c>
      <c r="AA15" s="192">
        <v>78570</v>
      </c>
      <c r="AB15" s="193">
        <v>79290.666666666672</v>
      </c>
      <c r="AC15" s="194">
        <v>81090</v>
      </c>
    </row>
    <row r="16" spans="1:29" s="4" customFormat="1" ht="27" customHeight="1" x14ac:dyDescent="0.15">
      <c r="A16" s="19"/>
      <c r="B16" s="79" t="s">
        <v>33</v>
      </c>
      <c r="C16" s="46">
        <v>12</v>
      </c>
      <c r="D16" s="166" t="s">
        <v>39</v>
      </c>
      <c r="E16" s="196">
        <v>2</v>
      </c>
      <c r="F16" s="50">
        <v>10</v>
      </c>
      <c r="G16" s="170">
        <v>48</v>
      </c>
      <c r="H16" s="202">
        <v>5310420</v>
      </c>
      <c r="I16" s="81">
        <v>110633.75</v>
      </c>
      <c r="J16" s="86">
        <v>6336</v>
      </c>
      <c r="K16" s="87">
        <v>5310420</v>
      </c>
      <c r="L16" s="81">
        <v>838.13446969696975</v>
      </c>
      <c r="M16" s="93"/>
      <c r="N16" s="95">
        <v>10</v>
      </c>
      <c r="O16" s="82">
        <v>48</v>
      </c>
      <c r="P16" s="83">
        <v>5481365</v>
      </c>
      <c r="Q16" s="81">
        <f t="shared" si="0"/>
        <v>114195.10416666667</v>
      </c>
      <c r="R16" s="187">
        <v>6288</v>
      </c>
      <c r="S16" s="83">
        <v>5481365</v>
      </c>
      <c r="T16" s="81">
        <f t="shared" si="1"/>
        <v>871.71835241730275</v>
      </c>
      <c r="U16" s="188"/>
      <c r="V16" s="85"/>
      <c r="W16" s="83"/>
      <c r="X16" s="189">
        <v>105208.33333333333</v>
      </c>
      <c r="Y16" s="190">
        <v>110937.5</v>
      </c>
      <c r="Z16" s="191">
        <v>113270.83333333333</v>
      </c>
      <c r="AA16" s="192">
        <v>118800</v>
      </c>
      <c r="AB16" s="193">
        <v>121440</v>
      </c>
      <c r="AC16" s="194">
        <v>122760</v>
      </c>
    </row>
    <row r="17" spans="1:29" s="4" customFormat="1" ht="27" customHeight="1" x14ac:dyDescent="0.15">
      <c r="A17" s="19"/>
      <c r="B17" s="79" t="s">
        <v>34</v>
      </c>
      <c r="C17" s="46">
        <v>13</v>
      </c>
      <c r="D17" s="167" t="s">
        <v>40</v>
      </c>
      <c r="E17" s="196">
        <v>5</v>
      </c>
      <c r="F17" s="197">
        <v>20</v>
      </c>
      <c r="G17" s="195">
        <v>204</v>
      </c>
      <c r="H17" s="186">
        <v>11088609</v>
      </c>
      <c r="I17" s="81">
        <v>54355.926470588238</v>
      </c>
      <c r="J17" s="86">
        <v>20699</v>
      </c>
      <c r="K17" s="87">
        <v>11088609</v>
      </c>
      <c r="L17" s="81">
        <v>535.70747379100442</v>
      </c>
      <c r="M17" s="93"/>
      <c r="N17" s="95">
        <v>20</v>
      </c>
      <c r="O17" s="82">
        <v>204</v>
      </c>
      <c r="P17" s="83">
        <v>12168148</v>
      </c>
      <c r="Q17" s="81">
        <f t="shared" si="0"/>
        <v>59647.784313725489</v>
      </c>
      <c r="R17" s="187">
        <v>19380</v>
      </c>
      <c r="S17" s="83">
        <v>12168148</v>
      </c>
      <c r="T17" s="81">
        <f t="shared" si="1"/>
        <v>627.87141382868936</v>
      </c>
      <c r="U17" s="188"/>
      <c r="V17" s="85"/>
      <c r="W17" s="83"/>
      <c r="X17" s="189">
        <v>58823.529411764706</v>
      </c>
      <c r="Y17" s="190">
        <v>52083.333333333336</v>
      </c>
      <c r="Z17" s="191">
        <v>54166.666666666664</v>
      </c>
      <c r="AA17" s="192">
        <v>60416.666666666664</v>
      </c>
      <c r="AB17" s="193">
        <v>70833.333333333328</v>
      </c>
      <c r="AC17" s="194">
        <v>77083.333333333328</v>
      </c>
    </row>
    <row r="18" spans="1:29" s="4" customFormat="1" ht="27" customHeight="1" x14ac:dyDescent="0.15">
      <c r="A18" s="19"/>
      <c r="B18" s="79" t="s">
        <v>33</v>
      </c>
      <c r="C18" s="46">
        <v>14</v>
      </c>
      <c r="D18" s="167" t="s">
        <v>41</v>
      </c>
      <c r="E18" s="196">
        <v>5</v>
      </c>
      <c r="F18" s="197">
        <v>10</v>
      </c>
      <c r="G18" s="195">
        <v>175</v>
      </c>
      <c r="H18" s="186">
        <v>15071073</v>
      </c>
      <c r="I18" s="81">
        <v>86120.417142857143</v>
      </c>
      <c r="J18" s="86">
        <v>17992</v>
      </c>
      <c r="K18" s="87">
        <v>15071073</v>
      </c>
      <c r="L18" s="81">
        <v>837.65412405513564</v>
      </c>
      <c r="M18" s="93"/>
      <c r="N18" s="95">
        <v>10</v>
      </c>
      <c r="O18" s="82">
        <v>192</v>
      </c>
      <c r="P18" s="83">
        <v>17443555</v>
      </c>
      <c r="Q18" s="81">
        <f t="shared" si="0"/>
        <v>90851.848958333328</v>
      </c>
      <c r="R18" s="187">
        <v>19663</v>
      </c>
      <c r="S18" s="83">
        <v>17443555</v>
      </c>
      <c r="T18" s="81">
        <f t="shared" si="1"/>
        <v>887.1258200681483</v>
      </c>
      <c r="U18" s="188"/>
      <c r="V18" s="85"/>
      <c r="W18" s="83"/>
      <c r="X18" s="189">
        <v>88765.625</v>
      </c>
      <c r="Y18" s="190">
        <v>94355.828220858893</v>
      </c>
      <c r="Z18" s="191">
        <v>95029.239766081868</v>
      </c>
      <c r="AA18" s="192">
        <v>91979.166666666672</v>
      </c>
      <c r="AB18" s="193">
        <v>92187.5</v>
      </c>
      <c r="AC18" s="194">
        <v>95312.5</v>
      </c>
    </row>
    <row r="19" spans="1:29" s="4" customFormat="1" ht="27" customHeight="1" x14ac:dyDescent="0.15">
      <c r="A19" s="19"/>
      <c r="B19" s="79" t="s">
        <v>34</v>
      </c>
      <c r="C19" s="46">
        <v>15</v>
      </c>
      <c r="D19" s="147" t="s">
        <v>42</v>
      </c>
      <c r="E19" s="196">
        <v>2</v>
      </c>
      <c r="F19" s="197">
        <v>20</v>
      </c>
      <c r="G19" s="195">
        <v>274</v>
      </c>
      <c r="H19" s="186">
        <v>20910959</v>
      </c>
      <c r="I19" s="81">
        <v>76317.368613138693</v>
      </c>
      <c r="J19" s="86">
        <v>22365.5</v>
      </c>
      <c r="K19" s="87">
        <v>20910959</v>
      </c>
      <c r="L19" s="81">
        <v>934.96496836645724</v>
      </c>
      <c r="M19" s="93"/>
      <c r="N19" s="203">
        <v>25</v>
      </c>
      <c r="O19" s="82">
        <v>333</v>
      </c>
      <c r="P19" s="83">
        <v>24467028</v>
      </c>
      <c r="Q19" s="81">
        <f t="shared" si="0"/>
        <v>73474.558558558565</v>
      </c>
      <c r="R19" s="187">
        <v>26399</v>
      </c>
      <c r="S19" s="83">
        <v>24467028</v>
      </c>
      <c r="T19" s="81">
        <f t="shared" si="1"/>
        <v>926.8164703208455</v>
      </c>
      <c r="U19" s="188"/>
      <c r="V19" s="85"/>
      <c r="W19" s="83"/>
      <c r="X19" s="189">
        <v>78358.649789029529</v>
      </c>
      <c r="Y19" s="190">
        <v>78422.222222222219</v>
      </c>
      <c r="Z19" s="191">
        <v>82758.620689655174</v>
      </c>
      <c r="AA19" s="192">
        <v>71557.972067039111</v>
      </c>
      <c r="AB19" s="193">
        <v>74772.398096420438</v>
      </c>
      <c r="AC19" s="194">
        <v>75232.678882068474</v>
      </c>
    </row>
    <row r="20" spans="1:29" s="4" customFormat="1" ht="27" customHeight="1" x14ac:dyDescent="0.15">
      <c r="A20" s="19"/>
      <c r="B20" s="79" t="s">
        <v>33</v>
      </c>
      <c r="C20" s="46">
        <v>16</v>
      </c>
      <c r="D20" s="146" t="s">
        <v>481</v>
      </c>
      <c r="E20" s="196">
        <v>4</v>
      </c>
      <c r="F20" s="204">
        <v>20</v>
      </c>
      <c r="G20" s="205">
        <v>285</v>
      </c>
      <c r="H20" s="186">
        <v>20165594</v>
      </c>
      <c r="I20" s="81">
        <v>70756.47017543859</v>
      </c>
      <c r="J20" s="86">
        <v>23912</v>
      </c>
      <c r="K20" s="87">
        <v>20165594</v>
      </c>
      <c r="L20" s="81">
        <v>843.32527601204413</v>
      </c>
      <c r="M20" s="93"/>
      <c r="N20" s="95">
        <v>20</v>
      </c>
      <c r="O20" s="82">
        <v>361</v>
      </c>
      <c r="P20" s="83">
        <v>27083205</v>
      </c>
      <c r="Q20" s="81">
        <f t="shared" si="0"/>
        <v>75022.728531855959</v>
      </c>
      <c r="R20" s="187">
        <v>31130</v>
      </c>
      <c r="S20" s="83">
        <v>27083205</v>
      </c>
      <c r="T20" s="81">
        <f t="shared" si="1"/>
        <v>870.00337295213615</v>
      </c>
      <c r="U20" s="188"/>
      <c r="V20" s="85"/>
      <c r="W20" s="83"/>
      <c r="X20" s="189">
        <v>53734.197452229302</v>
      </c>
      <c r="Y20" s="190">
        <v>55734.960606060609</v>
      </c>
      <c r="Z20" s="191">
        <v>55882.352941176468</v>
      </c>
      <c r="AA20" s="192">
        <v>75022.728531855959</v>
      </c>
      <c r="AB20" s="193">
        <v>75022.728531855959</v>
      </c>
      <c r="AC20" s="194">
        <v>75022.728531855959</v>
      </c>
    </row>
    <row r="21" spans="1:29" s="4" customFormat="1" ht="27" customHeight="1" x14ac:dyDescent="0.15">
      <c r="A21" s="19"/>
      <c r="B21" s="79" t="s">
        <v>34</v>
      </c>
      <c r="C21" s="46">
        <v>17</v>
      </c>
      <c r="D21" s="167" t="s">
        <v>92</v>
      </c>
      <c r="E21" s="196">
        <v>4</v>
      </c>
      <c r="F21" s="197">
        <v>20</v>
      </c>
      <c r="G21" s="195">
        <v>288</v>
      </c>
      <c r="H21" s="186">
        <v>21002889</v>
      </c>
      <c r="I21" s="81">
        <v>72926.697916666672</v>
      </c>
      <c r="J21" s="86">
        <v>24678</v>
      </c>
      <c r="K21" s="87">
        <v>21002889</v>
      </c>
      <c r="L21" s="81">
        <v>851.07743739362991</v>
      </c>
      <c r="M21" s="93"/>
      <c r="N21" s="95">
        <v>20</v>
      </c>
      <c r="O21" s="82">
        <v>323</v>
      </c>
      <c r="P21" s="83">
        <v>21493187</v>
      </c>
      <c r="Q21" s="81">
        <f t="shared" si="0"/>
        <v>66542.374613003092</v>
      </c>
      <c r="R21" s="187">
        <v>24750.75</v>
      </c>
      <c r="S21" s="83">
        <v>21493187</v>
      </c>
      <c r="T21" s="81">
        <f t="shared" si="1"/>
        <v>868.38528125410346</v>
      </c>
      <c r="U21" s="188"/>
      <c r="V21" s="85"/>
      <c r="W21" s="83"/>
      <c r="X21" s="189">
        <v>71466.666666666672</v>
      </c>
      <c r="Y21" s="190">
        <v>70357.142857142855</v>
      </c>
      <c r="Z21" s="191">
        <v>72857.142857142855</v>
      </c>
      <c r="AA21" s="192">
        <v>66466.666666666672</v>
      </c>
      <c r="AB21" s="193">
        <v>66466.666666666672</v>
      </c>
      <c r="AC21" s="194">
        <v>66466.666666666672</v>
      </c>
    </row>
    <row r="22" spans="1:29" s="4" customFormat="1" ht="27" customHeight="1" x14ac:dyDescent="0.15">
      <c r="A22" s="19"/>
      <c r="B22" s="79" t="s">
        <v>33</v>
      </c>
      <c r="C22" s="46">
        <v>18</v>
      </c>
      <c r="D22" s="167" t="s">
        <v>43</v>
      </c>
      <c r="E22" s="196">
        <v>4</v>
      </c>
      <c r="F22" s="197">
        <v>37</v>
      </c>
      <c r="G22" s="195">
        <v>665</v>
      </c>
      <c r="H22" s="186">
        <v>37350158</v>
      </c>
      <c r="I22" s="81">
        <v>56165.651127819547</v>
      </c>
      <c r="J22" s="86">
        <v>44628.75</v>
      </c>
      <c r="K22" s="87">
        <v>37350158</v>
      </c>
      <c r="L22" s="81">
        <v>836.90800212867271</v>
      </c>
      <c r="M22" s="93"/>
      <c r="N22" s="95">
        <v>37</v>
      </c>
      <c r="O22" s="82">
        <v>645</v>
      </c>
      <c r="P22" s="83">
        <v>39775470</v>
      </c>
      <c r="Q22" s="81">
        <f t="shared" si="0"/>
        <v>61667.395348837206</v>
      </c>
      <c r="R22" s="187">
        <v>45482</v>
      </c>
      <c r="S22" s="83">
        <v>39775470</v>
      </c>
      <c r="T22" s="81">
        <f t="shared" si="1"/>
        <v>874.53212259795089</v>
      </c>
      <c r="U22" s="188"/>
      <c r="V22" s="85"/>
      <c r="W22" s="83"/>
      <c r="X22" s="189">
        <v>62822.180790960454</v>
      </c>
      <c r="Y22" s="190">
        <v>66332.627118644072</v>
      </c>
      <c r="Z22" s="191">
        <v>69803.389830508473</v>
      </c>
      <c r="AA22" s="192">
        <v>64538.461538461539</v>
      </c>
      <c r="AB22" s="193">
        <v>66076.923076923078</v>
      </c>
      <c r="AC22" s="194">
        <v>67615.38461538461</v>
      </c>
    </row>
    <row r="23" spans="1:29" s="4" customFormat="1" ht="27" customHeight="1" x14ac:dyDescent="0.15">
      <c r="A23" s="19"/>
      <c r="B23" s="79" t="s">
        <v>34</v>
      </c>
      <c r="C23" s="46">
        <v>19</v>
      </c>
      <c r="D23" s="168" t="s">
        <v>44</v>
      </c>
      <c r="E23" s="237">
        <v>5</v>
      </c>
      <c r="F23" s="204">
        <v>10</v>
      </c>
      <c r="G23" s="205">
        <v>94</v>
      </c>
      <c r="H23" s="206">
        <v>5693134</v>
      </c>
      <c r="I23" s="81">
        <v>60565.255319148935</v>
      </c>
      <c r="J23" s="86">
        <v>6859</v>
      </c>
      <c r="K23" s="87">
        <v>5693134</v>
      </c>
      <c r="L23" s="81">
        <v>830.02391019098991</v>
      </c>
      <c r="M23" s="93"/>
      <c r="N23" s="95">
        <v>10</v>
      </c>
      <c r="O23" s="82">
        <v>61</v>
      </c>
      <c r="P23" s="83">
        <v>3948078</v>
      </c>
      <c r="Q23" s="81">
        <f t="shared" si="0"/>
        <v>64722.590163934423</v>
      </c>
      <c r="R23" s="187">
        <v>4684</v>
      </c>
      <c r="S23" s="83">
        <v>3948078</v>
      </c>
      <c r="T23" s="81">
        <f t="shared" si="1"/>
        <v>842.88599487617421</v>
      </c>
      <c r="U23" s="188"/>
      <c r="V23" s="85"/>
      <c r="W23" s="83"/>
      <c r="X23" s="189" t="s">
        <v>95</v>
      </c>
      <c r="Y23" s="190" t="s">
        <v>94</v>
      </c>
      <c r="Z23" s="191" t="s">
        <v>94</v>
      </c>
      <c r="AA23" s="192">
        <v>80724</v>
      </c>
      <c r="AB23" s="193">
        <v>80724</v>
      </c>
      <c r="AC23" s="194">
        <v>80724</v>
      </c>
    </row>
    <row r="24" spans="1:29" s="4" customFormat="1" ht="27" customHeight="1" x14ac:dyDescent="0.15">
      <c r="A24" s="19"/>
      <c r="B24" s="79" t="s">
        <v>33</v>
      </c>
      <c r="C24" s="46">
        <v>20</v>
      </c>
      <c r="D24" s="302" t="s">
        <v>45</v>
      </c>
      <c r="E24" s="196">
        <v>2</v>
      </c>
      <c r="F24" s="204">
        <v>10</v>
      </c>
      <c r="G24" s="205">
        <v>66</v>
      </c>
      <c r="H24" s="186">
        <v>5748295</v>
      </c>
      <c r="I24" s="81">
        <v>87095.378787878784</v>
      </c>
      <c r="J24" s="86">
        <v>5694</v>
      </c>
      <c r="K24" s="87">
        <v>5748295</v>
      </c>
      <c r="L24" s="81">
        <v>1009.5354759395856</v>
      </c>
      <c r="M24" s="93"/>
      <c r="N24" s="95">
        <v>10</v>
      </c>
      <c r="O24" s="82">
        <v>93</v>
      </c>
      <c r="P24" s="83">
        <v>9339336</v>
      </c>
      <c r="Q24" s="81">
        <f t="shared" si="0"/>
        <v>100422.96774193548</v>
      </c>
      <c r="R24" s="187">
        <v>9180.4</v>
      </c>
      <c r="S24" s="83">
        <v>9339336</v>
      </c>
      <c r="T24" s="81">
        <f t="shared" si="1"/>
        <v>1017.3125354015076</v>
      </c>
      <c r="U24" s="188"/>
      <c r="V24" s="85"/>
      <c r="W24" s="83"/>
      <c r="X24" s="189">
        <v>82786</v>
      </c>
      <c r="Y24" s="190">
        <v>82786</v>
      </c>
      <c r="Z24" s="191">
        <v>82786</v>
      </c>
      <c r="AA24" s="192">
        <v>156240</v>
      </c>
      <c r="AB24" s="193">
        <v>156240</v>
      </c>
      <c r="AC24" s="194">
        <v>156240</v>
      </c>
    </row>
    <row r="25" spans="1:29" s="4" customFormat="1" ht="27" customHeight="1" x14ac:dyDescent="0.15">
      <c r="A25" s="19"/>
      <c r="B25" s="79" t="s">
        <v>34</v>
      </c>
      <c r="C25" s="46">
        <v>21</v>
      </c>
      <c r="D25" s="168" t="s">
        <v>46</v>
      </c>
      <c r="E25" s="196">
        <v>4</v>
      </c>
      <c r="F25" s="197">
        <v>10</v>
      </c>
      <c r="G25" s="195">
        <v>118</v>
      </c>
      <c r="H25" s="186">
        <v>8537828</v>
      </c>
      <c r="I25" s="81">
        <v>72354.474576271183</v>
      </c>
      <c r="J25" s="86">
        <v>9672</v>
      </c>
      <c r="K25" s="87">
        <v>8537828</v>
      </c>
      <c r="L25" s="81">
        <v>882.73655913978496</v>
      </c>
      <c r="M25" s="93"/>
      <c r="N25" s="95"/>
      <c r="O25" s="82"/>
      <c r="P25" s="83"/>
      <c r="Q25" s="81">
        <f t="shared" si="0"/>
        <v>0</v>
      </c>
      <c r="R25" s="187"/>
      <c r="S25" s="83"/>
      <c r="T25" s="81">
        <f t="shared" si="1"/>
        <v>0</v>
      </c>
      <c r="U25" s="188"/>
      <c r="V25" s="85" t="s">
        <v>373</v>
      </c>
      <c r="W25" s="83"/>
      <c r="X25" s="189">
        <v>64888.2</v>
      </c>
      <c r="Y25" s="190">
        <v>66666.666666666672</v>
      </c>
      <c r="Z25" s="191">
        <v>66666.666666666672</v>
      </c>
      <c r="AA25" s="207" t="s">
        <v>495</v>
      </c>
      <c r="AB25" s="208" t="s">
        <v>495</v>
      </c>
      <c r="AC25" s="193" t="s">
        <v>495</v>
      </c>
    </row>
    <row r="26" spans="1:29" s="4" customFormat="1" ht="27" customHeight="1" x14ac:dyDescent="0.15">
      <c r="A26" s="19"/>
      <c r="B26" s="79" t="s">
        <v>33</v>
      </c>
      <c r="C26" s="46">
        <v>22</v>
      </c>
      <c r="D26" s="168" t="s">
        <v>47</v>
      </c>
      <c r="E26" s="196">
        <v>4</v>
      </c>
      <c r="F26" s="197">
        <v>20</v>
      </c>
      <c r="G26" s="195">
        <v>296</v>
      </c>
      <c r="H26" s="186">
        <v>19033786</v>
      </c>
      <c r="I26" s="81">
        <v>64303.33108108108</v>
      </c>
      <c r="J26" s="86">
        <v>23020</v>
      </c>
      <c r="K26" s="87">
        <v>19033786</v>
      </c>
      <c r="L26" s="81">
        <v>826.83692441355345</v>
      </c>
      <c r="M26" s="93"/>
      <c r="N26" s="95">
        <v>20</v>
      </c>
      <c r="O26" s="82">
        <v>275</v>
      </c>
      <c r="P26" s="83">
        <v>18518557</v>
      </c>
      <c r="Q26" s="81">
        <f t="shared" si="0"/>
        <v>67340.207272727275</v>
      </c>
      <c r="R26" s="187">
        <v>21433</v>
      </c>
      <c r="S26" s="83">
        <v>18518557</v>
      </c>
      <c r="T26" s="81">
        <f t="shared" si="1"/>
        <v>864.02076237577569</v>
      </c>
      <c r="U26" s="188"/>
      <c r="V26" s="85"/>
      <c r="W26" s="83"/>
      <c r="X26" s="189">
        <v>65384.615384615383</v>
      </c>
      <c r="Y26" s="190">
        <v>65384.615384615383</v>
      </c>
      <c r="Z26" s="191">
        <v>65384.615384615383</v>
      </c>
      <c r="AA26" s="192">
        <v>69090.909090909088</v>
      </c>
      <c r="AB26" s="193">
        <v>70545.454545454544</v>
      </c>
      <c r="AC26" s="194">
        <v>70909.090909090912</v>
      </c>
    </row>
    <row r="27" spans="1:29" s="4" customFormat="1" ht="27" customHeight="1" x14ac:dyDescent="0.15">
      <c r="A27" s="19"/>
      <c r="B27" s="79" t="s">
        <v>34</v>
      </c>
      <c r="C27" s="46">
        <v>23</v>
      </c>
      <c r="D27" s="167" t="s">
        <v>48</v>
      </c>
      <c r="E27" s="196">
        <v>4</v>
      </c>
      <c r="F27" s="197">
        <v>20</v>
      </c>
      <c r="G27" s="195">
        <v>443</v>
      </c>
      <c r="H27" s="186">
        <v>32361663</v>
      </c>
      <c r="I27" s="81">
        <v>73051.158013544016</v>
      </c>
      <c r="J27" s="86">
        <v>38920</v>
      </c>
      <c r="K27" s="87">
        <v>32361663</v>
      </c>
      <c r="L27" s="81">
        <v>831.49185508735866</v>
      </c>
      <c r="M27" s="93"/>
      <c r="N27" s="95">
        <v>20</v>
      </c>
      <c r="O27" s="82">
        <v>406</v>
      </c>
      <c r="P27" s="83">
        <v>30698031</v>
      </c>
      <c r="Q27" s="81">
        <f t="shared" si="0"/>
        <v>75610.913793103449</v>
      </c>
      <c r="R27" s="187">
        <v>35900.5</v>
      </c>
      <c r="S27" s="83">
        <v>30698031</v>
      </c>
      <c r="T27" s="81">
        <f t="shared" si="1"/>
        <v>855.08644726396574</v>
      </c>
      <c r="U27" s="188"/>
      <c r="V27" s="85"/>
      <c r="W27" s="83"/>
      <c r="X27" s="189">
        <v>63840</v>
      </c>
      <c r="Y27" s="190">
        <v>66234</v>
      </c>
      <c r="Z27" s="191">
        <v>70000</v>
      </c>
      <c r="AA27" s="192">
        <v>81828.703703703708</v>
      </c>
      <c r="AB27" s="193">
        <v>84166.666666666672</v>
      </c>
      <c r="AC27" s="194">
        <v>87291.666666666672</v>
      </c>
    </row>
    <row r="28" spans="1:29" s="4" customFormat="1" ht="27" customHeight="1" x14ac:dyDescent="0.15">
      <c r="A28" s="19"/>
      <c r="B28" s="79" t="s">
        <v>34</v>
      </c>
      <c r="C28" s="46">
        <v>24</v>
      </c>
      <c r="D28" s="168" t="s">
        <v>49</v>
      </c>
      <c r="E28" s="196">
        <v>5</v>
      </c>
      <c r="F28" s="49">
        <v>20</v>
      </c>
      <c r="G28" s="200">
        <v>149</v>
      </c>
      <c r="H28" s="186">
        <v>14110620</v>
      </c>
      <c r="I28" s="81">
        <v>94702.147651006715</v>
      </c>
      <c r="J28" s="86">
        <v>14409</v>
      </c>
      <c r="K28" s="87">
        <v>14110620</v>
      </c>
      <c r="L28" s="81">
        <v>979.29210909848007</v>
      </c>
      <c r="M28" s="93"/>
      <c r="N28" s="95">
        <v>20</v>
      </c>
      <c r="O28" s="82">
        <v>103</v>
      </c>
      <c r="P28" s="83">
        <v>10318477</v>
      </c>
      <c r="Q28" s="81">
        <f t="shared" si="0"/>
        <v>100179.38834951456</v>
      </c>
      <c r="R28" s="187">
        <v>11910</v>
      </c>
      <c r="S28" s="83">
        <v>10318477</v>
      </c>
      <c r="T28" s="81">
        <f t="shared" si="1"/>
        <v>866.37086481947938</v>
      </c>
      <c r="U28" s="188"/>
      <c r="V28" s="85"/>
      <c r="W28" s="83"/>
      <c r="X28" s="189">
        <v>63832.335329341317</v>
      </c>
      <c r="Y28" s="190">
        <v>78947.368421052626</v>
      </c>
      <c r="Z28" s="191">
        <v>79487.179487179485</v>
      </c>
      <c r="AA28" s="192">
        <v>102912.6213592233</v>
      </c>
      <c r="AB28" s="193">
        <v>103883.49514563107</v>
      </c>
      <c r="AC28" s="194">
        <v>104854.36893203884</v>
      </c>
    </row>
    <row r="29" spans="1:29" s="4" customFormat="1" ht="27" customHeight="1" x14ac:dyDescent="0.15">
      <c r="A29" s="19"/>
      <c r="B29" s="79" t="s">
        <v>33</v>
      </c>
      <c r="C29" s="46">
        <v>25</v>
      </c>
      <c r="D29" s="79" t="s">
        <v>482</v>
      </c>
      <c r="E29" s="196">
        <v>4</v>
      </c>
      <c r="F29" s="49">
        <v>20</v>
      </c>
      <c r="G29" s="209">
        <v>415</v>
      </c>
      <c r="H29" s="210">
        <v>27489200</v>
      </c>
      <c r="I29" s="81">
        <v>66239.03614457832</v>
      </c>
      <c r="J29" s="90">
        <v>32013</v>
      </c>
      <c r="K29" s="91">
        <v>27489200</v>
      </c>
      <c r="L29" s="81">
        <v>858.68865773279606</v>
      </c>
      <c r="M29" s="93"/>
      <c r="N29" s="95">
        <v>20</v>
      </c>
      <c r="O29" s="82">
        <v>451</v>
      </c>
      <c r="P29" s="83">
        <v>30354106</v>
      </c>
      <c r="Q29" s="81">
        <f t="shared" si="0"/>
        <v>67304.004434589806</v>
      </c>
      <c r="R29" s="187">
        <v>34601</v>
      </c>
      <c r="S29" s="83">
        <v>30354106</v>
      </c>
      <c r="T29" s="81">
        <f t="shared" si="1"/>
        <v>877.26094621542734</v>
      </c>
      <c r="U29" s="188"/>
      <c r="V29" s="85"/>
      <c r="W29" s="83"/>
      <c r="X29" s="211">
        <v>76391.959798994969</v>
      </c>
      <c r="Y29" s="212">
        <v>74096</v>
      </c>
      <c r="Z29" s="213">
        <v>75856</v>
      </c>
      <c r="AA29" s="192">
        <v>78804.34782608696</v>
      </c>
      <c r="AB29" s="193">
        <v>82812.5</v>
      </c>
      <c r="AC29" s="194">
        <v>84895.833333333328</v>
      </c>
    </row>
    <row r="30" spans="1:29" s="4" customFormat="1" ht="27" customHeight="1" x14ac:dyDescent="0.15">
      <c r="A30" s="19"/>
      <c r="B30" s="79" t="s">
        <v>34</v>
      </c>
      <c r="C30" s="46">
        <v>26</v>
      </c>
      <c r="D30" s="79" t="s">
        <v>52</v>
      </c>
      <c r="E30" s="196">
        <v>4</v>
      </c>
      <c r="F30" s="50">
        <v>20</v>
      </c>
      <c r="G30" s="170">
        <v>374</v>
      </c>
      <c r="H30" s="202">
        <v>27501361</v>
      </c>
      <c r="I30" s="81">
        <v>73533.050802139041</v>
      </c>
      <c r="J30" s="90">
        <v>32912</v>
      </c>
      <c r="K30" s="91">
        <v>27501361</v>
      </c>
      <c r="L30" s="81">
        <v>835.60285002430726</v>
      </c>
      <c r="M30" s="93"/>
      <c r="N30" s="95">
        <v>20</v>
      </c>
      <c r="O30" s="82">
        <v>388</v>
      </c>
      <c r="P30" s="83">
        <v>27025599</v>
      </c>
      <c r="Q30" s="81">
        <f t="shared" si="0"/>
        <v>69653.60567010309</v>
      </c>
      <c r="R30" s="187">
        <v>31494</v>
      </c>
      <c r="S30" s="83">
        <v>27025599</v>
      </c>
      <c r="T30" s="81">
        <f t="shared" si="1"/>
        <v>858.11897504286526</v>
      </c>
      <c r="U30" s="188"/>
      <c r="V30" s="85"/>
      <c r="W30" s="83"/>
      <c r="X30" s="211">
        <v>70000</v>
      </c>
      <c r="Y30" s="212">
        <v>70945.945945945947</v>
      </c>
      <c r="Z30" s="213">
        <v>72700.296735905038</v>
      </c>
      <c r="AA30" s="192">
        <v>70000</v>
      </c>
      <c r="AB30" s="193">
        <v>70000</v>
      </c>
      <c r="AC30" s="194">
        <v>72000</v>
      </c>
    </row>
    <row r="31" spans="1:29" s="4" customFormat="1" ht="27" customHeight="1" x14ac:dyDescent="0.15">
      <c r="A31" s="19"/>
      <c r="B31" s="79" t="s">
        <v>33</v>
      </c>
      <c r="C31" s="46">
        <v>27</v>
      </c>
      <c r="D31" s="79" t="s">
        <v>483</v>
      </c>
      <c r="E31" s="196">
        <v>4</v>
      </c>
      <c r="F31" s="50">
        <v>20</v>
      </c>
      <c r="G31" s="170">
        <v>357</v>
      </c>
      <c r="H31" s="202">
        <v>22417678</v>
      </c>
      <c r="I31" s="81">
        <v>62794.616246498597</v>
      </c>
      <c r="J31" s="90">
        <v>26934</v>
      </c>
      <c r="K31" s="91">
        <v>22417678</v>
      </c>
      <c r="L31" s="81">
        <v>832.31892774931316</v>
      </c>
      <c r="M31" s="93"/>
      <c r="N31" s="95">
        <v>20</v>
      </c>
      <c r="O31" s="82">
        <v>358</v>
      </c>
      <c r="P31" s="83">
        <v>23762749</v>
      </c>
      <c r="Q31" s="81">
        <f t="shared" si="0"/>
        <v>66376.393854748603</v>
      </c>
      <c r="R31" s="187">
        <v>27492</v>
      </c>
      <c r="S31" s="83">
        <v>23762749</v>
      </c>
      <c r="T31" s="81">
        <f t="shared" si="1"/>
        <v>864.35141131965668</v>
      </c>
      <c r="U31" s="188"/>
      <c r="V31" s="85"/>
      <c r="W31" s="83"/>
      <c r="X31" s="211">
        <v>65599.646302250811</v>
      </c>
      <c r="Y31" s="212">
        <v>65599.646302250811</v>
      </c>
      <c r="Z31" s="213">
        <v>66068.771704180064</v>
      </c>
      <c r="AA31" s="192">
        <v>72000</v>
      </c>
      <c r="AB31" s="193">
        <v>73666.666666666672</v>
      </c>
      <c r="AC31" s="194">
        <v>74666.666666666672</v>
      </c>
    </row>
    <row r="32" spans="1:29" s="4" customFormat="1" ht="27" customHeight="1" x14ac:dyDescent="0.15">
      <c r="A32" s="19"/>
      <c r="B32" s="79" t="s">
        <v>34</v>
      </c>
      <c r="C32" s="46">
        <v>28</v>
      </c>
      <c r="D32" s="79" t="s">
        <v>53</v>
      </c>
      <c r="E32" s="238">
        <v>4</v>
      </c>
      <c r="F32" s="50">
        <v>20</v>
      </c>
      <c r="G32" s="170">
        <v>355.3</v>
      </c>
      <c r="H32" s="202">
        <v>26925254</v>
      </c>
      <c r="I32" s="81">
        <v>75781.745004221782</v>
      </c>
      <c r="J32" s="90">
        <v>31977</v>
      </c>
      <c r="K32" s="91">
        <v>26925254</v>
      </c>
      <c r="L32" s="81">
        <v>842.01938893579756</v>
      </c>
      <c r="M32" s="93"/>
      <c r="N32" s="95">
        <v>20</v>
      </c>
      <c r="O32" s="82">
        <v>455</v>
      </c>
      <c r="P32" s="83">
        <v>32047061</v>
      </c>
      <c r="Q32" s="81">
        <f t="shared" si="0"/>
        <v>70433.101098901097</v>
      </c>
      <c r="R32" s="187">
        <v>35089</v>
      </c>
      <c r="S32" s="83">
        <v>32047061</v>
      </c>
      <c r="T32" s="81">
        <f t="shared" si="1"/>
        <v>913.30790276154926</v>
      </c>
      <c r="U32" s="188"/>
      <c r="V32" s="85"/>
      <c r="W32" s="83"/>
      <c r="X32" s="211" t="s">
        <v>95</v>
      </c>
      <c r="Y32" s="212">
        <v>70000</v>
      </c>
      <c r="Z32" s="213">
        <v>70000</v>
      </c>
      <c r="AA32" s="192">
        <v>70490.949450549451</v>
      </c>
      <c r="AB32" s="193">
        <v>70534.905494505496</v>
      </c>
      <c r="AC32" s="194">
        <v>70974.465934065927</v>
      </c>
    </row>
    <row r="33" spans="1:29" s="4" customFormat="1" ht="27" customHeight="1" x14ac:dyDescent="0.15">
      <c r="A33" s="19"/>
      <c r="B33" s="79" t="s">
        <v>33</v>
      </c>
      <c r="C33" s="46">
        <v>29</v>
      </c>
      <c r="D33" s="79" t="s">
        <v>54</v>
      </c>
      <c r="E33" s="196">
        <v>4</v>
      </c>
      <c r="F33" s="50">
        <v>20</v>
      </c>
      <c r="G33" s="170">
        <v>403</v>
      </c>
      <c r="H33" s="202">
        <v>26461139</v>
      </c>
      <c r="I33" s="81">
        <v>65660.394540942929</v>
      </c>
      <c r="J33" s="90">
        <v>31929</v>
      </c>
      <c r="K33" s="91">
        <v>26461139</v>
      </c>
      <c r="L33" s="81">
        <v>828.74938144007012</v>
      </c>
      <c r="M33" s="93"/>
      <c r="N33" s="95">
        <v>20</v>
      </c>
      <c r="O33" s="82">
        <v>354</v>
      </c>
      <c r="P33" s="83">
        <v>25716354</v>
      </c>
      <c r="Q33" s="81">
        <f t="shared" si="0"/>
        <v>72645.067796610165</v>
      </c>
      <c r="R33" s="187">
        <v>29099</v>
      </c>
      <c r="S33" s="83">
        <v>25716354</v>
      </c>
      <c r="T33" s="81">
        <f t="shared" si="1"/>
        <v>883.75387470359806</v>
      </c>
      <c r="U33" s="188"/>
      <c r="V33" s="85"/>
      <c r="W33" s="83"/>
      <c r="X33" s="211" t="s">
        <v>95</v>
      </c>
      <c r="Y33" s="212">
        <v>68421.052631578947</v>
      </c>
      <c r="Z33" s="213">
        <v>80000</v>
      </c>
      <c r="AA33" s="192">
        <v>79342.083832335324</v>
      </c>
      <c r="AB33" s="193">
        <v>81981.253405994546</v>
      </c>
      <c r="AC33" s="194">
        <v>84283.333333333328</v>
      </c>
    </row>
    <row r="34" spans="1:29" s="4" customFormat="1" ht="27" customHeight="1" x14ac:dyDescent="0.15">
      <c r="A34" s="19"/>
      <c r="B34" s="79" t="s">
        <v>34</v>
      </c>
      <c r="C34" s="46">
        <v>30</v>
      </c>
      <c r="D34" s="48" t="s">
        <v>484</v>
      </c>
      <c r="E34" s="196">
        <v>4</v>
      </c>
      <c r="F34" s="50">
        <v>20</v>
      </c>
      <c r="G34" s="170">
        <v>441</v>
      </c>
      <c r="H34" s="214">
        <v>28543717</v>
      </c>
      <c r="I34" s="81">
        <v>64724.981859410429</v>
      </c>
      <c r="J34" s="90">
        <v>32926</v>
      </c>
      <c r="K34" s="91">
        <v>28543717</v>
      </c>
      <c r="L34" s="81">
        <v>866.90509020227171</v>
      </c>
      <c r="M34" s="93"/>
      <c r="N34" s="95">
        <v>20</v>
      </c>
      <c r="O34" s="82">
        <v>431</v>
      </c>
      <c r="P34" s="83">
        <v>29664754</v>
      </c>
      <c r="Q34" s="81">
        <f t="shared" si="0"/>
        <v>68827.735498839902</v>
      </c>
      <c r="R34" s="187">
        <v>33281</v>
      </c>
      <c r="S34" s="83">
        <v>29664754</v>
      </c>
      <c r="T34" s="81">
        <f t="shared" si="1"/>
        <v>891.34202698236231</v>
      </c>
      <c r="U34" s="188"/>
      <c r="V34" s="85"/>
      <c r="W34" s="83"/>
      <c r="X34" s="211">
        <v>76360</v>
      </c>
      <c r="Y34" s="212">
        <v>74096</v>
      </c>
      <c r="Z34" s="213">
        <v>75877.450980392154</v>
      </c>
      <c r="AA34" s="192">
        <v>77627.659574468082</v>
      </c>
      <c r="AB34" s="193">
        <v>82260.416666666672</v>
      </c>
      <c r="AC34" s="194">
        <v>84343.75</v>
      </c>
    </row>
    <row r="35" spans="1:29" s="4" customFormat="1" ht="27" customHeight="1" x14ac:dyDescent="0.15">
      <c r="A35" s="19"/>
      <c r="B35" s="79" t="s">
        <v>33</v>
      </c>
      <c r="C35" s="46">
        <v>31</v>
      </c>
      <c r="D35" s="79" t="s">
        <v>55</v>
      </c>
      <c r="E35" s="196">
        <v>4</v>
      </c>
      <c r="F35" s="50">
        <v>20</v>
      </c>
      <c r="G35" s="170">
        <v>352</v>
      </c>
      <c r="H35" s="202">
        <v>22318009</v>
      </c>
      <c r="I35" s="81">
        <v>63403.434659090912</v>
      </c>
      <c r="J35" s="90">
        <v>26568</v>
      </c>
      <c r="K35" s="91">
        <v>22318009</v>
      </c>
      <c r="L35" s="81">
        <v>840.03346130683531</v>
      </c>
      <c r="M35" s="93"/>
      <c r="N35" s="95">
        <v>20</v>
      </c>
      <c r="O35" s="82">
        <v>330</v>
      </c>
      <c r="P35" s="83">
        <v>24199481</v>
      </c>
      <c r="Q35" s="81">
        <f t="shared" si="0"/>
        <v>73331.760606060605</v>
      </c>
      <c r="R35" s="187">
        <v>28033.45</v>
      </c>
      <c r="S35" s="83">
        <v>24199481</v>
      </c>
      <c r="T35" s="81">
        <f t="shared" si="1"/>
        <v>863.2359199456364</v>
      </c>
      <c r="U35" s="188"/>
      <c r="V35" s="85"/>
      <c r="W35" s="83"/>
      <c r="X35" s="211">
        <v>65432.0987654321</v>
      </c>
      <c r="Y35" s="212">
        <v>70173.333333333328</v>
      </c>
      <c r="Z35" s="213">
        <v>74142.777777777781</v>
      </c>
      <c r="AA35" s="192">
        <v>75757.57575757576</v>
      </c>
      <c r="AB35" s="193">
        <v>75757.57575757576</v>
      </c>
      <c r="AC35" s="194">
        <v>77272.727272727279</v>
      </c>
    </row>
    <row r="36" spans="1:29" s="4" customFormat="1" ht="27" customHeight="1" x14ac:dyDescent="0.15">
      <c r="A36" s="19"/>
      <c r="B36" s="79" t="s">
        <v>34</v>
      </c>
      <c r="C36" s="46">
        <v>32</v>
      </c>
      <c r="D36" s="147" t="s">
        <v>56</v>
      </c>
      <c r="E36" s="196">
        <v>6</v>
      </c>
      <c r="F36" s="50">
        <v>10</v>
      </c>
      <c r="G36" s="170">
        <v>66</v>
      </c>
      <c r="H36" s="202">
        <v>5738990</v>
      </c>
      <c r="I36" s="81">
        <v>86954.393939393936</v>
      </c>
      <c r="J36" s="90">
        <v>6920</v>
      </c>
      <c r="K36" s="91">
        <v>5738990</v>
      </c>
      <c r="L36" s="81">
        <v>829.33381502890177</v>
      </c>
      <c r="M36" s="93"/>
      <c r="N36" s="95"/>
      <c r="O36" s="82"/>
      <c r="P36" s="83"/>
      <c r="Q36" s="81">
        <f t="shared" si="0"/>
        <v>0</v>
      </c>
      <c r="R36" s="187"/>
      <c r="S36" s="83"/>
      <c r="T36" s="81">
        <f t="shared" si="1"/>
        <v>0</v>
      </c>
      <c r="U36" s="188"/>
      <c r="V36" s="85" t="s">
        <v>374</v>
      </c>
      <c r="W36" s="83"/>
      <c r="X36" s="211">
        <v>66982.133333333331</v>
      </c>
      <c r="Y36" s="212">
        <v>77289.28333333334</v>
      </c>
      <c r="Z36" s="213">
        <v>78825.722222222219</v>
      </c>
      <c r="AA36" s="207" t="s">
        <v>495</v>
      </c>
      <c r="AB36" s="208" t="s">
        <v>495</v>
      </c>
      <c r="AC36" s="193" t="s">
        <v>495</v>
      </c>
    </row>
    <row r="37" spans="1:29" s="4" customFormat="1" ht="27" customHeight="1" x14ac:dyDescent="0.15">
      <c r="A37" s="19"/>
      <c r="B37" s="79" t="s">
        <v>33</v>
      </c>
      <c r="C37" s="46">
        <v>33</v>
      </c>
      <c r="D37" s="169" t="s">
        <v>479</v>
      </c>
      <c r="E37" s="196">
        <v>4</v>
      </c>
      <c r="F37" s="50">
        <v>20</v>
      </c>
      <c r="G37" s="170">
        <v>38</v>
      </c>
      <c r="H37" s="202">
        <v>2367898</v>
      </c>
      <c r="I37" s="81">
        <v>62313.105263157893</v>
      </c>
      <c r="J37" s="90">
        <v>2796</v>
      </c>
      <c r="K37" s="91">
        <v>2367898</v>
      </c>
      <c r="L37" s="81">
        <v>846.88769670958516</v>
      </c>
      <c r="M37" s="93"/>
      <c r="N37" s="95">
        <v>20</v>
      </c>
      <c r="O37" s="82">
        <v>460</v>
      </c>
      <c r="P37" s="83">
        <v>27616406</v>
      </c>
      <c r="Q37" s="81">
        <f t="shared" si="0"/>
        <v>60035.665217391303</v>
      </c>
      <c r="R37" s="187">
        <v>31790</v>
      </c>
      <c r="S37" s="83">
        <v>27616406</v>
      </c>
      <c r="T37" s="81">
        <f t="shared" si="1"/>
        <v>868.71362063541994</v>
      </c>
      <c r="U37" s="188"/>
      <c r="V37" s="85"/>
      <c r="W37" s="83"/>
      <c r="X37" s="211">
        <v>69120</v>
      </c>
      <c r="Y37" s="212">
        <v>72000</v>
      </c>
      <c r="Z37" s="213">
        <v>76000</v>
      </c>
      <c r="AA37" s="192">
        <v>60217.391304347824</v>
      </c>
      <c r="AB37" s="193">
        <v>60869.565217391304</v>
      </c>
      <c r="AC37" s="194">
        <v>61956.521739130432</v>
      </c>
    </row>
    <row r="38" spans="1:29" s="4" customFormat="1" ht="27" customHeight="1" x14ac:dyDescent="0.15">
      <c r="A38" s="19"/>
      <c r="B38" s="79" t="s">
        <v>34</v>
      </c>
      <c r="C38" s="46">
        <v>34</v>
      </c>
      <c r="D38" s="79" t="s">
        <v>57</v>
      </c>
      <c r="E38" s="196">
        <v>4</v>
      </c>
      <c r="F38" s="50">
        <v>20</v>
      </c>
      <c r="G38" s="170">
        <v>380</v>
      </c>
      <c r="H38" s="202">
        <v>24737776</v>
      </c>
      <c r="I38" s="81">
        <v>65099.410526315791</v>
      </c>
      <c r="J38" s="90">
        <v>29508</v>
      </c>
      <c r="K38" s="91">
        <v>24737776</v>
      </c>
      <c r="L38" s="81">
        <v>838.34133116443002</v>
      </c>
      <c r="M38" s="93"/>
      <c r="N38" s="95">
        <v>20</v>
      </c>
      <c r="O38" s="82">
        <v>315</v>
      </c>
      <c r="P38" s="83">
        <v>23393468</v>
      </c>
      <c r="Q38" s="81">
        <f t="shared" si="0"/>
        <v>74264.977777777778</v>
      </c>
      <c r="R38" s="187">
        <v>26951</v>
      </c>
      <c r="S38" s="83">
        <v>23393468</v>
      </c>
      <c r="T38" s="81">
        <f t="shared" si="1"/>
        <v>868</v>
      </c>
      <c r="U38" s="188"/>
      <c r="V38" s="85"/>
      <c r="W38" s="83"/>
      <c r="X38" s="211" t="s">
        <v>95</v>
      </c>
      <c r="Y38" s="212">
        <v>76666.666666666672</v>
      </c>
      <c r="Z38" s="213">
        <v>80000</v>
      </c>
      <c r="AA38" s="192">
        <v>79320.987654320983</v>
      </c>
      <c r="AB38" s="193">
        <v>81845.238095238092</v>
      </c>
      <c r="AC38" s="194">
        <v>84226.190476190473</v>
      </c>
    </row>
    <row r="39" spans="1:29" s="4" customFormat="1" ht="27" customHeight="1" x14ac:dyDescent="0.15">
      <c r="A39" s="19"/>
      <c r="B39" s="79" t="s">
        <v>33</v>
      </c>
      <c r="C39" s="46">
        <v>35</v>
      </c>
      <c r="D39" s="79" t="s">
        <v>58</v>
      </c>
      <c r="E39" s="196">
        <v>4</v>
      </c>
      <c r="F39" s="50">
        <v>10</v>
      </c>
      <c r="G39" s="170">
        <v>95</v>
      </c>
      <c r="H39" s="202">
        <v>7600000</v>
      </c>
      <c r="I39" s="81">
        <v>80000</v>
      </c>
      <c r="J39" s="90">
        <v>8448</v>
      </c>
      <c r="K39" s="91">
        <v>7600000</v>
      </c>
      <c r="L39" s="81">
        <v>899.62121212121212</v>
      </c>
      <c r="M39" s="93"/>
      <c r="N39" s="95"/>
      <c r="O39" s="82"/>
      <c r="P39" s="83"/>
      <c r="Q39" s="81">
        <f t="shared" si="0"/>
        <v>0</v>
      </c>
      <c r="R39" s="187"/>
      <c r="S39" s="83"/>
      <c r="T39" s="81">
        <f t="shared" si="1"/>
        <v>0</v>
      </c>
      <c r="U39" s="188"/>
      <c r="V39" s="85" t="s">
        <v>375</v>
      </c>
      <c r="W39" s="83"/>
      <c r="X39" s="211">
        <v>557142.85714285716</v>
      </c>
      <c r="Y39" s="212">
        <v>900000</v>
      </c>
      <c r="Z39" s="213">
        <v>900000</v>
      </c>
      <c r="AA39" s="207" t="s">
        <v>495</v>
      </c>
      <c r="AB39" s="208" t="s">
        <v>495</v>
      </c>
      <c r="AC39" s="193" t="s">
        <v>495</v>
      </c>
    </row>
    <row r="40" spans="1:29" s="4" customFormat="1" ht="27" customHeight="1" x14ac:dyDescent="0.15">
      <c r="A40" s="19"/>
      <c r="B40" s="79" t="s">
        <v>34</v>
      </c>
      <c r="C40" s="46">
        <v>36</v>
      </c>
      <c r="D40" s="79" t="s">
        <v>59</v>
      </c>
      <c r="E40" s="196">
        <v>4</v>
      </c>
      <c r="F40" s="50">
        <v>20</v>
      </c>
      <c r="G40" s="170">
        <v>348</v>
      </c>
      <c r="H40" s="202">
        <v>16800000</v>
      </c>
      <c r="I40" s="81">
        <v>48275.862068965514</v>
      </c>
      <c r="J40" s="90">
        <v>19990</v>
      </c>
      <c r="K40" s="91">
        <v>16800000</v>
      </c>
      <c r="L40" s="81">
        <v>840.42021010505255</v>
      </c>
      <c r="M40" s="93"/>
      <c r="N40" s="95">
        <v>20</v>
      </c>
      <c r="O40" s="82">
        <v>266</v>
      </c>
      <c r="P40" s="83">
        <v>20000000</v>
      </c>
      <c r="Q40" s="81">
        <f t="shared" si="0"/>
        <v>75187.969924812031</v>
      </c>
      <c r="R40" s="187">
        <v>26897</v>
      </c>
      <c r="S40" s="83">
        <v>20000000</v>
      </c>
      <c r="T40" s="81">
        <f t="shared" si="1"/>
        <v>743.57735063389964</v>
      </c>
      <c r="U40" s="188"/>
      <c r="V40" s="85"/>
      <c r="W40" s="83"/>
      <c r="X40" s="211">
        <v>40000</v>
      </c>
      <c r="Y40" s="212">
        <v>40000</v>
      </c>
      <c r="Z40" s="213">
        <v>60000</v>
      </c>
      <c r="AA40" s="192">
        <v>79925.650557620815</v>
      </c>
      <c r="AB40" s="193">
        <v>86431.226765799263</v>
      </c>
      <c r="AC40" s="194">
        <v>112500</v>
      </c>
    </row>
    <row r="41" spans="1:29" s="4" customFormat="1" ht="27" customHeight="1" x14ac:dyDescent="0.15">
      <c r="A41" s="19"/>
      <c r="B41" s="79" t="s">
        <v>33</v>
      </c>
      <c r="C41" s="46">
        <v>37</v>
      </c>
      <c r="D41" s="79" t="s">
        <v>60</v>
      </c>
      <c r="E41" s="196">
        <v>4</v>
      </c>
      <c r="F41" s="215">
        <v>40</v>
      </c>
      <c r="G41" s="90">
        <v>313</v>
      </c>
      <c r="H41" s="91">
        <v>21943715</v>
      </c>
      <c r="I41" s="81">
        <v>70107.715654952073</v>
      </c>
      <c r="J41" s="90">
        <v>26413</v>
      </c>
      <c r="K41" s="91">
        <v>21943715</v>
      </c>
      <c r="L41" s="81">
        <v>830.79222352629392</v>
      </c>
      <c r="M41" s="93"/>
      <c r="N41" s="203">
        <v>20</v>
      </c>
      <c r="O41" s="82">
        <v>322</v>
      </c>
      <c r="P41" s="83">
        <v>23054706</v>
      </c>
      <c r="Q41" s="81">
        <f t="shared" si="0"/>
        <v>71598.465838509321</v>
      </c>
      <c r="R41" s="187">
        <v>26933.5</v>
      </c>
      <c r="S41" s="83">
        <v>23054706</v>
      </c>
      <c r="T41" s="81">
        <f t="shared" si="1"/>
        <v>855.98626246124718</v>
      </c>
      <c r="U41" s="188"/>
      <c r="V41" s="85"/>
      <c r="W41" s="83"/>
      <c r="X41" s="211">
        <v>71000</v>
      </c>
      <c r="Y41" s="212">
        <v>66818.181818181823</v>
      </c>
      <c r="Z41" s="213">
        <v>66441.441441441435</v>
      </c>
      <c r="AA41" s="192">
        <v>72670.807453416142</v>
      </c>
      <c r="AB41" s="193">
        <v>72826.086956521744</v>
      </c>
      <c r="AC41" s="194">
        <v>72981.36645962733</v>
      </c>
    </row>
    <row r="42" spans="1:29" s="4" customFormat="1" ht="27" customHeight="1" x14ac:dyDescent="0.15">
      <c r="A42" s="19"/>
      <c r="B42" s="79" t="s">
        <v>34</v>
      </c>
      <c r="C42" s="46">
        <v>38</v>
      </c>
      <c r="D42" s="79" t="s">
        <v>61</v>
      </c>
      <c r="E42" s="196">
        <v>4</v>
      </c>
      <c r="F42" s="216">
        <v>20</v>
      </c>
      <c r="G42" s="90">
        <v>390</v>
      </c>
      <c r="H42" s="91">
        <v>25682718</v>
      </c>
      <c r="I42" s="81">
        <v>65853.123076923075</v>
      </c>
      <c r="J42" s="90">
        <v>30557.05</v>
      </c>
      <c r="K42" s="91">
        <v>25682718</v>
      </c>
      <c r="L42" s="81">
        <v>840.48420904504849</v>
      </c>
      <c r="M42" s="93"/>
      <c r="N42" s="95">
        <v>20</v>
      </c>
      <c r="O42" s="82">
        <v>400</v>
      </c>
      <c r="P42" s="83">
        <v>29969151</v>
      </c>
      <c r="Q42" s="81">
        <f t="shared" si="0"/>
        <v>74922.877500000002</v>
      </c>
      <c r="R42" s="187">
        <v>35060.879999999997</v>
      </c>
      <c r="S42" s="83">
        <v>29969151</v>
      </c>
      <c r="T42" s="81">
        <f t="shared" si="1"/>
        <v>854.77463771588168</v>
      </c>
      <c r="U42" s="188"/>
      <c r="V42" s="85"/>
      <c r="W42" s="83"/>
      <c r="X42" s="211">
        <v>64520.325203252032</v>
      </c>
      <c r="Y42" s="212">
        <v>70000</v>
      </c>
      <c r="Z42" s="213">
        <v>71012.984615384616</v>
      </c>
      <c r="AA42" s="192">
        <v>76500</v>
      </c>
      <c r="AB42" s="193">
        <v>78250</v>
      </c>
      <c r="AC42" s="194">
        <v>80000</v>
      </c>
    </row>
    <row r="43" spans="1:29" s="4" customFormat="1" ht="27" customHeight="1" x14ac:dyDescent="0.15">
      <c r="A43" s="19"/>
      <c r="B43" s="79" t="s">
        <v>33</v>
      </c>
      <c r="C43" s="46">
        <v>39</v>
      </c>
      <c r="D43" s="79" t="s">
        <v>62</v>
      </c>
      <c r="E43" s="196">
        <v>4</v>
      </c>
      <c r="F43" s="216">
        <v>20</v>
      </c>
      <c r="G43" s="90">
        <v>367</v>
      </c>
      <c r="H43" s="91">
        <v>17932417</v>
      </c>
      <c r="I43" s="81">
        <v>48862.171662125344</v>
      </c>
      <c r="J43" s="90">
        <v>21585</v>
      </c>
      <c r="K43" s="91">
        <v>17932417</v>
      </c>
      <c r="L43" s="81">
        <v>830.78142228399349</v>
      </c>
      <c r="M43" s="93"/>
      <c r="N43" s="95">
        <v>20</v>
      </c>
      <c r="O43" s="82">
        <v>310</v>
      </c>
      <c r="P43" s="83">
        <v>16372975</v>
      </c>
      <c r="Q43" s="81">
        <f t="shared" si="0"/>
        <v>52816.048387096773</v>
      </c>
      <c r="R43" s="187">
        <v>20458.25</v>
      </c>
      <c r="S43" s="83">
        <v>16372975</v>
      </c>
      <c r="T43" s="81">
        <f t="shared" si="1"/>
        <v>800.31161023059155</v>
      </c>
      <c r="U43" s="188"/>
      <c r="V43" s="85"/>
      <c r="W43" s="83"/>
      <c r="X43" s="211">
        <v>57107.333333333336</v>
      </c>
      <c r="Y43" s="212">
        <v>48809.633027522934</v>
      </c>
      <c r="Z43" s="213">
        <v>53084</v>
      </c>
      <c r="AA43" s="192">
        <v>53030.303030303032</v>
      </c>
      <c r="AB43" s="193">
        <v>54285.714285714283</v>
      </c>
      <c r="AC43" s="194">
        <v>55555.555555555555</v>
      </c>
    </row>
    <row r="44" spans="1:29" s="4" customFormat="1" ht="27" customHeight="1" x14ac:dyDescent="0.15">
      <c r="A44" s="19"/>
      <c r="B44" s="79" t="s">
        <v>34</v>
      </c>
      <c r="C44" s="46">
        <v>40</v>
      </c>
      <c r="D44" s="79" t="s">
        <v>63</v>
      </c>
      <c r="E44" s="196">
        <v>4</v>
      </c>
      <c r="F44" s="216">
        <v>20</v>
      </c>
      <c r="G44" s="90">
        <v>354</v>
      </c>
      <c r="H44" s="91">
        <v>25273576</v>
      </c>
      <c r="I44" s="81">
        <v>71394.282485875709</v>
      </c>
      <c r="J44" s="90">
        <v>29789</v>
      </c>
      <c r="K44" s="91">
        <v>25273576</v>
      </c>
      <c r="L44" s="81">
        <v>848.4197522575447</v>
      </c>
      <c r="M44" s="93"/>
      <c r="N44" s="95">
        <v>20</v>
      </c>
      <c r="O44" s="82">
        <v>332</v>
      </c>
      <c r="P44" s="83">
        <v>25851708</v>
      </c>
      <c r="Q44" s="81">
        <f t="shared" si="0"/>
        <v>77866.590361445778</v>
      </c>
      <c r="R44" s="187">
        <v>30254.75</v>
      </c>
      <c r="S44" s="83">
        <v>25851708</v>
      </c>
      <c r="T44" s="81">
        <f t="shared" si="1"/>
        <v>854.46774473429787</v>
      </c>
      <c r="U44" s="188"/>
      <c r="V44" s="85"/>
      <c r="W44" s="83"/>
      <c r="X44" s="211" t="s">
        <v>95</v>
      </c>
      <c r="Y44" s="212">
        <v>70945.945945945947</v>
      </c>
      <c r="Z44" s="213">
        <v>72700.296735905038</v>
      </c>
      <c r="AA44" s="192">
        <v>70000</v>
      </c>
      <c r="AB44" s="193">
        <v>70000</v>
      </c>
      <c r="AC44" s="194">
        <v>72000</v>
      </c>
    </row>
    <row r="45" spans="1:29" s="4" customFormat="1" ht="27" customHeight="1" x14ac:dyDescent="0.15">
      <c r="A45" s="19"/>
      <c r="B45" s="79" t="s">
        <v>33</v>
      </c>
      <c r="C45" s="46">
        <v>41</v>
      </c>
      <c r="D45" s="79" t="s">
        <v>64</v>
      </c>
      <c r="E45" s="196">
        <v>4</v>
      </c>
      <c r="F45" s="216">
        <v>20</v>
      </c>
      <c r="G45" s="90">
        <v>218</v>
      </c>
      <c r="H45" s="91">
        <v>11057150</v>
      </c>
      <c r="I45" s="81">
        <v>50720.871559633029</v>
      </c>
      <c r="J45" s="90">
        <v>17428</v>
      </c>
      <c r="K45" s="91">
        <v>11057150</v>
      </c>
      <c r="L45" s="81">
        <v>634.44744089970163</v>
      </c>
      <c r="M45" s="93"/>
      <c r="N45" s="95"/>
      <c r="O45" s="82"/>
      <c r="P45" s="83"/>
      <c r="Q45" s="81">
        <f t="shared" si="0"/>
        <v>0</v>
      </c>
      <c r="R45" s="187"/>
      <c r="S45" s="83"/>
      <c r="T45" s="81">
        <f t="shared" si="1"/>
        <v>0</v>
      </c>
      <c r="U45" s="188"/>
      <c r="V45" s="85" t="s">
        <v>376</v>
      </c>
      <c r="W45" s="83"/>
      <c r="X45" s="211" t="s">
        <v>95</v>
      </c>
      <c r="Y45" s="212" t="s">
        <v>95</v>
      </c>
      <c r="Z45" s="213" t="s">
        <v>95</v>
      </c>
      <c r="AA45" s="207" t="s">
        <v>495</v>
      </c>
      <c r="AB45" s="208" t="s">
        <v>495</v>
      </c>
      <c r="AC45" s="193" t="s">
        <v>495</v>
      </c>
    </row>
    <row r="46" spans="1:29" s="4" customFormat="1" ht="27" customHeight="1" x14ac:dyDescent="0.15">
      <c r="A46" s="19"/>
      <c r="B46" s="79" t="s">
        <v>34</v>
      </c>
      <c r="C46" s="46">
        <v>42</v>
      </c>
      <c r="D46" s="79" t="s">
        <v>65</v>
      </c>
      <c r="E46" s="196">
        <v>4</v>
      </c>
      <c r="F46" s="216">
        <v>20</v>
      </c>
      <c r="G46" s="90">
        <v>346</v>
      </c>
      <c r="H46" s="91">
        <v>26287536</v>
      </c>
      <c r="I46" s="81">
        <v>75975.537572254339</v>
      </c>
      <c r="J46" s="90">
        <v>31220</v>
      </c>
      <c r="K46" s="91">
        <v>26287536</v>
      </c>
      <c r="L46" s="81">
        <v>842.00948110185777</v>
      </c>
      <c r="M46" s="93"/>
      <c r="N46" s="95">
        <v>20</v>
      </c>
      <c r="O46" s="82">
        <v>616</v>
      </c>
      <c r="P46" s="83">
        <v>40789224</v>
      </c>
      <c r="Q46" s="81">
        <f t="shared" si="0"/>
        <v>66216.272727272721</v>
      </c>
      <c r="R46" s="187">
        <v>44921</v>
      </c>
      <c r="S46" s="83">
        <v>40789224</v>
      </c>
      <c r="T46" s="81">
        <f t="shared" si="1"/>
        <v>908.02128180583691</v>
      </c>
      <c r="U46" s="188"/>
      <c r="V46" s="85"/>
      <c r="W46" s="83"/>
      <c r="X46" s="211" t="s">
        <v>95</v>
      </c>
      <c r="Y46" s="212">
        <v>70000</v>
      </c>
      <c r="Z46" s="213">
        <v>70000</v>
      </c>
      <c r="AA46" s="192">
        <v>66363.860389610389</v>
      </c>
      <c r="AB46" s="193">
        <v>66526.198051948057</v>
      </c>
      <c r="AC46" s="194">
        <v>66688.53571428571</v>
      </c>
    </row>
    <row r="47" spans="1:29" s="4" customFormat="1" ht="27" customHeight="1" x14ac:dyDescent="0.15">
      <c r="A47" s="19"/>
      <c r="B47" s="79" t="s">
        <v>33</v>
      </c>
      <c r="C47" s="46">
        <v>43</v>
      </c>
      <c r="D47" s="79" t="s">
        <v>66</v>
      </c>
      <c r="E47" s="196">
        <v>4</v>
      </c>
      <c r="F47" s="216">
        <v>10</v>
      </c>
      <c r="G47" s="90">
        <v>24</v>
      </c>
      <c r="H47" s="91">
        <v>1130964</v>
      </c>
      <c r="I47" s="81">
        <v>47123.5</v>
      </c>
      <c r="J47" s="90">
        <v>1342</v>
      </c>
      <c r="K47" s="91">
        <v>1130964</v>
      </c>
      <c r="L47" s="81">
        <v>842.74515648286138</v>
      </c>
      <c r="M47" s="93"/>
      <c r="N47" s="95">
        <v>10</v>
      </c>
      <c r="O47" s="82">
        <v>2</v>
      </c>
      <c r="P47" s="83">
        <v>92530</v>
      </c>
      <c r="Q47" s="81">
        <f t="shared" si="0"/>
        <v>46265</v>
      </c>
      <c r="R47" s="187">
        <v>109</v>
      </c>
      <c r="S47" s="83">
        <v>92530</v>
      </c>
      <c r="T47" s="81">
        <f t="shared" si="1"/>
        <v>848.89908256880733</v>
      </c>
      <c r="U47" s="188"/>
      <c r="V47" s="85"/>
      <c r="W47" s="83" t="s">
        <v>496</v>
      </c>
      <c r="X47" s="211">
        <v>85592</v>
      </c>
      <c r="Y47" s="212">
        <v>85592</v>
      </c>
      <c r="Z47" s="213">
        <v>91771</v>
      </c>
      <c r="AA47" s="192" t="s">
        <v>495</v>
      </c>
      <c r="AB47" s="193">
        <v>540000</v>
      </c>
      <c r="AC47" s="194">
        <v>675000</v>
      </c>
    </row>
    <row r="48" spans="1:29" s="4" customFormat="1" ht="27" customHeight="1" x14ac:dyDescent="0.15">
      <c r="A48" s="19"/>
      <c r="B48" s="79" t="s">
        <v>34</v>
      </c>
      <c r="C48" s="46">
        <v>44</v>
      </c>
      <c r="D48" s="79" t="s">
        <v>67</v>
      </c>
      <c r="E48" s="196">
        <v>4</v>
      </c>
      <c r="F48" s="216">
        <v>20</v>
      </c>
      <c r="G48" s="90">
        <v>254</v>
      </c>
      <c r="H48" s="91">
        <v>14167370</v>
      </c>
      <c r="I48" s="81">
        <v>55777.047244094487</v>
      </c>
      <c r="J48" s="90">
        <v>17038</v>
      </c>
      <c r="K48" s="91">
        <v>14167370</v>
      </c>
      <c r="L48" s="81">
        <v>831.5</v>
      </c>
      <c r="M48" s="93"/>
      <c r="N48" s="95">
        <v>20</v>
      </c>
      <c r="O48" s="82">
        <v>270</v>
      </c>
      <c r="P48" s="83">
        <v>15985919</v>
      </c>
      <c r="Q48" s="81">
        <f t="shared" si="0"/>
        <v>59207.107407407406</v>
      </c>
      <c r="R48" s="187">
        <v>18382</v>
      </c>
      <c r="S48" s="83">
        <v>15985919</v>
      </c>
      <c r="T48" s="81">
        <f t="shared" si="1"/>
        <v>869.65069089326516</v>
      </c>
      <c r="U48" s="188"/>
      <c r="V48" s="85"/>
      <c r="W48" s="83"/>
      <c r="X48" s="211" t="s">
        <v>95</v>
      </c>
      <c r="Y48" s="212">
        <v>55771.105263157893</v>
      </c>
      <c r="Z48" s="213">
        <v>57616.565217391304</v>
      </c>
      <c r="AA48" s="192">
        <v>60594.111111111109</v>
      </c>
      <c r="AB48" s="193">
        <v>60594.111111111109</v>
      </c>
      <c r="AC48" s="194">
        <v>60594.111111111109</v>
      </c>
    </row>
    <row r="49" spans="1:29" s="4" customFormat="1" ht="27" customHeight="1" x14ac:dyDescent="0.15">
      <c r="A49" s="19"/>
      <c r="B49" s="79" t="s">
        <v>34</v>
      </c>
      <c r="C49" s="46">
        <v>45</v>
      </c>
      <c r="D49" s="79" t="s">
        <v>69</v>
      </c>
      <c r="E49" s="239">
        <v>4</v>
      </c>
      <c r="F49" s="216">
        <v>12</v>
      </c>
      <c r="G49" s="90">
        <v>80</v>
      </c>
      <c r="H49" s="91">
        <v>5601443</v>
      </c>
      <c r="I49" s="81">
        <v>70018.037500000006</v>
      </c>
      <c r="J49" s="90">
        <v>6656</v>
      </c>
      <c r="K49" s="91">
        <v>5601443</v>
      </c>
      <c r="L49" s="81">
        <v>841.56295072115381</v>
      </c>
      <c r="M49" s="93"/>
      <c r="N49" s="95"/>
      <c r="O49" s="82"/>
      <c r="P49" s="83"/>
      <c r="Q49" s="81">
        <f t="shared" si="0"/>
        <v>0</v>
      </c>
      <c r="R49" s="187"/>
      <c r="S49" s="83"/>
      <c r="T49" s="81">
        <f t="shared" si="1"/>
        <v>0</v>
      </c>
      <c r="U49" s="188"/>
      <c r="V49" s="85" t="s">
        <v>377</v>
      </c>
      <c r="W49" s="83"/>
      <c r="X49" s="211">
        <v>124000</v>
      </c>
      <c r="Y49" s="212">
        <v>79242</v>
      </c>
      <c r="Z49" s="213">
        <v>86917</v>
      </c>
      <c r="AA49" s="207" t="s">
        <v>495</v>
      </c>
      <c r="AB49" s="208" t="s">
        <v>495</v>
      </c>
      <c r="AC49" s="193" t="s">
        <v>495</v>
      </c>
    </row>
    <row r="50" spans="1:29" s="4" customFormat="1" ht="27" customHeight="1" x14ac:dyDescent="0.15">
      <c r="A50" s="19"/>
      <c r="B50" s="79" t="s">
        <v>34</v>
      </c>
      <c r="C50" s="46">
        <v>46</v>
      </c>
      <c r="D50" s="79" t="s">
        <v>70</v>
      </c>
      <c r="E50" s="196">
        <v>2</v>
      </c>
      <c r="F50" s="215">
        <v>10</v>
      </c>
      <c r="G50" s="90">
        <v>62</v>
      </c>
      <c r="H50" s="91">
        <v>3282204</v>
      </c>
      <c r="I50" s="92">
        <v>52938.774193548386</v>
      </c>
      <c r="J50" s="90">
        <v>7526</v>
      </c>
      <c r="K50" s="91">
        <v>3282204</v>
      </c>
      <c r="L50" s="92">
        <v>436.11533351049695</v>
      </c>
      <c r="M50" s="93"/>
      <c r="N50" s="203">
        <v>10</v>
      </c>
      <c r="O50" s="82">
        <v>55</v>
      </c>
      <c r="P50" s="83">
        <v>2749884</v>
      </c>
      <c r="Q50" s="81">
        <f t="shared" si="0"/>
        <v>49997.890909090907</v>
      </c>
      <c r="R50" s="187">
        <v>6230</v>
      </c>
      <c r="S50" s="83">
        <v>2749884</v>
      </c>
      <c r="T50" s="81">
        <f t="shared" si="1"/>
        <v>441.39390048154092</v>
      </c>
      <c r="U50" s="188"/>
      <c r="V50" s="85"/>
      <c r="W50" s="83"/>
      <c r="X50" s="211" t="s">
        <v>95</v>
      </c>
      <c r="Y50" s="212">
        <v>67000</v>
      </c>
      <c r="Z50" s="213">
        <v>70000</v>
      </c>
      <c r="AA50" s="192">
        <v>50000</v>
      </c>
      <c r="AB50" s="193">
        <v>60000</v>
      </c>
      <c r="AC50" s="194">
        <v>65000</v>
      </c>
    </row>
    <row r="51" spans="1:29" s="4" customFormat="1" ht="27" customHeight="1" x14ac:dyDescent="0.15">
      <c r="A51" s="19"/>
      <c r="B51" s="79" t="s">
        <v>34</v>
      </c>
      <c r="C51" s="46">
        <v>47</v>
      </c>
      <c r="D51" s="79" t="s">
        <v>71</v>
      </c>
      <c r="E51" s="196">
        <v>4</v>
      </c>
      <c r="F51" s="216">
        <v>20</v>
      </c>
      <c r="G51" s="90">
        <v>156</v>
      </c>
      <c r="H51" s="91">
        <v>8517880</v>
      </c>
      <c r="I51" s="92">
        <v>54601.794871794875</v>
      </c>
      <c r="J51" s="90">
        <v>10251</v>
      </c>
      <c r="K51" s="91">
        <v>8517880</v>
      </c>
      <c r="L51" s="92">
        <v>830.93161642766563</v>
      </c>
      <c r="M51" s="93"/>
      <c r="N51" s="95">
        <v>20</v>
      </c>
      <c r="O51" s="82">
        <v>24</v>
      </c>
      <c r="P51" s="83">
        <v>1756355</v>
      </c>
      <c r="Q51" s="81">
        <f t="shared" si="0"/>
        <v>73181.458333333328</v>
      </c>
      <c r="R51" s="187">
        <v>2042</v>
      </c>
      <c r="S51" s="83">
        <v>1756355</v>
      </c>
      <c r="T51" s="81">
        <f t="shared" si="1"/>
        <v>860.11508325171405</v>
      </c>
      <c r="U51" s="188"/>
      <c r="V51" s="85"/>
      <c r="W51" s="83"/>
      <c r="X51" s="211" t="s">
        <v>95</v>
      </c>
      <c r="Y51" s="212">
        <v>67700</v>
      </c>
      <c r="Z51" s="213">
        <v>71232</v>
      </c>
      <c r="AA51" s="192">
        <v>73214.28571428571</v>
      </c>
      <c r="AB51" s="193">
        <v>73793.103448275855</v>
      </c>
      <c r="AC51" s="194">
        <v>74333.333333333328</v>
      </c>
    </row>
    <row r="52" spans="1:29" s="4" customFormat="1" ht="27" customHeight="1" x14ac:dyDescent="0.15">
      <c r="A52" s="19"/>
      <c r="B52" s="79" t="s">
        <v>34</v>
      </c>
      <c r="C52" s="46">
        <v>48</v>
      </c>
      <c r="D52" s="79" t="s">
        <v>72</v>
      </c>
      <c r="E52" s="196">
        <v>4</v>
      </c>
      <c r="F52" s="216">
        <v>20</v>
      </c>
      <c r="G52" s="90">
        <v>83</v>
      </c>
      <c r="H52" s="91">
        <v>3862383</v>
      </c>
      <c r="I52" s="92">
        <v>46534.7</v>
      </c>
      <c r="J52" s="90">
        <v>4588.4799999999996</v>
      </c>
      <c r="K52" s="91">
        <v>3862383</v>
      </c>
      <c r="L52" s="92">
        <v>841.8</v>
      </c>
      <c r="M52" s="93"/>
      <c r="N52" s="95">
        <v>20</v>
      </c>
      <c r="O52" s="82">
        <v>291</v>
      </c>
      <c r="P52" s="83">
        <v>17836398</v>
      </c>
      <c r="Q52" s="81">
        <f t="shared" si="0"/>
        <v>61293.463917525776</v>
      </c>
      <c r="R52" s="187">
        <v>20481</v>
      </c>
      <c r="S52" s="83">
        <v>17836398</v>
      </c>
      <c r="T52" s="81">
        <f t="shared" si="1"/>
        <v>870.87534788340417</v>
      </c>
      <c r="U52" s="188"/>
      <c r="V52" s="85"/>
      <c r="W52" s="83"/>
      <c r="X52" s="211" t="s">
        <v>95</v>
      </c>
      <c r="Y52" s="212">
        <v>84089</v>
      </c>
      <c r="Z52" s="213">
        <v>84250</v>
      </c>
      <c r="AA52" s="192">
        <v>60000</v>
      </c>
      <c r="AB52" s="193">
        <v>60000</v>
      </c>
      <c r="AC52" s="194">
        <v>60000</v>
      </c>
    </row>
    <row r="53" spans="1:29" s="4" customFormat="1" ht="27" customHeight="1" x14ac:dyDescent="0.15">
      <c r="A53" s="19"/>
      <c r="B53" s="79" t="s">
        <v>34</v>
      </c>
      <c r="C53" s="46">
        <v>49</v>
      </c>
      <c r="D53" s="79" t="s">
        <v>73</v>
      </c>
      <c r="E53" s="196">
        <v>4</v>
      </c>
      <c r="F53" s="216">
        <v>20</v>
      </c>
      <c r="G53" s="90">
        <v>137</v>
      </c>
      <c r="H53" s="91">
        <v>7744010</v>
      </c>
      <c r="I53" s="92">
        <v>56525.620437956204</v>
      </c>
      <c r="J53" s="90">
        <v>9079</v>
      </c>
      <c r="K53" s="91">
        <v>7744010</v>
      </c>
      <c r="L53" s="92">
        <v>852.95847560304003</v>
      </c>
      <c r="M53" s="93"/>
      <c r="N53" s="95">
        <v>20</v>
      </c>
      <c r="O53" s="82">
        <v>286</v>
      </c>
      <c r="P53" s="83">
        <v>17412259</v>
      </c>
      <c r="Q53" s="81">
        <f t="shared" si="0"/>
        <v>60882.024475524478</v>
      </c>
      <c r="R53" s="187">
        <v>19976.25</v>
      </c>
      <c r="S53" s="83">
        <v>17412259</v>
      </c>
      <c r="T53" s="81">
        <f t="shared" si="1"/>
        <v>871.64803203804513</v>
      </c>
      <c r="U53" s="188"/>
      <c r="V53" s="85"/>
      <c r="W53" s="83"/>
      <c r="X53" s="211" t="s">
        <v>95</v>
      </c>
      <c r="Y53" s="212">
        <v>90465</v>
      </c>
      <c r="Z53" s="213">
        <v>92738</v>
      </c>
      <c r="AA53" s="192">
        <v>78496</v>
      </c>
      <c r="AB53" s="193">
        <v>85272</v>
      </c>
      <c r="AC53" s="194">
        <v>92268</v>
      </c>
    </row>
    <row r="54" spans="1:29" s="4" customFormat="1" ht="27" customHeight="1" x14ac:dyDescent="0.15">
      <c r="A54" s="19"/>
      <c r="B54" s="79" t="s">
        <v>34</v>
      </c>
      <c r="C54" s="46">
        <v>50</v>
      </c>
      <c r="D54" s="79" t="s">
        <v>74</v>
      </c>
      <c r="E54" s="196">
        <v>4</v>
      </c>
      <c r="F54" s="216">
        <v>20</v>
      </c>
      <c r="G54" s="90">
        <v>119</v>
      </c>
      <c r="H54" s="91">
        <v>6389748</v>
      </c>
      <c r="I54" s="92">
        <v>53695.361344537814</v>
      </c>
      <c r="J54" s="90">
        <v>7402</v>
      </c>
      <c r="K54" s="91">
        <v>6389748</v>
      </c>
      <c r="L54" s="92">
        <v>863.24614968927312</v>
      </c>
      <c r="M54" s="93"/>
      <c r="N54" s="95">
        <v>20</v>
      </c>
      <c r="O54" s="82">
        <v>259</v>
      </c>
      <c r="P54" s="83">
        <v>13155862</v>
      </c>
      <c r="Q54" s="81">
        <f t="shared" si="0"/>
        <v>50794.833976833979</v>
      </c>
      <c r="R54" s="187">
        <v>15024</v>
      </c>
      <c r="S54" s="83">
        <v>13155862</v>
      </c>
      <c r="T54" s="81">
        <f t="shared" si="1"/>
        <v>875.656416400426</v>
      </c>
      <c r="U54" s="188"/>
      <c r="V54" s="85"/>
      <c r="W54" s="83"/>
      <c r="X54" s="211" t="s">
        <v>95</v>
      </c>
      <c r="Y54" s="212">
        <v>102802</v>
      </c>
      <c r="Z54" s="213">
        <v>105111</v>
      </c>
      <c r="AA54" s="192">
        <v>66166.666666666672</v>
      </c>
      <c r="AB54" s="193">
        <v>67133.333333333328</v>
      </c>
      <c r="AC54" s="194">
        <v>68100</v>
      </c>
    </row>
    <row r="55" spans="1:29" s="4" customFormat="1" ht="27" customHeight="1" x14ac:dyDescent="0.15">
      <c r="A55" s="19"/>
      <c r="B55" s="79" t="s">
        <v>34</v>
      </c>
      <c r="C55" s="46">
        <v>51</v>
      </c>
      <c r="D55" s="79" t="s">
        <v>485</v>
      </c>
      <c r="E55" s="196">
        <v>5</v>
      </c>
      <c r="F55" s="216">
        <v>10</v>
      </c>
      <c r="G55" s="90">
        <v>22</v>
      </c>
      <c r="H55" s="91">
        <v>1642437</v>
      </c>
      <c r="I55" s="92">
        <v>74656.227272727279</v>
      </c>
      <c r="J55" s="90">
        <v>1964</v>
      </c>
      <c r="K55" s="91">
        <v>1642437</v>
      </c>
      <c r="L55" s="92">
        <v>836.27138492871688</v>
      </c>
      <c r="M55" s="93"/>
      <c r="N55" s="95">
        <v>10</v>
      </c>
      <c r="O55" s="82">
        <v>58</v>
      </c>
      <c r="P55" s="83">
        <v>3991096</v>
      </c>
      <c r="Q55" s="81">
        <f t="shared" si="0"/>
        <v>68812</v>
      </c>
      <c r="R55" s="187">
        <v>4640</v>
      </c>
      <c r="S55" s="83">
        <v>3991096</v>
      </c>
      <c r="T55" s="81">
        <f t="shared" si="1"/>
        <v>860.15</v>
      </c>
      <c r="U55" s="188"/>
      <c r="V55" s="85"/>
      <c r="W55" s="83"/>
      <c r="X55" s="211" t="s">
        <v>96</v>
      </c>
      <c r="Y55" s="212">
        <v>82928</v>
      </c>
      <c r="Z55" s="213">
        <v>75361</v>
      </c>
      <c r="AA55" s="192">
        <v>90277.777777777781</v>
      </c>
      <c r="AB55" s="193">
        <v>91780.821917808222</v>
      </c>
      <c r="AC55" s="194">
        <v>91891.891891891893</v>
      </c>
    </row>
    <row r="56" spans="1:29" s="4" customFormat="1" ht="27" customHeight="1" x14ac:dyDescent="0.15">
      <c r="A56" s="19"/>
      <c r="B56" s="79" t="s">
        <v>34</v>
      </c>
      <c r="C56" s="46">
        <v>52</v>
      </c>
      <c r="D56" s="79" t="s">
        <v>75</v>
      </c>
      <c r="E56" s="196">
        <v>4</v>
      </c>
      <c r="F56" s="216">
        <v>20</v>
      </c>
      <c r="G56" s="90">
        <v>73</v>
      </c>
      <c r="H56" s="91">
        <v>4337993</v>
      </c>
      <c r="I56" s="92">
        <v>59424.561643835616</v>
      </c>
      <c r="J56" s="90">
        <v>5085</v>
      </c>
      <c r="K56" s="91">
        <v>4337993</v>
      </c>
      <c r="L56" s="92">
        <v>853.09596853490655</v>
      </c>
      <c r="M56" s="93"/>
      <c r="N56" s="95">
        <v>20</v>
      </c>
      <c r="O56" s="82">
        <v>391</v>
      </c>
      <c r="P56" s="83">
        <v>26059706</v>
      </c>
      <c r="Q56" s="81">
        <f t="shared" si="0"/>
        <v>66648.864450127876</v>
      </c>
      <c r="R56" s="187">
        <v>29798</v>
      </c>
      <c r="S56" s="83">
        <v>26059706</v>
      </c>
      <c r="T56" s="81">
        <f t="shared" si="1"/>
        <v>874.54547285052683</v>
      </c>
      <c r="U56" s="188"/>
      <c r="V56" s="85"/>
      <c r="W56" s="83"/>
      <c r="X56" s="211" t="s">
        <v>95</v>
      </c>
      <c r="Y56" s="212">
        <v>59278</v>
      </c>
      <c r="Z56" s="213">
        <v>59706</v>
      </c>
      <c r="AA56" s="192">
        <v>76276.595744680846</v>
      </c>
      <c r="AB56" s="193">
        <v>80937.5</v>
      </c>
      <c r="AC56" s="194">
        <v>83020.833333333328</v>
      </c>
    </row>
    <row r="57" spans="1:29" s="4" customFormat="1" ht="27" customHeight="1" x14ac:dyDescent="0.15">
      <c r="A57" s="19"/>
      <c r="B57" s="79" t="s">
        <v>34</v>
      </c>
      <c r="C57" s="46">
        <v>53</v>
      </c>
      <c r="D57" s="79" t="s">
        <v>76</v>
      </c>
      <c r="E57" s="196">
        <v>4</v>
      </c>
      <c r="F57" s="216">
        <v>20</v>
      </c>
      <c r="G57" s="90">
        <v>15</v>
      </c>
      <c r="H57" s="91">
        <v>851053</v>
      </c>
      <c r="I57" s="92">
        <v>56736.866666666669</v>
      </c>
      <c r="J57" s="90">
        <v>1010.05</v>
      </c>
      <c r="K57" s="91">
        <v>851053</v>
      </c>
      <c r="L57" s="92">
        <v>842.58502054353744</v>
      </c>
      <c r="M57" s="93"/>
      <c r="N57" s="95">
        <v>20</v>
      </c>
      <c r="O57" s="82">
        <v>113</v>
      </c>
      <c r="P57" s="83">
        <v>7096475</v>
      </c>
      <c r="Q57" s="81">
        <f t="shared" si="0"/>
        <v>62800.663716814161</v>
      </c>
      <c r="R57" s="187">
        <v>8159</v>
      </c>
      <c r="S57" s="83">
        <v>7096475</v>
      </c>
      <c r="T57" s="81">
        <f t="shared" si="1"/>
        <v>869.77264370633657</v>
      </c>
      <c r="U57" s="188"/>
      <c r="V57" s="85"/>
      <c r="W57" s="83"/>
      <c r="X57" s="211" t="s">
        <v>95</v>
      </c>
      <c r="Y57" s="212">
        <v>102000</v>
      </c>
      <c r="Z57" s="213">
        <v>102504</v>
      </c>
      <c r="AA57" s="192">
        <v>63432.835820895525</v>
      </c>
      <c r="AB57" s="193">
        <v>64137.931034482761</v>
      </c>
      <c r="AC57" s="194">
        <v>64743.589743589742</v>
      </c>
    </row>
    <row r="58" spans="1:29" s="4" customFormat="1" ht="27" customHeight="1" x14ac:dyDescent="0.15">
      <c r="A58" s="19"/>
      <c r="B58" s="79" t="s">
        <v>34</v>
      </c>
      <c r="C58" s="46">
        <v>54</v>
      </c>
      <c r="D58" s="79" t="s">
        <v>77</v>
      </c>
      <c r="E58" s="196">
        <v>4</v>
      </c>
      <c r="F58" s="216">
        <v>20</v>
      </c>
      <c r="G58" s="90">
        <v>22</v>
      </c>
      <c r="H58" s="91">
        <v>1224000</v>
      </c>
      <c r="I58" s="92">
        <v>55636.36363636364</v>
      </c>
      <c r="J58" s="90">
        <v>1440</v>
      </c>
      <c r="K58" s="91">
        <v>1224000</v>
      </c>
      <c r="L58" s="92">
        <v>850</v>
      </c>
      <c r="M58" s="93"/>
      <c r="N58" s="95">
        <v>20</v>
      </c>
      <c r="O58" s="82">
        <v>183</v>
      </c>
      <c r="P58" s="83">
        <v>9980796</v>
      </c>
      <c r="Q58" s="81">
        <f t="shared" si="0"/>
        <v>54539.868852459018</v>
      </c>
      <c r="R58" s="187">
        <v>11212.5</v>
      </c>
      <c r="S58" s="83">
        <v>9980796</v>
      </c>
      <c r="T58" s="81">
        <f t="shared" si="1"/>
        <v>890.14903010033447</v>
      </c>
      <c r="U58" s="188"/>
      <c r="V58" s="85"/>
      <c r="W58" s="83"/>
      <c r="X58" s="211" t="s">
        <v>95</v>
      </c>
      <c r="Y58" s="212">
        <v>101091</v>
      </c>
      <c r="Z58" s="213">
        <v>103500</v>
      </c>
      <c r="AA58" s="192">
        <v>72083.333333333328</v>
      </c>
      <c r="AB58" s="193">
        <v>73125</v>
      </c>
      <c r="AC58" s="194">
        <v>73750</v>
      </c>
    </row>
    <row r="59" spans="1:29" s="4" customFormat="1" ht="27" customHeight="1" x14ac:dyDescent="0.15">
      <c r="A59" s="19"/>
      <c r="B59" s="79" t="s">
        <v>34</v>
      </c>
      <c r="C59" s="46">
        <v>55</v>
      </c>
      <c r="D59" s="79" t="s">
        <v>78</v>
      </c>
      <c r="E59" s="196">
        <v>6</v>
      </c>
      <c r="F59" s="216">
        <v>10</v>
      </c>
      <c r="G59" s="90">
        <v>19</v>
      </c>
      <c r="H59" s="91">
        <v>1381722</v>
      </c>
      <c r="I59" s="92">
        <v>72722.210526315786</v>
      </c>
      <c r="J59" s="90">
        <v>1641</v>
      </c>
      <c r="K59" s="91">
        <v>1381722</v>
      </c>
      <c r="L59" s="92">
        <v>842</v>
      </c>
      <c r="M59" s="93"/>
      <c r="N59" s="95">
        <v>10</v>
      </c>
      <c r="O59" s="82">
        <v>94</v>
      </c>
      <c r="P59" s="83">
        <v>5977014</v>
      </c>
      <c r="Q59" s="81">
        <f t="shared" si="0"/>
        <v>63585.255319148935</v>
      </c>
      <c r="R59" s="187">
        <v>6885.9</v>
      </c>
      <c r="S59" s="83">
        <v>5977014</v>
      </c>
      <c r="T59" s="81">
        <f t="shared" si="1"/>
        <v>868.00766784298355</v>
      </c>
      <c r="U59" s="188"/>
      <c r="V59" s="85"/>
      <c r="W59" s="83"/>
      <c r="X59" s="211" t="s">
        <v>95</v>
      </c>
      <c r="Y59" s="212">
        <v>69000</v>
      </c>
      <c r="Z59" s="213">
        <v>79000</v>
      </c>
      <c r="AA59" s="192">
        <v>68887.719298245618</v>
      </c>
      <c r="AB59" s="193">
        <v>99000</v>
      </c>
      <c r="AC59" s="194">
        <v>109633.33333333333</v>
      </c>
    </row>
    <row r="60" spans="1:29" s="4" customFormat="1" ht="27" customHeight="1" x14ac:dyDescent="0.15">
      <c r="A60" s="19"/>
      <c r="B60" s="79" t="s">
        <v>34</v>
      </c>
      <c r="C60" s="46">
        <v>56</v>
      </c>
      <c r="D60" s="79" t="s">
        <v>79</v>
      </c>
      <c r="E60" s="196">
        <v>4</v>
      </c>
      <c r="F60" s="216">
        <v>20</v>
      </c>
      <c r="G60" s="90">
        <v>33.6</v>
      </c>
      <c r="H60" s="91">
        <v>2552532</v>
      </c>
      <c r="I60" s="92">
        <v>75968.214285714275</v>
      </c>
      <c r="J60" s="90">
        <v>3031</v>
      </c>
      <c r="K60" s="91">
        <v>2552532</v>
      </c>
      <c r="L60" s="92">
        <v>842.14186737050477</v>
      </c>
      <c r="M60" s="93"/>
      <c r="N60" s="95">
        <v>20</v>
      </c>
      <c r="O60" s="82">
        <v>225</v>
      </c>
      <c r="P60" s="83">
        <v>13008082</v>
      </c>
      <c r="Q60" s="81">
        <f t="shared" si="0"/>
        <v>57813.697777777779</v>
      </c>
      <c r="R60" s="187">
        <v>14477</v>
      </c>
      <c r="S60" s="83">
        <v>13008082</v>
      </c>
      <c r="T60" s="81">
        <f t="shared" si="1"/>
        <v>898.5343648545969</v>
      </c>
      <c r="U60" s="188"/>
      <c r="V60" s="85"/>
      <c r="W60" s="83"/>
      <c r="X60" s="211" t="s">
        <v>95</v>
      </c>
      <c r="Y60" s="212">
        <v>75200</v>
      </c>
      <c r="Z60" s="213">
        <v>77500</v>
      </c>
      <c r="AA60" s="192">
        <v>58267.062222222223</v>
      </c>
      <c r="AB60" s="193">
        <v>58711.506666666668</v>
      </c>
      <c r="AC60" s="194">
        <v>59155.951111111113</v>
      </c>
    </row>
    <row r="61" spans="1:29" s="4" customFormat="1" ht="27" customHeight="1" x14ac:dyDescent="0.15">
      <c r="A61" s="19"/>
      <c r="B61" s="79" t="s">
        <v>34</v>
      </c>
      <c r="C61" s="46">
        <v>57</v>
      </c>
      <c r="D61" s="79" t="s">
        <v>80</v>
      </c>
      <c r="E61" s="196">
        <v>4</v>
      </c>
      <c r="F61" s="216">
        <v>14</v>
      </c>
      <c r="G61" s="90">
        <v>11</v>
      </c>
      <c r="H61" s="91">
        <v>792480</v>
      </c>
      <c r="I61" s="92">
        <v>72043.636363636368</v>
      </c>
      <c r="J61" s="90">
        <v>940</v>
      </c>
      <c r="K61" s="91">
        <v>792480</v>
      </c>
      <c r="L61" s="92">
        <v>843.063829787234</v>
      </c>
      <c r="M61" s="93"/>
      <c r="N61" s="95">
        <v>14</v>
      </c>
      <c r="O61" s="82">
        <v>160</v>
      </c>
      <c r="P61" s="83">
        <v>8565370</v>
      </c>
      <c r="Q61" s="81">
        <f t="shared" si="0"/>
        <v>53533.5625</v>
      </c>
      <c r="R61" s="187">
        <v>9923.5</v>
      </c>
      <c r="S61" s="83">
        <v>8565370</v>
      </c>
      <c r="T61" s="81">
        <f t="shared" si="1"/>
        <v>863.1400211618884</v>
      </c>
      <c r="U61" s="188"/>
      <c r="V61" s="85"/>
      <c r="W61" s="83"/>
      <c r="X61" s="211" t="s">
        <v>95</v>
      </c>
      <c r="Y61" s="212">
        <v>138333</v>
      </c>
      <c r="Z61" s="213">
        <v>80820</v>
      </c>
      <c r="AA61" s="192">
        <v>56845.238095238092</v>
      </c>
      <c r="AB61" s="193">
        <v>60119.047619047618</v>
      </c>
      <c r="AC61" s="194">
        <v>64285.714285714283</v>
      </c>
    </row>
    <row r="62" spans="1:29" s="4" customFormat="1" ht="27" customHeight="1" x14ac:dyDescent="0.15">
      <c r="A62" s="19"/>
      <c r="B62" s="79" t="s">
        <v>34</v>
      </c>
      <c r="C62" s="314">
        <v>58</v>
      </c>
      <c r="D62" s="315" t="s">
        <v>81</v>
      </c>
      <c r="E62" s="196">
        <v>4</v>
      </c>
      <c r="F62" s="216">
        <v>20</v>
      </c>
      <c r="G62" s="90">
        <v>10</v>
      </c>
      <c r="H62" s="91">
        <v>533454</v>
      </c>
      <c r="I62" s="92">
        <v>53345.4</v>
      </c>
      <c r="J62" s="90">
        <v>632</v>
      </c>
      <c r="K62" s="91">
        <v>533454</v>
      </c>
      <c r="L62" s="92">
        <v>844.07278481012656</v>
      </c>
      <c r="M62" s="93"/>
      <c r="N62" s="95">
        <v>20</v>
      </c>
      <c r="O62" s="316">
        <v>153</v>
      </c>
      <c r="P62" s="317">
        <v>9016178</v>
      </c>
      <c r="Q62" s="318">
        <f t="shared" si="0"/>
        <v>58929.267973856207</v>
      </c>
      <c r="R62" s="319">
        <v>10688</v>
      </c>
      <c r="S62" s="317">
        <v>9016178</v>
      </c>
      <c r="T62" s="318">
        <f t="shared" si="1"/>
        <v>843.57952844311376</v>
      </c>
      <c r="U62" s="188"/>
      <c r="V62" s="85"/>
      <c r="W62" s="83"/>
      <c r="X62" s="211" t="s">
        <v>95</v>
      </c>
      <c r="Y62" s="212">
        <v>101370</v>
      </c>
      <c r="Z62" s="213">
        <v>106000</v>
      </c>
      <c r="AA62" s="192">
        <v>79687.5</v>
      </c>
      <c r="AB62" s="193">
        <v>81770.833333333328</v>
      </c>
      <c r="AC62" s="194">
        <v>83854.166666666672</v>
      </c>
    </row>
    <row r="63" spans="1:29" s="4" customFormat="1" ht="27" customHeight="1" x14ac:dyDescent="0.15">
      <c r="A63" s="19"/>
      <c r="B63" s="79" t="s">
        <v>34</v>
      </c>
      <c r="C63" s="46">
        <v>59</v>
      </c>
      <c r="D63" s="79" t="s">
        <v>82</v>
      </c>
      <c r="E63" s="196">
        <v>4</v>
      </c>
      <c r="F63" s="216">
        <v>13</v>
      </c>
      <c r="G63" s="90">
        <v>28</v>
      </c>
      <c r="H63" s="91">
        <v>1584400</v>
      </c>
      <c r="I63" s="92">
        <v>56585.714285714283</v>
      </c>
      <c r="J63" s="90">
        <v>1865</v>
      </c>
      <c r="K63" s="91">
        <v>1584400</v>
      </c>
      <c r="L63" s="92">
        <v>849.54423592493299</v>
      </c>
      <c r="M63" s="93"/>
      <c r="N63" s="95">
        <v>13</v>
      </c>
      <c r="O63" s="82">
        <v>204</v>
      </c>
      <c r="P63" s="83">
        <v>14883950</v>
      </c>
      <c r="Q63" s="81">
        <f t="shared" si="0"/>
        <v>72960.53921568628</v>
      </c>
      <c r="R63" s="187">
        <v>17073</v>
      </c>
      <c r="S63" s="83">
        <v>14883950</v>
      </c>
      <c r="T63" s="81">
        <f t="shared" si="1"/>
        <v>871.78293211503546</v>
      </c>
      <c r="U63" s="188"/>
      <c r="V63" s="85"/>
      <c r="W63" s="83"/>
      <c r="X63" s="211" t="s">
        <v>95</v>
      </c>
      <c r="Y63" s="212" t="s">
        <v>95</v>
      </c>
      <c r="Z63" s="213">
        <v>68000</v>
      </c>
      <c r="AA63" s="192">
        <v>70512.820512820515</v>
      </c>
      <c r="AB63" s="193">
        <v>70512.820512820515</v>
      </c>
      <c r="AC63" s="194">
        <v>70512.820512820515</v>
      </c>
    </row>
    <row r="64" spans="1:29" s="4" customFormat="1" ht="27" customHeight="1" x14ac:dyDescent="0.15">
      <c r="A64" s="19"/>
      <c r="B64" s="79" t="s">
        <v>34</v>
      </c>
      <c r="C64" s="46">
        <v>60</v>
      </c>
      <c r="D64" s="147" t="s">
        <v>83</v>
      </c>
      <c r="E64" s="196">
        <v>4</v>
      </c>
      <c r="F64" s="216">
        <v>13</v>
      </c>
      <c r="G64" s="90">
        <v>5</v>
      </c>
      <c r="H64" s="91">
        <v>267964</v>
      </c>
      <c r="I64" s="92">
        <v>53592.800000000003</v>
      </c>
      <c r="J64" s="90">
        <v>315.25</v>
      </c>
      <c r="K64" s="91">
        <v>267964</v>
      </c>
      <c r="L64" s="92">
        <v>850.00475812846946</v>
      </c>
      <c r="M64" s="93"/>
      <c r="N64" s="95">
        <v>13</v>
      </c>
      <c r="O64" s="82">
        <v>71</v>
      </c>
      <c r="P64" s="83">
        <v>4472083</v>
      </c>
      <c r="Q64" s="81">
        <f t="shared" si="0"/>
        <v>62987.084507042251</v>
      </c>
      <c r="R64" s="187">
        <v>5154</v>
      </c>
      <c r="S64" s="83">
        <v>4472083</v>
      </c>
      <c r="T64" s="81">
        <f t="shared" si="1"/>
        <v>867.69169577027549</v>
      </c>
      <c r="U64" s="188"/>
      <c r="V64" s="85"/>
      <c r="W64" s="83"/>
      <c r="X64" s="211" t="s">
        <v>95</v>
      </c>
      <c r="Y64" s="212">
        <v>74208</v>
      </c>
      <c r="Z64" s="213">
        <v>74537</v>
      </c>
      <c r="AA64" s="192">
        <v>75000</v>
      </c>
      <c r="AB64" s="193">
        <v>77272.727272727279</v>
      </c>
      <c r="AC64" s="194">
        <v>77564.102564102563</v>
      </c>
    </row>
    <row r="65" spans="1:29" s="4" customFormat="1" ht="27" customHeight="1" x14ac:dyDescent="0.15">
      <c r="A65" s="19"/>
      <c r="B65" s="79" t="s">
        <v>34</v>
      </c>
      <c r="C65" s="46">
        <v>61</v>
      </c>
      <c r="D65" s="79" t="s">
        <v>84</v>
      </c>
      <c r="E65" s="196">
        <v>4</v>
      </c>
      <c r="F65" s="216">
        <v>20</v>
      </c>
      <c r="G65" s="90">
        <v>1.6</v>
      </c>
      <c r="H65" s="91">
        <v>126721</v>
      </c>
      <c r="I65" s="92">
        <v>79200.625</v>
      </c>
      <c r="J65" s="90">
        <v>144</v>
      </c>
      <c r="K65" s="91">
        <v>126721</v>
      </c>
      <c r="L65" s="92">
        <v>880.00694444444446</v>
      </c>
      <c r="M65" s="93"/>
      <c r="N65" s="95">
        <v>20</v>
      </c>
      <c r="O65" s="82">
        <v>186</v>
      </c>
      <c r="P65" s="83">
        <v>12146625</v>
      </c>
      <c r="Q65" s="81">
        <f t="shared" si="0"/>
        <v>65304.43548387097</v>
      </c>
      <c r="R65" s="187">
        <v>14125.1</v>
      </c>
      <c r="S65" s="83">
        <v>12146625</v>
      </c>
      <c r="T65" s="81">
        <f t="shared" si="1"/>
        <v>859.93196508343306</v>
      </c>
      <c r="U65" s="188"/>
      <c r="V65" s="85"/>
      <c r="W65" s="83"/>
      <c r="X65" s="211" t="s">
        <v>95</v>
      </c>
      <c r="Y65" s="212">
        <v>74000</v>
      </c>
      <c r="Z65" s="213">
        <v>76000</v>
      </c>
      <c r="AA65" s="192">
        <v>70490.949450549451</v>
      </c>
      <c r="AB65" s="193">
        <v>70534.905494505496</v>
      </c>
      <c r="AC65" s="194">
        <v>70974.465934065927</v>
      </c>
    </row>
    <row r="66" spans="1:29" s="4" customFormat="1" ht="27" customHeight="1" x14ac:dyDescent="0.15">
      <c r="A66" s="19"/>
      <c r="B66" s="79" t="s">
        <v>34</v>
      </c>
      <c r="C66" s="46">
        <v>62</v>
      </c>
      <c r="D66" s="79" t="s">
        <v>93</v>
      </c>
      <c r="E66" s="196">
        <v>4</v>
      </c>
      <c r="F66" s="216">
        <v>20</v>
      </c>
      <c r="G66" s="90"/>
      <c r="H66" s="91"/>
      <c r="I66" s="81">
        <f>SUM(G66:H66)</f>
        <v>0</v>
      </c>
      <c r="J66" s="90"/>
      <c r="K66" s="91"/>
      <c r="L66" s="81">
        <f>-SUM(J66:K66)</f>
        <v>0</v>
      </c>
      <c r="M66" s="93"/>
      <c r="N66" s="95">
        <v>20</v>
      </c>
      <c r="O66" s="82">
        <v>94</v>
      </c>
      <c r="P66" s="83">
        <v>5937325</v>
      </c>
      <c r="Q66" s="81">
        <f t="shared" si="0"/>
        <v>63163.031914893618</v>
      </c>
      <c r="R66" s="187">
        <v>6882</v>
      </c>
      <c r="S66" s="83">
        <v>5937325</v>
      </c>
      <c r="T66" s="81">
        <f t="shared" si="1"/>
        <v>862.73249055507119</v>
      </c>
      <c r="U66" s="188"/>
      <c r="V66" s="85"/>
      <c r="W66" s="83"/>
      <c r="X66" s="211" t="s">
        <v>95</v>
      </c>
      <c r="Y66" s="212">
        <v>101191</v>
      </c>
      <c r="Z66" s="213">
        <v>105882</v>
      </c>
      <c r="AA66" s="192">
        <v>62000</v>
      </c>
      <c r="AB66" s="193">
        <v>65000</v>
      </c>
      <c r="AC66" s="194">
        <v>67000</v>
      </c>
    </row>
    <row r="67" spans="1:29" s="4" customFormat="1" ht="27" customHeight="1" x14ac:dyDescent="0.15">
      <c r="A67" s="19"/>
      <c r="B67" s="79" t="s">
        <v>34</v>
      </c>
      <c r="C67" s="314">
        <v>63</v>
      </c>
      <c r="D67" s="315" t="s">
        <v>85</v>
      </c>
      <c r="E67" s="196">
        <v>4</v>
      </c>
      <c r="F67" s="217">
        <v>10</v>
      </c>
      <c r="G67" s="86"/>
      <c r="H67" s="87"/>
      <c r="I67" s="81">
        <f>SUM(G67:H67)</f>
        <v>0</v>
      </c>
      <c r="J67" s="90"/>
      <c r="K67" s="91"/>
      <c r="L67" s="81">
        <f>-SUM(J67:K67)</f>
        <v>0</v>
      </c>
      <c r="M67" s="93"/>
      <c r="N67" s="95">
        <v>10</v>
      </c>
      <c r="O67" s="316">
        <v>180</v>
      </c>
      <c r="P67" s="317">
        <v>16910098</v>
      </c>
      <c r="Q67" s="318">
        <f t="shared" si="0"/>
        <v>93944.988888888882</v>
      </c>
      <c r="R67" s="319">
        <v>15840</v>
      </c>
      <c r="S67" s="317">
        <v>16910098</v>
      </c>
      <c r="T67" s="318">
        <f t="shared" si="1"/>
        <v>1067.556691919192</v>
      </c>
      <c r="U67" s="188"/>
      <c r="V67" s="85"/>
      <c r="W67" s="83"/>
      <c r="X67" s="218" t="s">
        <v>95</v>
      </c>
      <c r="Y67" s="219" t="s">
        <v>95</v>
      </c>
      <c r="Z67" s="220">
        <v>72360</v>
      </c>
      <c r="AA67" s="192">
        <v>41133.333333333336</v>
      </c>
      <c r="AB67" s="193">
        <v>54466.666666666664</v>
      </c>
      <c r="AC67" s="194">
        <v>77800</v>
      </c>
    </row>
    <row r="68" spans="1:29" s="4" customFormat="1" ht="27" customHeight="1" x14ac:dyDescent="0.15">
      <c r="A68" s="19"/>
      <c r="B68" s="79" t="s">
        <v>32</v>
      </c>
      <c r="C68" s="46">
        <v>64</v>
      </c>
      <c r="D68" s="79" t="s">
        <v>378</v>
      </c>
      <c r="E68" s="196">
        <v>4</v>
      </c>
      <c r="F68" s="216"/>
      <c r="G68" s="86"/>
      <c r="H68" s="87"/>
      <c r="I68" s="81"/>
      <c r="J68" s="90"/>
      <c r="K68" s="91"/>
      <c r="L68" s="81"/>
      <c r="M68" s="93"/>
      <c r="N68" s="216">
        <v>20</v>
      </c>
      <c r="O68" s="82">
        <v>146</v>
      </c>
      <c r="P68" s="83">
        <v>8860428</v>
      </c>
      <c r="Q68" s="81">
        <f t="shared" si="0"/>
        <v>60687.863013698632</v>
      </c>
      <c r="R68" s="187">
        <v>10701</v>
      </c>
      <c r="S68" s="83">
        <v>8860428</v>
      </c>
      <c r="T68" s="81">
        <f t="shared" si="1"/>
        <v>828</v>
      </c>
      <c r="U68" s="188" t="s">
        <v>392</v>
      </c>
      <c r="V68" s="85"/>
      <c r="W68" s="83"/>
      <c r="X68" s="218"/>
      <c r="Y68" s="219"/>
      <c r="Z68" s="220"/>
      <c r="AA68" s="192">
        <v>61458.333333333336</v>
      </c>
      <c r="AB68" s="193">
        <v>63043.478260869568</v>
      </c>
      <c r="AC68" s="194">
        <v>64814.814814814818</v>
      </c>
    </row>
    <row r="69" spans="1:29" s="4" customFormat="1" ht="27" customHeight="1" x14ac:dyDescent="0.15">
      <c r="A69" s="19"/>
      <c r="B69" s="79" t="s">
        <v>32</v>
      </c>
      <c r="C69" s="314">
        <v>65</v>
      </c>
      <c r="D69" s="315" t="s">
        <v>379</v>
      </c>
      <c r="E69" s="196">
        <v>5</v>
      </c>
      <c r="F69" s="216"/>
      <c r="G69" s="86"/>
      <c r="H69" s="87"/>
      <c r="I69" s="81"/>
      <c r="J69" s="90"/>
      <c r="K69" s="91"/>
      <c r="L69" s="81"/>
      <c r="M69" s="93"/>
      <c r="N69" s="216">
        <v>20</v>
      </c>
      <c r="O69" s="316">
        <v>92</v>
      </c>
      <c r="P69" s="317">
        <v>7022584</v>
      </c>
      <c r="Q69" s="318">
        <f t="shared" si="0"/>
        <v>76332.434782608689</v>
      </c>
      <c r="R69" s="319">
        <v>8080</v>
      </c>
      <c r="S69" s="317">
        <v>7022584</v>
      </c>
      <c r="T69" s="318">
        <f t="shared" si="1"/>
        <v>869.13168316831684</v>
      </c>
      <c r="U69" s="188" t="s">
        <v>392</v>
      </c>
      <c r="V69" s="85"/>
      <c r="W69" s="83"/>
      <c r="X69" s="218"/>
      <c r="Y69" s="219"/>
      <c r="Z69" s="220"/>
      <c r="AA69" s="192">
        <v>78947.368421052626</v>
      </c>
      <c r="AB69" s="193">
        <v>79166.666666666672</v>
      </c>
      <c r="AC69" s="194">
        <v>83333.333333333328</v>
      </c>
    </row>
    <row r="70" spans="1:29" s="4" customFormat="1" ht="27" customHeight="1" x14ac:dyDescent="0.15">
      <c r="A70" s="19"/>
      <c r="B70" s="79" t="s">
        <v>32</v>
      </c>
      <c r="C70" s="46">
        <v>66</v>
      </c>
      <c r="D70" s="147" t="s">
        <v>380</v>
      </c>
      <c r="E70" s="196">
        <v>6</v>
      </c>
      <c r="F70" s="216"/>
      <c r="G70" s="86"/>
      <c r="H70" s="87"/>
      <c r="I70" s="81"/>
      <c r="J70" s="90"/>
      <c r="K70" s="91"/>
      <c r="L70" s="81"/>
      <c r="M70" s="93"/>
      <c r="N70" s="216">
        <v>10</v>
      </c>
      <c r="O70" s="82">
        <v>36</v>
      </c>
      <c r="P70" s="83">
        <v>2160210</v>
      </c>
      <c r="Q70" s="81">
        <f t="shared" si="0"/>
        <v>60005.833333333336</v>
      </c>
      <c r="R70" s="187">
        <v>2483.5</v>
      </c>
      <c r="S70" s="83">
        <v>2160210</v>
      </c>
      <c r="T70" s="81">
        <f t="shared" si="1"/>
        <v>869.82484397020335</v>
      </c>
      <c r="U70" s="188" t="s">
        <v>393</v>
      </c>
      <c r="V70" s="85"/>
      <c r="W70" s="83"/>
      <c r="X70" s="218"/>
      <c r="Y70" s="219"/>
      <c r="Z70" s="220"/>
      <c r="AA70" s="192">
        <v>60277.777777777781</v>
      </c>
      <c r="AB70" s="193">
        <v>60555.555555555555</v>
      </c>
      <c r="AC70" s="194">
        <v>61111.111111111109</v>
      </c>
    </row>
    <row r="71" spans="1:29" s="4" customFormat="1" ht="27" customHeight="1" x14ac:dyDescent="0.15">
      <c r="A71" s="19"/>
      <c r="B71" s="79" t="s">
        <v>32</v>
      </c>
      <c r="C71" s="46">
        <v>67</v>
      </c>
      <c r="D71" s="79" t="s">
        <v>513</v>
      </c>
      <c r="E71" s="196">
        <v>4</v>
      </c>
      <c r="F71" s="216"/>
      <c r="G71" s="86"/>
      <c r="H71" s="87"/>
      <c r="I71" s="81"/>
      <c r="J71" s="90"/>
      <c r="K71" s="91"/>
      <c r="L71" s="81"/>
      <c r="M71" s="93"/>
      <c r="N71" s="216">
        <v>20</v>
      </c>
      <c r="O71" s="82">
        <v>32</v>
      </c>
      <c r="P71" s="83">
        <v>1694826</v>
      </c>
      <c r="Q71" s="81">
        <f t="shared" si="0"/>
        <v>52963.3125</v>
      </c>
      <c r="R71" s="187">
        <v>1944.5</v>
      </c>
      <c r="S71" s="83">
        <v>1694826</v>
      </c>
      <c r="T71" s="81">
        <f t="shared" si="1"/>
        <v>871.59989714579581</v>
      </c>
      <c r="U71" s="188" t="s">
        <v>394</v>
      </c>
      <c r="V71" s="85"/>
      <c r="W71" s="83"/>
      <c r="X71" s="218"/>
      <c r="Y71" s="219"/>
      <c r="Z71" s="220"/>
      <c r="AA71" s="192">
        <v>78660</v>
      </c>
      <c r="AB71" s="193">
        <v>78930</v>
      </c>
      <c r="AC71" s="194">
        <v>79200</v>
      </c>
    </row>
    <row r="72" spans="1:29" s="4" customFormat="1" ht="27" customHeight="1" x14ac:dyDescent="0.15">
      <c r="A72" s="19"/>
      <c r="B72" s="79" t="s">
        <v>32</v>
      </c>
      <c r="C72" s="46">
        <v>68</v>
      </c>
      <c r="D72" s="79" t="s">
        <v>381</v>
      </c>
      <c r="E72" s="196">
        <v>4</v>
      </c>
      <c r="F72" s="216"/>
      <c r="G72" s="86"/>
      <c r="H72" s="87"/>
      <c r="I72" s="81"/>
      <c r="J72" s="90"/>
      <c r="K72" s="91"/>
      <c r="L72" s="81"/>
      <c r="M72" s="93"/>
      <c r="N72" s="216">
        <v>10</v>
      </c>
      <c r="O72" s="82">
        <v>4</v>
      </c>
      <c r="P72" s="83">
        <v>465078</v>
      </c>
      <c r="Q72" s="81">
        <f t="shared" si="0"/>
        <v>116269.5</v>
      </c>
      <c r="R72" s="187">
        <v>517</v>
      </c>
      <c r="S72" s="83">
        <v>465078</v>
      </c>
      <c r="T72" s="81">
        <f t="shared" si="1"/>
        <v>899.57059961315281</v>
      </c>
      <c r="U72" s="188" t="s">
        <v>395</v>
      </c>
      <c r="V72" s="85"/>
      <c r="W72" s="83"/>
      <c r="X72" s="218"/>
      <c r="Y72" s="219"/>
      <c r="Z72" s="220"/>
      <c r="AA72" s="192">
        <v>118000</v>
      </c>
      <c r="AB72" s="193">
        <v>127037.03703703704</v>
      </c>
      <c r="AC72" s="194">
        <v>133333.33333333334</v>
      </c>
    </row>
    <row r="73" spans="1:29" s="4" customFormat="1" ht="27" customHeight="1" x14ac:dyDescent="0.15">
      <c r="A73" s="19"/>
      <c r="B73" s="79" t="s">
        <v>32</v>
      </c>
      <c r="C73" s="46">
        <v>69</v>
      </c>
      <c r="D73" s="79" t="s">
        <v>382</v>
      </c>
      <c r="E73" s="196">
        <v>4</v>
      </c>
      <c r="F73" s="216"/>
      <c r="G73" s="86"/>
      <c r="H73" s="87"/>
      <c r="I73" s="81"/>
      <c r="J73" s="90"/>
      <c r="K73" s="91"/>
      <c r="L73" s="81"/>
      <c r="M73" s="93"/>
      <c r="N73" s="216">
        <v>20</v>
      </c>
      <c r="O73" s="82">
        <v>3</v>
      </c>
      <c r="P73" s="83">
        <v>120547</v>
      </c>
      <c r="Q73" s="81">
        <f t="shared" si="0"/>
        <v>40182.333333333336</v>
      </c>
      <c r="R73" s="187">
        <v>128.5</v>
      </c>
      <c r="S73" s="83">
        <v>120547</v>
      </c>
      <c r="T73" s="81">
        <f t="shared" si="1"/>
        <v>938.1089494163424</v>
      </c>
      <c r="U73" s="188" t="s">
        <v>396</v>
      </c>
      <c r="V73" s="85"/>
      <c r="W73" s="83"/>
      <c r="X73" s="218"/>
      <c r="Y73" s="219"/>
      <c r="Z73" s="220"/>
      <c r="AA73" s="192">
        <v>82666.666666666672</v>
      </c>
      <c r="AB73" s="193">
        <v>82916.666666666672</v>
      </c>
      <c r="AC73" s="194">
        <v>85000</v>
      </c>
    </row>
    <row r="74" spans="1:29" s="4" customFormat="1" ht="27" customHeight="1" x14ac:dyDescent="0.15">
      <c r="A74" s="19"/>
      <c r="B74" s="79" t="s">
        <v>32</v>
      </c>
      <c r="C74" s="46">
        <v>70</v>
      </c>
      <c r="D74" s="297" t="s">
        <v>383</v>
      </c>
      <c r="E74" s="196">
        <v>4</v>
      </c>
      <c r="F74" s="216"/>
      <c r="G74" s="86"/>
      <c r="H74" s="87"/>
      <c r="I74" s="81"/>
      <c r="J74" s="90"/>
      <c r="K74" s="91"/>
      <c r="L74" s="81"/>
      <c r="M74" s="93"/>
      <c r="N74" s="216">
        <v>20</v>
      </c>
      <c r="O74" s="82">
        <v>41</v>
      </c>
      <c r="P74" s="83">
        <v>1947600</v>
      </c>
      <c r="Q74" s="81">
        <f t="shared" si="0"/>
        <v>47502.439024390245</v>
      </c>
      <c r="R74" s="187">
        <v>2164</v>
      </c>
      <c r="S74" s="83">
        <v>1947600</v>
      </c>
      <c r="T74" s="81">
        <f t="shared" si="1"/>
        <v>900</v>
      </c>
      <c r="U74" s="188" t="s">
        <v>394</v>
      </c>
      <c r="V74" s="85"/>
      <c r="W74" s="83"/>
      <c r="X74" s="218"/>
      <c r="Y74" s="219"/>
      <c r="Z74" s="220"/>
      <c r="AA74" s="192">
        <v>72400</v>
      </c>
      <c r="AB74" s="193">
        <v>72800</v>
      </c>
      <c r="AC74" s="194">
        <v>73200</v>
      </c>
    </row>
    <row r="75" spans="1:29" s="4" customFormat="1" ht="27" customHeight="1" x14ac:dyDescent="0.15">
      <c r="A75" s="19"/>
      <c r="B75" s="79" t="s">
        <v>32</v>
      </c>
      <c r="C75" s="46">
        <v>71</v>
      </c>
      <c r="D75" s="79" t="s">
        <v>384</v>
      </c>
      <c r="E75" s="196">
        <v>4</v>
      </c>
      <c r="F75" s="216"/>
      <c r="G75" s="86"/>
      <c r="H75" s="87"/>
      <c r="I75" s="81"/>
      <c r="J75" s="90"/>
      <c r="K75" s="91"/>
      <c r="L75" s="81"/>
      <c r="M75" s="93"/>
      <c r="N75" s="216">
        <v>10</v>
      </c>
      <c r="O75" s="82">
        <v>99</v>
      </c>
      <c r="P75" s="83">
        <v>5881953</v>
      </c>
      <c r="Q75" s="81">
        <f t="shared" si="0"/>
        <v>59413.666666666664</v>
      </c>
      <c r="R75" s="187">
        <v>6772.25</v>
      </c>
      <c r="S75" s="83">
        <v>5881953</v>
      </c>
      <c r="T75" s="81">
        <f t="shared" si="1"/>
        <v>868.53748754106834</v>
      </c>
      <c r="U75" s="188" t="s">
        <v>397</v>
      </c>
      <c r="V75" s="85"/>
      <c r="W75" s="83"/>
      <c r="X75" s="218"/>
      <c r="Y75" s="219"/>
      <c r="Z75" s="220"/>
      <c r="AA75" s="192">
        <v>59777.777777777781</v>
      </c>
      <c r="AB75" s="193">
        <v>60000</v>
      </c>
      <c r="AC75" s="194">
        <v>60555.555555555555</v>
      </c>
    </row>
    <row r="76" spans="1:29" s="4" customFormat="1" ht="27" customHeight="1" x14ac:dyDescent="0.15">
      <c r="A76" s="19"/>
      <c r="B76" s="79" t="s">
        <v>32</v>
      </c>
      <c r="C76" s="46">
        <v>72</v>
      </c>
      <c r="D76" s="79" t="s">
        <v>385</v>
      </c>
      <c r="E76" s="196">
        <v>4</v>
      </c>
      <c r="F76" s="216"/>
      <c r="G76" s="86"/>
      <c r="H76" s="87"/>
      <c r="I76" s="81"/>
      <c r="J76" s="90"/>
      <c r="K76" s="91"/>
      <c r="L76" s="81"/>
      <c r="M76" s="93"/>
      <c r="N76" s="216">
        <v>15</v>
      </c>
      <c r="O76" s="82">
        <v>10</v>
      </c>
      <c r="P76" s="83">
        <v>556800</v>
      </c>
      <c r="Q76" s="81">
        <f t="shared" si="0"/>
        <v>55680</v>
      </c>
      <c r="R76" s="187">
        <v>640</v>
      </c>
      <c r="S76" s="83">
        <v>556800</v>
      </c>
      <c r="T76" s="81">
        <f t="shared" si="1"/>
        <v>870</v>
      </c>
      <c r="U76" s="188" t="s">
        <v>396</v>
      </c>
      <c r="V76" s="85"/>
      <c r="W76" s="83"/>
      <c r="X76" s="218"/>
      <c r="Y76" s="219"/>
      <c r="Z76" s="220"/>
      <c r="AA76" s="192">
        <v>69872.222222222219</v>
      </c>
      <c r="AB76" s="193">
        <v>70000</v>
      </c>
      <c r="AC76" s="194">
        <v>70277.777777777781</v>
      </c>
    </row>
    <row r="77" spans="1:29" s="4" customFormat="1" ht="27" customHeight="1" x14ac:dyDescent="0.15">
      <c r="A77" s="19"/>
      <c r="B77" s="79" t="s">
        <v>32</v>
      </c>
      <c r="C77" s="46">
        <v>73</v>
      </c>
      <c r="D77" s="79" t="s">
        <v>386</v>
      </c>
      <c r="E77" s="196">
        <v>4</v>
      </c>
      <c r="F77" s="216"/>
      <c r="G77" s="86"/>
      <c r="H77" s="87"/>
      <c r="I77" s="81"/>
      <c r="J77" s="90"/>
      <c r="K77" s="91"/>
      <c r="L77" s="81"/>
      <c r="M77" s="93"/>
      <c r="N77" s="216">
        <v>20</v>
      </c>
      <c r="O77" s="82">
        <v>57</v>
      </c>
      <c r="P77" s="83">
        <v>4125279</v>
      </c>
      <c r="Q77" s="81">
        <f t="shared" si="0"/>
        <v>72373.31578947368</v>
      </c>
      <c r="R77" s="187">
        <v>4779</v>
      </c>
      <c r="S77" s="83">
        <v>4125279</v>
      </c>
      <c r="T77" s="81">
        <f t="shared" si="1"/>
        <v>863.20966729441307</v>
      </c>
      <c r="U77" s="188" t="s">
        <v>392</v>
      </c>
      <c r="V77" s="85"/>
      <c r="W77" s="83"/>
      <c r="X77" s="218"/>
      <c r="Y77" s="219"/>
      <c r="Z77" s="220"/>
      <c r="AA77" s="192">
        <v>80320.512820512828</v>
      </c>
      <c r="AB77" s="193">
        <v>81203.703703703708</v>
      </c>
      <c r="AC77" s="194">
        <v>82083.333333333328</v>
      </c>
    </row>
    <row r="78" spans="1:29" s="4" customFormat="1" ht="27" customHeight="1" x14ac:dyDescent="0.15">
      <c r="A78" s="19"/>
      <c r="B78" s="79" t="s">
        <v>32</v>
      </c>
      <c r="C78" s="46">
        <v>74</v>
      </c>
      <c r="D78" s="79" t="s">
        <v>387</v>
      </c>
      <c r="E78" s="196">
        <v>4</v>
      </c>
      <c r="F78" s="216"/>
      <c r="G78" s="86"/>
      <c r="H78" s="87"/>
      <c r="I78" s="81"/>
      <c r="J78" s="90"/>
      <c r="K78" s="91"/>
      <c r="L78" s="81"/>
      <c r="M78" s="93"/>
      <c r="N78" s="216">
        <v>20</v>
      </c>
      <c r="O78" s="82">
        <v>84</v>
      </c>
      <c r="P78" s="83">
        <v>6042890</v>
      </c>
      <c r="Q78" s="81">
        <f t="shared" si="0"/>
        <v>71939.166666666672</v>
      </c>
      <c r="R78" s="187">
        <v>6986</v>
      </c>
      <c r="S78" s="83">
        <v>6042890</v>
      </c>
      <c r="T78" s="81">
        <f t="shared" si="1"/>
        <v>865</v>
      </c>
      <c r="U78" s="188" t="s">
        <v>393</v>
      </c>
      <c r="V78" s="85"/>
      <c r="W78" s="83"/>
      <c r="X78" s="218"/>
      <c r="Y78" s="219"/>
      <c r="Z78" s="220"/>
      <c r="AA78" s="192">
        <v>77830.666666666672</v>
      </c>
      <c r="AB78" s="193">
        <v>79803.333333333328</v>
      </c>
      <c r="AC78" s="194">
        <v>82493.333333333328</v>
      </c>
    </row>
    <row r="79" spans="1:29" s="4" customFormat="1" ht="27" customHeight="1" x14ac:dyDescent="0.15">
      <c r="A79" s="19"/>
      <c r="B79" s="79" t="s">
        <v>32</v>
      </c>
      <c r="C79" s="46">
        <v>75</v>
      </c>
      <c r="D79" s="79" t="s">
        <v>388</v>
      </c>
      <c r="E79" s="196">
        <v>4</v>
      </c>
      <c r="F79" s="216"/>
      <c r="G79" s="86"/>
      <c r="H79" s="87"/>
      <c r="I79" s="81"/>
      <c r="J79" s="90"/>
      <c r="K79" s="91"/>
      <c r="L79" s="81"/>
      <c r="M79" s="93"/>
      <c r="N79" s="216">
        <v>20</v>
      </c>
      <c r="O79" s="82">
        <v>264</v>
      </c>
      <c r="P79" s="83">
        <v>20563382</v>
      </c>
      <c r="Q79" s="81">
        <f t="shared" si="0"/>
        <v>77891.59848484848</v>
      </c>
      <c r="R79" s="187">
        <v>24101</v>
      </c>
      <c r="S79" s="83">
        <v>20563382</v>
      </c>
      <c r="T79" s="81">
        <f t="shared" si="1"/>
        <v>853.21696195178629</v>
      </c>
      <c r="U79" s="188" t="s">
        <v>398</v>
      </c>
      <c r="V79" s="85"/>
      <c r="W79" s="83"/>
      <c r="X79" s="218"/>
      <c r="Y79" s="219"/>
      <c r="Z79" s="220"/>
      <c r="AA79" s="192">
        <v>77830.666666666672</v>
      </c>
      <c r="AB79" s="193">
        <v>79803.333333333328</v>
      </c>
      <c r="AC79" s="194">
        <v>82493.333333333328</v>
      </c>
    </row>
    <row r="80" spans="1:29" s="4" customFormat="1" ht="27" customHeight="1" x14ac:dyDescent="0.15">
      <c r="A80" s="19"/>
      <c r="B80" s="79" t="s">
        <v>32</v>
      </c>
      <c r="C80" s="46">
        <v>76</v>
      </c>
      <c r="D80" s="79" t="s">
        <v>389</v>
      </c>
      <c r="E80" s="196">
        <v>4</v>
      </c>
      <c r="F80" s="216"/>
      <c r="G80" s="86"/>
      <c r="H80" s="87"/>
      <c r="I80" s="81"/>
      <c r="J80" s="90"/>
      <c r="K80" s="91"/>
      <c r="L80" s="81"/>
      <c r="M80" s="93"/>
      <c r="N80" s="216">
        <v>20</v>
      </c>
      <c r="O80" s="82">
        <v>137</v>
      </c>
      <c r="P80" s="83">
        <v>7454747</v>
      </c>
      <c r="Q80" s="81">
        <f t="shared" si="0"/>
        <v>54414.211678832115</v>
      </c>
      <c r="R80" s="187">
        <v>8590.1</v>
      </c>
      <c r="S80" s="83">
        <v>7454747</v>
      </c>
      <c r="T80" s="81">
        <f t="shared" si="1"/>
        <v>867.83006018556239</v>
      </c>
      <c r="U80" s="188" t="s">
        <v>393</v>
      </c>
      <c r="V80" s="85"/>
      <c r="W80" s="83"/>
      <c r="X80" s="218"/>
      <c r="Y80" s="219"/>
      <c r="Z80" s="220"/>
      <c r="AA80" s="192">
        <v>70803.609523809529</v>
      </c>
      <c r="AB80" s="193">
        <v>73166.561904761911</v>
      </c>
      <c r="AC80" s="194">
        <v>74339.038095238095</v>
      </c>
    </row>
    <row r="81" spans="1:29" s="4" customFormat="1" ht="27" customHeight="1" x14ac:dyDescent="0.15">
      <c r="A81" s="19"/>
      <c r="B81" s="79" t="s">
        <v>32</v>
      </c>
      <c r="C81" s="46">
        <v>77</v>
      </c>
      <c r="D81" s="168" t="s">
        <v>390</v>
      </c>
      <c r="E81" s="221">
        <v>4</v>
      </c>
      <c r="F81" s="216"/>
      <c r="G81" s="86"/>
      <c r="H81" s="87"/>
      <c r="I81" s="81"/>
      <c r="J81" s="86"/>
      <c r="K81" s="87"/>
      <c r="L81" s="81"/>
      <c r="M81" s="93"/>
      <c r="N81" s="216">
        <v>20</v>
      </c>
      <c r="O81" s="82">
        <v>60</v>
      </c>
      <c r="P81" s="83">
        <v>4034624</v>
      </c>
      <c r="Q81" s="81">
        <f t="shared" si="0"/>
        <v>67243.733333333337</v>
      </c>
      <c r="R81" s="187">
        <v>3953</v>
      </c>
      <c r="S81" s="83">
        <v>4034624</v>
      </c>
      <c r="T81" s="81">
        <f t="shared" si="1"/>
        <v>1020.6486213002783</v>
      </c>
      <c r="U81" s="188" t="s">
        <v>399</v>
      </c>
      <c r="V81" s="85"/>
      <c r="W81" s="83"/>
      <c r="X81" s="222"/>
      <c r="Y81" s="223"/>
      <c r="Z81" s="224"/>
      <c r="AA81" s="192">
        <v>82888.888888888891</v>
      </c>
      <c r="AB81" s="193">
        <v>110666.66666666667</v>
      </c>
      <c r="AC81" s="194">
        <v>110666.66666666667</v>
      </c>
    </row>
    <row r="82" spans="1:29" s="4" customFormat="1" ht="27" customHeight="1" x14ac:dyDescent="0.15">
      <c r="A82" s="19"/>
      <c r="B82" s="79" t="s">
        <v>32</v>
      </c>
      <c r="C82" s="46">
        <v>78</v>
      </c>
      <c r="D82" s="168" t="s">
        <v>391</v>
      </c>
      <c r="E82" s="221">
        <v>4</v>
      </c>
      <c r="F82" s="216"/>
      <c r="G82" s="82"/>
      <c r="H82" s="83"/>
      <c r="I82" s="124"/>
      <c r="J82" s="82"/>
      <c r="K82" s="83"/>
      <c r="L82" s="124"/>
      <c r="M82" s="93"/>
      <c r="N82" s="217">
        <v>10</v>
      </c>
      <c r="O82" s="82"/>
      <c r="P82" s="83"/>
      <c r="Q82" s="81">
        <f t="shared" si="0"/>
        <v>0</v>
      </c>
      <c r="R82" s="187"/>
      <c r="S82" s="83"/>
      <c r="T82" s="81">
        <f t="shared" si="1"/>
        <v>0</v>
      </c>
      <c r="U82" s="188" t="s">
        <v>400</v>
      </c>
      <c r="V82" s="85"/>
      <c r="W82" s="83"/>
      <c r="X82" s="225"/>
      <c r="Y82" s="226"/>
      <c r="Z82" s="224"/>
      <c r="AA82" s="192">
        <v>78120</v>
      </c>
      <c r="AB82" s="193">
        <v>80769.230769230766</v>
      </c>
      <c r="AC82" s="194">
        <v>81964.28571428571</v>
      </c>
    </row>
    <row r="83" spans="1:29" s="4" customFormat="1" ht="27" customHeight="1" x14ac:dyDescent="0.15">
      <c r="A83" s="19"/>
      <c r="B83" s="79" t="s">
        <v>32</v>
      </c>
      <c r="C83" s="46">
        <v>79</v>
      </c>
      <c r="D83" s="298" t="s">
        <v>401</v>
      </c>
      <c r="E83" s="221">
        <v>4</v>
      </c>
      <c r="F83" s="216"/>
      <c r="G83" s="82"/>
      <c r="H83" s="83"/>
      <c r="I83" s="124"/>
      <c r="J83" s="82"/>
      <c r="K83" s="83"/>
      <c r="L83" s="124"/>
      <c r="M83" s="93"/>
      <c r="N83" s="94">
        <v>15</v>
      </c>
      <c r="O83" s="82"/>
      <c r="P83" s="83"/>
      <c r="Q83" s="81">
        <f t="shared" si="0"/>
        <v>0</v>
      </c>
      <c r="R83" s="187"/>
      <c r="S83" s="83"/>
      <c r="T83" s="81">
        <f t="shared" si="1"/>
        <v>0</v>
      </c>
      <c r="U83" s="188" t="s">
        <v>393</v>
      </c>
      <c r="V83" s="85"/>
      <c r="W83" s="233" t="s">
        <v>500</v>
      </c>
      <c r="X83" s="225"/>
      <c r="Y83" s="226"/>
      <c r="Z83" s="227"/>
      <c r="AA83" s="192">
        <v>40000</v>
      </c>
      <c r="AB83" s="193">
        <v>69444.444444444438</v>
      </c>
      <c r="AC83" s="194">
        <v>77777.777777777781</v>
      </c>
    </row>
    <row r="84" spans="1:29" s="4" customFormat="1" ht="27" customHeight="1" x14ac:dyDescent="0.15">
      <c r="A84" s="19"/>
      <c r="B84" s="79" t="s">
        <v>32</v>
      </c>
      <c r="C84" s="46">
        <v>80</v>
      </c>
      <c r="D84" s="168" t="s">
        <v>402</v>
      </c>
      <c r="E84" s="221">
        <v>4</v>
      </c>
      <c r="F84" s="94"/>
      <c r="G84" s="82"/>
      <c r="H84" s="83"/>
      <c r="I84" s="124"/>
      <c r="J84" s="82"/>
      <c r="K84" s="83"/>
      <c r="L84" s="124"/>
      <c r="M84" s="93"/>
      <c r="N84" s="94">
        <v>20</v>
      </c>
      <c r="O84" s="82">
        <v>476</v>
      </c>
      <c r="P84" s="83">
        <v>48859200</v>
      </c>
      <c r="Q84" s="81">
        <f t="shared" si="0"/>
        <v>102645.37815126051</v>
      </c>
      <c r="R84" s="187">
        <v>56160</v>
      </c>
      <c r="S84" s="83">
        <v>48859200</v>
      </c>
      <c r="T84" s="81">
        <f t="shared" si="1"/>
        <v>870</v>
      </c>
      <c r="U84" s="188" t="s">
        <v>392</v>
      </c>
      <c r="V84" s="85"/>
      <c r="W84" s="233"/>
      <c r="X84" s="225"/>
      <c r="Y84" s="226"/>
      <c r="Z84" s="227"/>
      <c r="AA84" s="192">
        <v>102844.15411558669</v>
      </c>
      <c r="AB84" s="193">
        <v>103566.22452229299</v>
      </c>
      <c r="AC84" s="194">
        <v>103410.93913043478</v>
      </c>
    </row>
    <row r="85" spans="1:29" s="4" customFormat="1" ht="27" customHeight="1" x14ac:dyDescent="0.15">
      <c r="A85" s="19"/>
      <c r="B85" s="79" t="s">
        <v>32</v>
      </c>
      <c r="C85" s="46">
        <v>81</v>
      </c>
      <c r="D85" s="168" t="s">
        <v>403</v>
      </c>
      <c r="E85" s="221">
        <v>4</v>
      </c>
      <c r="F85" s="94"/>
      <c r="G85" s="82"/>
      <c r="H85" s="83"/>
      <c r="I85" s="124"/>
      <c r="J85" s="82"/>
      <c r="K85" s="83"/>
      <c r="L85" s="124"/>
      <c r="M85" s="93"/>
      <c r="N85" s="94">
        <v>10</v>
      </c>
      <c r="O85" s="82"/>
      <c r="P85" s="83"/>
      <c r="Q85" s="81">
        <f t="shared" si="0"/>
        <v>0</v>
      </c>
      <c r="R85" s="187"/>
      <c r="S85" s="83"/>
      <c r="T85" s="81">
        <f t="shared" si="1"/>
        <v>0</v>
      </c>
      <c r="U85" s="188" t="s">
        <v>406</v>
      </c>
      <c r="V85" s="85"/>
      <c r="W85" s="233" t="s">
        <v>500</v>
      </c>
      <c r="X85" s="225"/>
      <c r="Y85" s="226"/>
      <c r="Z85" s="227"/>
      <c r="AA85" s="192">
        <v>47675</v>
      </c>
      <c r="AB85" s="193">
        <v>57777.777777777781</v>
      </c>
      <c r="AC85" s="194">
        <v>59777.777777777781</v>
      </c>
    </row>
    <row r="86" spans="1:29" s="4" customFormat="1" ht="27" customHeight="1" x14ac:dyDescent="0.15">
      <c r="A86" s="19"/>
      <c r="B86" s="79" t="s">
        <v>32</v>
      </c>
      <c r="C86" s="46">
        <v>82</v>
      </c>
      <c r="D86" s="168" t="s">
        <v>404</v>
      </c>
      <c r="E86" s="221">
        <v>2</v>
      </c>
      <c r="F86" s="94"/>
      <c r="G86" s="82"/>
      <c r="H86" s="83"/>
      <c r="I86" s="124"/>
      <c r="J86" s="82"/>
      <c r="K86" s="83"/>
      <c r="L86" s="124"/>
      <c r="M86" s="93"/>
      <c r="N86" s="94">
        <v>10</v>
      </c>
      <c r="O86" s="82"/>
      <c r="P86" s="83"/>
      <c r="Q86" s="81">
        <f t="shared" si="0"/>
        <v>0</v>
      </c>
      <c r="R86" s="187"/>
      <c r="S86" s="83"/>
      <c r="T86" s="81">
        <f t="shared" si="1"/>
        <v>0</v>
      </c>
      <c r="U86" s="188" t="s">
        <v>400</v>
      </c>
      <c r="V86" s="85"/>
      <c r="W86" s="83"/>
      <c r="X86" s="225"/>
      <c r="Y86" s="226"/>
      <c r="Z86" s="227"/>
      <c r="AA86" s="192">
        <v>56550</v>
      </c>
      <c r="AB86" s="193">
        <v>58500</v>
      </c>
      <c r="AC86" s="194">
        <v>60450</v>
      </c>
    </row>
    <row r="87" spans="1:29" s="4" customFormat="1" ht="27" customHeight="1" x14ac:dyDescent="0.15">
      <c r="A87" s="19"/>
      <c r="B87" s="79" t="s">
        <v>32</v>
      </c>
      <c r="C87" s="46">
        <v>83</v>
      </c>
      <c r="D87" s="168" t="s">
        <v>405</v>
      </c>
      <c r="E87" s="221">
        <v>6</v>
      </c>
      <c r="F87" s="94"/>
      <c r="G87" s="86"/>
      <c r="H87" s="87"/>
      <c r="I87" s="81"/>
      <c r="J87" s="86"/>
      <c r="K87" s="87"/>
      <c r="L87" s="81"/>
      <c r="M87" s="93"/>
      <c r="N87" s="94">
        <v>10</v>
      </c>
      <c r="O87" s="82"/>
      <c r="P87" s="83"/>
      <c r="Q87" s="81">
        <f t="shared" si="0"/>
        <v>0</v>
      </c>
      <c r="R87" s="187"/>
      <c r="S87" s="83"/>
      <c r="T87" s="81">
        <f t="shared" si="1"/>
        <v>0</v>
      </c>
      <c r="U87" s="188" t="s">
        <v>400</v>
      </c>
      <c r="V87" s="85"/>
      <c r="W87" s="83"/>
      <c r="X87" s="225"/>
      <c r="Y87" s="226"/>
      <c r="Z87" s="227"/>
      <c r="AA87" s="192">
        <v>106083.36252189142</v>
      </c>
      <c r="AB87" s="193">
        <v>108504.45859872611</v>
      </c>
      <c r="AC87" s="194">
        <v>110629.56521739131</v>
      </c>
    </row>
    <row r="88" spans="1:29" s="4" customFormat="1" ht="27" customHeight="1" thickBot="1" x14ac:dyDescent="0.2">
      <c r="A88" s="19"/>
      <c r="B88" s="19"/>
      <c r="C88" s="5"/>
      <c r="D88" s="26"/>
      <c r="E88" s="221"/>
      <c r="F88" s="228"/>
      <c r="G88" s="108"/>
      <c r="H88" s="109"/>
      <c r="I88" s="110"/>
      <c r="J88" s="108"/>
      <c r="K88" s="109"/>
      <c r="L88" s="110"/>
      <c r="M88" s="93"/>
      <c r="N88" s="160"/>
      <c r="O88" s="108"/>
      <c r="P88" s="109"/>
      <c r="Q88" s="110">
        <f t="shared" ref="Q88:Q89" si="2">IF(AND(O88&gt;0,P88&gt;0),P88/O88,0)</f>
        <v>0</v>
      </c>
      <c r="R88" s="108"/>
      <c r="S88" s="109"/>
      <c r="T88" s="110">
        <f t="shared" ref="T88" si="3">IF(AND(R88&gt;0,S88&gt;0),S88/R88,0)</f>
        <v>0</v>
      </c>
      <c r="U88" s="229"/>
      <c r="V88" s="162"/>
      <c r="W88" s="163"/>
      <c r="X88" s="230"/>
      <c r="Y88" s="231"/>
      <c r="Z88" s="232"/>
      <c r="AA88" s="230"/>
      <c r="AB88" s="231"/>
      <c r="AC88" s="232"/>
    </row>
    <row r="89" spans="1:29" s="4" customFormat="1" ht="15" customHeight="1" x14ac:dyDescent="0.15">
      <c r="A89" s="21"/>
      <c r="B89" s="29" t="s">
        <v>20</v>
      </c>
      <c r="C89" s="22">
        <f>COUNTA(D5:D88)</f>
        <v>83</v>
      </c>
      <c r="D89" s="41">
        <v>1</v>
      </c>
      <c r="E89" s="39">
        <f>COUNTIF(E5:E88,1)</f>
        <v>0</v>
      </c>
      <c r="F89" s="23">
        <f>SUM(F5:F88)</f>
        <v>1141</v>
      </c>
      <c r="G89" s="114">
        <f>SUM(G5:G88)</f>
        <v>13012.400000000001</v>
      </c>
      <c r="H89" s="114">
        <f>SUM(H5:H88)</f>
        <v>860243563</v>
      </c>
      <c r="I89" s="115">
        <f>IF(AND(G89&gt;0,H89&gt;0),H89/G89,0)</f>
        <v>66109.523454551032</v>
      </c>
      <c r="J89" s="114">
        <f>SUM(J5:J88)</f>
        <v>1051408.58</v>
      </c>
      <c r="K89" s="114">
        <f>SUM(K5:K88)</f>
        <v>860243563</v>
      </c>
      <c r="L89" s="115">
        <f>IF(AND(J89&gt;0,K89&gt;0),K89/J89,0)</f>
        <v>818.18198877547673</v>
      </c>
      <c r="M89" s="115"/>
      <c r="N89" s="114">
        <f>SUM(N5:N88)</f>
        <v>1384</v>
      </c>
      <c r="O89" s="114">
        <f>SUM(O5:O88)</f>
        <v>16821</v>
      </c>
      <c r="P89" s="114">
        <f>SUM(P5:P88)</f>
        <v>1166902145</v>
      </c>
      <c r="Q89" s="115">
        <f t="shared" si="2"/>
        <v>69371.746328993526</v>
      </c>
      <c r="R89" s="114">
        <f>SUM(R5:R88)</f>
        <v>1364316.33</v>
      </c>
      <c r="S89" s="114">
        <f>SUM(S5:S88)</f>
        <v>1166902145</v>
      </c>
      <c r="T89" s="115">
        <f>IF(AND(R89&gt;0,S89&gt;0),S89/R89,0)</f>
        <v>855.30175029129782</v>
      </c>
      <c r="U89" s="116"/>
    </row>
    <row r="90" spans="1:29" s="4" customFormat="1" ht="15" customHeight="1" x14ac:dyDescent="0.15">
      <c r="A90" s="21"/>
      <c r="D90" s="42">
        <v>2</v>
      </c>
      <c r="E90" s="39">
        <f>COUNTIF(E5:E88,2)</f>
        <v>8</v>
      </c>
      <c r="F90" s="23"/>
      <c r="G90" s="114"/>
      <c r="H90" s="114"/>
      <c r="I90" s="240"/>
      <c r="J90" s="240"/>
      <c r="K90" s="240"/>
      <c r="L90" s="240"/>
      <c r="M90" s="240"/>
      <c r="N90" s="114"/>
      <c r="O90" s="114"/>
      <c r="P90" s="114"/>
      <c r="Q90" s="240"/>
      <c r="R90" s="240"/>
      <c r="S90" s="240"/>
      <c r="T90" s="240"/>
      <c r="U90" s="116"/>
    </row>
    <row r="91" spans="1:29" s="4" customFormat="1" ht="15" customHeight="1" x14ac:dyDescent="0.15">
      <c r="A91" s="21"/>
      <c r="D91" s="42">
        <v>3</v>
      </c>
      <c r="E91" s="39">
        <f>COUNTIF(E5:E88,3)</f>
        <v>0</v>
      </c>
      <c r="F91" s="23">
        <f>COUNTA(F5:F88)</f>
        <v>63</v>
      </c>
      <c r="G91" s="114"/>
      <c r="H91" s="114"/>
      <c r="I91" s="240"/>
      <c r="J91" s="240"/>
      <c r="K91" s="240"/>
      <c r="L91" s="240"/>
      <c r="M91" s="240"/>
      <c r="N91" s="114">
        <f>COUNTA(N5:N88)</f>
        <v>78</v>
      </c>
      <c r="O91" s="114"/>
      <c r="P91" s="114"/>
      <c r="Q91" s="240"/>
      <c r="R91" s="240"/>
      <c r="S91" s="240"/>
      <c r="T91" s="240"/>
      <c r="U91" s="116"/>
    </row>
    <row r="92" spans="1:29" s="4" customFormat="1" ht="15" customHeight="1" x14ac:dyDescent="0.15">
      <c r="A92" s="21"/>
      <c r="D92" s="42">
        <v>4</v>
      </c>
      <c r="E92" s="39">
        <f>COUNTIF(E5:E88,4)</f>
        <v>63</v>
      </c>
      <c r="F92" s="23"/>
      <c r="G92" s="23"/>
      <c r="H92" s="23"/>
      <c r="I92" s="24"/>
      <c r="J92" s="24"/>
      <c r="K92" s="24"/>
      <c r="L92" s="24"/>
      <c r="M92" s="24"/>
      <c r="N92" s="23"/>
      <c r="O92" s="23"/>
      <c r="P92" s="23"/>
      <c r="Q92" s="24"/>
      <c r="R92" s="24"/>
      <c r="S92" s="24"/>
      <c r="T92" s="24"/>
    </row>
    <row r="93" spans="1:29" s="4" customFormat="1" ht="15" customHeight="1" x14ac:dyDescent="0.15">
      <c r="A93" s="21"/>
      <c r="D93" s="42">
        <v>5</v>
      </c>
      <c r="E93" s="39">
        <f>COUNTIF(E5:E88,5)</f>
        <v>8</v>
      </c>
      <c r="F93" s="23"/>
      <c r="G93" s="23"/>
      <c r="H93" s="23"/>
      <c r="I93" s="24"/>
      <c r="J93" s="24"/>
      <c r="K93" s="24"/>
      <c r="L93" s="24"/>
      <c r="M93" s="24"/>
      <c r="N93" s="23"/>
      <c r="O93" s="23"/>
      <c r="P93" s="23"/>
      <c r="Q93" s="24"/>
      <c r="R93" s="24"/>
      <c r="S93" s="24"/>
      <c r="T93" s="24"/>
    </row>
    <row r="94" spans="1:29" s="4" customFormat="1" ht="15" customHeight="1" x14ac:dyDescent="0.15">
      <c r="A94" s="21"/>
      <c r="D94" s="42">
        <v>6</v>
      </c>
      <c r="E94" s="39">
        <f>COUNTIF(E5:E88,6)</f>
        <v>4</v>
      </c>
      <c r="F94" s="23"/>
      <c r="G94" s="23"/>
      <c r="H94" s="23"/>
      <c r="I94" s="24"/>
      <c r="J94" s="24"/>
      <c r="K94" s="24"/>
      <c r="L94" s="24"/>
      <c r="M94" s="24"/>
      <c r="N94" s="23"/>
      <c r="O94" s="23"/>
      <c r="P94" s="23"/>
      <c r="Q94" s="24"/>
      <c r="R94" s="24"/>
      <c r="S94" s="24"/>
      <c r="T94" s="24"/>
    </row>
    <row r="95" spans="1:29" s="4" customFormat="1" ht="15" customHeight="1" x14ac:dyDescent="0.15">
      <c r="A95" s="21"/>
      <c r="D95" s="22"/>
      <c r="E95" s="39"/>
      <c r="F95" s="23"/>
      <c r="G95" s="23"/>
      <c r="H95" s="23"/>
      <c r="I95" s="24"/>
      <c r="J95" s="24"/>
      <c r="K95" s="24"/>
      <c r="L95" s="24"/>
      <c r="M95" s="24"/>
      <c r="N95" s="23"/>
      <c r="O95" s="23"/>
      <c r="P95" s="23"/>
      <c r="Q95" s="24"/>
      <c r="R95" s="24"/>
      <c r="S95" s="24"/>
      <c r="T95" s="24"/>
    </row>
    <row r="96" spans="1:29" s="4" customFormat="1" ht="15" customHeight="1" x14ac:dyDescent="0.15">
      <c r="A96" s="21"/>
      <c r="D96" s="22"/>
      <c r="E96" s="39"/>
      <c r="F96" s="23"/>
      <c r="G96" s="23"/>
      <c r="H96" s="23"/>
      <c r="I96" s="24"/>
      <c r="J96" s="24"/>
      <c r="K96" s="24"/>
      <c r="L96" s="24"/>
      <c r="M96" s="24"/>
      <c r="N96" s="23"/>
      <c r="O96" s="23"/>
      <c r="P96" s="23"/>
      <c r="Q96" s="24"/>
      <c r="R96" s="24"/>
      <c r="S96" s="24"/>
      <c r="T96" s="24"/>
    </row>
    <row r="97" spans="1:20" s="4" customFormat="1" ht="15" customHeight="1" x14ac:dyDescent="0.15">
      <c r="A97" s="21"/>
      <c r="D97" s="22"/>
      <c r="E97" s="39"/>
      <c r="F97" s="23"/>
      <c r="G97" s="23"/>
      <c r="H97" s="23"/>
      <c r="I97" s="24"/>
      <c r="J97" s="24"/>
      <c r="K97" s="24"/>
      <c r="L97" s="24"/>
      <c r="M97" s="24"/>
      <c r="N97" s="23"/>
      <c r="O97" s="23"/>
      <c r="P97" s="23"/>
      <c r="Q97" s="24"/>
      <c r="R97" s="24"/>
      <c r="S97" s="24"/>
      <c r="T97" s="24"/>
    </row>
    <row r="98" spans="1:20" s="4" customFormat="1" ht="15" customHeight="1" x14ac:dyDescent="0.15">
      <c r="A98" s="21"/>
      <c r="D98" s="22"/>
      <c r="E98" s="39"/>
      <c r="F98" s="23"/>
      <c r="G98" s="23"/>
      <c r="H98" s="23"/>
      <c r="I98" s="24"/>
      <c r="J98" s="24"/>
      <c r="K98" s="24"/>
      <c r="L98" s="24"/>
      <c r="M98" s="24"/>
      <c r="N98" s="23"/>
      <c r="O98" s="23"/>
      <c r="P98" s="23"/>
      <c r="Q98" s="24"/>
      <c r="R98" s="24"/>
      <c r="S98" s="24"/>
      <c r="T98" s="24"/>
    </row>
    <row r="99" spans="1:20" s="4" customFormat="1" ht="15" customHeight="1" x14ac:dyDescent="0.15">
      <c r="A99" s="21"/>
      <c r="D99" s="22"/>
      <c r="E99" s="39"/>
      <c r="F99" s="23"/>
      <c r="G99" s="23"/>
      <c r="H99" s="23"/>
      <c r="I99" s="24"/>
      <c r="J99" s="24"/>
      <c r="K99" s="24"/>
      <c r="L99" s="24"/>
      <c r="M99" s="24"/>
      <c r="N99" s="23"/>
      <c r="O99" s="23"/>
      <c r="P99" s="23"/>
      <c r="Q99" s="24"/>
      <c r="R99" s="24"/>
      <c r="S99" s="24"/>
      <c r="T99" s="24"/>
    </row>
    <row r="100" spans="1:20" s="4" customFormat="1" ht="15" customHeight="1" x14ac:dyDescent="0.15">
      <c r="A100" s="21"/>
      <c r="D100" s="22"/>
      <c r="E100" s="39"/>
      <c r="F100" s="23"/>
      <c r="G100" s="23"/>
      <c r="H100" s="23"/>
      <c r="I100" s="24"/>
      <c r="J100" s="24"/>
      <c r="K100" s="24"/>
      <c r="L100" s="24"/>
      <c r="M100" s="24"/>
      <c r="N100" s="23"/>
      <c r="O100" s="23"/>
      <c r="P100" s="23"/>
      <c r="Q100" s="24"/>
      <c r="R100" s="24"/>
      <c r="S100" s="24"/>
      <c r="T100" s="24"/>
    </row>
    <row r="101" spans="1:20" s="4" customFormat="1" ht="15" customHeight="1" x14ac:dyDescent="0.15">
      <c r="A101" s="21"/>
      <c r="D101" s="22"/>
      <c r="E101" s="39"/>
      <c r="F101" s="23"/>
      <c r="G101" s="23"/>
      <c r="H101" s="23"/>
      <c r="I101" s="24"/>
      <c r="J101" s="24"/>
      <c r="K101" s="24"/>
      <c r="L101" s="24"/>
      <c r="M101" s="24"/>
      <c r="N101" s="23"/>
      <c r="O101" s="23"/>
      <c r="P101" s="23"/>
      <c r="Q101" s="24"/>
      <c r="R101" s="24"/>
      <c r="S101" s="24"/>
      <c r="T101" s="24"/>
    </row>
    <row r="102" spans="1:20" s="4" customFormat="1" ht="15" customHeight="1" x14ac:dyDescent="0.15">
      <c r="A102" s="21"/>
      <c r="D102" s="22"/>
      <c r="E102" s="39"/>
      <c r="F102" s="23"/>
      <c r="G102" s="23"/>
      <c r="H102" s="23"/>
      <c r="I102" s="24"/>
      <c r="J102" s="24"/>
      <c r="K102" s="24"/>
      <c r="L102" s="24"/>
      <c r="M102" s="24"/>
      <c r="N102" s="23"/>
      <c r="O102" s="23"/>
      <c r="P102" s="23"/>
      <c r="Q102" s="24"/>
      <c r="R102" s="24"/>
      <c r="S102" s="24"/>
      <c r="T102" s="24"/>
    </row>
    <row r="103" spans="1:20" s="4" customFormat="1" ht="15" customHeight="1" x14ac:dyDescent="0.15">
      <c r="A103" s="21"/>
      <c r="D103" s="22"/>
      <c r="E103" s="39"/>
      <c r="F103" s="23"/>
      <c r="G103" s="23"/>
      <c r="H103" s="23"/>
      <c r="I103" s="24"/>
      <c r="J103" s="24"/>
      <c r="K103" s="24"/>
      <c r="L103" s="24"/>
      <c r="M103" s="24"/>
      <c r="N103" s="23"/>
      <c r="O103" s="23"/>
      <c r="P103" s="23"/>
      <c r="Q103" s="24"/>
      <c r="R103" s="24"/>
      <c r="S103" s="24"/>
      <c r="T103" s="24"/>
    </row>
    <row r="104" spans="1:20" s="4" customFormat="1" ht="15" customHeight="1" x14ac:dyDescent="0.15">
      <c r="A104" s="21"/>
      <c r="D104" s="22"/>
      <c r="E104" s="39"/>
      <c r="F104" s="23"/>
      <c r="G104" s="23"/>
      <c r="H104" s="23"/>
      <c r="I104" s="24"/>
      <c r="J104" s="24"/>
      <c r="K104" s="24"/>
      <c r="L104" s="24"/>
      <c r="M104" s="24"/>
      <c r="N104" s="23"/>
      <c r="O104" s="23"/>
      <c r="P104" s="23"/>
      <c r="Q104" s="24"/>
      <c r="R104" s="24"/>
      <c r="S104" s="24"/>
      <c r="T104" s="24"/>
    </row>
    <row r="105" spans="1:20" s="4" customFormat="1" ht="15" customHeight="1" x14ac:dyDescent="0.15">
      <c r="A105" s="21"/>
      <c r="D105" s="22"/>
      <c r="E105" s="39"/>
      <c r="F105" s="23"/>
      <c r="G105" s="23"/>
      <c r="H105" s="23"/>
      <c r="I105" s="24"/>
      <c r="J105" s="24"/>
      <c r="K105" s="24"/>
      <c r="L105" s="24"/>
      <c r="M105" s="24"/>
      <c r="N105" s="23"/>
      <c r="O105" s="23"/>
      <c r="P105" s="23"/>
      <c r="Q105" s="24"/>
      <c r="R105" s="24"/>
      <c r="S105" s="24"/>
      <c r="T105" s="24"/>
    </row>
    <row r="106" spans="1:20" s="4" customFormat="1" ht="15" customHeight="1" x14ac:dyDescent="0.15">
      <c r="A106" s="21"/>
      <c r="D106" s="22"/>
      <c r="E106" s="39"/>
      <c r="F106" s="23"/>
      <c r="G106" s="23"/>
      <c r="H106" s="23"/>
      <c r="I106" s="24"/>
      <c r="J106" s="24"/>
      <c r="K106" s="24"/>
      <c r="L106" s="24"/>
      <c r="M106" s="24"/>
      <c r="N106" s="23"/>
      <c r="O106" s="23"/>
      <c r="P106" s="23"/>
      <c r="Q106" s="24"/>
      <c r="R106" s="24"/>
      <c r="S106" s="24"/>
      <c r="T106" s="24"/>
    </row>
    <row r="107" spans="1:20" s="4" customFormat="1" ht="15" customHeight="1" x14ac:dyDescent="0.15">
      <c r="A107" s="21"/>
      <c r="D107" s="22"/>
      <c r="E107" s="39"/>
      <c r="F107" s="23"/>
      <c r="G107" s="23"/>
      <c r="H107" s="23"/>
      <c r="I107" s="24"/>
      <c r="J107" s="24"/>
      <c r="K107" s="24"/>
      <c r="L107" s="24"/>
      <c r="M107" s="24"/>
      <c r="N107" s="23"/>
      <c r="O107" s="23"/>
      <c r="P107" s="23"/>
      <c r="Q107" s="24"/>
      <c r="R107" s="24"/>
      <c r="S107" s="24"/>
      <c r="T107" s="24"/>
    </row>
    <row r="108" spans="1:20" s="4" customFormat="1" ht="15" customHeight="1" x14ac:dyDescent="0.15">
      <c r="A108" s="21"/>
      <c r="D108" s="22"/>
      <c r="E108" s="39"/>
      <c r="F108" s="23"/>
      <c r="G108" s="23"/>
      <c r="H108" s="23"/>
      <c r="I108" s="24"/>
      <c r="J108" s="24"/>
      <c r="K108" s="24"/>
      <c r="L108" s="24"/>
      <c r="M108" s="24"/>
      <c r="N108" s="23"/>
      <c r="O108" s="23"/>
      <c r="P108" s="23"/>
      <c r="Q108" s="24"/>
      <c r="R108" s="24"/>
      <c r="S108" s="24"/>
      <c r="T108" s="24"/>
    </row>
    <row r="109" spans="1:20" s="4" customFormat="1" ht="15" customHeight="1" x14ac:dyDescent="0.15">
      <c r="A109" s="21"/>
      <c r="D109" s="22"/>
      <c r="E109" s="39"/>
      <c r="F109" s="23"/>
      <c r="G109" s="23"/>
      <c r="H109" s="23"/>
      <c r="I109" s="24"/>
      <c r="J109" s="24"/>
      <c r="K109" s="24"/>
      <c r="L109" s="24"/>
      <c r="M109" s="24"/>
      <c r="N109" s="23"/>
      <c r="O109" s="23"/>
      <c r="P109" s="23"/>
      <c r="Q109" s="24"/>
      <c r="R109" s="24"/>
      <c r="S109" s="24"/>
      <c r="T109" s="24"/>
    </row>
    <row r="110" spans="1:20" s="4" customFormat="1" ht="15" customHeight="1" x14ac:dyDescent="0.15">
      <c r="A110" s="21"/>
      <c r="D110" s="22"/>
      <c r="E110" s="39"/>
      <c r="F110" s="23"/>
      <c r="G110" s="23"/>
      <c r="H110" s="23"/>
      <c r="I110" s="24"/>
      <c r="J110" s="24"/>
      <c r="K110" s="24"/>
      <c r="L110" s="24"/>
      <c r="M110" s="24"/>
      <c r="N110" s="23"/>
      <c r="O110" s="23"/>
      <c r="P110" s="23"/>
      <c r="Q110" s="24"/>
      <c r="R110" s="24"/>
      <c r="S110" s="24"/>
      <c r="T110" s="24"/>
    </row>
    <row r="111" spans="1:20" s="4" customFormat="1" ht="15" customHeight="1" x14ac:dyDescent="0.15">
      <c r="A111" s="21"/>
      <c r="D111" s="22"/>
      <c r="E111" s="39"/>
      <c r="F111" s="23"/>
      <c r="G111" s="23"/>
      <c r="H111" s="23"/>
      <c r="I111" s="24"/>
      <c r="J111" s="24"/>
      <c r="K111" s="24"/>
      <c r="L111" s="24"/>
      <c r="M111" s="24"/>
      <c r="N111" s="23"/>
      <c r="O111" s="23"/>
      <c r="P111" s="23"/>
      <c r="Q111" s="24"/>
      <c r="R111" s="24"/>
      <c r="S111" s="24"/>
      <c r="T111" s="24"/>
    </row>
    <row r="112" spans="1:20" s="4" customFormat="1" ht="15" customHeight="1" x14ac:dyDescent="0.15">
      <c r="A112" s="21"/>
      <c r="D112" s="22"/>
      <c r="E112" s="39"/>
      <c r="F112" s="23"/>
      <c r="G112" s="23"/>
      <c r="H112" s="23"/>
      <c r="I112" s="24"/>
      <c r="J112" s="24"/>
      <c r="K112" s="24"/>
      <c r="L112" s="24"/>
      <c r="M112" s="24"/>
      <c r="N112" s="23"/>
      <c r="O112" s="23"/>
      <c r="P112" s="23"/>
      <c r="Q112" s="24"/>
      <c r="R112" s="24"/>
      <c r="S112" s="24"/>
      <c r="T112" s="24"/>
    </row>
    <row r="113" spans="1:20" s="4" customFormat="1" ht="15" customHeight="1" x14ac:dyDescent="0.15">
      <c r="A113" s="21"/>
      <c r="D113" s="22"/>
      <c r="E113" s="39"/>
      <c r="F113" s="23"/>
      <c r="G113" s="23"/>
      <c r="H113" s="23"/>
      <c r="I113" s="24"/>
      <c r="J113" s="24"/>
      <c r="K113" s="24"/>
      <c r="L113" s="24"/>
      <c r="M113" s="24"/>
      <c r="N113" s="23"/>
      <c r="O113" s="23"/>
      <c r="P113" s="23"/>
      <c r="Q113" s="24"/>
      <c r="R113" s="24"/>
      <c r="S113" s="24"/>
      <c r="T113" s="24"/>
    </row>
    <row r="114" spans="1:20" s="4" customFormat="1" ht="15" customHeight="1" x14ac:dyDescent="0.15">
      <c r="A114" s="21"/>
      <c r="D114" s="22"/>
      <c r="E114" s="39"/>
      <c r="F114" s="23"/>
      <c r="G114" s="23"/>
      <c r="H114" s="23"/>
      <c r="I114" s="24"/>
      <c r="J114" s="24"/>
      <c r="K114" s="24"/>
      <c r="L114" s="24"/>
      <c r="M114" s="24"/>
      <c r="N114" s="23"/>
      <c r="O114" s="23"/>
      <c r="P114" s="23"/>
      <c r="Q114" s="24"/>
      <c r="R114" s="24"/>
      <c r="S114" s="24"/>
      <c r="T114" s="24"/>
    </row>
    <row r="115" spans="1:20" s="4" customFormat="1" ht="15" customHeight="1" x14ac:dyDescent="0.15">
      <c r="A115" s="21"/>
      <c r="D115" s="22"/>
      <c r="E115" s="39"/>
      <c r="F115" s="23"/>
      <c r="G115" s="23"/>
      <c r="H115" s="23"/>
      <c r="I115" s="24"/>
      <c r="J115" s="24"/>
      <c r="K115" s="24"/>
      <c r="L115" s="24"/>
      <c r="M115" s="24"/>
      <c r="N115" s="23"/>
      <c r="O115" s="23"/>
      <c r="P115" s="23"/>
      <c r="Q115" s="24"/>
      <c r="R115" s="24"/>
      <c r="S115" s="24"/>
      <c r="T115" s="24"/>
    </row>
    <row r="116" spans="1:20" s="4" customFormat="1" ht="15" customHeight="1" x14ac:dyDescent="0.15">
      <c r="A116" s="21"/>
      <c r="D116" s="22"/>
      <c r="E116" s="39"/>
      <c r="F116" s="23"/>
      <c r="G116" s="23"/>
      <c r="H116" s="23"/>
      <c r="I116" s="24"/>
      <c r="J116" s="24"/>
      <c r="K116" s="24"/>
      <c r="L116" s="24"/>
      <c r="M116" s="24"/>
      <c r="N116" s="23"/>
      <c r="O116" s="23"/>
      <c r="P116" s="23"/>
      <c r="Q116" s="24"/>
      <c r="R116" s="24"/>
      <c r="S116" s="24"/>
      <c r="T116" s="24"/>
    </row>
    <row r="117" spans="1:20" s="4" customFormat="1" ht="15" customHeight="1" x14ac:dyDescent="0.15">
      <c r="A117" s="21"/>
      <c r="D117" s="22"/>
      <c r="E117" s="39"/>
      <c r="F117" s="23"/>
      <c r="G117" s="23"/>
      <c r="H117" s="23"/>
      <c r="I117" s="24"/>
      <c r="J117" s="24"/>
      <c r="K117" s="24"/>
      <c r="L117" s="24"/>
      <c r="M117" s="24"/>
      <c r="N117" s="23"/>
      <c r="O117" s="23"/>
      <c r="P117" s="23"/>
      <c r="Q117" s="24"/>
      <c r="R117" s="24"/>
      <c r="S117" s="24"/>
      <c r="T117" s="24"/>
    </row>
    <row r="118" spans="1:20" s="4" customFormat="1" ht="15" customHeight="1" x14ac:dyDescent="0.15">
      <c r="A118" s="21"/>
      <c r="D118" s="22"/>
      <c r="E118" s="39"/>
      <c r="F118" s="23"/>
      <c r="G118" s="23"/>
      <c r="H118" s="23"/>
      <c r="I118" s="24"/>
      <c r="J118" s="24"/>
      <c r="K118" s="24"/>
      <c r="L118" s="24"/>
      <c r="M118" s="24"/>
      <c r="N118" s="23"/>
      <c r="O118" s="23"/>
      <c r="P118" s="23"/>
      <c r="Q118" s="24"/>
      <c r="R118" s="24"/>
      <c r="S118" s="24"/>
      <c r="T118" s="24"/>
    </row>
    <row r="119" spans="1:20" s="4" customFormat="1" ht="15" customHeight="1" x14ac:dyDescent="0.15">
      <c r="A119" s="21"/>
      <c r="D119" s="22"/>
      <c r="E119" s="39"/>
      <c r="F119" s="23"/>
      <c r="G119" s="23"/>
      <c r="H119" s="23"/>
      <c r="I119" s="24"/>
      <c r="J119" s="24"/>
      <c r="K119" s="24"/>
      <c r="L119" s="24"/>
      <c r="M119" s="24"/>
      <c r="N119" s="23"/>
      <c r="O119" s="23"/>
      <c r="P119" s="23"/>
      <c r="Q119" s="24"/>
      <c r="R119" s="24"/>
      <c r="S119" s="24"/>
      <c r="T119" s="24"/>
    </row>
    <row r="120" spans="1:20" s="4" customFormat="1" ht="15" customHeight="1" x14ac:dyDescent="0.15">
      <c r="A120" s="21"/>
      <c r="D120" s="22"/>
      <c r="E120" s="39"/>
      <c r="F120" s="23"/>
      <c r="G120" s="23"/>
      <c r="H120" s="23"/>
      <c r="I120" s="24"/>
      <c r="J120" s="24"/>
      <c r="K120" s="24"/>
      <c r="L120" s="24"/>
      <c r="M120" s="24"/>
      <c r="N120" s="23"/>
      <c r="O120" s="23"/>
      <c r="P120" s="23"/>
      <c r="Q120" s="24"/>
      <c r="R120" s="24"/>
      <c r="S120" s="24"/>
      <c r="T120" s="24"/>
    </row>
    <row r="121" spans="1:20" s="4" customFormat="1" ht="15" customHeight="1" x14ac:dyDescent="0.15">
      <c r="A121" s="21"/>
      <c r="D121" s="22"/>
      <c r="E121" s="39"/>
      <c r="F121" s="23"/>
      <c r="G121" s="23"/>
      <c r="H121" s="23"/>
      <c r="I121" s="24"/>
      <c r="J121" s="24"/>
      <c r="K121" s="24"/>
      <c r="L121" s="24"/>
      <c r="M121" s="24"/>
      <c r="N121" s="23"/>
      <c r="O121" s="23"/>
      <c r="P121" s="23"/>
      <c r="Q121" s="24"/>
      <c r="R121" s="24"/>
      <c r="S121" s="24"/>
      <c r="T121" s="24"/>
    </row>
    <row r="122" spans="1:20" s="4" customFormat="1" ht="15" customHeight="1" x14ac:dyDescent="0.15">
      <c r="A122" s="21"/>
      <c r="D122" s="22"/>
      <c r="E122" s="39"/>
      <c r="F122" s="23"/>
      <c r="G122" s="23"/>
      <c r="H122" s="23"/>
      <c r="I122" s="24"/>
      <c r="J122" s="24"/>
      <c r="K122" s="24"/>
      <c r="L122" s="24"/>
      <c r="M122" s="24"/>
      <c r="N122" s="23"/>
      <c r="O122" s="23"/>
      <c r="P122" s="23"/>
      <c r="Q122" s="24"/>
      <c r="R122" s="24"/>
      <c r="S122" s="24"/>
      <c r="T122" s="24"/>
    </row>
    <row r="123" spans="1:20" s="4" customFormat="1" ht="15" customHeight="1" x14ac:dyDescent="0.15">
      <c r="A123" s="21"/>
      <c r="D123" s="22"/>
      <c r="E123" s="39"/>
      <c r="F123" s="23"/>
      <c r="G123" s="23"/>
      <c r="H123" s="23"/>
      <c r="I123" s="24"/>
      <c r="J123" s="24"/>
      <c r="K123" s="24"/>
      <c r="L123" s="24"/>
      <c r="M123" s="24"/>
      <c r="N123" s="23"/>
      <c r="O123" s="23"/>
      <c r="P123" s="23"/>
      <c r="Q123" s="24"/>
      <c r="R123" s="24"/>
      <c r="S123" s="24"/>
      <c r="T123" s="24"/>
    </row>
    <row r="124" spans="1:20" s="4" customFormat="1" ht="15" customHeight="1" x14ac:dyDescent="0.15">
      <c r="A124" s="21"/>
      <c r="D124" s="22"/>
      <c r="E124" s="39"/>
      <c r="F124" s="23"/>
      <c r="G124" s="23"/>
      <c r="H124" s="23"/>
      <c r="I124" s="24"/>
      <c r="J124" s="24"/>
      <c r="K124" s="24"/>
      <c r="L124" s="24"/>
      <c r="M124" s="24"/>
      <c r="N124" s="23"/>
      <c r="O124" s="23"/>
      <c r="P124" s="23"/>
      <c r="Q124" s="24"/>
      <c r="R124" s="24"/>
      <c r="S124" s="24"/>
      <c r="T124" s="24"/>
    </row>
    <row r="125" spans="1:20" s="4" customFormat="1" ht="15" customHeight="1" x14ac:dyDescent="0.15">
      <c r="A125" s="21"/>
      <c r="D125" s="22"/>
      <c r="E125" s="39"/>
      <c r="F125" s="23"/>
      <c r="G125" s="23"/>
      <c r="H125" s="23"/>
      <c r="I125" s="24"/>
      <c r="J125" s="24"/>
      <c r="K125" s="24"/>
      <c r="L125" s="24"/>
      <c r="M125" s="24"/>
      <c r="N125" s="23"/>
      <c r="O125" s="23"/>
      <c r="P125" s="23"/>
      <c r="Q125" s="24"/>
      <c r="R125" s="24"/>
      <c r="S125" s="24"/>
      <c r="T125" s="24"/>
    </row>
    <row r="126" spans="1:20" s="4" customFormat="1" ht="15" customHeight="1" x14ac:dyDescent="0.15">
      <c r="A126" s="21"/>
      <c r="D126" s="22"/>
      <c r="E126" s="39"/>
      <c r="F126" s="23"/>
      <c r="G126" s="23"/>
      <c r="H126" s="23"/>
      <c r="I126" s="24"/>
      <c r="J126" s="24"/>
      <c r="K126" s="24"/>
      <c r="L126" s="24"/>
      <c r="M126" s="24"/>
      <c r="N126" s="23"/>
      <c r="O126" s="23"/>
      <c r="P126" s="23"/>
      <c r="Q126" s="24"/>
      <c r="R126" s="24"/>
      <c r="S126" s="24"/>
      <c r="T126" s="24"/>
    </row>
    <row r="127" spans="1:20" s="4" customFormat="1" ht="15" customHeight="1" x14ac:dyDescent="0.15">
      <c r="A127" s="21"/>
      <c r="D127" s="22"/>
      <c r="E127" s="39"/>
      <c r="F127" s="23"/>
      <c r="G127" s="23"/>
      <c r="H127" s="23"/>
      <c r="I127" s="24"/>
      <c r="J127" s="24"/>
      <c r="K127" s="24"/>
      <c r="L127" s="24"/>
      <c r="M127" s="24"/>
      <c r="N127" s="23"/>
      <c r="O127" s="23"/>
      <c r="P127" s="23"/>
      <c r="Q127" s="24"/>
      <c r="R127" s="24"/>
      <c r="S127" s="24"/>
      <c r="T127" s="24"/>
    </row>
    <row r="128" spans="1:20" s="4" customFormat="1" ht="15" customHeight="1" x14ac:dyDescent="0.15">
      <c r="A128" s="21"/>
      <c r="D128" s="22"/>
      <c r="E128" s="39"/>
      <c r="F128" s="23"/>
      <c r="G128" s="23"/>
      <c r="H128" s="23"/>
      <c r="I128" s="24"/>
      <c r="J128" s="24"/>
      <c r="K128" s="24"/>
      <c r="L128" s="24"/>
      <c r="M128" s="24"/>
      <c r="N128" s="23"/>
      <c r="O128" s="23"/>
      <c r="P128" s="23"/>
      <c r="Q128" s="24"/>
      <c r="R128" s="24"/>
      <c r="S128" s="24"/>
      <c r="T128" s="24"/>
    </row>
    <row r="129" spans="1:20" s="4" customFormat="1" ht="15" customHeight="1" x14ac:dyDescent="0.15">
      <c r="A129" s="21"/>
      <c r="D129" s="22"/>
      <c r="E129" s="39"/>
      <c r="F129" s="23"/>
      <c r="G129" s="23"/>
      <c r="H129" s="23"/>
      <c r="I129" s="24"/>
      <c r="J129" s="24"/>
      <c r="K129" s="24"/>
      <c r="L129" s="24"/>
      <c r="M129" s="24"/>
      <c r="N129" s="23"/>
      <c r="O129" s="23"/>
      <c r="P129" s="23"/>
      <c r="Q129" s="24"/>
      <c r="R129" s="24"/>
      <c r="S129" s="24"/>
      <c r="T129" s="24"/>
    </row>
    <row r="130" spans="1:20" s="4" customFormat="1" ht="15" customHeight="1" x14ac:dyDescent="0.15">
      <c r="A130" s="21"/>
      <c r="D130" s="22"/>
      <c r="E130" s="39"/>
      <c r="F130" s="23"/>
      <c r="G130" s="23"/>
      <c r="H130" s="23"/>
      <c r="I130" s="24"/>
      <c r="J130" s="24"/>
      <c r="K130" s="24"/>
      <c r="L130" s="24"/>
      <c r="M130" s="24"/>
      <c r="N130" s="23"/>
      <c r="O130" s="23"/>
      <c r="P130" s="23"/>
      <c r="Q130" s="24"/>
      <c r="R130" s="24"/>
      <c r="S130" s="24"/>
      <c r="T130" s="24"/>
    </row>
    <row r="131" spans="1:20" s="4" customFormat="1" ht="15" customHeight="1" x14ac:dyDescent="0.15">
      <c r="A131" s="21"/>
      <c r="D131" s="22"/>
      <c r="E131" s="39"/>
      <c r="F131" s="23"/>
      <c r="G131" s="23"/>
      <c r="H131" s="23"/>
      <c r="I131" s="24"/>
      <c r="J131" s="24"/>
      <c r="K131" s="24"/>
      <c r="L131" s="24"/>
      <c r="M131" s="24"/>
      <c r="N131" s="23"/>
      <c r="O131" s="23"/>
      <c r="P131" s="23"/>
      <c r="Q131" s="24"/>
      <c r="R131" s="24"/>
      <c r="S131" s="24"/>
      <c r="T131" s="24"/>
    </row>
    <row r="132" spans="1:20" s="4" customFormat="1" ht="15" customHeight="1" x14ac:dyDescent="0.15">
      <c r="A132" s="21"/>
      <c r="D132" s="22"/>
      <c r="E132" s="39"/>
      <c r="F132" s="23"/>
      <c r="G132" s="23"/>
      <c r="H132" s="23"/>
      <c r="I132" s="24"/>
      <c r="J132" s="24"/>
      <c r="K132" s="24"/>
      <c r="L132" s="24"/>
      <c r="M132" s="24"/>
      <c r="N132" s="23"/>
      <c r="O132" s="23"/>
      <c r="P132" s="23"/>
      <c r="Q132" s="24"/>
      <c r="R132" s="24"/>
      <c r="S132" s="24"/>
      <c r="T132" s="24"/>
    </row>
    <row r="133" spans="1:20" s="4" customFormat="1" ht="15" customHeight="1" x14ac:dyDescent="0.15">
      <c r="A133" s="21"/>
      <c r="D133" s="22"/>
      <c r="E133" s="39"/>
      <c r="F133" s="23"/>
      <c r="G133" s="23"/>
      <c r="H133" s="23"/>
      <c r="I133" s="24"/>
      <c r="J133" s="24"/>
      <c r="K133" s="24"/>
      <c r="L133" s="24"/>
      <c r="M133" s="24"/>
      <c r="N133" s="23"/>
      <c r="O133" s="23"/>
      <c r="P133" s="23"/>
      <c r="Q133" s="24"/>
      <c r="R133" s="24"/>
      <c r="S133" s="24"/>
      <c r="T133" s="24"/>
    </row>
    <row r="134" spans="1:20" s="4" customFormat="1" ht="15" customHeight="1" x14ac:dyDescent="0.15">
      <c r="A134" s="21"/>
      <c r="D134" s="22"/>
      <c r="E134" s="39"/>
      <c r="F134" s="23"/>
      <c r="G134" s="23"/>
      <c r="H134" s="23"/>
      <c r="I134" s="24"/>
      <c r="J134" s="24"/>
      <c r="K134" s="24"/>
      <c r="L134" s="24"/>
      <c r="M134" s="24"/>
      <c r="N134" s="23"/>
      <c r="O134" s="23"/>
      <c r="P134" s="23"/>
      <c r="Q134" s="24"/>
      <c r="R134" s="24"/>
      <c r="S134" s="24"/>
      <c r="T134" s="24"/>
    </row>
    <row r="135" spans="1:20" s="4" customFormat="1" ht="15" customHeight="1" x14ac:dyDescent="0.15">
      <c r="A135" s="21"/>
      <c r="D135" s="22"/>
      <c r="E135" s="39"/>
      <c r="F135" s="23"/>
      <c r="G135" s="23"/>
      <c r="H135" s="23"/>
      <c r="I135" s="24"/>
      <c r="J135" s="24"/>
      <c r="K135" s="24"/>
      <c r="L135" s="24"/>
      <c r="M135" s="24"/>
      <c r="N135" s="23"/>
      <c r="O135" s="23"/>
      <c r="P135" s="23"/>
      <c r="Q135" s="24"/>
      <c r="R135" s="24"/>
      <c r="S135" s="24"/>
      <c r="T135" s="24"/>
    </row>
    <row r="136" spans="1:20" s="4" customFormat="1" ht="15" customHeight="1" x14ac:dyDescent="0.15">
      <c r="A136" s="21"/>
      <c r="D136" s="22"/>
      <c r="E136" s="39"/>
      <c r="F136" s="23"/>
      <c r="G136" s="23"/>
      <c r="H136" s="23"/>
      <c r="I136" s="24"/>
      <c r="J136" s="24"/>
      <c r="K136" s="24"/>
      <c r="L136" s="24"/>
      <c r="M136" s="24"/>
      <c r="N136" s="23"/>
      <c r="O136" s="23"/>
      <c r="P136" s="23"/>
      <c r="Q136" s="24"/>
      <c r="R136" s="24"/>
      <c r="S136" s="24"/>
      <c r="T136" s="24"/>
    </row>
    <row r="137" spans="1:20" s="4" customFormat="1" ht="15" customHeight="1" x14ac:dyDescent="0.15">
      <c r="A137" s="21"/>
      <c r="D137" s="22"/>
      <c r="E137" s="39"/>
      <c r="F137" s="23"/>
      <c r="G137" s="23"/>
      <c r="H137" s="23"/>
      <c r="I137" s="24"/>
      <c r="J137" s="24"/>
      <c r="K137" s="24"/>
      <c r="L137" s="24"/>
      <c r="M137" s="24"/>
      <c r="N137" s="23"/>
      <c r="O137" s="23"/>
      <c r="P137" s="23"/>
      <c r="Q137" s="24"/>
      <c r="R137" s="24"/>
      <c r="S137" s="24"/>
      <c r="T137" s="24"/>
    </row>
    <row r="138" spans="1:20" s="4" customFormat="1" ht="15" customHeight="1" x14ac:dyDescent="0.15">
      <c r="A138" s="21"/>
      <c r="D138" s="22"/>
      <c r="E138" s="39"/>
      <c r="F138" s="23"/>
      <c r="G138" s="23"/>
      <c r="H138" s="23"/>
      <c r="I138" s="24"/>
      <c r="J138" s="24"/>
      <c r="K138" s="24"/>
      <c r="L138" s="24"/>
      <c r="M138" s="24"/>
      <c r="N138" s="23"/>
      <c r="O138" s="23"/>
      <c r="P138" s="23"/>
      <c r="Q138" s="24"/>
      <c r="R138" s="24"/>
      <c r="S138" s="24"/>
      <c r="T138" s="24"/>
    </row>
    <row r="139" spans="1:20" s="4" customFormat="1" ht="15" customHeight="1" x14ac:dyDescent="0.15">
      <c r="A139" s="21"/>
      <c r="D139" s="22"/>
      <c r="E139" s="39"/>
      <c r="F139" s="23"/>
      <c r="G139" s="23"/>
      <c r="H139" s="23"/>
      <c r="I139" s="24"/>
      <c r="J139" s="24"/>
      <c r="K139" s="24"/>
      <c r="L139" s="24"/>
      <c r="M139" s="24"/>
      <c r="N139" s="23"/>
      <c r="O139" s="23"/>
      <c r="P139" s="23"/>
      <c r="Q139" s="24"/>
      <c r="R139" s="24"/>
      <c r="S139" s="24"/>
      <c r="T139" s="24"/>
    </row>
    <row r="140" spans="1:20" s="4" customFormat="1" ht="15" customHeight="1" x14ac:dyDescent="0.15">
      <c r="A140" s="21"/>
      <c r="D140" s="22"/>
      <c r="E140" s="39"/>
      <c r="F140" s="23"/>
      <c r="G140" s="23"/>
      <c r="H140" s="23"/>
      <c r="I140" s="24"/>
      <c r="J140" s="24"/>
      <c r="K140" s="24"/>
      <c r="L140" s="24"/>
      <c r="M140" s="24"/>
      <c r="N140" s="23"/>
      <c r="O140" s="23"/>
      <c r="P140" s="23"/>
      <c r="Q140" s="24"/>
      <c r="R140" s="24"/>
      <c r="S140" s="24"/>
      <c r="T140" s="24"/>
    </row>
    <row r="141" spans="1:20" s="4" customFormat="1" ht="15" customHeight="1" x14ac:dyDescent="0.15">
      <c r="A141" s="21"/>
      <c r="D141" s="22"/>
      <c r="E141" s="39"/>
      <c r="F141" s="23"/>
      <c r="G141" s="23"/>
      <c r="H141" s="23"/>
      <c r="I141" s="24"/>
      <c r="J141" s="24"/>
      <c r="K141" s="24"/>
      <c r="L141" s="24"/>
      <c r="M141" s="24"/>
      <c r="N141" s="23"/>
      <c r="O141" s="23"/>
      <c r="P141" s="23"/>
      <c r="Q141" s="24"/>
      <c r="R141" s="24"/>
      <c r="S141" s="24"/>
      <c r="T141" s="24"/>
    </row>
    <row r="142" spans="1:20" s="4" customFormat="1" ht="15" customHeight="1" x14ac:dyDescent="0.15">
      <c r="A142" s="21"/>
      <c r="D142" s="22"/>
      <c r="E142" s="39"/>
      <c r="F142" s="23"/>
      <c r="G142" s="23"/>
      <c r="H142" s="23"/>
      <c r="I142" s="24"/>
      <c r="J142" s="24"/>
      <c r="K142" s="24"/>
      <c r="L142" s="24"/>
      <c r="M142" s="24"/>
      <c r="N142" s="23"/>
      <c r="O142" s="23"/>
      <c r="P142" s="23"/>
      <c r="Q142" s="24"/>
      <c r="R142" s="24"/>
      <c r="S142" s="24"/>
      <c r="T142" s="24"/>
    </row>
    <row r="143" spans="1:20" s="4" customFormat="1" ht="15" customHeight="1" x14ac:dyDescent="0.15">
      <c r="A143" s="21"/>
      <c r="D143" s="22"/>
      <c r="E143" s="39"/>
      <c r="F143" s="23"/>
      <c r="G143" s="23"/>
      <c r="H143" s="23"/>
      <c r="I143" s="24"/>
      <c r="J143" s="24"/>
      <c r="K143" s="24"/>
      <c r="L143" s="24"/>
      <c r="M143" s="24"/>
      <c r="N143" s="23"/>
      <c r="O143" s="23"/>
      <c r="P143" s="23"/>
      <c r="Q143" s="24"/>
      <c r="R143" s="24"/>
      <c r="S143" s="24"/>
      <c r="T143" s="24"/>
    </row>
    <row r="144" spans="1:20" s="4" customFormat="1" ht="15" customHeight="1" x14ac:dyDescent="0.15">
      <c r="A144" s="21"/>
      <c r="D144" s="22"/>
      <c r="E144" s="39"/>
      <c r="F144" s="23"/>
      <c r="G144" s="23"/>
      <c r="H144" s="23"/>
      <c r="I144" s="24"/>
      <c r="J144" s="24"/>
      <c r="K144" s="24"/>
      <c r="L144" s="24"/>
      <c r="M144" s="24"/>
      <c r="N144" s="23"/>
      <c r="O144" s="23"/>
      <c r="P144" s="23"/>
      <c r="Q144" s="24"/>
      <c r="R144" s="24"/>
      <c r="S144" s="24"/>
      <c r="T144" s="24"/>
    </row>
    <row r="145" spans="1:20" s="4" customFormat="1" ht="15" customHeight="1" x14ac:dyDescent="0.15">
      <c r="A145" s="21"/>
      <c r="D145" s="22"/>
      <c r="E145" s="39"/>
      <c r="F145" s="23"/>
      <c r="G145" s="23"/>
      <c r="H145" s="23"/>
      <c r="I145" s="24"/>
      <c r="J145" s="24"/>
      <c r="K145" s="24"/>
      <c r="L145" s="24"/>
      <c r="M145" s="24"/>
      <c r="N145" s="23"/>
      <c r="O145" s="23"/>
      <c r="P145" s="23"/>
      <c r="Q145" s="24"/>
      <c r="R145" s="24"/>
      <c r="S145" s="24"/>
      <c r="T145" s="24"/>
    </row>
    <row r="146" spans="1:20" s="4" customFormat="1" ht="15" customHeight="1" x14ac:dyDescent="0.15">
      <c r="A146" s="21"/>
      <c r="D146" s="22"/>
      <c r="E146" s="39"/>
      <c r="F146" s="23"/>
      <c r="G146" s="23"/>
      <c r="H146" s="23"/>
      <c r="I146" s="24"/>
      <c r="J146" s="24"/>
      <c r="K146" s="24"/>
      <c r="L146" s="24"/>
      <c r="M146" s="24"/>
      <c r="N146" s="23"/>
      <c r="O146" s="23"/>
      <c r="P146" s="23"/>
      <c r="Q146" s="24"/>
      <c r="R146" s="24"/>
      <c r="S146" s="24"/>
      <c r="T146" s="24"/>
    </row>
    <row r="147" spans="1:20" s="4" customFormat="1" ht="15" customHeight="1" x14ac:dyDescent="0.15">
      <c r="A147" s="21"/>
      <c r="D147" s="22"/>
      <c r="E147" s="39"/>
      <c r="F147" s="23"/>
      <c r="G147" s="23"/>
      <c r="H147" s="23"/>
      <c r="I147" s="24"/>
      <c r="J147" s="24"/>
      <c r="K147" s="24"/>
      <c r="L147" s="24"/>
      <c r="M147" s="24"/>
      <c r="N147" s="23"/>
      <c r="O147" s="23"/>
      <c r="P147" s="23"/>
      <c r="Q147" s="24"/>
      <c r="R147" s="24"/>
      <c r="S147" s="24"/>
      <c r="T147" s="24"/>
    </row>
    <row r="148" spans="1:20" s="4" customFormat="1" ht="15" customHeight="1" x14ac:dyDescent="0.15">
      <c r="A148" s="21"/>
      <c r="D148" s="22"/>
      <c r="E148" s="39"/>
      <c r="F148" s="23"/>
      <c r="G148" s="23"/>
      <c r="H148" s="23"/>
      <c r="I148" s="24"/>
      <c r="J148" s="24"/>
      <c r="K148" s="24"/>
      <c r="L148" s="24"/>
      <c r="M148" s="24"/>
      <c r="N148" s="23"/>
      <c r="O148" s="23"/>
      <c r="P148" s="23"/>
      <c r="Q148" s="24"/>
      <c r="R148" s="24"/>
      <c r="S148" s="24"/>
      <c r="T148" s="24"/>
    </row>
    <row r="149" spans="1:20" s="4" customFormat="1" ht="15" customHeight="1" x14ac:dyDescent="0.15">
      <c r="A149" s="21"/>
      <c r="D149" s="22"/>
      <c r="E149" s="39"/>
      <c r="F149" s="23"/>
      <c r="G149" s="23"/>
      <c r="H149" s="23"/>
      <c r="I149" s="24"/>
      <c r="J149" s="24"/>
      <c r="K149" s="24"/>
      <c r="L149" s="24"/>
      <c r="M149" s="24"/>
      <c r="N149" s="23"/>
      <c r="O149" s="23"/>
      <c r="P149" s="23"/>
      <c r="Q149" s="24"/>
      <c r="R149" s="24"/>
      <c r="S149" s="24"/>
      <c r="T149" s="24"/>
    </row>
    <row r="150" spans="1:20" s="4" customFormat="1" ht="15" customHeight="1" x14ac:dyDescent="0.15">
      <c r="A150" s="21"/>
      <c r="D150" s="22"/>
      <c r="E150" s="39"/>
      <c r="F150" s="23"/>
      <c r="G150" s="23"/>
      <c r="H150" s="23"/>
      <c r="I150" s="24"/>
      <c r="J150" s="24"/>
      <c r="K150" s="24"/>
      <c r="L150" s="24"/>
      <c r="M150" s="24"/>
      <c r="N150" s="23"/>
      <c r="O150" s="23"/>
      <c r="P150" s="23"/>
      <c r="Q150" s="24"/>
      <c r="R150" s="24"/>
      <c r="S150" s="24"/>
      <c r="T150" s="24"/>
    </row>
    <row r="151" spans="1:20" s="4" customFormat="1" ht="15" customHeight="1" x14ac:dyDescent="0.15">
      <c r="A151" s="21"/>
      <c r="D151" s="22"/>
      <c r="E151" s="39"/>
      <c r="F151" s="23"/>
      <c r="G151" s="23"/>
      <c r="H151" s="23"/>
      <c r="I151" s="24"/>
      <c r="J151" s="24"/>
      <c r="K151" s="24"/>
      <c r="L151" s="24"/>
      <c r="M151" s="24"/>
      <c r="N151" s="23"/>
      <c r="O151" s="23"/>
      <c r="P151" s="23"/>
      <c r="Q151" s="24"/>
      <c r="R151" s="24"/>
      <c r="S151" s="24"/>
      <c r="T151" s="24"/>
    </row>
    <row r="152" spans="1:20" s="4" customFormat="1" ht="15" customHeight="1" x14ac:dyDescent="0.15">
      <c r="A152" s="21"/>
      <c r="D152" s="22"/>
      <c r="E152" s="39"/>
      <c r="F152" s="23"/>
      <c r="G152" s="23"/>
      <c r="H152" s="23"/>
      <c r="I152" s="24"/>
      <c r="J152" s="24"/>
      <c r="K152" s="24"/>
      <c r="L152" s="24"/>
      <c r="M152" s="24"/>
      <c r="N152" s="23"/>
      <c r="O152" s="23"/>
      <c r="P152" s="23"/>
      <c r="Q152" s="24"/>
      <c r="R152" s="24"/>
      <c r="S152" s="24"/>
      <c r="T152" s="24"/>
    </row>
    <row r="153" spans="1:20" s="4" customFormat="1" ht="15" customHeight="1" x14ac:dyDescent="0.15">
      <c r="A153" s="21"/>
      <c r="D153" s="22"/>
      <c r="E153" s="39"/>
      <c r="F153" s="23"/>
      <c r="G153" s="23"/>
      <c r="H153" s="23"/>
      <c r="I153" s="24"/>
      <c r="J153" s="24"/>
      <c r="K153" s="24"/>
      <c r="L153" s="24"/>
      <c r="M153" s="24"/>
      <c r="N153" s="23"/>
      <c r="O153" s="23"/>
      <c r="P153" s="23"/>
      <c r="Q153" s="24"/>
      <c r="R153" s="24"/>
      <c r="S153" s="24"/>
      <c r="T153" s="24"/>
    </row>
    <row r="154" spans="1:20" s="4" customFormat="1" ht="15" customHeight="1" x14ac:dyDescent="0.15">
      <c r="A154" s="21"/>
      <c r="D154" s="22"/>
      <c r="E154" s="39"/>
      <c r="F154" s="23"/>
      <c r="G154" s="23"/>
      <c r="H154" s="23"/>
      <c r="I154" s="24"/>
      <c r="J154" s="24"/>
      <c r="K154" s="24"/>
      <c r="L154" s="24"/>
      <c r="M154" s="24"/>
      <c r="N154" s="23"/>
      <c r="O154" s="23"/>
      <c r="P154" s="23"/>
      <c r="Q154" s="24"/>
      <c r="R154" s="24"/>
      <c r="S154" s="24"/>
      <c r="T154" s="24"/>
    </row>
    <row r="155" spans="1:20" s="4" customFormat="1" ht="15" customHeight="1" x14ac:dyDescent="0.15">
      <c r="A155" s="21"/>
      <c r="D155" s="22"/>
      <c r="E155" s="39"/>
      <c r="F155" s="23"/>
      <c r="G155" s="23"/>
      <c r="H155" s="23"/>
      <c r="I155" s="24"/>
      <c r="J155" s="24"/>
      <c r="K155" s="24"/>
      <c r="L155" s="24"/>
      <c r="M155" s="24"/>
      <c r="N155" s="23"/>
      <c r="O155" s="23"/>
      <c r="P155" s="23"/>
      <c r="Q155" s="24"/>
      <c r="R155" s="24"/>
      <c r="S155" s="24"/>
      <c r="T155" s="24"/>
    </row>
    <row r="156" spans="1:20" s="4" customFormat="1" ht="15" customHeight="1" x14ac:dyDescent="0.15">
      <c r="A156" s="21"/>
      <c r="D156" s="22"/>
      <c r="E156" s="39"/>
      <c r="F156" s="23"/>
      <c r="G156" s="23"/>
      <c r="H156" s="23"/>
      <c r="I156" s="24"/>
      <c r="J156" s="24"/>
      <c r="K156" s="24"/>
      <c r="L156" s="24"/>
      <c r="M156" s="24"/>
      <c r="N156" s="23"/>
      <c r="O156" s="23"/>
      <c r="P156" s="23"/>
      <c r="Q156" s="24"/>
      <c r="R156" s="24"/>
      <c r="S156" s="24"/>
      <c r="T156" s="24"/>
    </row>
    <row r="157" spans="1:20" s="4" customFormat="1" ht="15" customHeight="1" x14ac:dyDescent="0.15">
      <c r="A157" s="21"/>
      <c r="D157" s="22"/>
      <c r="E157" s="39"/>
      <c r="F157" s="23"/>
      <c r="G157" s="23"/>
      <c r="H157" s="23"/>
      <c r="I157" s="24"/>
      <c r="J157" s="24"/>
      <c r="K157" s="24"/>
      <c r="L157" s="24"/>
      <c r="M157" s="24"/>
      <c r="N157" s="23"/>
      <c r="O157" s="23"/>
      <c r="P157" s="23"/>
      <c r="Q157" s="24"/>
      <c r="R157" s="24"/>
      <c r="S157" s="24"/>
      <c r="T157" s="24"/>
    </row>
    <row r="158" spans="1:20" s="4" customFormat="1" ht="15" customHeight="1" x14ac:dyDescent="0.15">
      <c r="A158" s="21"/>
      <c r="D158" s="22"/>
      <c r="E158" s="39"/>
      <c r="F158" s="23"/>
      <c r="G158" s="23"/>
      <c r="H158" s="23"/>
      <c r="I158" s="24"/>
      <c r="J158" s="24"/>
      <c r="K158" s="24"/>
      <c r="L158" s="24"/>
      <c r="M158" s="24"/>
      <c r="N158" s="23"/>
      <c r="O158" s="23"/>
      <c r="P158" s="23"/>
      <c r="Q158" s="24"/>
      <c r="R158" s="24"/>
      <c r="S158" s="24"/>
      <c r="T158" s="24"/>
    </row>
    <row r="159" spans="1:20" s="4" customFormat="1" ht="15" customHeight="1" x14ac:dyDescent="0.15">
      <c r="A159" s="21"/>
      <c r="D159" s="22"/>
      <c r="E159" s="39"/>
      <c r="F159" s="23"/>
      <c r="G159" s="23"/>
      <c r="H159" s="23"/>
      <c r="I159" s="24"/>
      <c r="J159" s="24"/>
      <c r="K159" s="24"/>
      <c r="L159" s="24"/>
      <c r="M159" s="24"/>
      <c r="N159" s="23"/>
      <c r="O159" s="23"/>
      <c r="P159" s="23"/>
      <c r="Q159" s="24"/>
      <c r="R159" s="24"/>
      <c r="S159" s="24"/>
      <c r="T159" s="24"/>
    </row>
    <row r="160" spans="1:20" s="4" customFormat="1" ht="15" customHeight="1" x14ac:dyDescent="0.15">
      <c r="A160" s="21"/>
      <c r="D160" s="22"/>
      <c r="E160" s="39"/>
      <c r="F160" s="23"/>
      <c r="G160" s="23"/>
      <c r="H160" s="23"/>
      <c r="I160" s="24"/>
      <c r="J160" s="24"/>
      <c r="K160" s="24"/>
      <c r="L160" s="24"/>
      <c r="M160" s="24"/>
      <c r="N160" s="23"/>
      <c r="O160" s="23"/>
      <c r="P160" s="23"/>
      <c r="Q160" s="24"/>
      <c r="R160" s="24"/>
      <c r="S160" s="24"/>
      <c r="T160" s="24"/>
    </row>
    <row r="161" spans="1:20" s="4" customFormat="1" ht="15" customHeight="1" x14ac:dyDescent="0.15">
      <c r="A161" s="21"/>
      <c r="D161" s="22"/>
      <c r="E161" s="39"/>
      <c r="F161" s="23"/>
      <c r="G161" s="23"/>
      <c r="H161" s="23"/>
      <c r="I161" s="24"/>
      <c r="J161" s="24"/>
      <c r="K161" s="24"/>
      <c r="L161" s="24"/>
      <c r="M161" s="24"/>
      <c r="N161" s="23"/>
      <c r="O161" s="23"/>
      <c r="P161" s="23"/>
      <c r="Q161" s="24"/>
      <c r="R161" s="24"/>
      <c r="S161" s="24"/>
      <c r="T161" s="24"/>
    </row>
    <row r="162" spans="1:20" s="4" customFormat="1" ht="15" customHeight="1" x14ac:dyDescent="0.15">
      <c r="A162" s="21"/>
      <c r="D162" s="22"/>
      <c r="E162" s="39"/>
      <c r="F162" s="23"/>
      <c r="G162" s="23"/>
      <c r="H162" s="23"/>
      <c r="I162" s="24"/>
      <c r="J162" s="24"/>
      <c r="K162" s="24"/>
      <c r="L162" s="24"/>
      <c r="M162" s="24"/>
      <c r="N162" s="23"/>
      <c r="O162" s="23"/>
      <c r="P162" s="23"/>
      <c r="Q162" s="24"/>
      <c r="R162" s="24"/>
      <c r="S162" s="24"/>
      <c r="T162" s="24"/>
    </row>
    <row r="163" spans="1:20" s="4" customFormat="1" ht="15" customHeight="1" x14ac:dyDescent="0.15">
      <c r="A163" s="21"/>
      <c r="D163" s="22"/>
      <c r="E163" s="39"/>
      <c r="F163" s="23"/>
      <c r="G163" s="23"/>
      <c r="H163" s="23"/>
      <c r="I163" s="24"/>
      <c r="J163" s="24"/>
      <c r="K163" s="24"/>
      <c r="L163" s="24"/>
      <c r="M163" s="24"/>
      <c r="N163" s="23"/>
      <c r="O163" s="23"/>
      <c r="P163" s="23"/>
      <c r="Q163" s="24"/>
      <c r="R163" s="24"/>
      <c r="S163" s="24"/>
      <c r="T163" s="24"/>
    </row>
    <row r="164" spans="1:20" s="4" customFormat="1" ht="15" customHeight="1" x14ac:dyDescent="0.15">
      <c r="A164" s="21"/>
      <c r="D164" s="22"/>
      <c r="E164" s="39"/>
      <c r="F164" s="23"/>
      <c r="G164" s="23"/>
      <c r="H164" s="23"/>
      <c r="I164" s="24"/>
      <c r="J164" s="24"/>
      <c r="K164" s="24"/>
      <c r="L164" s="24"/>
      <c r="M164" s="24"/>
      <c r="N164" s="23"/>
      <c r="O164" s="23"/>
      <c r="P164" s="23"/>
      <c r="Q164" s="24"/>
      <c r="R164" s="24"/>
      <c r="S164" s="24"/>
      <c r="T164" s="24"/>
    </row>
    <row r="165" spans="1:20" s="4" customFormat="1" ht="15" customHeight="1" x14ac:dyDescent="0.15">
      <c r="A165" s="21"/>
      <c r="D165" s="22"/>
      <c r="E165" s="39"/>
      <c r="F165" s="23"/>
      <c r="G165" s="23"/>
      <c r="H165" s="23"/>
      <c r="I165" s="24"/>
      <c r="J165" s="24"/>
      <c r="K165" s="24"/>
      <c r="L165" s="24"/>
      <c r="M165" s="24"/>
      <c r="N165" s="23"/>
      <c r="O165" s="23"/>
      <c r="P165" s="23"/>
      <c r="Q165" s="24"/>
      <c r="R165" s="24"/>
      <c r="S165" s="24"/>
      <c r="T165" s="24"/>
    </row>
    <row r="166" spans="1:20" s="4" customFormat="1" ht="15" customHeight="1" x14ac:dyDescent="0.15">
      <c r="A166" s="21"/>
      <c r="D166" s="22"/>
      <c r="E166" s="39"/>
      <c r="F166" s="23"/>
      <c r="G166" s="23"/>
      <c r="H166" s="23"/>
      <c r="I166" s="24"/>
      <c r="J166" s="24"/>
      <c r="K166" s="24"/>
      <c r="L166" s="24"/>
      <c r="M166" s="24"/>
      <c r="N166" s="23"/>
      <c r="O166" s="23"/>
      <c r="P166" s="23"/>
      <c r="Q166" s="24"/>
      <c r="R166" s="24"/>
      <c r="S166" s="24"/>
      <c r="T166" s="24"/>
    </row>
    <row r="167" spans="1:20" s="4" customFormat="1" ht="15" customHeight="1" x14ac:dyDescent="0.15">
      <c r="A167" s="21"/>
      <c r="D167" s="22"/>
      <c r="E167" s="39"/>
      <c r="F167" s="23"/>
      <c r="G167" s="23"/>
      <c r="H167" s="23"/>
      <c r="I167" s="24"/>
      <c r="J167" s="24"/>
      <c r="K167" s="24"/>
      <c r="L167" s="24"/>
      <c r="M167" s="24"/>
      <c r="N167" s="23"/>
      <c r="O167" s="23"/>
      <c r="P167" s="23"/>
      <c r="Q167" s="24"/>
      <c r="R167" s="24"/>
      <c r="S167" s="24"/>
      <c r="T167" s="24"/>
    </row>
    <row r="168" spans="1:20" s="4" customFormat="1" ht="15" customHeight="1" x14ac:dyDescent="0.15">
      <c r="A168" s="21"/>
      <c r="D168" s="22"/>
      <c r="E168" s="39"/>
      <c r="F168" s="23"/>
      <c r="G168" s="23"/>
      <c r="H168" s="23"/>
      <c r="I168" s="24"/>
      <c r="J168" s="24"/>
      <c r="K168" s="24"/>
      <c r="L168" s="24"/>
      <c r="M168" s="24"/>
      <c r="N168" s="23"/>
      <c r="O168" s="23"/>
      <c r="P168" s="23"/>
      <c r="Q168" s="24"/>
      <c r="R168" s="24"/>
      <c r="S168" s="24"/>
      <c r="T168" s="24"/>
    </row>
    <row r="169" spans="1:20" s="4" customFormat="1" ht="15" customHeight="1" x14ac:dyDescent="0.15">
      <c r="A169" s="21"/>
      <c r="D169" s="22"/>
      <c r="E169" s="39"/>
      <c r="F169" s="23"/>
      <c r="G169" s="23"/>
      <c r="H169" s="23"/>
      <c r="I169" s="24"/>
      <c r="J169" s="24"/>
      <c r="K169" s="24"/>
      <c r="L169" s="24"/>
      <c r="M169" s="24"/>
      <c r="N169" s="23"/>
      <c r="O169" s="23"/>
      <c r="P169" s="23"/>
      <c r="Q169" s="24"/>
      <c r="R169" s="24"/>
      <c r="S169" s="24"/>
      <c r="T169" s="24"/>
    </row>
    <row r="170" spans="1:20" s="4" customFormat="1" ht="15" customHeight="1" x14ac:dyDescent="0.15">
      <c r="A170" s="21"/>
      <c r="D170" s="22"/>
      <c r="E170" s="39"/>
      <c r="F170" s="23"/>
      <c r="G170" s="23"/>
      <c r="H170" s="23"/>
      <c r="I170" s="24"/>
      <c r="J170" s="24"/>
      <c r="K170" s="24"/>
      <c r="L170" s="24"/>
      <c r="M170" s="24"/>
      <c r="N170" s="23"/>
      <c r="O170" s="23"/>
      <c r="P170" s="23"/>
      <c r="Q170" s="24"/>
      <c r="R170" s="24"/>
      <c r="S170" s="24"/>
      <c r="T170" s="24"/>
    </row>
    <row r="171" spans="1:20" s="4" customFormat="1" ht="15" customHeight="1" x14ac:dyDescent="0.15">
      <c r="A171" s="21"/>
      <c r="D171" s="22"/>
      <c r="E171" s="39"/>
      <c r="F171" s="23"/>
      <c r="G171" s="23"/>
      <c r="H171" s="23"/>
      <c r="I171" s="24"/>
      <c r="J171" s="24"/>
      <c r="K171" s="24"/>
      <c r="L171" s="24"/>
      <c r="M171" s="24"/>
      <c r="N171" s="23"/>
      <c r="O171" s="23"/>
      <c r="P171" s="23"/>
      <c r="Q171" s="24"/>
      <c r="R171" s="24"/>
      <c r="S171" s="24"/>
      <c r="T171" s="24"/>
    </row>
    <row r="172" spans="1:20" s="4" customFormat="1" ht="15" customHeight="1" x14ac:dyDescent="0.15">
      <c r="A172" s="21"/>
      <c r="D172" s="22"/>
      <c r="E172" s="39"/>
      <c r="F172" s="23"/>
      <c r="G172" s="23"/>
      <c r="H172" s="23"/>
      <c r="I172" s="24"/>
      <c r="J172" s="24"/>
      <c r="K172" s="24"/>
      <c r="L172" s="24"/>
      <c r="M172" s="24"/>
      <c r="N172" s="23"/>
      <c r="O172" s="23"/>
      <c r="P172" s="23"/>
      <c r="Q172" s="24"/>
      <c r="R172" s="24"/>
      <c r="S172" s="24"/>
      <c r="T172" s="24"/>
    </row>
    <row r="173" spans="1:20" s="4" customFormat="1" ht="15" customHeight="1" x14ac:dyDescent="0.15">
      <c r="A173" s="21"/>
      <c r="D173" s="22"/>
      <c r="E173" s="39"/>
      <c r="F173" s="23"/>
      <c r="G173" s="23"/>
      <c r="H173" s="23"/>
      <c r="I173" s="24"/>
      <c r="J173" s="24"/>
      <c r="K173" s="24"/>
      <c r="L173" s="24"/>
      <c r="M173" s="24"/>
      <c r="N173" s="23"/>
      <c r="O173" s="23"/>
      <c r="P173" s="23"/>
      <c r="Q173" s="24"/>
      <c r="R173" s="24"/>
      <c r="S173" s="24"/>
      <c r="T173" s="24"/>
    </row>
    <row r="174" spans="1:20" s="4" customFormat="1" ht="15" customHeight="1" x14ac:dyDescent="0.15">
      <c r="A174" s="21"/>
      <c r="D174" s="22"/>
      <c r="E174" s="39"/>
      <c r="F174" s="23"/>
      <c r="G174" s="23"/>
      <c r="H174" s="23"/>
      <c r="I174" s="24"/>
      <c r="J174" s="24"/>
      <c r="K174" s="24"/>
      <c r="L174" s="24"/>
      <c r="M174" s="24"/>
      <c r="N174" s="23"/>
      <c r="O174" s="23"/>
      <c r="P174" s="23"/>
      <c r="Q174" s="24"/>
      <c r="R174" s="24"/>
      <c r="S174" s="24"/>
      <c r="T174" s="24"/>
    </row>
    <row r="175" spans="1:20" s="4" customFormat="1" ht="15" customHeight="1" x14ac:dyDescent="0.15">
      <c r="A175" s="21"/>
      <c r="D175" s="22"/>
      <c r="E175" s="39"/>
      <c r="F175" s="23"/>
      <c r="G175" s="23"/>
      <c r="H175" s="23"/>
      <c r="I175" s="24"/>
      <c r="J175" s="24"/>
      <c r="K175" s="24"/>
      <c r="L175" s="24"/>
      <c r="M175" s="24"/>
      <c r="N175" s="23"/>
      <c r="O175" s="23"/>
      <c r="P175" s="23"/>
      <c r="Q175" s="24"/>
      <c r="R175" s="24"/>
      <c r="S175" s="24"/>
      <c r="T175" s="24"/>
    </row>
    <row r="176" spans="1:20" s="4" customFormat="1" ht="15" customHeight="1" x14ac:dyDescent="0.15">
      <c r="A176" s="21"/>
      <c r="D176" s="22"/>
      <c r="E176" s="39"/>
      <c r="F176" s="23"/>
      <c r="G176" s="23"/>
      <c r="H176" s="23"/>
      <c r="I176" s="24"/>
      <c r="J176" s="24"/>
      <c r="K176" s="24"/>
      <c r="L176" s="24"/>
      <c r="M176" s="24"/>
      <c r="N176" s="23"/>
      <c r="O176" s="23"/>
      <c r="P176" s="23"/>
      <c r="Q176" s="24"/>
      <c r="R176" s="24"/>
      <c r="S176" s="24"/>
      <c r="T176" s="24"/>
    </row>
    <row r="177" spans="1:20" s="4" customFormat="1" ht="15" customHeight="1" x14ac:dyDescent="0.15">
      <c r="A177" s="21"/>
      <c r="D177" s="22"/>
      <c r="E177" s="39"/>
      <c r="F177" s="23"/>
      <c r="G177" s="23"/>
      <c r="H177" s="23"/>
      <c r="I177" s="24"/>
      <c r="J177" s="24"/>
      <c r="K177" s="24"/>
      <c r="L177" s="24"/>
      <c r="M177" s="24"/>
      <c r="N177" s="23"/>
      <c r="O177" s="23"/>
      <c r="P177" s="23"/>
      <c r="Q177" s="24"/>
      <c r="R177" s="24"/>
      <c r="S177" s="24"/>
      <c r="T177" s="24"/>
    </row>
    <row r="178" spans="1:20" s="4" customFormat="1" ht="15" customHeight="1" x14ac:dyDescent="0.15">
      <c r="A178" s="21"/>
      <c r="D178" s="22"/>
      <c r="E178" s="39"/>
      <c r="F178" s="23"/>
      <c r="G178" s="23"/>
      <c r="H178" s="23"/>
      <c r="I178" s="24"/>
      <c r="J178" s="24"/>
      <c r="K178" s="24"/>
      <c r="L178" s="24"/>
      <c r="M178" s="24"/>
      <c r="N178" s="23"/>
      <c r="O178" s="23"/>
      <c r="P178" s="23"/>
      <c r="Q178" s="24"/>
      <c r="R178" s="24"/>
      <c r="S178" s="24"/>
      <c r="T178" s="24"/>
    </row>
    <row r="179" spans="1:20" s="4" customFormat="1" ht="15" customHeight="1" x14ac:dyDescent="0.15">
      <c r="A179" s="21"/>
      <c r="D179" s="22"/>
      <c r="E179" s="39"/>
      <c r="F179" s="23"/>
      <c r="G179" s="23"/>
      <c r="H179" s="23"/>
      <c r="I179" s="24"/>
      <c r="J179" s="24"/>
      <c r="K179" s="24"/>
      <c r="L179" s="24"/>
      <c r="M179" s="24"/>
      <c r="N179" s="23"/>
      <c r="O179" s="23"/>
      <c r="P179" s="23"/>
      <c r="Q179" s="24"/>
      <c r="R179" s="24"/>
      <c r="S179" s="24"/>
      <c r="T179" s="24"/>
    </row>
    <row r="180" spans="1:20" s="4" customFormat="1" ht="15" customHeight="1" x14ac:dyDescent="0.15">
      <c r="A180" s="21"/>
      <c r="D180" s="22"/>
      <c r="E180" s="39"/>
      <c r="F180" s="23"/>
      <c r="G180" s="23"/>
      <c r="H180" s="23"/>
      <c r="I180" s="24"/>
      <c r="J180" s="24"/>
      <c r="K180" s="24"/>
      <c r="L180" s="24"/>
      <c r="M180" s="24"/>
      <c r="N180" s="23"/>
      <c r="O180" s="23"/>
      <c r="P180" s="23"/>
      <c r="Q180" s="24"/>
      <c r="R180" s="24"/>
      <c r="S180" s="24"/>
      <c r="T180" s="24"/>
    </row>
    <row r="181" spans="1:20" s="4" customFormat="1" ht="15" customHeight="1" x14ac:dyDescent="0.15">
      <c r="A181" s="21"/>
      <c r="D181" s="22"/>
      <c r="E181" s="39"/>
      <c r="F181" s="23"/>
      <c r="G181" s="23"/>
      <c r="H181" s="23"/>
      <c r="I181" s="24"/>
      <c r="J181" s="24"/>
      <c r="K181" s="24"/>
      <c r="L181" s="24"/>
      <c r="M181" s="24"/>
      <c r="N181" s="23"/>
      <c r="O181" s="23"/>
      <c r="P181" s="23"/>
      <c r="Q181" s="24"/>
      <c r="R181" s="24"/>
      <c r="S181" s="24"/>
      <c r="T181" s="24"/>
    </row>
    <row r="182" spans="1:20" s="4" customFormat="1" ht="15" customHeight="1" x14ac:dyDescent="0.15">
      <c r="A182" s="21"/>
      <c r="D182" s="22"/>
      <c r="E182" s="39"/>
      <c r="F182" s="23"/>
      <c r="G182" s="23"/>
      <c r="H182" s="23"/>
      <c r="I182" s="24"/>
      <c r="J182" s="24"/>
      <c r="K182" s="24"/>
      <c r="L182" s="24"/>
      <c r="M182" s="24"/>
      <c r="N182" s="23"/>
      <c r="O182" s="23"/>
      <c r="P182" s="23"/>
      <c r="Q182" s="24"/>
      <c r="R182" s="24"/>
      <c r="S182" s="24"/>
      <c r="T182" s="24"/>
    </row>
    <row r="183" spans="1:20" s="4" customFormat="1" ht="15" customHeight="1" x14ac:dyDescent="0.15">
      <c r="A183" s="21"/>
      <c r="D183" s="22"/>
      <c r="E183" s="39"/>
      <c r="F183" s="23"/>
      <c r="G183" s="23"/>
      <c r="H183" s="23"/>
      <c r="I183" s="24"/>
      <c r="J183" s="24"/>
      <c r="K183" s="24"/>
      <c r="L183" s="24"/>
      <c r="M183" s="24"/>
      <c r="N183" s="23"/>
      <c r="O183" s="23"/>
      <c r="P183" s="23"/>
      <c r="Q183" s="24"/>
      <c r="R183" s="24"/>
      <c r="S183" s="24"/>
      <c r="T183" s="24"/>
    </row>
    <row r="184" spans="1:20" s="4" customFormat="1" ht="15" customHeight="1" x14ac:dyDescent="0.15">
      <c r="A184" s="21"/>
      <c r="D184" s="22"/>
      <c r="E184" s="39"/>
      <c r="F184" s="23"/>
      <c r="G184" s="23"/>
      <c r="H184" s="23"/>
      <c r="I184" s="24"/>
      <c r="J184" s="24"/>
      <c r="K184" s="24"/>
      <c r="L184" s="24"/>
      <c r="M184" s="24"/>
      <c r="N184" s="23"/>
      <c r="O184" s="23"/>
      <c r="P184" s="23"/>
      <c r="Q184" s="24"/>
      <c r="R184" s="24"/>
      <c r="S184" s="24"/>
      <c r="T184" s="24"/>
    </row>
    <row r="185" spans="1:20" s="4" customFormat="1" ht="15" customHeight="1" x14ac:dyDescent="0.15">
      <c r="A185" s="21"/>
      <c r="D185" s="22"/>
      <c r="E185" s="39"/>
      <c r="F185" s="23"/>
      <c r="G185" s="23"/>
      <c r="H185" s="23"/>
      <c r="I185" s="24"/>
      <c r="J185" s="24"/>
      <c r="K185" s="24"/>
      <c r="L185" s="24"/>
      <c r="M185" s="24"/>
      <c r="N185" s="23"/>
      <c r="O185" s="23"/>
      <c r="P185" s="23"/>
      <c r="Q185" s="24"/>
      <c r="R185" s="24"/>
      <c r="S185" s="24"/>
      <c r="T185" s="24"/>
    </row>
    <row r="186" spans="1:20" s="4" customFormat="1" ht="15" customHeight="1" x14ac:dyDescent="0.15">
      <c r="A186" s="21"/>
      <c r="D186" s="22"/>
      <c r="E186" s="39"/>
      <c r="F186" s="23"/>
      <c r="G186" s="23"/>
      <c r="H186" s="23"/>
      <c r="I186" s="24"/>
      <c r="J186" s="24"/>
      <c r="K186" s="24"/>
      <c r="L186" s="24"/>
      <c r="M186" s="24"/>
      <c r="N186" s="23"/>
      <c r="O186" s="23"/>
      <c r="P186" s="23"/>
      <c r="Q186" s="24"/>
      <c r="R186" s="24"/>
      <c r="S186" s="24"/>
      <c r="T186" s="24"/>
    </row>
    <row r="187" spans="1:20" s="4" customFormat="1" ht="15" customHeight="1" x14ac:dyDescent="0.15">
      <c r="A187" s="21"/>
      <c r="D187" s="22"/>
      <c r="E187" s="39"/>
      <c r="F187" s="23"/>
      <c r="G187" s="23"/>
      <c r="H187" s="23"/>
      <c r="I187" s="24"/>
      <c r="J187" s="24"/>
      <c r="K187" s="24"/>
      <c r="L187" s="24"/>
      <c r="M187" s="24"/>
      <c r="N187" s="23"/>
      <c r="O187" s="23"/>
      <c r="P187" s="23"/>
      <c r="Q187" s="24"/>
      <c r="R187" s="24"/>
      <c r="S187" s="24"/>
      <c r="T187" s="24"/>
    </row>
    <row r="188" spans="1:20" s="4" customFormat="1" ht="15" customHeight="1" x14ac:dyDescent="0.15">
      <c r="A188" s="21"/>
      <c r="D188" s="22"/>
      <c r="E188" s="39"/>
      <c r="F188" s="23"/>
      <c r="G188" s="23"/>
      <c r="H188" s="23"/>
      <c r="I188" s="24"/>
      <c r="J188" s="24"/>
      <c r="K188" s="24"/>
      <c r="L188" s="24"/>
      <c r="M188" s="24"/>
      <c r="N188" s="23"/>
      <c r="O188" s="23"/>
      <c r="P188" s="23"/>
      <c r="Q188" s="24"/>
      <c r="R188" s="24"/>
      <c r="S188" s="24"/>
      <c r="T188" s="24"/>
    </row>
    <row r="189" spans="1:20" s="4" customFormat="1" ht="15" customHeight="1" x14ac:dyDescent="0.15">
      <c r="A189" s="21"/>
      <c r="D189" s="22"/>
      <c r="E189" s="39"/>
      <c r="F189" s="23"/>
      <c r="G189" s="23"/>
      <c r="H189" s="23"/>
      <c r="I189" s="24"/>
      <c r="J189" s="24"/>
      <c r="K189" s="24"/>
      <c r="L189" s="24"/>
      <c r="M189" s="24"/>
      <c r="N189" s="23"/>
      <c r="O189" s="23"/>
      <c r="P189" s="23"/>
      <c r="Q189" s="24"/>
      <c r="R189" s="24"/>
      <c r="S189" s="24"/>
      <c r="T189" s="24"/>
    </row>
    <row r="190" spans="1:20" s="4" customFormat="1" ht="15" customHeight="1" x14ac:dyDescent="0.15">
      <c r="A190" s="21"/>
      <c r="D190" s="22"/>
      <c r="E190" s="39"/>
      <c r="F190" s="23"/>
      <c r="G190" s="23"/>
      <c r="H190" s="23"/>
      <c r="I190" s="24"/>
      <c r="J190" s="24"/>
      <c r="K190" s="24"/>
      <c r="L190" s="24"/>
      <c r="M190" s="24"/>
      <c r="N190" s="23"/>
      <c r="O190" s="23"/>
      <c r="P190" s="23"/>
      <c r="Q190" s="24"/>
      <c r="R190" s="24"/>
      <c r="S190" s="24"/>
      <c r="T190" s="24"/>
    </row>
    <row r="191" spans="1:20" s="4" customFormat="1" ht="15" customHeight="1" x14ac:dyDescent="0.15">
      <c r="A191" s="21"/>
      <c r="D191" s="22"/>
      <c r="E191" s="39"/>
      <c r="F191" s="23"/>
      <c r="G191" s="23"/>
      <c r="H191" s="23"/>
      <c r="I191" s="24"/>
      <c r="J191" s="24"/>
      <c r="K191" s="24"/>
      <c r="L191" s="24"/>
      <c r="M191" s="24"/>
      <c r="N191" s="23"/>
      <c r="O191" s="23"/>
      <c r="P191" s="23"/>
      <c r="Q191" s="24"/>
      <c r="R191" s="24"/>
      <c r="S191" s="24"/>
      <c r="T191" s="24"/>
    </row>
    <row r="192" spans="1:20" s="4" customFormat="1" ht="15" customHeight="1" x14ac:dyDescent="0.15">
      <c r="A192" s="21"/>
      <c r="D192" s="22"/>
      <c r="E192" s="39"/>
      <c r="F192" s="23"/>
      <c r="G192" s="23"/>
      <c r="H192" s="23"/>
      <c r="I192" s="24"/>
      <c r="J192" s="24"/>
      <c r="K192" s="24"/>
      <c r="L192" s="24"/>
      <c r="M192" s="24"/>
      <c r="N192" s="23"/>
      <c r="O192" s="23"/>
      <c r="P192" s="23"/>
      <c r="Q192" s="24"/>
      <c r="R192" s="24"/>
      <c r="S192" s="24"/>
      <c r="T192" s="24"/>
    </row>
    <row r="193" spans="1:20" s="4" customFormat="1" ht="15" customHeight="1" x14ac:dyDescent="0.15">
      <c r="A193" s="21"/>
      <c r="D193" s="22"/>
      <c r="E193" s="39"/>
      <c r="F193" s="23"/>
      <c r="G193" s="23"/>
      <c r="H193" s="23"/>
      <c r="I193" s="24"/>
      <c r="J193" s="24"/>
      <c r="K193" s="24"/>
      <c r="L193" s="24"/>
      <c r="M193" s="24"/>
      <c r="N193" s="23"/>
      <c r="O193" s="23"/>
      <c r="P193" s="23"/>
      <c r="Q193" s="24"/>
      <c r="R193" s="24"/>
      <c r="S193" s="24"/>
      <c r="T193" s="24"/>
    </row>
    <row r="194" spans="1:20" s="4" customFormat="1" ht="15" customHeight="1" x14ac:dyDescent="0.15">
      <c r="A194" s="21"/>
      <c r="D194" s="22"/>
      <c r="E194" s="39"/>
      <c r="F194" s="23"/>
      <c r="G194" s="23"/>
      <c r="H194" s="23"/>
      <c r="I194" s="24"/>
      <c r="J194" s="24"/>
      <c r="K194" s="24"/>
      <c r="L194" s="24"/>
      <c r="M194" s="24"/>
      <c r="N194" s="23"/>
      <c r="O194" s="23"/>
      <c r="P194" s="23"/>
      <c r="Q194" s="24"/>
      <c r="R194" s="24"/>
      <c r="S194" s="24"/>
      <c r="T194" s="24"/>
    </row>
    <row r="195" spans="1:20" s="4" customFormat="1" ht="15" customHeight="1" x14ac:dyDescent="0.15">
      <c r="A195" s="21"/>
      <c r="D195" s="22"/>
      <c r="E195" s="39"/>
      <c r="F195" s="23"/>
      <c r="G195" s="23"/>
      <c r="H195" s="23"/>
      <c r="I195" s="24"/>
      <c r="J195" s="24"/>
      <c r="K195" s="24"/>
      <c r="L195" s="24"/>
      <c r="M195" s="24"/>
      <c r="N195" s="23"/>
      <c r="O195" s="23"/>
      <c r="P195" s="23"/>
      <c r="Q195" s="24"/>
      <c r="R195" s="24"/>
      <c r="S195" s="24"/>
      <c r="T195" s="24"/>
    </row>
    <row r="196" spans="1:20" s="4" customFormat="1" ht="15" customHeight="1" x14ac:dyDescent="0.15">
      <c r="A196" s="21"/>
      <c r="D196" s="22"/>
      <c r="E196" s="39"/>
      <c r="F196" s="23"/>
      <c r="G196" s="23"/>
      <c r="H196" s="23"/>
      <c r="I196" s="24"/>
      <c r="J196" s="24"/>
      <c r="K196" s="24"/>
      <c r="L196" s="24"/>
      <c r="M196" s="24"/>
      <c r="N196" s="23"/>
      <c r="O196" s="23"/>
      <c r="P196" s="23"/>
      <c r="Q196" s="24"/>
      <c r="R196" s="24"/>
      <c r="S196" s="24"/>
      <c r="T196" s="24"/>
    </row>
    <row r="197" spans="1:20" s="4" customFormat="1" ht="15" customHeight="1" x14ac:dyDescent="0.15">
      <c r="A197" s="21"/>
      <c r="D197" s="22"/>
      <c r="E197" s="39"/>
      <c r="F197" s="23"/>
      <c r="G197" s="23"/>
      <c r="H197" s="23"/>
      <c r="I197" s="24"/>
      <c r="J197" s="24"/>
      <c r="K197" s="24"/>
      <c r="L197" s="24"/>
      <c r="M197" s="24"/>
      <c r="N197" s="23"/>
      <c r="O197" s="23"/>
      <c r="P197" s="23"/>
      <c r="Q197" s="24"/>
      <c r="R197" s="24"/>
      <c r="S197" s="24"/>
      <c r="T197" s="24"/>
    </row>
    <row r="198" spans="1:20" s="4" customFormat="1" ht="15" customHeight="1" x14ac:dyDescent="0.15">
      <c r="A198" s="21"/>
      <c r="D198" s="22"/>
      <c r="E198" s="39"/>
      <c r="F198" s="23"/>
      <c r="G198" s="23"/>
      <c r="H198" s="23"/>
      <c r="I198" s="24"/>
      <c r="J198" s="24"/>
      <c r="K198" s="24"/>
      <c r="L198" s="24"/>
      <c r="M198" s="24"/>
      <c r="N198" s="23"/>
      <c r="O198" s="23"/>
      <c r="P198" s="23"/>
      <c r="Q198" s="24"/>
      <c r="R198" s="24"/>
      <c r="S198" s="24"/>
      <c r="T198" s="24"/>
    </row>
    <row r="199" spans="1:20" s="4" customFormat="1" ht="15" customHeight="1" x14ac:dyDescent="0.15">
      <c r="A199" s="21"/>
      <c r="D199" s="22"/>
      <c r="E199" s="39"/>
      <c r="F199" s="23"/>
      <c r="G199" s="23"/>
      <c r="H199" s="23"/>
      <c r="I199" s="24"/>
      <c r="J199" s="24"/>
      <c r="K199" s="24"/>
      <c r="L199" s="24"/>
      <c r="M199" s="24"/>
      <c r="N199" s="23"/>
      <c r="O199" s="23"/>
      <c r="P199" s="23"/>
      <c r="Q199" s="24"/>
      <c r="R199" s="24"/>
      <c r="S199" s="24"/>
      <c r="T199" s="24"/>
    </row>
    <row r="200" spans="1:20" s="4" customFormat="1" ht="15" customHeight="1" x14ac:dyDescent="0.15">
      <c r="A200" s="21"/>
      <c r="D200" s="22"/>
      <c r="E200" s="39"/>
      <c r="F200" s="23"/>
      <c r="G200" s="23"/>
      <c r="H200" s="23"/>
      <c r="I200" s="24"/>
      <c r="J200" s="24"/>
      <c r="K200" s="24"/>
      <c r="L200" s="24"/>
      <c r="M200" s="24"/>
      <c r="N200" s="23"/>
      <c r="O200" s="23"/>
      <c r="P200" s="23"/>
      <c r="Q200" s="24"/>
      <c r="R200" s="24"/>
      <c r="S200" s="24"/>
      <c r="T200" s="24"/>
    </row>
    <row r="201" spans="1:20" s="4" customFormat="1" ht="15" customHeight="1" x14ac:dyDescent="0.15">
      <c r="A201" s="21"/>
      <c r="D201" s="22"/>
      <c r="E201" s="39"/>
      <c r="F201" s="23"/>
      <c r="G201" s="23"/>
      <c r="H201" s="23"/>
      <c r="I201" s="24"/>
      <c r="J201" s="24"/>
      <c r="K201" s="24"/>
      <c r="L201" s="24"/>
      <c r="M201" s="24"/>
      <c r="N201" s="23"/>
      <c r="O201" s="23"/>
      <c r="P201" s="23"/>
      <c r="Q201" s="24"/>
      <c r="R201" s="24"/>
      <c r="S201" s="24"/>
      <c r="T201" s="24"/>
    </row>
    <row r="202" spans="1:20" s="4" customFormat="1" ht="15" customHeight="1" x14ac:dyDescent="0.15">
      <c r="A202" s="21"/>
      <c r="D202" s="22"/>
      <c r="E202" s="39"/>
      <c r="F202" s="23"/>
      <c r="G202" s="23"/>
      <c r="H202" s="23"/>
      <c r="I202" s="24"/>
      <c r="J202" s="24"/>
      <c r="K202" s="24"/>
      <c r="L202" s="24"/>
      <c r="M202" s="24"/>
      <c r="N202" s="23"/>
      <c r="O202" s="23"/>
      <c r="P202" s="23"/>
      <c r="Q202" s="24"/>
      <c r="R202" s="24"/>
      <c r="S202" s="24"/>
      <c r="T202" s="24"/>
    </row>
    <row r="203" spans="1:20" s="4" customFormat="1" ht="15" customHeight="1" x14ac:dyDescent="0.15">
      <c r="A203" s="21"/>
      <c r="D203" s="22"/>
      <c r="E203" s="39"/>
      <c r="F203" s="23"/>
      <c r="G203" s="23"/>
      <c r="H203" s="23"/>
      <c r="I203" s="24"/>
      <c r="J203" s="24"/>
      <c r="K203" s="24"/>
      <c r="L203" s="24"/>
      <c r="M203" s="24"/>
      <c r="N203" s="23"/>
      <c r="O203" s="23"/>
      <c r="P203" s="23"/>
      <c r="Q203" s="24"/>
      <c r="R203" s="24"/>
      <c r="S203" s="24"/>
      <c r="T203" s="24"/>
    </row>
    <row r="204" spans="1:20" s="4" customFormat="1" ht="15" customHeight="1" x14ac:dyDescent="0.15">
      <c r="A204" s="21"/>
      <c r="D204" s="22"/>
      <c r="E204" s="39"/>
      <c r="F204" s="23"/>
      <c r="G204" s="23"/>
      <c r="H204" s="23"/>
      <c r="I204" s="24"/>
      <c r="J204" s="24"/>
      <c r="K204" s="24"/>
      <c r="L204" s="24"/>
      <c r="M204" s="24"/>
      <c r="N204" s="23"/>
      <c r="O204" s="23"/>
      <c r="P204" s="23"/>
      <c r="Q204" s="24"/>
      <c r="R204" s="24"/>
      <c r="S204" s="24"/>
      <c r="T204" s="24"/>
    </row>
    <row r="205" spans="1:20" s="4" customFormat="1" ht="15" customHeight="1" x14ac:dyDescent="0.15">
      <c r="A205" s="21"/>
      <c r="D205" s="22"/>
      <c r="E205" s="39"/>
      <c r="F205" s="23"/>
      <c r="G205" s="23"/>
      <c r="H205" s="23"/>
      <c r="I205" s="24"/>
      <c r="J205" s="24"/>
      <c r="K205" s="24"/>
      <c r="L205" s="24"/>
      <c r="M205" s="24"/>
      <c r="N205" s="23"/>
      <c r="O205" s="23"/>
      <c r="P205" s="23"/>
      <c r="Q205" s="24"/>
      <c r="R205" s="24"/>
      <c r="S205" s="24"/>
      <c r="T205" s="24"/>
    </row>
    <row r="206" spans="1:20" s="4" customFormat="1" ht="15" customHeight="1" x14ac:dyDescent="0.15">
      <c r="A206" s="21"/>
      <c r="D206" s="22"/>
      <c r="E206" s="39"/>
      <c r="F206" s="23"/>
      <c r="G206" s="23"/>
      <c r="H206" s="23"/>
      <c r="I206" s="24"/>
      <c r="J206" s="24"/>
      <c r="K206" s="24"/>
      <c r="L206" s="24"/>
      <c r="M206" s="24"/>
      <c r="N206" s="23"/>
      <c r="O206" s="23"/>
      <c r="P206" s="23"/>
      <c r="Q206" s="24"/>
      <c r="R206" s="24"/>
      <c r="S206" s="24"/>
      <c r="T206" s="24"/>
    </row>
    <row r="207" spans="1:20" s="4" customFormat="1" ht="15" customHeight="1" x14ac:dyDescent="0.15">
      <c r="A207" s="21"/>
      <c r="D207" s="22"/>
      <c r="E207" s="39"/>
      <c r="F207" s="23"/>
      <c r="G207" s="23"/>
      <c r="H207" s="23"/>
      <c r="I207" s="24"/>
      <c r="J207" s="24"/>
      <c r="K207" s="24"/>
      <c r="L207" s="24"/>
      <c r="M207" s="24"/>
      <c r="N207" s="23"/>
      <c r="O207" s="23"/>
      <c r="P207" s="23"/>
      <c r="Q207" s="24"/>
      <c r="R207" s="24"/>
      <c r="S207" s="24"/>
      <c r="T207" s="24"/>
    </row>
    <row r="208" spans="1:20" s="4" customFormat="1" ht="15" customHeight="1" x14ac:dyDescent="0.15">
      <c r="A208" s="21"/>
      <c r="D208" s="22"/>
      <c r="E208" s="39"/>
      <c r="F208" s="23"/>
      <c r="G208" s="23"/>
      <c r="H208" s="23"/>
      <c r="I208" s="24"/>
      <c r="J208" s="24"/>
      <c r="K208" s="24"/>
      <c r="L208" s="24"/>
      <c r="M208" s="24"/>
      <c r="N208" s="23"/>
      <c r="O208" s="23"/>
      <c r="P208" s="23"/>
      <c r="Q208" s="24"/>
      <c r="R208" s="24"/>
      <c r="S208" s="24"/>
      <c r="T208" s="24"/>
    </row>
    <row r="209" spans="1:20" s="4" customFormat="1" ht="15" customHeight="1" x14ac:dyDescent="0.15">
      <c r="A209" s="21"/>
      <c r="D209" s="22"/>
      <c r="E209" s="39"/>
      <c r="F209" s="23"/>
      <c r="G209" s="23"/>
      <c r="H209" s="23"/>
      <c r="I209" s="24"/>
      <c r="J209" s="24"/>
      <c r="K209" s="24"/>
      <c r="L209" s="24"/>
      <c r="M209" s="24"/>
      <c r="N209" s="23"/>
      <c r="O209" s="23"/>
      <c r="P209" s="23"/>
      <c r="Q209" s="24"/>
      <c r="R209" s="24"/>
      <c r="S209" s="24"/>
      <c r="T209" s="24"/>
    </row>
    <row r="210" spans="1:20" s="4" customFormat="1" ht="15" customHeight="1" x14ac:dyDescent="0.15">
      <c r="A210" s="21"/>
      <c r="D210" s="22"/>
      <c r="E210" s="39"/>
      <c r="F210" s="23"/>
      <c r="G210" s="23"/>
      <c r="H210" s="23"/>
      <c r="I210" s="24"/>
      <c r="J210" s="24"/>
      <c r="K210" s="24"/>
      <c r="L210" s="24"/>
      <c r="M210" s="24"/>
      <c r="N210" s="23"/>
      <c r="O210" s="23"/>
      <c r="P210" s="23"/>
      <c r="Q210" s="24"/>
      <c r="R210" s="24"/>
      <c r="S210" s="24"/>
      <c r="T210" s="24"/>
    </row>
    <row r="211" spans="1:20" s="4" customFormat="1" ht="15" customHeight="1" x14ac:dyDescent="0.15">
      <c r="A211" s="21"/>
      <c r="D211" s="22"/>
      <c r="E211" s="39"/>
      <c r="F211" s="23"/>
      <c r="G211" s="23"/>
      <c r="H211" s="23"/>
      <c r="I211" s="24"/>
      <c r="J211" s="24"/>
      <c r="K211" s="24"/>
      <c r="L211" s="24"/>
      <c r="M211" s="24"/>
      <c r="N211" s="23"/>
      <c r="O211" s="23"/>
      <c r="P211" s="23"/>
      <c r="Q211" s="24"/>
      <c r="R211" s="24"/>
      <c r="S211" s="24"/>
      <c r="T211" s="24"/>
    </row>
    <row r="212" spans="1:20" s="4" customFormat="1" ht="15" customHeight="1" x14ac:dyDescent="0.15">
      <c r="A212" s="21"/>
      <c r="D212" s="22"/>
      <c r="E212" s="39"/>
      <c r="F212" s="23"/>
      <c r="G212" s="23"/>
      <c r="H212" s="23"/>
      <c r="I212" s="24"/>
      <c r="J212" s="24"/>
      <c r="K212" s="24"/>
      <c r="L212" s="24"/>
      <c r="M212" s="24"/>
      <c r="N212" s="23"/>
      <c r="O212" s="23"/>
      <c r="P212" s="23"/>
      <c r="Q212" s="24"/>
      <c r="R212" s="24"/>
      <c r="S212" s="24"/>
      <c r="T212" s="24"/>
    </row>
    <row r="213" spans="1:20" s="4" customFormat="1" ht="15" customHeight="1" x14ac:dyDescent="0.15">
      <c r="A213" s="21"/>
      <c r="D213" s="22"/>
      <c r="E213" s="39"/>
      <c r="F213" s="23"/>
      <c r="G213" s="23"/>
      <c r="H213" s="23"/>
      <c r="I213" s="24"/>
      <c r="J213" s="24"/>
      <c r="K213" s="24"/>
      <c r="L213" s="24"/>
      <c r="M213" s="24"/>
      <c r="N213" s="23"/>
      <c r="O213" s="23"/>
      <c r="P213" s="23"/>
      <c r="Q213" s="24"/>
      <c r="R213" s="24"/>
      <c r="S213" s="24"/>
      <c r="T213" s="24"/>
    </row>
    <row r="214" spans="1:20" s="4" customFormat="1" ht="15" customHeight="1" x14ac:dyDescent="0.15">
      <c r="A214" s="21"/>
      <c r="D214" s="22"/>
      <c r="E214" s="39"/>
      <c r="F214" s="23"/>
      <c r="G214" s="23"/>
      <c r="H214" s="23"/>
      <c r="I214" s="24"/>
      <c r="J214" s="24"/>
      <c r="K214" s="24"/>
      <c r="L214" s="24"/>
      <c r="M214" s="24"/>
      <c r="N214" s="23"/>
      <c r="O214" s="23"/>
      <c r="P214" s="23"/>
      <c r="Q214" s="24"/>
      <c r="R214" s="24"/>
      <c r="S214" s="24"/>
      <c r="T214" s="24"/>
    </row>
    <row r="215" spans="1:20" s="4" customFormat="1" ht="15" customHeight="1" x14ac:dyDescent="0.15">
      <c r="A215" s="21"/>
      <c r="D215" s="22"/>
      <c r="E215" s="39"/>
      <c r="F215" s="23"/>
      <c r="G215" s="23"/>
      <c r="H215" s="23"/>
      <c r="I215" s="24"/>
      <c r="J215" s="24"/>
      <c r="K215" s="24"/>
      <c r="L215" s="24"/>
      <c r="M215" s="24"/>
      <c r="N215" s="23"/>
      <c r="O215" s="23"/>
      <c r="P215" s="23"/>
      <c r="Q215" s="24"/>
      <c r="R215" s="24"/>
      <c r="S215" s="24"/>
      <c r="T215" s="24"/>
    </row>
    <row r="216" spans="1:20" s="4" customFormat="1" ht="15" customHeight="1" x14ac:dyDescent="0.15">
      <c r="A216" s="21"/>
      <c r="D216" s="22"/>
      <c r="E216" s="39"/>
      <c r="F216" s="23"/>
      <c r="G216" s="23"/>
      <c r="H216" s="23"/>
      <c r="I216" s="24"/>
      <c r="J216" s="24"/>
      <c r="K216" s="24"/>
      <c r="L216" s="24"/>
      <c r="M216" s="24"/>
      <c r="N216" s="23"/>
      <c r="O216" s="23"/>
      <c r="P216" s="23"/>
      <c r="Q216" s="24"/>
      <c r="R216" s="24"/>
      <c r="S216" s="24"/>
      <c r="T216" s="24"/>
    </row>
    <row r="217" spans="1:20" s="4" customFormat="1" ht="15" customHeight="1" x14ac:dyDescent="0.15">
      <c r="A217" s="21"/>
      <c r="D217" s="22"/>
      <c r="E217" s="39"/>
      <c r="F217" s="23"/>
      <c r="G217" s="23"/>
      <c r="H217" s="23"/>
      <c r="I217" s="24"/>
      <c r="J217" s="24"/>
      <c r="K217" s="24"/>
      <c r="L217" s="24"/>
      <c r="M217" s="24"/>
      <c r="N217" s="23"/>
      <c r="O217" s="23"/>
      <c r="P217" s="23"/>
      <c r="Q217" s="24"/>
      <c r="R217" s="24"/>
      <c r="S217" s="24"/>
      <c r="T217" s="24"/>
    </row>
    <row r="218" spans="1:20" s="4" customFormat="1" ht="15" customHeight="1" x14ac:dyDescent="0.15">
      <c r="A218" s="21"/>
      <c r="D218" s="22"/>
      <c r="E218" s="39"/>
      <c r="F218" s="23"/>
      <c r="G218" s="23"/>
      <c r="H218" s="23"/>
      <c r="I218" s="24"/>
      <c r="J218" s="24"/>
      <c r="K218" s="24"/>
      <c r="L218" s="24"/>
      <c r="M218" s="24"/>
      <c r="N218" s="23"/>
      <c r="O218" s="23"/>
      <c r="P218" s="23"/>
      <c r="Q218" s="24"/>
      <c r="R218" s="24"/>
      <c r="S218" s="24"/>
      <c r="T218" s="24"/>
    </row>
    <row r="219" spans="1:20" s="4" customFormat="1" ht="15" customHeight="1" x14ac:dyDescent="0.15">
      <c r="A219" s="21"/>
      <c r="D219" s="22"/>
      <c r="E219" s="39"/>
      <c r="F219" s="23"/>
      <c r="G219" s="23"/>
      <c r="H219" s="23"/>
      <c r="I219" s="24"/>
      <c r="J219" s="24"/>
      <c r="K219" s="24"/>
      <c r="L219" s="24"/>
      <c r="M219" s="24"/>
      <c r="N219" s="23"/>
      <c r="O219" s="23"/>
      <c r="P219" s="23"/>
      <c r="Q219" s="24"/>
      <c r="R219" s="24"/>
      <c r="S219" s="24"/>
      <c r="T219" s="24"/>
    </row>
    <row r="220" spans="1:20" s="4" customFormat="1" ht="15" customHeight="1" x14ac:dyDescent="0.15">
      <c r="A220" s="21"/>
      <c r="D220" s="22"/>
      <c r="E220" s="39"/>
      <c r="F220" s="23"/>
      <c r="G220" s="23"/>
      <c r="H220" s="23"/>
      <c r="I220" s="24"/>
      <c r="J220" s="24"/>
      <c r="K220" s="24"/>
      <c r="L220" s="24"/>
      <c r="M220" s="24"/>
      <c r="N220" s="23"/>
      <c r="O220" s="23"/>
      <c r="P220" s="23"/>
      <c r="Q220" s="24"/>
      <c r="R220" s="24"/>
      <c r="S220" s="24"/>
      <c r="T220" s="24"/>
    </row>
    <row r="221" spans="1:20" s="4" customFormat="1" ht="15" customHeight="1" x14ac:dyDescent="0.15">
      <c r="A221" s="21"/>
      <c r="D221" s="22"/>
      <c r="E221" s="39"/>
      <c r="F221" s="23"/>
      <c r="G221" s="23"/>
      <c r="H221" s="23"/>
      <c r="I221" s="24"/>
      <c r="J221" s="24"/>
      <c r="K221" s="24"/>
      <c r="L221" s="24"/>
      <c r="M221" s="24"/>
      <c r="N221" s="23"/>
      <c r="O221" s="23"/>
      <c r="P221" s="23"/>
      <c r="Q221" s="24"/>
      <c r="R221" s="24"/>
      <c r="S221" s="24"/>
      <c r="T221" s="24"/>
    </row>
    <row r="222" spans="1:20" s="4" customFormat="1" ht="15" customHeight="1" x14ac:dyDescent="0.15">
      <c r="A222" s="21"/>
      <c r="D222" s="22"/>
      <c r="E222" s="39"/>
      <c r="F222" s="23"/>
      <c r="G222" s="23"/>
      <c r="H222" s="23"/>
      <c r="I222" s="24"/>
      <c r="J222" s="24"/>
      <c r="K222" s="24"/>
      <c r="L222" s="24"/>
      <c r="M222" s="24"/>
      <c r="N222" s="23"/>
      <c r="O222" s="23"/>
      <c r="P222" s="23"/>
      <c r="Q222" s="24"/>
      <c r="R222" s="24"/>
      <c r="S222" s="24"/>
      <c r="T222" s="24"/>
    </row>
    <row r="223" spans="1:20" s="4" customFormat="1" ht="15" customHeight="1" x14ac:dyDescent="0.15">
      <c r="A223" s="21"/>
      <c r="D223" s="22"/>
      <c r="E223" s="39"/>
      <c r="F223" s="23"/>
      <c r="G223" s="23"/>
      <c r="H223" s="23"/>
      <c r="I223" s="24"/>
      <c r="J223" s="24"/>
      <c r="K223" s="24"/>
      <c r="L223" s="24"/>
      <c r="M223" s="24"/>
      <c r="N223" s="23"/>
      <c r="O223" s="23"/>
      <c r="P223" s="23"/>
      <c r="Q223" s="24"/>
      <c r="R223" s="24"/>
      <c r="S223" s="24"/>
      <c r="T223" s="24"/>
    </row>
    <row r="224" spans="1:20" s="4" customFormat="1" ht="15" customHeight="1" x14ac:dyDescent="0.15">
      <c r="A224" s="21"/>
      <c r="D224" s="22"/>
      <c r="E224" s="39"/>
      <c r="F224" s="23"/>
      <c r="G224" s="23"/>
      <c r="H224" s="23"/>
      <c r="I224" s="24"/>
      <c r="J224" s="24"/>
      <c r="K224" s="24"/>
      <c r="L224" s="24"/>
      <c r="M224" s="24"/>
      <c r="N224" s="23"/>
      <c r="O224" s="23"/>
      <c r="P224" s="23"/>
      <c r="Q224" s="24"/>
      <c r="R224" s="24"/>
      <c r="S224" s="24"/>
      <c r="T224" s="24"/>
    </row>
    <row r="225" spans="1:20" s="4" customFormat="1" ht="15" customHeight="1" x14ac:dyDescent="0.15">
      <c r="A225" s="21"/>
      <c r="D225" s="22"/>
      <c r="E225" s="39"/>
      <c r="F225" s="23"/>
      <c r="G225" s="23"/>
      <c r="H225" s="23"/>
      <c r="I225" s="24"/>
      <c r="J225" s="24"/>
      <c r="K225" s="24"/>
      <c r="L225" s="24"/>
      <c r="M225" s="24"/>
      <c r="N225" s="23"/>
      <c r="O225" s="23"/>
      <c r="P225" s="23"/>
      <c r="Q225" s="24"/>
      <c r="R225" s="24"/>
      <c r="S225" s="24"/>
      <c r="T225" s="24"/>
    </row>
    <row r="226" spans="1:20" s="4" customFormat="1" ht="15" customHeight="1" x14ac:dyDescent="0.15">
      <c r="A226" s="21"/>
      <c r="D226" s="22"/>
      <c r="E226" s="39"/>
      <c r="F226" s="23"/>
      <c r="G226" s="23"/>
      <c r="H226" s="23"/>
      <c r="I226" s="24"/>
      <c r="J226" s="24"/>
      <c r="K226" s="24"/>
      <c r="L226" s="24"/>
      <c r="M226" s="24"/>
      <c r="N226" s="23"/>
      <c r="O226" s="23"/>
      <c r="P226" s="23"/>
      <c r="Q226" s="24"/>
      <c r="R226" s="24"/>
      <c r="S226" s="24"/>
      <c r="T226" s="24"/>
    </row>
    <row r="227" spans="1:20" s="4" customFormat="1" ht="15" customHeight="1" x14ac:dyDescent="0.15">
      <c r="A227" s="21"/>
      <c r="D227" s="22"/>
      <c r="E227" s="39"/>
      <c r="F227" s="23"/>
      <c r="G227" s="23"/>
      <c r="H227" s="23"/>
      <c r="I227" s="24"/>
      <c r="J227" s="24"/>
      <c r="K227" s="24"/>
      <c r="L227" s="24"/>
      <c r="M227" s="24"/>
      <c r="N227" s="23"/>
      <c r="O227" s="23"/>
      <c r="P227" s="23"/>
      <c r="Q227" s="24"/>
      <c r="R227" s="24"/>
      <c r="S227" s="24"/>
      <c r="T227" s="24"/>
    </row>
    <row r="228" spans="1:20" s="4" customFormat="1" ht="15" customHeight="1" x14ac:dyDescent="0.15">
      <c r="A228" s="21"/>
      <c r="D228" s="22"/>
      <c r="E228" s="39"/>
      <c r="F228" s="23"/>
      <c r="G228" s="23"/>
      <c r="H228" s="23"/>
      <c r="I228" s="24"/>
      <c r="J228" s="24"/>
      <c r="K228" s="24"/>
      <c r="L228" s="24"/>
      <c r="M228" s="24"/>
      <c r="N228" s="23"/>
      <c r="O228" s="23"/>
      <c r="P228" s="23"/>
      <c r="Q228" s="24"/>
      <c r="R228" s="24"/>
      <c r="S228" s="24"/>
      <c r="T228" s="24"/>
    </row>
    <row r="229" spans="1:20" s="4" customFormat="1" ht="15" customHeight="1" x14ac:dyDescent="0.15">
      <c r="A229" s="21"/>
      <c r="D229" s="22"/>
      <c r="E229" s="39"/>
      <c r="F229" s="23"/>
      <c r="G229" s="23"/>
      <c r="H229" s="23"/>
      <c r="I229" s="24"/>
      <c r="J229" s="24"/>
      <c r="K229" s="24"/>
      <c r="L229" s="24"/>
      <c r="M229" s="24"/>
      <c r="N229" s="23"/>
      <c r="O229" s="23"/>
      <c r="P229" s="23"/>
      <c r="Q229" s="24"/>
      <c r="R229" s="24"/>
      <c r="S229" s="24"/>
      <c r="T229" s="24"/>
    </row>
    <row r="230" spans="1:20" s="4" customFormat="1" ht="15" customHeight="1" x14ac:dyDescent="0.15">
      <c r="A230" s="21"/>
      <c r="D230" s="22"/>
      <c r="E230" s="39"/>
      <c r="F230" s="23"/>
      <c r="G230" s="23"/>
      <c r="H230" s="23"/>
      <c r="I230" s="24"/>
      <c r="J230" s="24"/>
      <c r="K230" s="24"/>
      <c r="L230" s="24"/>
      <c r="M230" s="24"/>
      <c r="N230" s="23"/>
      <c r="O230" s="23"/>
      <c r="P230" s="23"/>
      <c r="Q230" s="24"/>
      <c r="R230" s="24"/>
      <c r="S230" s="24"/>
      <c r="T230" s="24"/>
    </row>
    <row r="231" spans="1:20" s="4" customFormat="1" ht="15" customHeight="1" x14ac:dyDescent="0.15">
      <c r="A231" s="21"/>
      <c r="D231" s="22"/>
      <c r="E231" s="39"/>
      <c r="F231" s="23"/>
      <c r="G231" s="23"/>
      <c r="H231" s="23"/>
      <c r="I231" s="24"/>
      <c r="J231" s="24"/>
      <c r="K231" s="24"/>
      <c r="L231" s="24"/>
      <c r="M231" s="24"/>
      <c r="N231" s="23"/>
      <c r="O231" s="23"/>
      <c r="P231" s="23"/>
      <c r="Q231" s="24"/>
      <c r="R231" s="24"/>
      <c r="S231" s="24"/>
      <c r="T231" s="24"/>
    </row>
    <row r="232" spans="1:20" s="4" customFormat="1" ht="15" customHeight="1" x14ac:dyDescent="0.15">
      <c r="A232" s="21"/>
      <c r="D232" s="22"/>
      <c r="E232" s="39"/>
      <c r="F232" s="23"/>
      <c r="G232" s="23"/>
      <c r="H232" s="23"/>
      <c r="I232" s="24"/>
      <c r="J232" s="24"/>
      <c r="K232" s="24"/>
      <c r="L232" s="24"/>
      <c r="M232" s="24"/>
      <c r="N232" s="23"/>
      <c r="O232" s="23"/>
      <c r="P232" s="23"/>
      <c r="Q232" s="24"/>
      <c r="R232" s="24"/>
      <c r="S232" s="24"/>
      <c r="T232" s="24"/>
    </row>
    <row r="233" spans="1:20" s="4" customFormat="1" ht="15" customHeight="1" x14ac:dyDescent="0.15">
      <c r="A233" s="21"/>
      <c r="D233" s="22"/>
      <c r="E233" s="39"/>
      <c r="F233" s="23"/>
      <c r="G233" s="23"/>
      <c r="H233" s="23"/>
      <c r="I233" s="24"/>
      <c r="J233" s="24"/>
      <c r="K233" s="24"/>
      <c r="L233" s="24"/>
      <c r="M233" s="24"/>
      <c r="N233" s="23"/>
      <c r="O233" s="23"/>
      <c r="P233" s="23"/>
      <c r="Q233" s="24"/>
      <c r="R233" s="24"/>
      <c r="S233" s="24"/>
      <c r="T233" s="24"/>
    </row>
    <row r="234" spans="1:20" s="4" customFormat="1" ht="15" customHeight="1" x14ac:dyDescent="0.15">
      <c r="A234" s="21"/>
      <c r="D234" s="22"/>
      <c r="E234" s="39"/>
      <c r="F234" s="23"/>
      <c r="G234" s="23"/>
      <c r="H234" s="23"/>
      <c r="I234" s="24"/>
      <c r="J234" s="24"/>
      <c r="K234" s="24"/>
      <c r="L234" s="24"/>
      <c r="M234" s="24"/>
      <c r="N234" s="23"/>
      <c r="O234" s="23"/>
      <c r="P234" s="23"/>
      <c r="Q234" s="24"/>
      <c r="R234" s="24"/>
      <c r="S234" s="24"/>
      <c r="T234" s="24"/>
    </row>
    <row r="235" spans="1:20" s="4" customFormat="1" ht="15" customHeight="1" x14ac:dyDescent="0.15">
      <c r="A235" s="21"/>
      <c r="D235" s="22"/>
      <c r="E235" s="39"/>
      <c r="F235" s="23"/>
      <c r="G235" s="23"/>
      <c r="H235" s="23"/>
      <c r="I235" s="24"/>
      <c r="J235" s="24"/>
      <c r="K235" s="24"/>
      <c r="L235" s="24"/>
      <c r="M235" s="24"/>
      <c r="N235" s="23"/>
      <c r="O235" s="23"/>
      <c r="P235" s="23"/>
      <c r="Q235" s="24"/>
      <c r="R235" s="24"/>
      <c r="S235" s="24"/>
      <c r="T235" s="24"/>
    </row>
    <row r="236" spans="1:20" s="4" customFormat="1" ht="15" customHeight="1" x14ac:dyDescent="0.15">
      <c r="A236" s="21"/>
      <c r="D236" s="22"/>
      <c r="E236" s="39"/>
      <c r="F236" s="23"/>
      <c r="G236" s="23"/>
      <c r="H236" s="23"/>
      <c r="I236" s="24"/>
      <c r="J236" s="24"/>
      <c r="K236" s="24"/>
      <c r="L236" s="24"/>
      <c r="M236" s="24"/>
      <c r="N236" s="23"/>
      <c r="O236" s="23"/>
      <c r="P236" s="23"/>
      <c r="Q236" s="24"/>
      <c r="R236" s="24"/>
      <c r="S236" s="24"/>
      <c r="T236" s="24"/>
    </row>
    <row r="237" spans="1:20" s="4" customFormat="1" ht="15" customHeight="1" x14ac:dyDescent="0.15">
      <c r="A237" s="21"/>
      <c r="D237" s="22"/>
      <c r="E237" s="39"/>
      <c r="F237" s="23"/>
      <c r="G237" s="23"/>
      <c r="H237" s="23"/>
      <c r="I237" s="24"/>
      <c r="J237" s="24"/>
      <c r="K237" s="24"/>
      <c r="L237" s="24"/>
      <c r="M237" s="24"/>
      <c r="N237" s="23"/>
      <c r="O237" s="23"/>
      <c r="P237" s="23"/>
      <c r="Q237" s="24"/>
      <c r="R237" s="24"/>
      <c r="S237" s="24"/>
      <c r="T237" s="24"/>
    </row>
    <row r="238" spans="1:20" s="4" customFormat="1" ht="15" customHeight="1" x14ac:dyDescent="0.15">
      <c r="A238" s="21"/>
      <c r="D238" s="22"/>
      <c r="E238" s="39"/>
      <c r="F238" s="23"/>
      <c r="G238" s="23"/>
      <c r="H238" s="23"/>
      <c r="I238" s="24"/>
      <c r="J238" s="24"/>
      <c r="K238" s="24"/>
      <c r="L238" s="24"/>
      <c r="M238" s="24"/>
      <c r="N238" s="23"/>
      <c r="O238" s="23"/>
      <c r="P238" s="23"/>
      <c r="Q238" s="24"/>
      <c r="R238" s="24"/>
      <c r="S238" s="24"/>
      <c r="T238" s="24"/>
    </row>
    <row r="239" spans="1:20" s="4" customFormat="1" ht="15" customHeight="1" x14ac:dyDescent="0.15">
      <c r="A239" s="21"/>
      <c r="D239" s="22"/>
      <c r="E239" s="39"/>
      <c r="F239" s="23"/>
      <c r="G239" s="23"/>
      <c r="H239" s="23"/>
      <c r="I239" s="24"/>
      <c r="J239" s="24"/>
      <c r="K239" s="24"/>
      <c r="L239" s="24"/>
      <c r="M239" s="24"/>
      <c r="N239" s="23"/>
      <c r="O239" s="23"/>
      <c r="P239" s="23"/>
      <c r="Q239" s="24"/>
      <c r="R239" s="24"/>
      <c r="S239" s="24"/>
      <c r="T239" s="24"/>
    </row>
    <row r="240" spans="1:20" s="4" customFormat="1" ht="15" customHeight="1" x14ac:dyDescent="0.15">
      <c r="A240" s="21"/>
      <c r="D240" s="22"/>
      <c r="E240" s="39"/>
      <c r="F240" s="23"/>
      <c r="G240" s="23"/>
      <c r="H240" s="23"/>
      <c r="I240" s="24"/>
      <c r="J240" s="24"/>
      <c r="K240" s="24"/>
      <c r="L240" s="24"/>
      <c r="M240" s="24"/>
      <c r="N240" s="23"/>
      <c r="O240" s="23"/>
      <c r="P240" s="23"/>
      <c r="Q240" s="24"/>
      <c r="R240" s="24"/>
      <c r="S240" s="24"/>
      <c r="T240" s="24"/>
    </row>
    <row r="241" spans="1:20" s="4" customFormat="1" ht="15" customHeight="1" x14ac:dyDescent="0.15">
      <c r="A241" s="21"/>
      <c r="D241" s="22"/>
      <c r="E241" s="39"/>
      <c r="F241" s="23"/>
      <c r="G241" s="23"/>
      <c r="H241" s="23"/>
      <c r="I241" s="24"/>
      <c r="J241" s="24"/>
      <c r="K241" s="24"/>
      <c r="L241" s="24"/>
      <c r="M241" s="24"/>
      <c r="N241" s="23"/>
      <c r="O241" s="23"/>
      <c r="P241" s="23"/>
      <c r="Q241" s="24"/>
      <c r="R241" s="24"/>
      <c r="S241" s="24"/>
      <c r="T241" s="24"/>
    </row>
    <row r="242" spans="1:20" s="4" customFormat="1" ht="15" customHeight="1" x14ac:dyDescent="0.15">
      <c r="A242" s="21"/>
      <c r="D242" s="22"/>
      <c r="E242" s="39"/>
      <c r="F242" s="23"/>
      <c r="G242" s="23"/>
      <c r="H242" s="23"/>
      <c r="I242" s="24"/>
      <c r="J242" s="24"/>
      <c r="K242" s="24"/>
      <c r="L242" s="24"/>
      <c r="M242" s="24"/>
      <c r="N242" s="23"/>
      <c r="O242" s="23"/>
      <c r="P242" s="23"/>
      <c r="Q242" s="24"/>
      <c r="R242" s="24"/>
      <c r="S242" s="24"/>
      <c r="T242" s="24"/>
    </row>
    <row r="243" spans="1:20" s="4" customFormat="1" ht="15" customHeight="1" x14ac:dyDescent="0.15">
      <c r="A243" s="21"/>
      <c r="D243" s="22"/>
      <c r="E243" s="39"/>
      <c r="F243" s="23"/>
      <c r="G243" s="23"/>
      <c r="H243" s="23"/>
      <c r="I243" s="24"/>
      <c r="J243" s="24"/>
      <c r="K243" s="24"/>
      <c r="L243" s="24"/>
      <c r="M243" s="24"/>
      <c r="N243" s="23"/>
      <c r="O243" s="23"/>
      <c r="P243" s="23"/>
      <c r="Q243" s="24"/>
      <c r="R243" s="24"/>
      <c r="S243" s="24"/>
      <c r="T243" s="24"/>
    </row>
    <row r="244" spans="1:20" s="4" customFormat="1" ht="15" customHeight="1" x14ac:dyDescent="0.15">
      <c r="A244" s="21"/>
      <c r="D244" s="22"/>
      <c r="E244" s="39"/>
      <c r="F244" s="23"/>
      <c r="G244" s="23"/>
      <c r="H244" s="23"/>
      <c r="I244" s="24"/>
      <c r="J244" s="24"/>
      <c r="K244" s="24"/>
      <c r="L244" s="24"/>
      <c r="M244" s="24"/>
      <c r="N244" s="23"/>
      <c r="O244" s="23"/>
      <c r="P244" s="23"/>
      <c r="Q244" s="24"/>
      <c r="R244" s="24"/>
      <c r="S244" s="24"/>
      <c r="T244" s="24"/>
    </row>
    <row r="245" spans="1:20" s="4" customFormat="1" ht="15" customHeight="1" x14ac:dyDescent="0.15">
      <c r="A245" s="21"/>
      <c r="D245" s="22"/>
      <c r="E245" s="39"/>
      <c r="F245" s="23"/>
      <c r="G245" s="23"/>
      <c r="H245" s="23"/>
      <c r="I245" s="24"/>
      <c r="J245" s="24"/>
      <c r="K245" s="24"/>
      <c r="L245" s="24"/>
      <c r="M245" s="24"/>
      <c r="N245" s="23"/>
      <c r="O245" s="23"/>
      <c r="P245" s="23"/>
      <c r="Q245" s="24"/>
      <c r="R245" s="24"/>
      <c r="S245" s="24"/>
      <c r="T245" s="24"/>
    </row>
    <row r="246" spans="1:20" s="4" customFormat="1" ht="15" customHeight="1" x14ac:dyDescent="0.15">
      <c r="A246" s="21"/>
      <c r="D246" s="22"/>
      <c r="E246" s="39"/>
      <c r="F246" s="23"/>
      <c r="G246" s="23"/>
      <c r="H246" s="23"/>
      <c r="I246" s="24"/>
      <c r="J246" s="24"/>
      <c r="K246" s="24"/>
      <c r="L246" s="24"/>
      <c r="M246" s="24"/>
      <c r="N246" s="23"/>
      <c r="O246" s="23"/>
      <c r="P246" s="23"/>
      <c r="Q246" s="24"/>
      <c r="R246" s="24"/>
      <c r="S246" s="24"/>
      <c r="T246" s="24"/>
    </row>
    <row r="247" spans="1:20" s="4" customFormat="1" ht="15" customHeight="1" x14ac:dyDescent="0.15">
      <c r="A247" s="21"/>
      <c r="D247" s="22"/>
      <c r="E247" s="39"/>
      <c r="F247" s="23"/>
      <c r="G247" s="23"/>
      <c r="H247" s="23"/>
      <c r="I247" s="24"/>
      <c r="J247" s="24"/>
      <c r="K247" s="24"/>
      <c r="L247" s="24"/>
      <c r="M247" s="24"/>
      <c r="N247" s="23"/>
      <c r="O247" s="23"/>
      <c r="P247" s="23"/>
      <c r="Q247" s="24"/>
      <c r="R247" s="24"/>
      <c r="S247" s="24"/>
      <c r="T247" s="24"/>
    </row>
    <row r="248" spans="1:20" s="4" customFormat="1" ht="15" customHeight="1" x14ac:dyDescent="0.15">
      <c r="A248" s="21"/>
      <c r="D248" s="22"/>
      <c r="E248" s="39"/>
      <c r="F248" s="23"/>
      <c r="G248" s="23"/>
      <c r="H248" s="23"/>
      <c r="I248" s="24"/>
      <c r="J248" s="24"/>
      <c r="K248" s="24"/>
      <c r="L248" s="24"/>
      <c r="M248" s="24"/>
      <c r="N248" s="23"/>
      <c r="O248" s="23"/>
      <c r="P248" s="23"/>
      <c r="Q248" s="24"/>
      <c r="R248" s="24"/>
      <c r="S248" s="24"/>
      <c r="T248" s="24"/>
    </row>
    <row r="249" spans="1:20" s="4" customFormat="1" ht="15" customHeight="1" x14ac:dyDescent="0.15">
      <c r="A249" s="21"/>
      <c r="D249" s="22"/>
      <c r="E249" s="39"/>
      <c r="F249" s="23"/>
      <c r="G249" s="23"/>
      <c r="H249" s="23"/>
      <c r="I249" s="24"/>
      <c r="J249" s="24"/>
      <c r="K249" s="24"/>
      <c r="L249" s="24"/>
      <c r="M249" s="24"/>
      <c r="N249" s="23"/>
      <c r="O249" s="23"/>
      <c r="P249" s="23"/>
      <c r="Q249" s="24"/>
      <c r="R249" s="24"/>
      <c r="S249" s="24"/>
      <c r="T249" s="24"/>
    </row>
    <row r="250" spans="1:20" s="4" customFormat="1" ht="15" customHeight="1" x14ac:dyDescent="0.15">
      <c r="A250" s="21"/>
      <c r="D250" s="22"/>
      <c r="E250" s="39"/>
      <c r="F250" s="23"/>
      <c r="G250" s="23"/>
      <c r="H250" s="23"/>
      <c r="I250" s="24"/>
      <c r="J250" s="24"/>
      <c r="K250" s="24"/>
      <c r="L250" s="24"/>
      <c r="M250" s="24"/>
      <c r="N250" s="23"/>
      <c r="O250" s="23"/>
      <c r="P250" s="23"/>
      <c r="Q250" s="24"/>
      <c r="R250" s="24"/>
      <c r="S250" s="24"/>
      <c r="T250" s="24"/>
    </row>
    <row r="251" spans="1:20" ht="15" customHeight="1" x14ac:dyDescent="0.15"/>
    <row r="252" spans="1:20" ht="15" customHeight="1" x14ac:dyDescent="0.15"/>
    <row r="253" spans="1:20" ht="15" customHeight="1" x14ac:dyDescent="0.15"/>
    <row r="254" spans="1:20" ht="15" customHeight="1" x14ac:dyDescent="0.15"/>
    <row r="255" spans="1:20" ht="15" customHeight="1" x14ac:dyDescent="0.15"/>
    <row r="256" spans="1:20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</sheetData>
  <autoFilter ref="A4:Z87">
    <filterColumn colId="2" showButton="0"/>
  </autoFilter>
  <mergeCells count="19">
    <mergeCell ref="A2:A4"/>
    <mergeCell ref="C2:D4"/>
    <mergeCell ref="B2:B4"/>
    <mergeCell ref="W2:W4"/>
    <mergeCell ref="O3:Q3"/>
    <mergeCell ref="R3:T3"/>
    <mergeCell ref="N2:T2"/>
    <mergeCell ref="U2:U4"/>
    <mergeCell ref="V2:V4"/>
    <mergeCell ref="F2:L2"/>
    <mergeCell ref="J3:L3"/>
    <mergeCell ref="G3:I3"/>
    <mergeCell ref="AB2:AB4"/>
    <mergeCell ref="AC2:AC4"/>
    <mergeCell ref="AA2:AA4"/>
    <mergeCell ref="E2:E4"/>
    <mergeCell ref="Y2:Y4"/>
    <mergeCell ref="Z2:Z4"/>
    <mergeCell ref="X2:X4"/>
  </mergeCells>
  <phoneticPr fontId="2"/>
  <dataValidations count="1">
    <dataValidation imeMode="on" allowBlank="1" showInputMessage="1" showErrorMessage="1" sqref="D55:D64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65" orientation="landscape" horizontalDpi="300" verticalDpi="300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C750"/>
  <sheetViews>
    <sheetView view="pageBreakPreview" topLeftCell="B1" zoomScale="70" zoomScaleNormal="70" zoomScaleSheetLayoutView="70" workbookViewId="0">
      <pane xSplit="3" ySplit="4" topLeftCell="E5" activePane="bottomRight" state="frozen"/>
      <selection activeCell="C14" sqref="C14"/>
      <selection pane="topRight" activeCell="C14" sqref="C14"/>
      <selection pane="bottomLeft" activeCell="C14" sqref="C14"/>
      <selection pane="bottomRight" activeCell="D12" sqref="D12"/>
    </sheetView>
  </sheetViews>
  <sheetFormatPr defaultRowHeight="13.5" x14ac:dyDescent="0.15"/>
  <cols>
    <col min="1" max="1" width="4.625" style="6" hidden="1" customWidth="1"/>
    <col min="2" max="2" width="4" style="4" customWidth="1"/>
    <col min="3" max="3" width="4.5" style="4" bestFit="1" customWidth="1"/>
    <col min="4" max="4" width="15" style="2" customWidth="1"/>
    <col min="5" max="5" width="4" style="9" customWidth="1"/>
    <col min="6" max="6" width="6.75" style="18" customWidth="1"/>
    <col min="7" max="8" width="8.625" style="18" customWidth="1"/>
    <col min="9" max="12" width="8.625" style="3" customWidth="1"/>
    <col min="13" max="13" width="2.75" style="3" customWidth="1"/>
    <col min="14" max="14" width="6.75" style="18" customWidth="1"/>
    <col min="15" max="16" width="8.875" style="18" customWidth="1"/>
    <col min="17" max="20" width="8.875" style="3" customWidth="1"/>
    <col min="21" max="23" width="7.75" style="1" customWidth="1"/>
    <col min="24" max="29" width="7" style="1" customWidth="1"/>
    <col min="30" max="16384" width="9" style="1"/>
  </cols>
  <sheetData>
    <row r="1" spans="1:29" s="4" customFormat="1" ht="13.5" customHeight="1" thickBot="1" x14ac:dyDescent="0.2">
      <c r="A1" s="21"/>
      <c r="D1" s="22"/>
      <c r="E1" s="28"/>
      <c r="F1" s="23"/>
      <c r="G1" s="23"/>
      <c r="H1" s="23"/>
      <c r="I1" s="24"/>
      <c r="J1" s="24"/>
      <c r="K1" s="24"/>
      <c r="L1" s="24"/>
      <c r="M1" s="24"/>
      <c r="N1" s="23"/>
      <c r="O1" s="23"/>
      <c r="P1" s="23"/>
      <c r="Q1" s="24"/>
      <c r="R1" s="24"/>
      <c r="S1" s="24"/>
      <c r="T1" s="24"/>
    </row>
    <row r="2" spans="1:29" s="4" customFormat="1" ht="16.5" customHeight="1" thickBot="1" x14ac:dyDescent="0.2">
      <c r="A2" s="352"/>
      <c r="B2" s="359" t="s">
        <v>3</v>
      </c>
      <c r="C2" s="355" t="s">
        <v>18</v>
      </c>
      <c r="D2" s="356"/>
      <c r="E2" s="350" t="s">
        <v>26</v>
      </c>
      <c r="F2" s="369" t="s">
        <v>27</v>
      </c>
      <c r="G2" s="370"/>
      <c r="H2" s="370"/>
      <c r="I2" s="370"/>
      <c r="J2" s="370"/>
      <c r="K2" s="370"/>
      <c r="L2" s="371"/>
      <c r="M2" s="20"/>
      <c r="N2" s="369" t="s">
        <v>31</v>
      </c>
      <c r="O2" s="370"/>
      <c r="P2" s="370"/>
      <c r="Q2" s="370"/>
      <c r="R2" s="370"/>
      <c r="S2" s="370"/>
      <c r="T2" s="371"/>
      <c r="U2" s="372" t="s">
        <v>7</v>
      </c>
      <c r="V2" s="372" t="s">
        <v>1</v>
      </c>
      <c r="W2" s="361" t="s">
        <v>19</v>
      </c>
      <c r="X2" s="347" t="s">
        <v>23</v>
      </c>
      <c r="Y2" s="341" t="s">
        <v>24</v>
      </c>
      <c r="Z2" s="378" t="s">
        <v>25</v>
      </c>
      <c r="AA2" s="347" t="s">
        <v>30</v>
      </c>
      <c r="AB2" s="341" t="s">
        <v>365</v>
      </c>
      <c r="AC2" s="344" t="s">
        <v>366</v>
      </c>
    </row>
    <row r="3" spans="1:29" s="4" customFormat="1" ht="16.5" customHeight="1" x14ac:dyDescent="0.15">
      <c r="A3" s="353"/>
      <c r="B3" s="359"/>
      <c r="C3" s="357"/>
      <c r="D3" s="356"/>
      <c r="E3" s="350"/>
      <c r="F3" s="27"/>
      <c r="G3" s="364" t="s">
        <v>17</v>
      </c>
      <c r="H3" s="365"/>
      <c r="I3" s="366"/>
      <c r="J3" s="367" t="s">
        <v>16</v>
      </c>
      <c r="K3" s="367"/>
      <c r="L3" s="368"/>
      <c r="M3" s="30"/>
      <c r="N3" s="27"/>
      <c r="O3" s="364" t="s">
        <v>17</v>
      </c>
      <c r="P3" s="365"/>
      <c r="Q3" s="366"/>
      <c r="R3" s="367" t="s">
        <v>16</v>
      </c>
      <c r="S3" s="367"/>
      <c r="T3" s="368"/>
      <c r="U3" s="373"/>
      <c r="V3" s="362"/>
      <c r="W3" s="362"/>
      <c r="X3" s="348"/>
      <c r="Y3" s="342"/>
      <c r="Z3" s="379"/>
      <c r="AA3" s="348"/>
      <c r="AB3" s="342"/>
      <c r="AC3" s="345"/>
    </row>
    <row r="4" spans="1:29" s="21" customFormat="1" ht="16.5" customHeight="1" thickBot="1" x14ac:dyDescent="0.2">
      <c r="A4" s="354"/>
      <c r="B4" s="359"/>
      <c r="C4" s="356"/>
      <c r="D4" s="356"/>
      <c r="E4" s="350"/>
      <c r="F4" s="31" t="s">
        <v>2</v>
      </c>
      <c r="G4" s="32" t="s">
        <v>0</v>
      </c>
      <c r="H4" s="33" t="s">
        <v>6</v>
      </c>
      <c r="I4" s="34" t="s">
        <v>5</v>
      </c>
      <c r="J4" s="35" t="s">
        <v>0</v>
      </c>
      <c r="K4" s="36" t="s">
        <v>6</v>
      </c>
      <c r="L4" s="37" t="s">
        <v>5</v>
      </c>
      <c r="M4" s="30"/>
      <c r="N4" s="31" t="s">
        <v>2</v>
      </c>
      <c r="O4" s="32" t="s">
        <v>0</v>
      </c>
      <c r="P4" s="33" t="s">
        <v>6</v>
      </c>
      <c r="Q4" s="34" t="s">
        <v>5</v>
      </c>
      <c r="R4" s="35" t="s">
        <v>0</v>
      </c>
      <c r="S4" s="36" t="s">
        <v>6</v>
      </c>
      <c r="T4" s="37" t="s">
        <v>5</v>
      </c>
      <c r="U4" s="374"/>
      <c r="V4" s="363"/>
      <c r="W4" s="363"/>
      <c r="X4" s="349"/>
      <c r="Y4" s="343"/>
      <c r="Z4" s="380"/>
      <c r="AA4" s="349"/>
      <c r="AB4" s="343"/>
      <c r="AC4" s="346"/>
    </row>
    <row r="5" spans="1:29" s="4" customFormat="1" ht="25.5" customHeight="1" thickTop="1" x14ac:dyDescent="0.15">
      <c r="A5" s="19"/>
      <c r="B5" s="79" t="s">
        <v>33</v>
      </c>
      <c r="C5" s="46">
        <v>1</v>
      </c>
      <c r="D5" s="137" t="s">
        <v>486</v>
      </c>
      <c r="E5" s="241"/>
      <c r="F5" s="242"/>
      <c r="G5" s="243"/>
      <c r="H5" s="60"/>
      <c r="I5" s="244">
        <f>IF(AND(G5&gt;0,H5&gt;0),H5/G5,0)</f>
        <v>0</v>
      </c>
      <c r="J5" s="243"/>
      <c r="K5" s="60"/>
      <c r="L5" s="244">
        <f>IF(AND(J5&gt;0,K5&gt;0),K5/J5,0)</f>
        <v>0</v>
      </c>
      <c r="M5" s="245"/>
      <c r="N5" s="246"/>
      <c r="O5" s="247"/>
      <c r="P5" s="248"/>
      <c r="Q5" s="249">
        <f t="shared" ref="Q5:Q88" si="0">IF(AND(O5&gt;0,P5&gt;0),P5/O5,0)</f>
        <v>0</v>
      </c>
      <c r="R5" s="247"/>
      <c r="S5" s="248"/>
      <c r="T5" s="249">
        <f t="shared" ref="T5:T88" si="1">IF(AND(R5&gt;0,S5&gt;0),S5/R5,0)</f>
        <v>0</v>
      </c>
      <c r="U5" s="58"/>
      <c r="V5" s="59"/>
      <c r="W5" s="60"/>
      <c r="X5" s="250"/>
      <c r="Y5" s="251"/>
      <c r="Z5" s="252"/>
      <c r="AA5" s="253"/>
      <c r="AB5" s="254"/>
      <c r="AC5" s="255"/>
    </row>
    <row r="6" spans="1:29" s="4" customFormat="1" ht="27" customHeight="1" x14ac:dyDescent="0.15">
      <c r="A6" s="19"/>
      <c r="B6" s="79" t="s">
        <v>32</v>
      </c>
      <c r="C6" s="46">
        <v>2</v>
      </c>
      <c r="D6" s="167" t="s">
        <v>35</v>
      </c>
      <c r="E6" s="241">
        <v>2</v>
      </c>
      <c r="F6" s="256"/>
      <c r="G6" s="257"/>
      <c r="H6" s="258"/>
      <c r="I6" s="259">
        <f t="shared" ref="I6:I69" si="2">IF(AND(G6&gt;0,H6&gt;0),H6/G6,0)</f>
        <v>0</v>
      </c>
      <c r="J6" s="257"/>
      <c r="K6" s="258"/>
      <c r="L6" s="259">
        <f t="shared" ref="L6:L69" si="3">IF(AND(J6&gt;0,K6&gt;0),K6/J6,0)</f>
        <v>0</v>
      </c>
      <c r="M6" s="245"/>
      <c r="N6" s="260">
        <v>7</v>
      </c>
      <c r="O6" s="261">
        <v>84</v>
      </c>
      <c r="P6" s="63">
        <v>361160</v>
      </c>
      <c r="Q6" s="259">
        <f t="shared" si="0"/>
        <v>4299.5238095238092</v>
      </c>
      <c r="R6" s="261">
        <v>12558</v>
      </c>
      <c r="S6" s="63">
        <v>361160</v>
      </c>
      <c r="T6" s="259">
        <f t="shared" si="1"/>
        <v>28.759356585443541</v>
      </c>
      <c r="U6" s="61"/>
      <c r="V6" s="62"/>
      <c r="W6" s="63"/>
      <c r="X6" s="262"/>
      <c r="Y6" s="263"/>
      <c r="Z6" s="264"/>
      <c r="AA6" s="265">
        <v>4405</v>
      </c>
      <c r="AB6" s="266">
        <v>4821</v>
      </c>
      <c r="AC6" s="267">
        <v>5417</v>
      </c>
    </row>
    <row r="7" spans="1:29" s="4" customFormat="1" ht="27" customHeight="1" x14ac:dyDescent="0.15">
      <c r="A7" s="19"/>
      <c r="B7" s="79" t="s">
        <v>33</v>
      </c>
      <c r="C7" s="46">
        <v>3</v>
      </c>
      <c r="D7" s="167" t="s">
        <v>87</v>
      </c>
      <c r="E7" s="241"/>
      <c r="F7" s="256"/>
      <c r="G7" s="257"/>
      <c r="H7" s="258"/>
      <c r="I7" s="259">
        <f t="shared" si="2"/>
        <v>0</v>
      </c>
      <c r="J7" s="257"/>
      <c r="K7" s="258"/>
      <c r="L7" s="259">
        <f t="shared" si="3"/>
        <v>0</v>
      </c>
      <c r="M7" s="245"/>
      <c r="N7" s="260"/>
      <c r="O7" s="261"/>
      <c r="P7" s="63"/>
      <c r="Q7" s="259">
        <f t="shared" ref="Q7:Q70" si="4">IF(AND(O7&gt;0,P7&gt;0),P7/O7,0)</f>
        <v>0</v>
      </c>
      <c r="R7" s="261"/>
      <c r="S7" s="63"/>
      <c r="T7" s="259">
        <f t="shared" ref="T7:T70" si="5">IF(AND(R7&gt;0,S7&gt;0),S7/R7,0)</f>
        <v>0</v>
      </c>
      <c r="U7" s="61"/>
      <c r="V7" s="62"/>
      <c r="W7" s="63"/>
      <c r="X7" s="262"/>
      <c r="Y7" s="263"/>
      <c r="Z7" s="264"/>
      <c r="AA7" s="265"/>
      <c r="AB7" s="266"/>
      <c r="AC7" s="267"/>
    </row>
    <row r="8" spans="1:29" s="4" customFormat="1" ht="27" customHeight="1" x14ac:dyDescent="0.15">
      <c r="A8" s="19"/>
      <c r="B8" s="79" t="s">
        <v>33</v>
      </c>
      <c r="C8" s="46">
        <v>4</v>
      </c>
      <c r="D8" s="79" t="s">
        <v>37</v>
      </c>
      <c r="E8" s="268"/>
      <c r="F8" s="49"/>
      <c r="G8" s="69"/>
      <c r="H8" s="73"/>
      <c r="I8" s="259">
        <f t="shared" si="2"/>
        <v>0</v>
      </c>
      <c r="J8" s="257"/>
      <c r="K8" s="258"/>
      <c r="L8" s="259">
        <f t="shared" si="3"/>
        <v>0</v>
      </c>
      <c r="M8" s="245"/>
      <c r="N8" s="260"/>
      <c r="O8" s="261"/>
      <c r="P8" s="63"/>
      <c r="Q8" s="259">
        <f t="shared" si="4"/>
        <v>0</v>
      </c>
      <c r="R8" s="261"/>
      <c r="S8" s="63"/>
      <c r="T8" s="259">
        <f t="shared" si="5"/>
        <v>0</v>
      </c>
      <c r="U8" s="61"/>
      <c r="V8" s="62"/>
      <c r="W8" s="63"/>
      <c r="X8" s="262"/>
      <c r="Y8" s="263"/>
      <c r="Z8" s="264"/>
      <c r="AA8" s="265"/>
      <c r="AB8" s="266"/>
      <c r="AC8" s="267"/>
    </row>
    <row r="9" spans="1:29" s="4" customFormat="1" ht="27" customHeight="1" x14ac:dyDescent="0.15">
      <c r="A9" s="19"/>
      <c r="B9" s="79" t="s">
        <v>32</v>
      </c>
      <c r="C9" s="46">
        <v>5</v>
      </c>
      <c r="D9" s="79" t="s">
        <v>480</v>
      </c>
      <c r="E9" s="241"/>
      <c r="F9" s="256"/>
      <c r="G9" s="257"/>
      <c r="H9" s="258"/>
      <c r="I9" s="259">
        <f t="shared" si="2"/>
        <v>0</v>
      </c>
      <c r="J9" s="257"/>
      <c r="K9" s="258"/>
      <c r="L9" s="259">
        <f t="shared" si="3"/>
        <v>0</v>
      </c>
      <c r="M9" s="245"/>
      <c r="N9" s="260"/>
      <c r="O9" s="261"/>
      <c r="P9" s="63"/>
      <c r="Q9" s="259">
        <f t="shared" si="4"/>
        <v>0</v>
      </c>
      <c r="R9" s="261"/>
      <c r="S9" s="63"/>
      <c r="T9" s="259">
        <f t="shared" si="5"/>
        <v>0</v>
      </c>
      <c r="U9" s="61"/>
      <c r="V9" s="62"/>
      <c r="W9" s="63"/>
      <c r="X9" s="262"/>
      <c r="Y9" s="263"/>
      <c r="Z9" s="264"/>
      <c r="AA9" s="265"/>
      <c r="AB9" s="266"/>
      <c r="AC9" s="267"/>
    </row>
    <row r="10" spans="1:29" s="4" customFormat="1" ht="27" customHeight="1" x14ac:dyDescent="0.15">
      <c r="A10" s="19"/>
      <c r="B10" s="79" t="s">
        <v>33</v>
      </c>
      <c r="C10" s="46">
        <v>6</v>
      </c>
      <c r="D10" s="79" t="s">
        <v>88</v>
      </c>
      <c r="E10" s="241"/>
      <c r="F10" s="256"/>
      <c r="G10" s="257"/>
      <c r="H10" s="258"/>
      <c r="I10" s="259">
        <f t="shared" si="2"/>
        <v>0</v>
      </c>
      <c r="J10" s="257"/>
      <c r="K10" s="258"/>
      <c r="L10" s="259">
        <f t="shared" si="3"/>
        <v>0</v>
      </c>
      <c r="M10" s="245"/>
      <c r="N10" s="260"/>
      <c r="O10" s="261"/>
      <c r="P10" s="63"/>
      <c r="Q10" s="259">
        <f t="shared" si="4"/>
        <v>0</v>
      </c>
      <c r="R10" s="261"/>
      <c r="S10" s="63"/>
      <c r="T10" s="259">
        <f t="shared" si="5"/>
        <v>0</v>
      </c>
      <c r="U10" s="61"/>
      <c r="V10" s="62"/>
      <c r="W10" s="63"/>
      <c r="X10" s="262"/>
      <c r="Y10" s="263"/>
      <c r="Z10" s="264"/>
      <c r="AA10" s="265"/>
      <c r="AB10" s="266"/>
      <c r="AC10" s="267"/>
    </row>
    <row r="11" spans="1:29" s="4" customFormat="1" ht="27" customHeight="1" x14ac:dyDescent="0.15">
      <c r="A11" s="19"/>
      <c r="B11" s="79" t="s">
        <v>32</v>
      </c>
      <c r="C11" s="46">
        <v>7</v>
      </c>
      <c r="D11" s="79" t="s">
        <v>89</v>
      </c>
      <c r="E11" s="241"/>
      <c r="F11" s="256"/>
      <c r="G11" s="257"/>
      <c r="H11" s="258"/>
      <c r="I11" s="259">
        <f t="shared" si="2"/>
        <v>0</v>
      </c>
      <c r="J11" s="257"/>
      <c r="K11" s="258"/>
      <c r="L11" s="259">
        <f t="shared" si="3"/>
        <v>0</v>
      </c>
      <c r="M11" s="245"/>
      <c r="N11" s="260"/>
      <c r="O11" s="261"/>
      <c r="P11" s="63"/>
      <c r="Q11" s="259">
        <f t="shared" si="4"/>
        <v>0</v>
      </c>
      <c r="R11" s="261"/>
      <c r="S11" s="63"/>
      <c r="T11" s="259">
        <f t="shared" si="5"/>
        <v>0</v>
      </c>
      <c r="U11" s="61"/>
      <c r="V11" s="62"/>
      <c r="W11" s="63"/>
      <c r="X11" s="262"/>
      <c r="Y11" s="263"/>
      <c r="Z11" s="264"/>
      <c r="AA11" s="265"/>
      <c r="AB11" s="266"/>
      <c r="AC11" s="267"/>
    </row>
    <row r="12" spans="1:29" s="4" customFormat="1" ht="27" customHeight="1" x14ac:dyDescent="0.15">
      <c r="A12" s="19"/>
      <c r="B12" s="79" t="s">
        <v>33</v>
      </c>
      <c r="C12" s="46">
        <v>8</v>
      </c>
      <c r="D12" s="297" t="s">
        <v>512</v>
      </c>
      <c r="E12" s="241"/>
      <c r="F12" s="256"/>
      <c r="G12" s="257"/>
      <c r="H12" s="258"/>
      <c r="I12" s="259">
        <f t="shared" si="2"/>
        <v>0</v>
      </c>
      <c r="J12" s="257"/>
      <c r="K12" s="258"/>
      <c r="L12" s="259">
        <f t="shared" si="3"/>
        <v>0</v>
      </c>
      <c r="M12" s="245"/>
      <c r="N12" s="260"/>
      <c r="O12" s="261"/>
      <c r="P12" s="63"/>
      <c r="Q12" s="259">
        <f t="shared" si="4"/>
        <v>0</v>
      </c>
      <c r="R12" s="261"/>
      <c r="S12" s="63"/>
      <c r="T12" s="259">
        <f t="shared" si="5"/>
        <v>0</v>
      </c>
      <c r="U12" s="61"/>
      <c r="V12" s="62"/>
      <c r="W12" s="63"/>
      <c r="X12" s="262"/>
      <c r="Y12" s="263"/>
      <c r="Z12" s="264"/>
      <c r="AA12" s="265"/>
      <c r="AB12" s="266"/>
      <c r="AC12" s="267"/>
    </row>
    <row r="13" spans="1:29" s="4" customFormat="1" ht="27" customHeight="1" x14ac:dyDescent="0.15">
      <c r="A13" s="19"/>
      <c r="B13" s="79" t="s">
        <v>32</v>
      </c>
      <c r="C13" s="46">
        <v>9</v>
      </c>
      <c r="D13" s="79" t="s">
        <v>90</v>
      </c>
      <c r="E13" s="241"/>
      <c r="F13" s="256"/>
      <c r="G13" s="257"/>
      <c r="H13" s="258"/>
      <c r="I13" s="259">
        <f t="shared" si="2"/>
        <v>0</v>
      </c>
      <c r="J13" s="257"/>
      <c r="K13" s="258"/>
      <c r="L13" s="259">
        <f t="shared" si="3"/>
        <v>0</v>
      </c>
      <c r="M13" s="245"/>
      <c r="N13" s="260"/>
      <c r="O13" s="261"/>
      <c r="P13" s="63"/>
      <c r="Q13" s="259">
        <f t="shared" si="4"/>
        <v>0</v>
      </c>
      <c r="R13" s="261"/>
      <c r="S13" s="63"/>
      <c r="T13" s="259">
        <f t="shared" si="5"/>
        <v>0</v>
      </c>
      <c r="U13" s="61"/>
      <c r="V13" s="62"/>
      <c r="W13" s="63"/>
      <c r="X13" s="262"/>
      <c r="Y13" s="263"/>
      <c r="Z13" s="264"/>
      <c r="AA13" s="265"/>
      <c r="AB13" s="266"/>
      <c r="AC13" s="267"/>
    </row>
    <row r="14" spans="1:29" s="4" customFormat="1" ht="27" customHeight="1" x14ac:dyDescent="0.15">
      <c r="A14" s="19"/>
      <c r="B14" s="79" t="s">
        <v>33</v>
      </c>
      <c r="C14" s="46">
        <v>10</v>
      </c>
      <c r="D14" s="79" t="s">
        <v>38</v>
      </c>
      <c r="E14" s="241"/>
      <c r="F14" s="256"/>
      <c r="G14" s="257"/>
      <c r="H14" s="258"/>
      <c r="I14" s="259">
        <f t="shared" si="2"/>
        <v>0</v>
      </c>
      <c r="J14" s="257"/>
      <c r="K14" s="258"/>
      <c r="L14" s="259">
        <f t="shared" si="3"/>
        <v>0</v>
      </c>
      <c r="M14" s="245"/>
      <c r="N14" s="260"/>
      <c r="O14" s="261"/>
      <c r="P14" s="63"/>
      <c r="Q14" s="259">
        <f t="shared" si="4"/>
        <v>0</v>
      </c>
      <c r="R14" s="261"/>
      <c r="S14" s="63"/>
      <c r="T14" s="259">
        <f t="shared" si="5"/>
        <v>0</v>
      </c>
      <c r="U14" s="61"/>
      <c r="V14" s="62"/>
      <c r="W14" s="63"/>
      <c r="X14" s="262"/>
      <c r="Y14" s="263"/>
      <c r="Z14" s="264"/>
      <c r="AA14" s="265"/>
      <c r="AB14" s="266"/>
      <c r="AC14" s="267"/>
    </row>
    <row r="15" spans="1:29" s="4" customFormat="1" ht="27" customHeight="1" x14ac:dyDescent="0.15">
      <c r="A15" s="19"/>
      <c r="B15" s="79" t="s">
        <v>32</v>
      </c>
      <c r="C15" s="46">
        <v>11</v>
      </c>
      <c r="D15" s="167" t="s">
        <v>91</v>
      </c>
      <c r="E15" s="241"/>
      <c r="F15" s="256"/>
      <c r="G15" s="257"/>
      <c r="H15" s="258"/>
      <c r="I15" s="259">
        <f t="shared" si="2"/>
        <v>0</v>
      </c>
      <c r="J15" s="257"/>
      <c r="K15" s="258"/>
      <c r="L15" s="259">
        <f t="shared" si="3"/>
        <v>0</v>
      </c>
      <c r="M15" s="245"/>
      <c r="N15" s="260"/>
      <c r="O15" s="261"/>
      <c r="P15" s="63"/>
      <c r="Q15" s="259">
        <f t="shared" si="4"/>
        <v>0</v>
      </c>
      <c r="R15" s="261"/>
      <c r="S15" s="63"/>
      <c r="T15" s="259">
        <f t="shared" si="5"/>
        <v>0</v>
      </c>
      <c r="U15" s="61"/>
      <c r="V15" s="62"/>
      <c r="W15" s="63"/>
      <c r="X15" s="262"/>
      <c r="Y15" s="263"/>
      <c r="Z15" s="264"/>
      <c r="AA15" s="265"/>
      <c r="AB15" s="266"/>
      <c r="AC15" s="267"/>
    </row>
    <row r="16" spans="1:29" s="4" customFormat="1" ht="27" customHeight="1" x14ac:dyDescent="0.15">
      <c r="A16" s="19"/>
      <c r="B16" s="79" t="s">
        <v>33</v>
      </c>
      <c r="C16" s="46">
        <v>12</v>
      </c>
      <c r="D16" s="166" t="s">
        <v>39</v>
      </c>
      <c r="E16" s="241"/>
      <c r="F16" s="256"/>
      <c r="G16" s="257"/>
      <c r="H16" s="258"/>
      <c r="I16" s="259">
        <f t="shared" si="2"/>
        <v>0</v>
      </c>
      <c r="J16" s="257"/>
      <c r="K16" s="258"/>
      <c r="L16" s="259">
        <f t="shared" si="3"/>
        <v>0</v>
      </c>
      <c r="M16" s="245"/>
      <c r="N16" s="260"/>
      <c r="O16" s="261"/>
      <c r="P16" s="63"/>
      <c r="Q16" s="259">
        <f t="shared" si="4"/>
        <v>0</v>
      </c>
      <c r="R16" s="261"/>
      <c r="S16" s="63"/>
      <c r="T16" s="259">
        <f t="shared" si="5"/>
        <v>0</v>
      </c>
      <c r="U16" s="61"/>
      <c r="V16" s="62"/>
      <c r="W16" s="63"/>
      <c r="X16" s="262"/>
      <c r="Y16" s="263"/>
      <c r="Z16" s="264"/>
      <c r="AA16" s="265"/>
      <c r="AB16" s="266"/>
      <c r="AC16" s="267"/>
    </row>
    <row r="17" spans="1:29" s="4" customFormat="1" ht="27" customHeight="1" x14ac:dyDescent="0.15">
      <c r="A17" s="19"/>
      <c r="B17" s="79" t="s">
        <v>32</v>
      </c>
      <c r="C17" s="46">
        <v>13</v>
      </c>
      <c r="D17" s="167" t="s">
        <v>40</v>
      </c>
      <c r="E17" s="241"/>
      <c r="F17" s="256"/>
      <c r="G17" s="257"/>
      <c r="H17" s="258"/>
      <c r="I17" s="259">
        <f t="shared" si="2"/>
        <v>0</v>
      </c>
      <c r="J17" s="257"/>
      <c r="K17" s="258"/>
      <c r="L17" s="259">
        <f t="shared" si="3"/>
        <v>0</v>
      </c>
      <c r="M17" s="245"/>
      <c r="N17" s="260"/>
      <c r="O17" s="261"/>
      <c r="P17" s="63"/>
      <c r="Q17" s="259">
        <f t="shared" si="4"/>
        <v>0</v>
      </c>
      <c r="R17" s="261"/>
      <c r="S17" s="63"/>
      <c r="T17" s="259">
        <f t="shared" si="5"/>
        <v>0</v>
      </c>
      <c r="U17" s="61"/>
      <c r="V17" s="62"/>
      <c r="W17" s="63"/>
      <c r="X17" s="262"/>
      <c r="Y17" s="263"/>
      <c r="Z17" s="264"/>
      <c r="AA17" s="265"/>
      <c r="AB17" s="266"/>
      <c r="AC17" s="267"/>
    </row>
    <row r="18" spans="1:29" s="4" customFormat="1" ht="27" customHeight="1" x14ac:dyDescent="0.15">
      <c r="A18" s="19"/>
      <c r="B18" s="79" t="s">
        <v>33</v>
      </c>
      <c r="C18" s="46">
        <v>14</v>
      </c>
      <c r="D18" s="167" t="s">
        <v>41</v>
      </c>
      <c r="E18" s="241"/>
      <c r="F18" s="256"/>
      <c r="G18" s="257"/>
      <c r="H18" s="258"/>
      <c r="I18" s="259">
        <f t="shared" si="2"/>
        <v>0</v>
      </c>
      <c r="J18" s="257"/>
      <c r="K18" s="258"/>
      <c r="L18" s="259">
        <f t="shared" si="3"/>
        <v>0</v>
      </c>
      <c r="M18" s="245"/>
      <c r="N18" s="260"/>
      <c r="O18" s="261"/>
      <c r="P18" s="63"/>
      <c r="Q18" s="259">
        <f t="shared" si="4"/>
        <v>0</v>
      </c>
      <c r="R18" s="261"/>
      <c r="S18" s="63"/>
      <c r="T18" s="259">
        <f t="shared" si="5"/>
        <v>0</v>
      </c>
      <c r="U18" s="61"/>
      <c r="V18" s="62"/>
      <c r="W18" s="63"/>
      <c r="X18" s="262"/>
      <c r="Y18" s="263"/>
      <c r="Z18" s="264"/>
      <c r="AA18" s="265"/>
      <c r="AB18" s="266"/>
      <c r="AC18" s="267"/>
    </row>
    <row r="19" spans="1:29" s="4" customFormat="1" ht="27" customHeight="1" x14ac:dyDescent="0.15">
      <c r="A19" s="19"/>
      <c r="B19" s="79" t="s">
        <v>32</v>
      </c>
      <c r="C19" s="46">
        <v>15</v>
      </c>
      <c r="D19" s="147" t="s">
        <v>42</v>
      </c>
      <c r="E19" s="241">
        <v>2</v>
      </c>
      <c r="F19" s="256"/>
      <c r="G19" s="257"/>
      <c r="H19" s="258"/>
      <c r="I19" s="259">
        <f t="shared" si="2"/>
        <v>0</v>
      </c>
      <c r="J19" s="257"/>
      <c r="K19" s="258"/>
      <c r="L19" s="259">
        <f t="shared" si="3"/>
        <v>0</v>
      </c>
      <c r="M19" s="245"/>
      <c r="N19" s="260">
        <v>5</v>
      </c>
      <c r="O19" s="261">
        <v>11</v>
      </c>
      <c r="P19" s="63">
        <v>36563</v>
      </c>
      <c r="Q19" s="259">
        <f t="shared" si="4"/>
        <v>3323.909090909091</v>
      </c>
      <c r="R19" s="261">
        <v>409.39</v>
      </c>
      <c r="S19" s="63">
        <v>36563</v>
      </c>
      <c r="T19" s="259">
        <f t="shared" si="5"/>
        <v>89.310926011871317</v>
      </c>
      <c r="U19" s="61"/>
      <c r="V19" s="295" t="s">
        <v>497</v>
      </c>
      <c r="W19" s="63"/>
      <c r="X19" s="262"/>
      <c r="Y19" s="263"/>
      <c r="Z19" s="264"/>
      <c r="AA19" s="265"/>
      <c r="AB19" s="266"/>
      <c r="AC19" s="267"/>
    </row>
    <row r="20" spans="1:29" s="4" customFormat="1" ht="27" customHeight="1" x14ac:dyDescent="0.15">
      <c r="A20" s="19"/>
      <c r="B20" s="79" t="s">
        <v>33</v>
      </c>
      <c r="C20" s="46">
        <v>16</v>
      </c>
      <c r="D20" s="146" t="s">
        <v>481</v>
      </c>
      <c r="E20" s="241"/>
      <c r="F20" s="256"/>
      <c r="G20" s="257"/>
      <c r="H20" s="258"/>
      <c r="I20" s="259">
        <f t="shared" si="2"/>
        <v>0</v>
      </c>
      <c r="J20" s="257"/>
      <c r="K20" s="258"/>
      <c r="L20" s="259">
        <f t="shared" si="3"/>
        <v>0</v>
      </c>
      <c r="M20" s="245"/>
      <c r="N20" s="260"/>
      <c r="O20" s="261"/>
      <c r="P20" s="63"/>
      <c r="Q20" s="259">
        <f t="shared" si="4"/>
        <v>0</v>
      </c>
      <c r="R20" s="261"/>
      <c r="S20" s="63"/>
      <c r="T20" s="259">
        <f t="shared" si="5"/>
        <v>0</v>
      </c>
      <c r="U20" s="61"/>
      <c r="V20" s="62"/>
      <c r="W20" s="63"/>
      <c r="X20" s="262"/>
      <c r="Y20" s="263"/>
      <c r="Z20" s="264"/>
      <c r="AA20" s="265"/>
      <c r="AB20" s="266"/>
      <c r="AC20" s="267"/>
    </row>
    <row r="21" spans="1:29" s="4" customFormat="1" ht="27" customHeight="1" x14ac:dyDescent="0.15">
      <c r="A21" s="19"/>
      <c r="B21" s="79" t="s">
        <v>32</v>
      </c>
      <c r="C21" s="46">
        <v>17</v>
      </c>
      <c r="D21" s="167" t="s">
        <v>92</v>
      </c>
      <c r="E21" s="241"/>
      <c r="F21" s="256"/>
      <c r="G21" s="257"/>
      <c r="H21" s="258"/>
      <c r="I21" s="259">
        <f t="shared" si="2"/>
        <v>0</v>
      </c>
      <c r="J21" s="257"/>
      <c r="K21" s="258"/>
      <c r="L21" s="259">
        <f t="shared" si="3"/>
        <v>0</v>
      </c>
      <c r="M21" s="245"/>
      <c r="N21" s="260"/>
      <c r="O21" s="261"/>
      <c r="P21" s="63"/>
      <c r="Q21" s="259">
        <f t="shared" si="4"/>
        <v>0</v>
      </c>
      <c r="R21" s="261"/>
      <c r="S21" s="63"/>
      <c r="T21" s="259">
        <f t="shared" si="5"/>
        <v>0</v>
      </c>
      <c r="U21" s="61"/>
      <c r="V21" s="62"/>
      <c r="W21" s="63"/>
      <c r="X21" s="262"/>
      <c r="Y21" s="263"/>
      <c r="Z21" s="264"/>
      <c r="AA21" s="265"/>
      <c r="AB21" s="266"/>
      <c r="AC21" s="267"/>
    </row>
    <row r="22" spans="1:29" s="4" customFormat="1" ht="27" customHeight="1" x14ac:dyDescent="0.15">
      <c r="A22" s="19"/>
      <c r="B22" s="79" t="s">
        <v>33</v>
      </c>
      <c r="C22" s="46">
        <v>18</v>
      </c>
      <c r="D22" s="167" t="s">
        <v>43</v>
      </c>
      <c r="E22" s="241"/>
      <c r="F22" s="256"/>
      <c r="G22" s="257"/>
      <c r="H22" s="258"/>
      <c r="I22" s="259">
        <f t="shared" si="2"/>
        <v>0</v>
      </c>
      <c r="J22" s="257"/>
      <c r="K22" s="258"/>
      <c r="L22" s="259">
        <f t="shared" si="3"/>
        <v>0</v>
      </c>
      <c r="M22" s="245"/>
      <c r="N22" s="260"/>
      <c r="O22" s="261"/>
      <c r="P22" s="63"/>
      <c r="Q22" s="259">
        <f t="shared" si="4"/>
        <v>0</v>
      </c>
      <c r="R22" s="261"/>
      <c r="S22" s="63"/>
      <c r="T22" s="259">
        <f t="shared" si="5"/>
        <v>0</v>
      </c>
      <c r="U22" s="61"/>
      <c r="V22" s="62"/>
      <c r="W22" s="63"/>
      <c r="X22" s="262"/>
      <c r="Y22" s="263"/>
      <c r="Z22" s="264"/>
      <c r="AA22" s="265"/>
      <c r="AB22" s="266"/>
      <c r="AC22" s="267"/>
    </row>
    <row r="23" spans="1:29" s="4" customFormat="1" ht="27" customHeight="1" x14ac:dyDescent="0.15">
      <c r="A23" s="19"/>
      <c r="B23" s="79" t="s">
        <v>32</v>
      </c>
      <c r="C23" s="46">
        <v>19</v>
      </c>
      <c r="D23" s="168" t="s">
        <v>44</v>
      </c>
      <c r="E23" s="241">
        <v>5</v>
      </c>
      <c r="F23" s="256">
        <v>5</v>
      </c>
      <c r="G23" s="269">
        <v>36</v>
      </c>
      <c r="H23" s="270">
        <v>1377693</v>
      </c>
      <c r="I23" s="259">
        <v>38269.25</v>
      </c>
      <c r="J23" s="269">
        <v>2828</v>
      </c>
      <c r="K23" s="270">
        <v>1377693</v>
      </c>
      <c r="L23" s="259">
        <v>487.16159830268742</v>
      </c>
      <c r="M23" s="245"/>
      <c r="N23" s="260">
        <v>5</v>
      </c>
      <c r="O23" s="261">
        <v>68</v>
      </c>
      <c r="P23" s="63">
        <v>2556500</v>
      </c>
      <c r="Q23" s="259">
        <f t="shared" si="4"/>
        <v>37595.588235294119</v>
      </c>
      <c r="R23" s="261">
        <v>6043</v>
      </c>
      <c r="S23" s="63">
        <v>2556500</v>
      </c>
      <c r="T23" s="259">
        <f t="shared" si="5"/>
        <v>423.05146450438525</v>
      </c>
      <c r="U23" s="61"/>
      <c r="V23" s="62"/>
      <c r="W23" s="63"/>
      <c r="X23" s="262"/>
      <c r="Y23" s="263"/>
      <c r="Z23" s="264"/>
      <c r="AA23" s="265">
        <v>44847</v>
      </c>
      <c r="AB23" s="266">
        <v>53733</v>
      </c>
      <c r="AC23" s="267">
        <v>53733</v>
      </c>
    </row>
    <row r="24" spans="1:29" s="4" customFormat="1" ht="27" customHeight="1" x14ac:dyDescent="0.15">
      <c r="A24" s="19"/>
      <c r="B24" s="79" t="s">
        <v>33</v>
      </c>
      <c r="C24" s="46">
        <v>20</v>
      </c>
      <c r="D24" s="302" t="s">
        <v>45</v>
      </c>
      <c r="E24" s="241"/>
      <c r="F24" s="256"/>
      <c r="G24" s="269"/>
      <c r="H24" s="271"/>
      <c r="I24" s="259">
        <f t="shared" si="2"/>
        <v>0</v>
      </c>
      <c r="J24" s="271"/>
      <c r="K24" s="270"/>
      <c r="L24" s="259">
        <f t="shared" si="3"/>
        <v>0</v>
      </c>
      <c r="M24" s="245"/>
      <c r="N24" s="260"/>
      <c r="O24" s="261"/>
      <c r="P24" s="63"/>
      <c r="Q24" s="259">
        <f t="shared" si="4"/>
        <v>0</v>
      </c>
      <c r="R24" s="261"/>
      <c r="S24" s="63"/>
      <c r="T24" s="259">
        <f t="shared" si="5"/>
        <v>0</v>
      </c>
      <c r="U24" s="61"/>
      <c r="V24" s="62"/>
      <c r="W24" s="63"/>
      <c r="X24" s="262"/>
      <c r="Y24" s="263"/>
      <c r="Z24" s="264"/>
      <c r="AA24" s="265"/>
      <c r="AB24" s="266"/>
      <c r="AC24" s="267"/>
    </row>
    <row r="25" spans="1:29" s="4" customFormat="1" ht="27" customHeight="1" x14ac:dyDescent="0.15">
      <c r="A25" s="19"/>
      <c r="B25" s="79" t="s">
        <v>32</v>
      </c>
      <c r="C25" s="46">
        <v>21</v>
      </c>
      <c r="D25" s="168" t="s">
        <v>46</v>
      </c>
      <c r="E25" s="241"/>
      <c r="F25" s="256"/>
      <c r="G25" s="257"/>
      <c r="H25" s="258"/>
      <c r="I25" s="259">
        <f t="shared" si="2"/>
        <v>0</v>
      </c>
      <c r="J25" s="257"/>
      <c r="K25" s="258"/>
      <c r="L25" s="259">
        <f t="shared" si="3"/>
        <v>0</v>
      </c>
      <c r="M25" s="245"/>
      <c r="N25" s="260"/>
      <c r="O25" s="261"/>
      <c r="P25" s="63"/>
      <c r="Q25" s="259">
        <f t="shared" si="4"/>
        <v>0</v>
      </c>
      <c r="R25" s="261"/>
      <c r="S25" s="63"/>
      <c r="T25" s="259">
        <f t="shared" si="5"/>
        <v>0</v>
      </c>
      <c r="U25" s="61"/>
      <c r="V25" s="62"/>
      <c r="W25" s="63"/>
      <c r="X25" s="262"/>
      <c r="Y25" s="263"/>
      <c r="Z25" s="264"/>
      <c r="AA25" s="265"/>
      <c r="AB25" s="266"/>
      <c r="AC25" s="267"/>
    </row>
    <row r="26" spans="1:29" s="4" customFormat="1" ht="27" customHeight="1" x14ac:dyDescent="0.15">
      <c r="A26" s="19"/>
      <c r="B26" s="79" t="s">
        <v>33</v>
      </c>
      <c r="C26" s="46">
        <v>22</v>
      </c>
      <c r="D26" s="168" t="s">
        <v>47</v>
      </c>
      <c r="E26" s="241"/>
      <c r="F26" s="256"/>
      <c r="G26" s="257"/>
      <c r="H26" s="258"/>
      <c r="I26" s="259">
        <f t="shared" si="2"/>
        <v>0</v>
      </c>
      <c r="J26" s="257"/>
      <c r="K26" s="258"/>
      <c r="L26" s="259">
        <f t="shared" si="3"/>
        <v>0</v>
      </c>
      <c r="M26" s="245"/>
      <c r="N26" s="260"/>
      <c r="O26" s="261"/>
      <c r="P26" s="63"/>
      <c r="Q26" s="259">
        <f t="shared" si="4"/>
        <v>0</v>
      </c>
      <c r="R26" s="261"/>
      <c r="S26" s="63"/>
      <c r="T26" s="259">
        <f t="shared" si="5"/>
        <v>0</v>
      </c>
      <c r="U26" s="61"/>
      <c r="V26" s="62"/>
      <c r="W26" s="63"/>
      <c r="X26" s="262"/>
      <c r="Y26" s="263"/>
      <c r="Z26" s="264"/>
      <c r="AA26" s="265"/>
      <c r="AB26" s="266"/>
      <c r="AC26" s="267"/>
    </row>
    <row r="27" spans="1:29" s="4" customFormat="1" ht="27" customHeight="1" x14ac:dyDescent="0.15">
      <c r="A27" s="19"/>
      <c r="B27" s="79" t="s">
        <v>32</v>
      </c>
      <c r="C27" s="46">
        <v>23</v>
      </c>
      <c r="D27" s="167" t="s">
        <v>48</v>
      </c>
      <c r="E27" s="241"/>
      <c r="F27" s="256"/>
      <c r="G27" s="257"/>
      <c r="H27" s="258"/>
      <c r="I27" s="259">
        <f t="shared" si="2"/>
        <v>0</v>
      </c>
      <c r="J27" s="257"/>
      <c r="K27" s="258"/>
      <c r="L27" s="259">
        <f t="shared" si="3"/>
        <v>0</v>
      </c>
      <c r="M27" s="245"/>
      <c r="N27" s="260"/>
      <c r="O27" s="261"/>
      <c r="P27" s="63"/>
      <c r="Q27" s="259">
        <f t="shared" si="4"/>
        <v>0</v>
      </c>
      <c r="R27" s="261"/>
      <c r="S27" s="63"/>
      <c r="T27" s="259">
        <f t="shared" si="5"/>
        <v>0</v>
      </c>
      <c r="U27" s="61"/>
      <c r="V27" s="62"/>
      <c r="W27" s="63"/>
      <c r="X27" s="262"/>
      <c r="Y27" s="263"/>
      <c r="Z27" s="264"/>
      <c r="AA27" s="265"/>
      <c r="AB27" s="266"/>
      <c r="AC27" s="267"/>
    </row>
    <row r="28" spans="1:29" s="4" customFormat="1" ht="27" customHeight="1" x14ac:dyDescent="0.15">
      <c r="A28" s="19"/>
      <c r="B28" s="79" t="s">
        <v>32</v>
      </c>
      <c r="C28" s="46">
        <v>24</v>
      </c>
      <c r="D28" s="168" t="s">
        <v>49</v>
      </c>
      <c r="E28" s="241">
        <v>5</v>
      </c>
      <c r="F28" s="256">
        <v>20</v>
      </c>
      <c r="G28" s="257">
        <v>84</v>
      </c>
      <c r="H28" s="258">
        <v>1945958</v>
      </c>
      <c r="I28" s="259">
        <f t="shared" si="2"/>
        <v>23166.166666666668</v>
      </c>
      <c r="J28" s="257">
        <v>7907.05</v>
      </c>
      <c r="K28" s="258">
        <v>1945958</v>
      </c>
      <c r="L28" s="259">
        <f t="shared" si="3"/>
        <v>246.1041728583985</v>
      </c>
      <c r="M28" s="245"/>
      <c r="N28" s="260"/>
      <c r="O28" s="261"/>
      <c r="P28" s="63"/>
      <c r="Q28" s="259">
        <f t="shared" si="4"/>
        <v>0</v>
      </c>
      <c r="R28" s="261"/>
      <c r="S28" s="63"/>
      <c r="T28" s="259">
        <f t="shared" si="5"/>
        <v>0</v>
      </c>
      <c r="U28" s="61"/>
      <c r="V28" s="62" t="s">
        <v>498</v>
      </c>
      <c r="W28" s="63"/>
      <c r="X28" s="262"/>
      <c r="Y28" s="263"/>
      <c r="Z28" s="264"/>
      <c r="AA28" s="265"/>
      <c r="AB28" s="266"/>
      <c r="AC28" s="267"/>
    </row>
    <row r="29" spans="1:29" s="4" customFormat="1" ht="27" customHeight="1" x14ac:dyDescent="0.15">
      <c r="A29" s="19"/>
      <c r="B29" s="79" t="s">
        <v>33</v>
      </c>
      <c r="C29" s="46">
        <v>25</v>
      </c>
      <c r="D29" s="79" t="s">
        <v>482</v>
      </c>
      <c r="E29" s="241"/>
      <c r="F29" s="256"/>
      <c r="G29" s="257"/>
      <c r="H29" s="258"/>
      <c r="I29" s="259">
        <f t="shared" si="2"/>
        <v>0</v>
      </c>
      <c r="J29" s="257"/>
      <c r="K29" s="258"/>
      <c r="L29" s="259">
        <f t="shared" si="3"/>
        <v>0</v>
      </c>
      <c r="M29" s="245"/>
      <c r="N29" s="260"/>
      <c r="O29" s="261"/>
      <c r="P29" s="63"/>
      <c r="Q29" s="259">
        <f t="shared" si="4"/>
        <v>0</v>
      </c>
      <c r="R29" s="261"/>
      <c r="S29" s="63"/>
      <c r="T29" s="259">
        <f t="shared" si="5"/>
        <v>0</v>
      </c>
      <c r="U29" s="61"/>
      <c r="V29" s="62"/>
      <c r="W29" s="63"/>
      <c r="X29" s="262"/>
      <c r="Y29" s="263"/>
      <c r="Z29" s="264"/>
      <c r="AA29" s="265"/>
      <c r="AB29" s="266"/>
      <c r="AC29" s="267"/>
    </row>
    <row r="30" spans="1:29" s="4" customFormat="1" ht="27" customHeight="1" x14ac:dyDescent="0.15">
      <c r="A30" s="19"/>
      <c r="B30" s="79" t="s">
        <v>32</v>
      </c>
      <c r="C30" s="46">
        <v>26</v>
      </c>
      <c r="D30" s="79" t="s">
        <v>52</v>
      </c>
      <c r="E30" s="241"/>
      <c r="F30" s="256"/>
      <c r="G30" s="257"/>
      <c r="H30" s="258"/>
      <c r="I30" s="259">
        <f t="shared" si="2"/>
        <v>0</v>
      </c>
      <c r="J30" s="257"/>
      <c r="K30" s="258"/>
      <c r="L30" s="259">
        <f t="shared" si="3"/>
        <v>0</v>
      </c>
      <c r="M30" s="245"/>
      <c r="N30" s="260"/>
      <c r="O30" s="261"/>
      <c r="P30" s="63"/>
      <c r="Q30" s="259">
        <f t="shared" si="4"/>
        <v>0</v>
      </c>
      <c r="R30" s="261"/>
      <c r="S30" s="63"/>
      <c r="T30" s="259">
        <f t="shared" si="5"/>
        <v>0</v>
      </c>
      <c r="U30" s="61"/>
      <c r="V30" s="62"/>
      <c r="W30" s="63"/>
      <c r="X30" s="262"/>
      <c r="Y30" s="263"/>
      <c r="Z30" s="264"/>
      <c r="AA30" s="265"/>
      <c r="AB30" s="266"/>
      <c r="AC30" s="267"/>
    </row>
    <row r="31" spans="1:29" s="4" customFormat="1" ht="27" customHeight="1" x14ac:dyDescent="0.15">
      <c r="A31" s="19"/>
      <c r="B31" s="79" t="s">
        <v>33</v>
      </c>
      <c r="C31" s="46">
        <v>27</v>
      </c>
      <c r="D31" s="79" t="s">
        <v>483</v>
      </c>
      <c r="E31" s="268"/>
      <c r="F31" s="49"/>
      <c r="G31" s="69"/>
      <c r="H31" s="272"/>
      <c r="I31" s="259">
        <f t="shared" si="2"/>
        <v>0</v>
      </c>
      <c r="J31" s="273"/>
      <c r="K31" s="274"/>
      <c r="L31" s="259">
        <f t="shared" si="3"/>
        <v>0</v>
      </c>
      <c r="M31" s="245"/>
      <c r="N31" s="260"/>
      <c r="O31" s="261"/>
      <c r="P31" s="63"/>
      <c r="Q31" s="259">
        <f t="shared" si="4"/>
        <v>0</v>
      </c>
      <c r="R31" s="261"/>
      <c r="S31" s="63"/>
      <c r="T31" s="259">
        <f t="shared" si="5"/>
        <v>0</v>
      </c>
      <c r="U31" s="61"/>
      <c r="V31" s="62"/>
      <c r="W31" s="63"/>
      <c r="X31" s="262"/>
      <c r="Y31" s="263"/>
      <c r="Z31" s="264"/>
      <c r="AA31" s="265"/>
      <c r="AB31" s="266"/>
      <c r="AC31" s="267"/>
    </row>
    <row r="32" spans="1:29" s="4" customFormat="1" ht="27" customHeight="1" x14ac:dyDescent="0.15">
      <c r="A32" s="19"/>
      <c r="B32" s="79" t="s">
        <v>32</v>
      </c>
      <c r="C32" s="46">
        <v>28</v>
      </c>
      <c r="D32" s="79" t="s">
        <v>53</v>
      </c>
      <c r="E32" s="268"/>
      <c r="F32" s="49"/>
      <c r="G32" s="275"/>
      <c r="H32" s="276"/>
      <c r="I32" s="259">
        <f t="shared" si="2"/>
        <v>0</v>
      </c>
      <c r="J32" s="273"/>
      <c r="K32" s="274"/>
      <c r="L32" s="259">
        <f t="shared" si="3"/>
        <v>0</v>
      </c>
      <c r="M32" s="245"/>
      <c r="N32" s="260"/>
      <c r="O32" s="261"/>
      <c r="P32" s="63"/>
      <c r="Q32" s="259">
        <f t="shared" si="4"/>
        <v>0</v>
      </c>
      <c r="R32" s="261"/>
      <c r="S32" s="63"/>
      <c r="T32" s="259">
        <f t="shared" si="5"/>
        <v>0</v>
      </c>
      <c r="U32" s="61"/>
      <c r="V32" s="62"/>
      <c r="W32" s="63"/>
      <c r="X32" s="262"/>
      <c r="Y32" s="263"/>
      <c r="Z32" s="264"/>
      <c r="AA32" s="265"/>
      <c r="AB32" s="266"/>
      <c r="AC32" s="267"/>
    </row>
    <row r="33" spans="1:29" s="4" customFormat="1" ht="27" customHeight="1" x14ac:dyDescent="0.15">
      <c r="A33" s="19"/>
      <c r="B33" s="79" t="s">
        <v>33</v>
      </c>
      <c r="C33" s="46">
        <v>29</v>
      </c>
      <c r="D33" s="79" t="s">
        <v>54</v>
      </c>
      <c r="E33" s="268"/>
      <c r="F33" s="277"/>
      <c r="G33" s="278"/>
      <c r="H33" s="279"/>
      <c r="I33" s="259">
        <f t="shared" si="2"/>
        <v>0</v>
      </c>
      <c r="J33" s="273"/>
      <c r="K33" s="274"/>
      <c r="L33" s="259">
        <f t="shared" si="3"/>
        <v>0</v>
      </c>
      <c r="M33" s="245"/>
      <c r="N33" s="260"/>
      <c r="O33" s="261"/>
      <c r="P33" s="63"/>
      <c r="Q33" s="259">
        <f t="shared" si="4"/>
        <v>0</v>
      </c>
      <c r="R33" s="261"/>
      <c r="S33" s="63"/>
      <c r="T33" s="259">
        <f t="shared" si="5"/>
        <v>0</v>
      </c>
      <c r="U33" s="61"/>
      <c r="V33" s="62"/>
      <c r="W33" s="63"/>
      <c r="X33" s="262"/>
      <c r="Y33" s="263"/>
      <c r="Z33" s="264"/>
      <c r="AA33" s="265"/>
      <c r="AB33" s="266"/>
      <c r="AC33" s="267"/>
    </row>
    <row r="34" spans="1:29" s="4" customFormat="1" ht="27" customHeight="1" x14ac:dyDescent="0.15">
      <c r="A34" s="19"/>
      <c r="B34" s="79" t="s">
        <v>32</v>
      </c>
      <c r="C34" s="46">
        <v>30</v>
      </c>
      <c r="D34" s="48" t="s">
        <v>484</v>
      </c>
      <c r="E34" s="268"/>
      <c r="F34" s="50"/>
      <c r="G34" s="64"/>
      <c r="H34" s="280"/>
      <c r="I34" s="259">
        <f t="shared" si="2"/>
        <v>0</v>
      </c>
      <c r="J34" s="273"/>
      <c r="K34" s="274"/>
      <c r="L34" s="259">
        <f t="shared" si="3"/>
        <v>0</v>
      </c>
      <c r="M34" s="245"/>
      <c r="N34" s="260"/>
      <c r="O34" s="261"/>
      <c r="P34" s="63"/>
      <c r="Q34" s="259">
        <f t="shared" si="4"/>
        <v>0</v>
      </c>
      <c r="R34" s="261"/>
      <c r="S34" s="63"/>
      <c r="T34" s="259">
        <f t="shared" si="5"/>
        <v>0</v>
      </c>
      <c r="U34" s="61"/>
      <c r="V34" s="62"/>
      <c r="W34" s="63"/>
      <c r="X34" s="262"/>
      <c r="Y34" s="263"/>
      <c r="Z34" s="264"/>
      <c r="AA34" s="265"/>
      <c r="AB34" s="266"/>
      <c r="AC34" s="267"/>
    </row>
    <row r="35" spans="1:29" s="4" customFormat="1" ht="27" customHeight="1" x14ac:dyDescent="0.15">
      <c r="A35" s="19"/>
      <c r="B35" s="79" t="s">
        <v>33</v>
      </c>
      <c r="C35" s="46">
        <v>31</v>
      </c>
      <c r="D35" s="79" t="s">
        <v>55</v>
      </c>
      <c r="E35" s="268"/>
      <c r="F35" s="50"/>
      <c r="G35" s="64"/>
      <c r="H35" s="280"/>
      <c r="I35" s="259">
        <f t="shared" si="2"/>
        <v>0</v>
      </c>
      <c r="J35" s="273"/>
      <c r="K35" s="274"/>
      <c r="L35" s="259">
        <f t="shared" si="3"/>
        <v>0</v>
      </c>
      <c r="M35" s="245"/>
      <c r="N35" s="260"/>
      <c r="O35" s="261"/>
      <c r="P35" s="63"/>
      <c r="Q35" s="259">
        <f t="shared" si="4"/>
        <v>0</v>
      </c>
      <c r="R35" s="261"/>
      <c r="S35" s="63"/>
      <c r="T35" s="259">
        <f t="shared" si="5"/>
        <v>0</v>
      </c>
      <c r="U35" s="61"/>
      <c r="V35" s="62"/>
      <c r="W35" s="63"/>
      <c r="X35" s="262"/>
      <c r="Y35" s="263"/>
      <c r="Z35" s="264"/>
      <c r="AA35" s="265"/>
      <c r="AB35" s="266"/>
      <c r="AC35" s="267"/>
    </row>
    <row r="36" spans="1:29" s="4" customFormat="1" ht="27" customHeight="1" x14ac:dyDescent="0.15">
      <c r="A36" s="19"/>
      <c r="B36" s="79" t="s">
        <v>32</v>
      </c>
      <c r="C36" s="46">
        <v>32</v>
      </c>
      <c r="D36" s="147" t="s">
        <v>56</v>
      </c>
      <c r="E36" s="281"/>
      <c r="F36" s="50"/>
      <c r="G36" s="64"/>
      <c r="H36" s="280"/>
      <c r="I36" s="259">
        <f t="shared" si="2"/>
        <v>0</v>
      </c>
      <c r="J36" s="273"/>
      <c r="K36" s="274"/>
      <c r="L36" s="259">
        <f t="shared" si="3"/>
        <v>0</v>
      </c>
      <c r="M36" s="245"/>
      <c r="N36" s="260"/>
      <c r="O36" s="261"/>
      <c r="P36" s="63"/>
      <c r="Q36" s="259">
        <f t="shared" si="4"/>
        <v>0</v>
      </c>
      <c r="R36" s="261"/>
      <c r="S36" s="63"/>
      <c r="T36" s="259">
        <f t="shared" si="5"/>
        <v>0</v>
      </c>
      <c r="U36" s="61"/>
      <c r="V36" s="62"/>
      <c r="W36" s="63"/>
      <c r="X36" s="262"/>
      <c r="Y36" s="263"/>
      <c r="Z36" s="264"/>
      <c r="AA36" s="265"/>
      <c r="AB36" s="266"/>
      <c r="AC36" s="267"/>
    </row>
    <row r="37" spans="1:29" s="4" customFormat="1" ht="27" customHeight="1" x14ac:dyDescent="0.15">
      <c r="A37" s="19"/>
      <c r="B37" s="79" t="s">
        <v>33</v>
      </c>
      <c r="C37" s="46">
        <v>33</v>
      </c>
      <c r="D37" s="169" t="s">
        <v>479</v>
      </c>
      <c r="E37" s="196"/>
      <c r="F37" s="50"/>
      <c r="G37" s="64"/>
      <c r="H37" s="280"/>
      <c r="I37" s="259">
        <f t="shared" si="2"/>
        <v>0</v>
      </c>
      <c r="J37" s="273"/>
      <c r="K37" s="274"/>
      <c r="L37" s="259">
        <f t="shared" si="3"/>
        <v>0</v>
      </c>
      <c r="M37" s="245"/>
      <c r="N37" s="260"/>
      <c r="O37" s="261"/>
      <c r="P37" s="63"/>
      <c r="Q37" s="259">
        <f t="shared" si="4"/>
        <v>0</v>
      </c>
      <c r="R37" s="261"/>
      <c r="S37" s="63"/>
      <c r="T37" s="259">
        <f t="shared" si="5"/>
        <v>0</v>
      </c>
      <c r="U37" s="61"/>
      <c r="V37" s="62"/>
      <c r="W37" s="63"/>
      <c r="X37" s="262"/>
      <c r="Y37" s="263"/>
      <c r="Z37" s="264"/>
      <c r="AA37" s="265"/>
      <c r="AB37" s="266"/>
      <c r="AC37" s="267"/>
    </row>
    <row r="38" spans="1:29" s="4" customFormat="1" ht="27" customHeight="1" x14ac:dyDescent="0.15">
      <c r="A38" s="19"/>
      <c r="B38" s="79" t="s">
        <v>32</v>
      </c>
      <c r="C38" s="46">
        <v>34</v>
      </c>
      <c r="D38" s="79" t="s">
        <v>57</v>
      </c>
      <c r="E38" s="268"/>
      <c r="F38" s="50"/>
      <c r="G38" s="64"/>
      <c r="H38" s="65"/>
      <c r="I38" s="259">
        <f t="shared" si="2"/>
        <v>0</v>
      </c>
      <c r="J38" s="273"/>
      <c r="K38" s="274"/>
      <c r="L38" s="259">
        <f t="shared" si="3"/>
        <v>0</v>
      </c>
      <c r="M38" s="245"/>
      <c r="N38" s="260"/>
      <c r="O38" s="261"/>
      <c r="P38" s="63"/>
      <c r="Q38" s="259">
        <f t="shared" si="4"/>
        <v>0</v>
      </c>
      <c r="R38" s="261"/>
      <c r="S38" s="63"/>
      <c r="T38" s="259">
        <f t="shared" si="5"/>
        <v>0</v>
      </c>
      <c r="U38" s="61"/>
      <c r="V38" s="62"/>
      <c r="W38" s="63"/>
      <c r="X38" s="262"/>
      <c r="Y38" s="263"/>
      <c r="Z38" s="264"/>
      <c r="AA38" s="265"/>
      <c r="AB38" s="266"/>
      <c r="AC38" s="267"/>
    </row>
    <row r="39" spans="1:29" s="4" customFormat="1" ht="27" customHeight="1" x14ac:dyDescent="0.15">
      <c r="A39" s="19"/>
      <c r="B39" s="79" t="s">
        <v>33</v>
      </c>
      <c r="C39" s="46">
        <v>35</v>
      </c>
      <c r="D39" s="79" t="s">
        <v>58</v>
      </c>
      <c r="E39" s="268"/>
      <c r="F39" s="50"/>
      <c r="G39" s="64"/>
      <c r="H39" s="280"/>
      <c r="I39" s="259">
        <f t="shared" si="2"/>
        <v>0</v>
      </c>
      <c r="J39" s="273"/>
      <c r="K39" s="274"/>
      <c r="L39" s="259">
        <f t="shared" si="3"/>
        <v>0</v>
      </c>
      <c r="M39" s="245"/>
      <c r="N39" s="260"/>
      <c r="O39" s="261"/>
      <c r="P39" s="63"/>
      <c r="Q39" s="259">
        <f t="shared" si="4"/>
        <v>0</v>
      </c>
      <c r="R39" s="261"/>
      <c r="S39" s="63"/>
      <c r="T39" s="259">
        <f t="shared" si="5"/>
        <v>0</v>
      </c>
      <c r="U39" s="61"/>
      <c r="V39" s="62"/>
      <c r="W39" s="63"/>
      <c r="X39" s="262"/>
      <c r="Y39" s="263"/>
      <c r="Z39" s="264"/>
      <c r="AA39" s="265"/>
      <c r="AB39" s="266"/>
      <c r="AC39" s="267"/>
    </row>
    <row r="40" spans="1:29" s="4" customFormat="1" ht="27" customHeight="1" x14ac:dyDescent="0.15">
      <c r="A40" s="19"/>
      <c r="B40" s="79" t="s">
        <v>32</v>
      </c>
      <c r="C40" s="46">
        <v>36</v>
      </c>
      <c r="D40" s="79" t="s">
        <v>59</v>
      </c>
      <c r="E40" s="268"/>
      <c r="F40" s="50"/>
      <c r="G40" s="64"/>
      <c r="H40" s="280"/>
      <c r="I40" s="259">
        <f t="shared" si="2"/>
        <v>0</v>
      </c>
      <c r="J40" s="273"/>
      <c r="K40" s="274"/>
      <c r="L40" s="259">
        <f t="shared" si="3"/>
        <v>0</v>
      </c>
      <c r="M40" s="245"/>
      <c r="N40" s="260"/>
      <c r="O40" s="261"/>
      <c r="P40" s="63"/>
      <c r="Q40" s="259">
        <f t="shared" si="4"/>
        <v>0</v>
      </c>
      <c r="R40" s="261"/>
      <c r="S40" s="63"/>
      <c r="T40" s="259">
        <f t="shared" si="5"/>
        <v>0</v>
      </c>
      <c r="U40" s="61"/>
      <c r="V40" s="62"/>
      <c r="W40" s="63"/>
      <c r="X40" s="262"/>
      <c r="Y40" s="263"/>
      <c r="Z40" s="264"/>
      <c r="AA40" s="265"/>
      <c r="AB40" s="266"/>
      <c r="AC40" s="267"/>
    </row>
    <row r="41" spans="1:29" s="4" customFormat="1" ht="27" customHeight="1" x14ac:dyDescent="0.15">
      <c r="A41" s="19"/>
      <c r="B41" s="79" t="s">
        <v>33</v>
      </c>
      <c r="C41" s="46">
        <v>37</v>
      </c>
      <c r="D41" s="79" t="s">
        <v>60</v>
      </c>
      <c r="E41" s="268"/>
      <c r="F41" s="50"/>
      <c r="G41" s="64"/>
      <c r="H41" s="280"/>
      <c r="I41" s="259">
        <f t="shared" si="2"/>
        <v>0</v>
      </c>
      <c r="J41" s="273"/>
      <c r="K41" s="274"/>
      <c r="L41" s="259">
        <f t="shared" si="3"/>
        <v>0</v>
      </c>
      <c r="M41" s="245"/>
      <c r="N41" s="260"/>
      <c r="O41" s="261"/>
      <c r="P41" s="63"/>
      <c r="Q41" s="259">
        <f t="shared" si="4"/>
        <v>0</v>
      </c>
      <c r="R41" s="261"/>
      <c r="S41" s="63"/>
      <c r="T41" s="259">
        <f t="shared" si="5"/>
        <v>0</v>
      </c>
      <c r="U41" s="61"/>
      <c r="V41" s="62"/>
      <c r="W41" s="63"/>
      <c r="X41" s="262"/>
      <c r="Y41" s="263"/>
      <c r="Z41" s="264"/>
      <c r="AA41" s="265"/>
      <c r="AB41" s="266"/>
      <c r="AC41" s="267"/>
    </row>
    <row r="42" spans="1:29" s="4" customFormat="1" ht="27" customHeight="1" x14ac:dyDescent="0.15">
      <c r="A42" s="19"/>
      <c r="B42" s="79" t="s">
        <v>32</v>
      </c>
      <c r="C42" s="46">
        <v>38</v>
      </c>
      <c r="D42" s="79" t="s">
        <v>61</v>
      </c>
      <c r="E42" s="268"/>
      <c r="F42" s="50"/>
      <c r="G42" s="64"/>
      <c r="H42" s="280"/>
      <c r="I42" s="259">
        <f t="shared" si="2"/>
        <v>0</v>
      </c>
      <c r="J42" s="273"/>
      <c r="K42" s="274"/>
      <c r="L42" s="259">
        <f t="shared" si="3"/>
        <v>0</v>
      </c>
      <c r="M42" s="245"/>
      <c r="N42" s="260"/>
      <c r="O42" s="261"/>
      <c r="P42" s="63"/>
      <c r="Q42" s="259">
        <f t="shared" si="4"/>
        <v>0</v>
      </c>
      <c r="R42" s="261"/>
      <c r="S42" s="63"/>
      <c r="T42" s="259">
        <f t="shared" si="5"/>
        <v>0</v>
      </c>
      <c r="U42" s="61"/>
      <c r="V42" s="62"/>
      <c r="W42" s="63"/>
      <c r="X42" s="262"/>
      <c r="Y42" s="263"/>
      <c r="Z42" s="264"/>
      <c r="AA42" s="265"/>
      <c r="AB42" s="266"/>
      <c r="AC42" s="267"/>
    </row>
    <row r="43" spans="1:29" s="4" customFormat="1" ht="27" customHeight="1" x14ac:dyDescent="0.15">
      <c r="A43" s="19"/>
      <c r="B43" s="79" t="s">
        <v>33</v>
      </c>
      <c r="C43" s="46">
        <v>39</v>
      </c>
      <c r="D43" s="79" t="s">
        <v>62</v>
      </c>
      <c r="E43" s="268"/>
      <c r="F43" s="50"/>
      <c r="G43" s="64"/>
      <c r="H43" s="280"/>
      <c r="I43" s="259">
        <f t="shared" si="2"/>
        <v>0</v>
      </c>
      <c r="J43" s="273"/>
      <c r="K43" s="274"/>
      <c r="L43" s="259">
        <f t="shared" si="3"/>
        <v>0</v>
      </c>
      <c r="M43" s="245"/>
      <c r="N43" s="260"/>
      <c r="O43" s="261"/>
      <c r="P43" s="63"/>
      <c r="Q43" s="259">
        <f t="shared" si="4"/>
        <v>0</v>
      </c>
      <c r="R43" s="261"/>
      <c r="S43" s="63"/>
      <c r="T43" s="259">
        <f t="shared" si="5"/>
        <v>0</v>
      </c>
      <c r="U43" s="61"/>
      <c r="V43" s="62"/>
      <c r="W43" s="63"/>
      <c r="X43" s="262"/>
      <c r="Y43" s="263"/>
      <c r="Z43" s="264"/>
      <c r="AA43" s="265"/>
      <c r="AB43" s="266"/>
      <c r="AC43" s="267"/>
    </row>
    <row r="44" spans="1:29" s="4" customFormat="1" ht="27" customHeight="1" x14ac:dyDescent="0.15">
      <c r="A44" s="19"/>
      <c r="B44" s="79" t="s">
        <v>32</v>
      </c>
      <c r="C44" s="46">
        <v>40</v>
      </c>
      <c r="D44" s="79" t="s">
        <v>63</v>
      </c>
      <c r="E44" s="268"/>
      <c r="F44" s="50"/>
      <c r="G44" s="64"/>
      <c r="H44" s="280"/>
      <c r="I44" s="259">
        <f t="shared" si="2"/>
        <v>0</v>
      </c>
      <c r="J44" s="273"/>
      <c r="K44" s="274"/>
      <c r="L44" s="259">
        <f t="shared" si="3"/>
        <v>0</v>
      </c>
      <c r="M44" s="245"/>
      <c r="N44" s="260"/>
      <c r="O44" s="261"/>
      <c r="P44" s="63"/>
      <c r="Q44" s="259">
        <f t="shared" si="4"/>
        <v>0</v>
      </c>
      <c r="R44" s="261"/>
      <c r="S44" s="63"/>
      <c r="T44" s="259">
        <f t="shared" si="5"/>
        <v>0</v>
      </c>
      <c r="U44" s="61"/>
      <c r="V44" s="62"/>
      <c r="W44" s="63"/>
      <c r="X44" s="262"/>
      <c r="Y44" s="263"/>
      <c r="Z44" s="264"/>
      <c r="AA44" s="265"/>
      <c r="AB44" s="266"/>
      <c r="AC44" s="267"/>
    </row>
    <row r="45" spans="1:29" s="4" customFormat="1" ht="27" customHeight="1" x14ac:dyDescent="0.15">
      <c r="A45" s="19"/>
      <c r="B45" s="79" t="s">
        <v>33</v>
      </c>
      <c r="C45" s="46">
        <v>41</v>
      </c>
      <c r="D45" s="79" t="s">
        <v>64</v>
      </c>
      <c r="E45" s="268"/>
      <c r="F45" s="197"/>
      <c r="G45" s="69"/>
      <c r="H45" s="276"/>
      <c r="I45" s="259">
        <f t="shared" si="2"/>
        <v>0</v>
      </c>
      <c r="J45" s="273"/>
      <c r="K45" s="274"/>
      <c r="L45" s="259">
        <f t="shared" si="3"/>
        <v>0</v>
      </c>
      <c r="M45" s="245"/>
      <c r="N45" s="260"/>
      <c r="O45" s="261"/>
      <c r="P45" s="63"/>
      <c r="Q45" s="259">
        <f t="shared" si="4"/>
        <v>0</v>
      </c>
      <c r="R45" s="261"/>
      <c r="S45" s="63"/>
      <c r="T45" s="259">
        <f t="shared" si="5"/>
        <v>0</v>
      </c>
      <c r="U45" s="61"/>
      <c r="V45" s="62"/>
      <c r="W45" s="63"/>
      <c r="X45" s="262"/>
      <c r="Y45" s="263"/>
      <c r="Z45" s="264"/>
      <c r="AA45" s="265"/>
      <c r="AB45" s="266"/>
      <c r="AC45" s="267"/>
    </row>
    <row r="46" spans="1:29" s="4" customFormat="1" ht="27" customHeight="1" x14ac:dyDescent="0.15">
      <c r="A46" s="19"/>
      <c r="B46" s="79" t="s">
        <v>32</v>
      </c>
      <c r="C46" s="46">
        <v>42</v>
      </c>
      <c r="D46" s="79" t="s">
        <v>65</v>
      </c>
      <c r="E46" s="268"/>
      <c r="F46" s="197"/>
      <c r="G46" s="69"/>
      <c r="H46" s="276"/>
      <c r="I46" s="259">
        <f t="shared" si="2"/>
        <v>0</v>
      </c>
      <c r="J46" s="273"/>
      <c r="K46" s="274"/>
      <c r="L46" s="259">
        <f t="shared" si="3"/>
        <v>0</v>
      </c>
      <c r="M46" s="245"/>
      <c r="N46" s="260"/>
      <c r="O46" s="261"/>
      <c r="P46" s="63"/>
      <c r="Q46" s="259">
        <f t="shared" si="4"/>
        <v>0</v>
      </c>
      <c r="R46" s="261"/>
      <c r="S46" s="63"/>
      <c r="T46" s="259">
        <f t="shared" si="5"/>
        <v>0</v>
      </c>
      <c r="U46" s="61"/>
      <c r="V46" s="62"/>
      <c r="W46" s="63"/>
      <c r="X46" s="262"/>
      <c r="Y46" s="263"/>
      <c r="Z46" s="264"/>
      <c r="AA46" s="265"/>
      <c r="AB46" s="266"/>
      <c r="AC46" s="267"/>
    </row>
    <row r="47" spans="1:29" s="4" customFormat="1" ht="27" customHeight="1" x14ac:dyDescent="0.15">
      <c r="A47" s="19"/>
      <c r="B47" s="79" t="s">
        <v>33</v>
      </c>
      <c r="C47" s="46">
        <v>43</v>
      </c>
      <c r="D47" s="79" t="s">
        <v>66</v>
      </c>
      <c r="E47" s="268"/>
      <c r="F47" s="197"/>
      <c r="G47" s="69"/>
      <c r="H47" s="276"/>
      <c r="I47" s="259">
        <f t="shared" si="2"/>
        <v>0</v>
      </c>
      <c r="J47" s="273"/>
      <c r="K47" s="274"/>
      <c r="L47" s="259">
        <f t="shared" si="3"/>
        <v>0</v>
      </c>
      <c r="M47" s="245"/>
      <c r="N47" s="260"/>
      <c r="O47" s="261"/>
      <c r="P47" s="63"/>
      <c r="Q47" s="259">
        <f t="shared" si="4"/>
        <v>0</v>
      </c>
      <c r="R47" s="261"/>
      <c r="S47" s="63"/>
      <c r="T47" s="259">
        <f t="shared" si="5"/>
        <v>0</v>
      </c>
      <c r="U47" s="61"/>
      <c r="V47" s="62"/>
      <c r="W47" s="63"/>
      <c r="X47" s="262"/>
      <c r="Y47" s="263"/>
      <c r="Z47" s="264"/>
      <c r="AA47" s="265"/>
      <c r="AB47" s="266"/>
      <c r="AC47" s="267"/>
    </row>
    <row r="48" spans="1:29" s="4" customFormat="1" ht="27" customHeight="1" x14ac:dyDescent="0.15">
      <c r="A48" s="19"/>
      <c r="B48" s="79" t="s">
        <v>32</v>
      </c>
      <c r="C48" s="46">
        <v>44</v>
      </c>
      <c r="D48" s="79" t="s">
        <v>67</v>
      </c>
      <c r="E48" s="268"/>
      <c r="F48" s="197"/>
      <c r="G48" s="69"/>
      <c r="H48" s="276"/>
      <c r="I48" s="259">
        <f t="shared" si="2"/>
        <v>0</v>
      </c>
      <c r="J48" s="273"/>
      <c r="K48" s="274"/>
      <c r="L48" s="259">
        <f t="shared" si="3"/>
        <v>0</v>
      </c>
      <c r="M48" s="245"/>
      <c r="N48" s="260"/>
      <c r="O48" s="261"/>
      <c r="P48" s="63"/>
      <c r="Q48" s="259">
        <f t="shared" si="4"/>
        <v>0</v>
      </c>
      <c r="R48" s="261"/>
      <c r="S48" s="63"/>
      <c r="T48" s="259">
        <f t="shared" si="5"/>
        <v>0</v>
      </c>
      <c r="U48" s="61"/>
      <c r="V48" s="62"/>
      <c r="W48" s="63"/>
      <c r="X48" s="262"/>
      <c r="Y48" s="263"/>
      <c r="Z48" s="264"/>
      <c r="AA48" s="265"/>
      <c r="AB48" s="266"/>
      <c r="AC48" s="267"/>
    </row>
    <row r="49" spans="1:29" s="4" customFormat="1" ht="27" customHeight="1" x14ac:dyDescent="0.15">
      <c r="A49" s="19"/>
      <c r="B49" s="79" t="s">
        <v>32</v>
      </c>
      <c r="C49" s="46">
        <v>45</v>
      </c>
      <c r="D49" s="79" t="s">
        <v>69</v>
      </c>
      <c r="E49" s="268"/>
      <c r="F49" s="197"/>
      <c r="G49" s="69"/>
      <c r="H49" s="276"/>
      <c r="I49" s="259">
        <f t="shared" si="2"/>
        <v>0</v>
      </c>
      <c r="J49" s="273"/>
      <c r="K49" s="274"/>
      <c r="L49" s="259">
        <f t="shared" si="3"/>
        <v>0</v>
      </c>
      <c r="M49" s="245"/>
      <c r="N49" s="260"/>
      <c r="O49" s="261"/>
      <c r="P49" s="63"/>
      <c r="Q49" s="259">
        <f t="shared" si="4"/>
        <v>0</v>
      </c>
      <c r="R49" s="261"/>
      <c r="S49" s="63"/>
      <c r="T49" s="259">
        <f t="shared" si="5"/>
        <v>0</v>
      </c>
      <c r="U49" s="61"/>
      <c r="V49" s="62"/>
      <c r="W49" s="63"/>
      <c r="X49" s="262"/>
      <c r="Y49" s="263"/>
      <c r="Z49" s="264"/>
      <c r="AA49" s="265"/>
      <c r="AB49" s="266"/>
      <c r="AC49" s="267"/>
    </row>
    <row r="50" spans="1:29" s="4" customFormat="1" ht="27" customHeight="1" x14ac:dyDescent="0.15">
      <c r="A50" s="19"/>
      <c r="B50" s="79" t="s">
        <v>32</v>
      </c>
      <c r="C50" s="46">
        <v>46</v>
      </c>
      <c r="D50" s="79" t="s">
        <v>70</v>
      </c>
      <c r="E50" s="268"/>
      <c r="F50" s="197"/>
      <c r="G50" s="69"/>
      <c r="H50" s="276"/>
      <c r="I50" s="259">
        <f t="shared" si="2"/>
        <v>0</v>
      </c>
      <c r="J50" s="273"/>
      <c r="K50" s="274"/>
      <c r="L50" s="259">
        <f t="shared" si="3"/>
        <v>0</v>
      </c>
      <c r="M50" s="245"/>
      <c r="N50" s="260"/>
      <c r="O50" s="261"/>
      <c r="P50" s="63"/>
      <c r="Q50" s="259">
        <f t="shared" si="4"/>
        <v>0</v>
      </c>
      <c r="R50" s="261"/>
      <c r="S50" s="63"/>
      <c r="T50" s="259">
        <f t="shared" si="5"/>
        <v>0</v>
      </c>
      <c r="U50" s="61"/>
      <c r="V50" s="62"/>
      <c r="W50" s="63"/>
      <c r="X50" s="262"/>
      <c r="Y50" s="263"/>
      <c r="Z50" s="264"/>
      <c r="AA50" s="265"/>
      <c r="AB50" s="266"/>
      <c r="AC50" s="267"/>
    </row>
    <row r="51" spans="1:29" s="4" customFormat="1" ht="25.5" customHeight="1" x14ac:dyDescent="0.15">
      <c r="A51" s="19"/>
      <c r="B51" s="79" t="s">
        <v>32</v>
      </c>
      <c r="C51" s="46">
        <v>47</v>
      </c>
      <c r="D51" s="79" t="s">
        <v>71</v>
      </c>
      <c r="E51" s="268"/>
      <c r="F51" s="197"/>
      <c r="G51" s="69"/>
      <c r="H51" s="276"/>
      <c r="I51" s="259">
        <f t="shared" si="2"/>
        <v>0</v>
      </c>
      <c r="J51" s="273"/>
      <c r="K51" s="274"/>
      <c r="L51" s="259">
        <f t="shared" si="3"/>
        <v>0</v>
      </c>
      <c r="M51" s="245"/>
      <c r="N51" s="260"/>
      <c r="O51" s="261"/>
      <c r="P51" s="63"/>
      <c r="Q51" s="259">
        <f t="shared" si="4"/>
        <v>0</v>
      </c>
      <c r="R51" s="261"/>
      <c r="S51" s="63"/>
      <c r="T51" s="259">
        <f t="shared" si="5"/>
        <v>0</v>
      </c>
      <c r="U51" s="61"/>
      <c r="V51" s="62"/>
      <c r="W51" s="63"/>
      <c r="X51" s="262"/>
      <c r="Y51" s="263"/>
      <c r="Z51" s="264"/>
      <c r="AA51" s="265"/>
      <c r="AB51" s="266"/>
      <c r="AC51" s="267"/>
    </row>
    <row r="52" spans="1:29" s="4" customFormat="1" ht="27" customHeight="1" x14ac:dyDescent="0.15">
      <c r="A52" s="19"/>
      <c r="B52" s="79" t="s">
        <v>32</v>
      </c>
      <c r="C52" s="46">
        <v>48</v>
      </c>
      <c r="D52" s="79" t="s">
        <v>72</v>
      </c>
      <c r="E52" s="268"/>
      <c r="F52" s="197"/>
      <c r="G52" s="69"/>
      <c r="H52" s="276"/>
      <c r="I52" s="259">
        <f t="shared" si="2"/>
        <v>0</v>
      </c>
      <c r="J52" s="273"/>
      <c r="K52" s="274"/>
      <c r="L52" s="259">
        <f t="shared" si="3"/>
        <v>0</v>
      </c>
      <c r="M52" s="245"/>
      <c r="N52" s="260"/>
      <c r="O52" s="261"/>
      <c r="P52" s="63"/>
      <c r="Q52" s="259">
        <f t="shared" si="4"/>
        <v>0</v>
      </c>
      <c r="R52" s="261"/>
      <c r="S52" s="63"/>
      <c r="T52" s="259">
        <f t="shared" si="5"/>
        <v>0</v>
      </c>
      <c r="U52" s="61"/>
      <c r="V52" s="62"/>
      <c r="W52" s="63"/>
      <c r="X52" s="262"/>
      <c r="Y52" s="263"/>
      <c r="Z52" s="264"/>
      <c r="AA52" s="265"/>
      <c r="AB52" s="266"/>
      <c r="AC52" s="267"/>
    </row>
    <row r="53" spans="1:29" s="4" customFormat="1" ht="27" customHeight="1" x14ac:dyDescent="0.15">
      <c r="A53" s="19"/>
      <c r="B53" s="79" t="s">
        <v>32</v>
      </c>
      <c r="C53" s="46">
        <v>49</v>
      </c>
      <c r="D53" s="79" t="s">
        <v>73</v>
      </c>
      <c r="E53" s="268"/>
      <c r="F53" s="197"/>
      <c r="G53" s="69"/>
      <c r="H53" s="276"/>
      <c r="I53" s="259">
        <f t="shared" si="2"/>
        <v>0</v>
      </c>
      <c r="J53" s="273"/>
      <c r="K53" s="274"/>
      <c r="L53" s="259">
        <f t="shared" si="3"/>
        <v>0</v>
      </c>
      <c r="M53" s="245"/>
      <c r="N53" s="260"/>
      <c r="O53" s="261"/>
      <c r="P53" s="63"/>
      <c r="Q53" s="259">
        <f t="shared" si="4"/>
        <v>0</v>
      </c>
      <c r="R53" s="261"/>
      <c r="S53" s="63"/>
      <c r="T53" s="259">
        <f t="shared" si="5"/>
        <v>0</v>
      </c>
      <c r="U53" s="61"/>
      <c r="V53" s="62"/>
      <c r="W53" s="63"/>
      <c r="X53" s="262"/>
      <c r="Y53" s="263"/>
      <c r="Z53" s="264"/>
      <c r="AA53" s="265"/>
      <c r="AB53" s="266"/>
      <c r="AC53" s="267"/>
    </row>
    <row r="54" spans="1:29" s="4" customFormat="1" ht="27" customHeight="1" x14ac:dyDescent="0.15">
      <c r="A54" s="19"/>
      <c r="B54" s="79" t="s">
        <v>32</v>
      </c>
      <c r="C54" s="46">
        <v>50</v>
      </c>
      <c r="D54" s="79" t="s">
        <v>74</v>
      </c>
      <c r="E54" s="268"/>
      <c r="F54" s="197"/>
      <c r="G54" s="69"/>
      <c r="H54" s="276"/>
      <c r="I54" s="259">
        <f t="shared" si="2"/>
        <v>0</v>
      </c>
      <c r="J54" s="273"/>
      <c r="K54" s="274"/>
      <c r="L54" s="259">
        <f t="shared" si="3"/>
        <v>0</v>
      </c>
      <c r="M54" s="245"/>
      <c r="N54" s="260"/>
      <c r="O54" s="261"/>
      <c r="P54" s="63"/>
      <c r="Q54" s="259">
        <f t="shared" si="4"/>
        <v>0</v>
      </c>
      <c r="R54" s="261"/>
      <c r="S54" s="63"/>
      <c r="T54" s="259">
        <f t="shared" si="5"/>
        <v>0</v>
      </c>
      <c r="U54" s="61"/>
      <c r="V54" s="62"/>
      <c r="W54" s="63"/>
      <c r="X54" s="262"/>
      <c r="Y54" s="263"/>
      <c r="Z54" s="264"/>
      <c r="AA54" s="265"/>
      <c r="AB54" s="266"/>
      <c r="AC54" s="267"/>
    </row>
    <row r="55" spans="1:29" s="4" customFormat="1" ht="27" customHeight="1" x14ac:dyDescent="0.15">
      <c r="A55" s="19"/>
      <c r="B55" s="79" t="s">
        <v>32</v>
      </c>
      <c r="C55" s="46">
        <v>51</v>
      </c>
      <c r="D55" s="79" t="s">
        <v>485</v>
      </c>
      <c r="E55" s="268"/>
      <c r="F55" s="197"/>
      <c r="G55" s="69"/>
      <c r="H55" s="276"/>
      <c r="I55" s="259">
        <f t="shared" si="2"/>
        <v>0</v>
      </c>
      <c r="J55" s="273"/>
      <c r="K55" s="274"/>
      <c r="L55" s="259">
        <f t="shared" si="3"/>
        <v>0</v>
      </c>
      <c r="M55" s="245"/>
      <c r="N55" s="260"/>
      <c r="O55" s="261"/>
      <c r="P55" s="63"/>
      <c r="Q55" s="259">
        <f t="shared" si="4"/>
        <v>0</v>
      </c>
      <c r="R55" s="261"/>
      <c r="S55" s="63"/>
      <c r="T55" s="259">
        <f t="shared" si="5"/>
        <v>0</v>
      </c>
      <c r="U55" s="61"/>
      <c r="V55" s="62"/>
      <c r="W55" s="63"/>
      <c r="X55" s="262"/>
      <c r="Y55" s="263"/>
      <c r="Z55" s="264"/>
      <c r="AA55" s="265"/>
      <c r="AB55" s="266"/>
      <c r="AC55" s="267"/>
    </row>
    <row r="56" spans="1:29" s="4" customFormat="1" ht="27" customHeight="1" x14ac:dyDescent="0.15">
      <c r="A56" s="19"/>
      <c r="B56" s="79" t="s">
        <v>32</v>
      </c>
      <c r="C56" s="46">
        <v>52</v>
      </c>
      <c r="D56" s="79" t="s">
        <v>75</v>
      </c>
      <c r="E56" s="268"/>
      <c r="F56" s="197"/>
      <c r="G56" s="69"/>
      <c r="H56" s="276"/>
      <c r="I56" s="259">
        <f t="shared" si="2"/>
        <v>0</v>
      </c>
      <c r="J56" s="273"/>
      <c r="K56" s="274"/>
      <c r="L56" s="259">
        <f t="shared" si="3"/>
        <v>0</v>
      </c>
      <c r="M56" s="245"/>
      <c r="N56" s="260"/>
      <c r="O56" s="261"/>
      <c r="P56" s="63"/>
      <c r="Q56" s="259">
        <f t="shared" si="4"/>
        <v>0</v>
      </c>
      <c r="R56" s="261"/>
      <c r="S56" s="63"/>
      <c r="T56" s="259">
        <f t="shared" si="5"/>
        <v>0</v>
      </c>
      <c r="U56" s="61"/>
      <c r="V56" s="62"/>
      <c r="W56" s="63"/>
      <c r="X56" s="262"/>
      <c r="Y56" s="263"/>
      <c r="Z56" s="264"/>
      <c r="AA56" s="265"/>
      <c r="AB56" s="266"/>
      <c r="AC56" s="267"/>
    </row>
    <row r="57" spans="1:29" s="4" customFormat="1" ht="27" customHeight="1" x14ac:dyDescent="0.15">
      <c r="A57" s="19"/>
      <c r="B57" s="79" t="s">
        <v>32</v>
      </c>
      <c r="C57" s="46">
        <v>53</v>
      </c>
      <c r="D57" s="79" t="s">
        <v>76</v>
      </c>
      <c r="E57" s="268"/>
      <c r="F57" s="197"/>
      <c r="G57" s="69"/>
      <c r="H57" s="276"/>
      <c r="I57" s="259">
        <f t="shared" si="2"/>
        <v>0</v>
      </c>
      <c r="J57" s="273"/>
      <c r="K57" s="274"/>
      <c r="L57" s="259">
        <f t="shared" si="3"/>
        <v>0</v>
      </c>
      <c r="M57" s="245"/>
      <c r="N57" s="260"/>
      <c r="O57" s="261"/>
      <c r="P57" s="63"/>
      <c r="Q57" s="259">
        <f t="shared" si="4"/>
        <v>0</v>
      </c>
      <c r="R57" s="261"/>
      <c r="S57" s="63"/>
      <c r="T57" s="259">
        <f t="shared" si="5"/>
        <v>0</v>
      </c>
      <c r="U57" s="61"/>
      <c r="V57" s="62"/>
      <c r="W57" s="63"/>
      <c r="X57" s="262"/>
      <c r="Y57" s="263"/>
      <c r="Z57" s="264"/>
      <c r="AA57" s="265"/>
      <c r="AB57" s="266"/>
      <c r="AC57" s="267"/>
    </row>
    <row r="58" spans="1:29" s="4" customFormat="1" ht="27" customHeight="1" x14ac:dyDescent="0.15">
      <c r="A58" s="19"/>
      <c r="B58" s="79" t="s">
        <v>32</v>
      </c>
      <c r="C58" s="46">
        <v>54</v>
      </c>
      <c r="D58" s="79" t="s">
        <v>77</v>
      </c>
      <c r="E58" s="268"/>
      <c r="F58" s="197"/>
      <c r="G58" s="69"/>
      <c r="H58" s="276"/>
      <c r="I58" s="259">
        <f t="shared" si="2"/>
        <v>0</v>
      </c>
      <c r="J58" s="273"/>
      <c r="K58" s="274"/>
      <c r="L58" s="259">
        <f t="shared" si="3"/>
        <v>0</v>
      </c>
      <c r="M58" s="245"/>
      <c r="N58" s="260"/>
      <c r="O58" s="261"/>
      <c r="P58" s="63"/>
      <c r="Q58" s="259">
        <f t="shared" si="4"/>
        <v>0</v>
      </c>
      <c r="R58" s="261"/>
      <c r="S58" s="63"/>
      <c r="T58" s="259">
        <f t="shared" si="5"/>
        <v>0</v>
      </c>
      <c r="U58" s="61"/>
      <c r="V58" s="62"/>
      <c r="W58" s="63"/>
      <c r="X58" s="262"/>
      <c r="Y58" s="263"/>
      <c r="Z58" s="264"/>
      <c r="AA58" s="265"/>
      <c r="AB58" s="266"/>
      <c r="AC58" s="267"/>
    </row>
    <row r="59" spans="1:29" s="4" customFormat="1" ht="27" customHeight="1" x14ac:dyDescent="0.15">
      <c r="A59" s="19"/>
      <c r="B59" s="79" t="s">
        <v>32</v>
      </c>
      <c r="C59" s="46">
        <v>55</v>
      </c>
      <c r="D59" s="79" t="s">
        <v>78</v>
      </c>
      <c r="E59" s="268"/>
      <c r="F59" s="197"/>
      <c r="G59" s="69"/>
      <c r="H59" s="276"/>
      <c r="I59" s="259">
        <f t="shared" si="2"/>
        <v>0</v>
      </c>
      <c r="J59" s="273"/>
      <c r="K59" s="274"/>
      <c r="L59" s="259">
        <f t="shared" si="3"/>
        <v>0</v>
      </c>
      <c r="M59" s="245"/>
      <c r="N59" s="260"/>
      <c r="O59" s="261"/>
      <c r="P59" s="63"/>
      <c r="Q59" s="259">
        <f t="shared" si="4"/>
        <v>0</v>
      </c>
      <c r="R59" s="261"/>
      <c r="S59" s="63"/>
      <c r="T59" s="259">
        <f t="shared" si="5"/>
        <v>0</v>
      </c>
      <c r="U59" s="61"/>
      <c r="V59" s="62"/>
      <c r="W59" s="63"/>
      <c r="X59" s="262"/>
      <c r="Y59" s="263"/>
      <c r="Z59" s="264"/>
      <c r="AA59" s="265"/>
      <c r="AB59" s="266"/>
      <c r="AC59" s="267"/>
    </row>
    <row r="60" spans="1:29" s="4" customFormat="1" ht="27" customHeight="1" x14ac:dyDescent="0.15">
      <c r="A60" s="19"/>
      <c r="B60" s="79" t="s">
        <v>32</v>
      </c>
      <c r="C60" s="46">
        <v>56</v>
      </c>
      <c r="D60" s="79" t="s">
        <v>79</v>
      </c>
      <c r="E60" s="268"/>
      <c r="F60" s="197"/>
      <c r="G60" s="69"/>
      <c r="H60" s="276"/>
      <c r="I60" s="259">
        <f t="shared" si="2"/>
        <v>0</v>
      </c>
      <c r="J60" s="273"/>
      <c r="K60" s="274"/>
      <c r="L60" s="259">
        <f t="shared" si="3"/>
        <v>0</v>
      </c>
      <c r="M60" s="245"/>
      <c r="N60" s="260"/>
      <c r="O60" s="261"/>
      <c r="P60" s="63"/>
      <c r="Q60" s="259">
        <f t="shared" si="4"/>
        <v>0</v>
      </c>
      <c r="R60" s="261"/>
      <c r="S60" s="63"/>
      <c r="T60" s="259">
        <f t="shared" si="5"/>
        <v>0</v>
      </c>
      <c r="U60" s="61"/>
      <c r="V60" s="62"/>
      <c r="W60" s="63"/>
      <c r="X60" s="262"/>
      <c r="Y60" s="263"/>
      <c r="Z60" s="264"/>
      <c r="AA60" s="265"/>
      <c r="AB60" s="266"/>
      <c r="AC60" s="267"/>
    </row>
    <row r="61" spans="1:29" s="4" customFormat="1" ht="27" customHeight="1" x14ac:dyDescent="0.15">
      <c r="A61" s="19"/>
      <c r="B61" s="79" t="s">
        <v>32</v>
      </c>
      <c r="C61" s="46">
        <v>57</v>
      </c>
      <c r="D61" s="79" t="s">
        <v>80</v>
      </c>
      <c r="E61" s="268"/>
      <c r="F61" s="197"/>
      <c r="G61" s="69"/>
      <c r="H61" s="276"/>
      <c r="I61" s="259">
        <f t="shared" si="2"/>
        <v>0</v>
      </c>
      <c r="J61" s="273"/>
      <c r="K61" s="274"/>
      <c r="L61" s="259">
        <f t="shared" si="3"/>
        <v>0</v>
      </c>
      <c r="M61" s="245"/>
      <c r="N61" s="260"/>
      <c r="O61" s="261"/>
      <c r="P61" s="63"/>
      <c r="Q61" s="259">
        <f t="shared" si="4"/>
        <v>0</v>
      </c>
      <c r="R61" s="261"/>
      <c r="S61" s="63"/>
      <c r="T61" s="259">
        <f t="shared" si="5"/>
        <v>0</v>
      </c>
      <c r="U61" s="61"/>
      <c r="V61" s="62"/>
      <c r="W61" s="63"/>
      <c r="X61" s="262"/>
      <c r="Y61" s="263"/>
      <c r="Z61" s="264"/>
      <c r="AA61" s="265"/>
      <c r="AB61" s="266"/>
      <c r="AC61" s="267"/>
    </row>
    <row r="62" spans="1:29" s="4" customFormat="1" ht="27" customHeight="1" x14ac:dyDescent="0.15">
      <c r="A62" s="19"/>
      <c r="B62" s="79" t="s">
        <v>32</v>
      </c>
      <c r="C62" s="46">
        <v>58</v>
      </c>
      <c r="D62" s="79" t="s">
        <v>81</v>
      </c>
      <c r="E62" s="268"/>
      <c r="F62" s="197"/>
      <c r="G62" s="69"/>
      <c r="H62" s="276"/>
      <c r="I62" s="259">
        <f t="shared" si="2"/>
        <v>0</v>
      </c>
      <c r="J62" s="273"/>
      <c r="K62" s="274"/>
      <c r="L62" s="259">
        <f t="shared" si="3"/>
        <v>0</v>
      </c>
      <c r="M62" s="245"/>
      <c r="N62" s="260"/>
      <c r="O62" s="261"/>
      <c r="P62" s="63"/>
      <c r="Q62" s="259">
        <f t="shared" si="4"/>
        <v>0</v>
      </c>
      <c r="R62" s="261"/>
      <c r="S62" s="63"/>
      <c r="T62" s="259">
        <f t="shared" si="5"/>
        <v>0</v>
      </c>
      <c r="U62" s="61"/>
      <c r="V62" s="62"/>
      <c r="W62" s="63"/>
      <c r="X62" s="262"/>
      <c r="Y62" s="263"/>
      <c r="Z62" s="264"/>
      <c r="AA62" s="265"/>
      <c r="AB62" s="266"/>
      <c r="AC62" s="267"/>
    </row>
    <row r="63" spans="1:29" s="4" customFormat="1" ht="27" customHeight="1" x14ac:dyDescent="0.15">
      <c r="A63" s="19"/>
      <c r="B63" s="79" t="s">
        <v>32</v>
      </c>
      <c r="C63" s="46">
        <v>59</v>
      </c>
      <c r="D63" s="79" t="s">
        <v>82</v>
      </c>
      <c r="E63" s="268"/>
      <c r="F63" s="197"/>
      <c r="G63" s="69"/>
      <c r="H63" s="276"/>
      <c r="I63" s="259">
        <f t="shared" si="2"/>
        <v>0</v>
      </c>
      <c r="J63" s="273"/>
      <c r="K63" s="274"/>
      <c r="L63" s="259">
        <f t="shared" si="3"/>
        <v>0</v>
      </c>
      <c r="M63" s="245"/>
      <c r="N63" s="260"/>
      <c r="O63" s="261"/>
      <c r="P63" s="63"/>
      <c r="Q63" s="259">
        <f t="shared" si="4"/>
        <v>0</v>
      </c>
      <c r="R63" s="261"/>
      <c r="S63" s="63"/>
      <c r="T63" s="259">
        <f t="shared" si="5"/>
        <v>0</v>
      </c>
      <c r="U63" s="61"/>
      <c r="V63" s="62"/>
      <c r="W63" s="63"/>
      <c r="X63" s="262"/>
      <c r="Y63" s="263"/>
      <c r="Z63" s="264"/>
      <c r="AA63" s="265"/>
      <c r="AB63" s="266"/>
      <c r="AC63" s="267"/>
    </row>
    <row r="64" spans="1:29" s="4" customFormat="1" ht="27" customHeight="1" x14ac:dyDescent="0.15">
      <c r="A64" s="19"/>
      <c r="B64" s="79" t="s">
        <v>32</v>
      </c>
      <c r="C64" s="46">
        <v>60</v>
      </c>
      <c r="D64" s="147" t="s">
        <v>83</v>
      </c>
      <c r="E64" s="268"/>
      <c r="F64" s="197"/>
      <c r="G64" s="69"/>
      <c r="H64" s="276"/>
      <c r="I64" s="259">
        <f t="shared" si="2"/>
        <v>0</v>
      </c>
      <c r="J64" s="273"/>
      <c r="K64" s="274"/>
      <c r="L64" s="259">
        <f t="shared" si="3"/>
        <v>0</v>
      </c>
      <c r="M64" s="245"/>
      <c r="N64" s="260"/>
      <c r="O64" s="261"/>
      <c r="P64" s="63"/>
      <c r="Q64" s="259">
        <f t="shared" si="4"/>
        <v>0</v>
      </c>
      <c r="R64" s="261"/>
      <c r="S64" s="63"/>
      <c r="T64" s="259">
        <f t="shared" si="5"/>
        <v>0</v>
      </c>
      <c r="U64" s="61"/>
      <c r="V64" s="62"/>
      <c r="W64" s="63"/>
      <c r="X64" s="262"/>
      <c r="Y64" s="263"/>
      <c r="Z64" s="264"/>
      <c r="AA64" s="265"/>
      <c r="AB64" s="266"/>
      <c r="AC64" s="267"/>
    </row>
    <row r="65" spans="1:29" s="4" customFormat="1" ht="27" customHeight="1" x14ac:dyDescent="0.15">
      <c r="A65" s="19"/>
      <c r="B65" s="79" t="s">
        <v>32</v>
      </c>
      <c r="C65" s="46">
        <v>61</v>
      </c>
      <c r="D65" s="79" t="s">
        <v>84</v>
      </c>
      <c r="E65" s="268"/>
      <c r="F65" s="197"/>
      <c r="G65" s="69"/>
      <c r="H65" s="276"/>
      <c r="I65" s="259">
        <f t="shared" si="2"/>
        <v>0</v>
      </c>
      <c r="J65" s="273"/>
      <c r="K65" s="274"/>
      <c r="L65" s="259">
        <f t="shared" si="3"/>
        <v>0</v>
      </c>
      <c r="M65" s="245"/>
      <c r="N65" s="260"/>
      <c r="O65" s="261"/>
      <c r="P65" s="63"/>
      <c r="Q65" s="259">
        <f t="shared" si="4"/>
        <v>0</v>
      </c>
      <c r="R65" s="261"/>
      <c r="S65" s="63"/>
      <c r="T65" s="259">
        <f t="shared" si="5"/>
        <v>0</v>
      </c>
      <c r="U65" s="61"/>
      <c r="V65" s="62"/>
      <c r="W65" s="63"/>
      <c r="X65" s="262"/>
      <c r="Y65" s="263"/>
      <c r="Z65" s="264"/>
      <c r="AA65" s="265"/>
      <c r="AB65" s="266"/>
      <c r="AC65" s="267"/>
    </row>
    <row r="66" spans="1:29" s="4" customFormat="1" ht="27" customHeight="1" x14ac:dyDescent="0.15">
      <c r="A66" s="19"/>
      <c r="B66" s="79" t="s">
        <v>32</v>
      </c>
      <c r="C66" s="46">
        <v>62</v>
      </c>
      <c r="D66" s="79" t="s">
        <v>93</v>
      </c>
      <c r="E66" s="268"/>
      <c r="F66" s="197"/>
      <c r="G66" s="69"/>
      <c r="H66" s="276"/>
      <c r="I66" s="259">
        <f t="shared" si="2"/>
        <v>0</v>
      </c>
      <c r="J66" s="273"/>
      <c r="K66" s="274"/>
      <c r="L66" s="259">
        <f t="shared" si="3"/>
        <v>0</v>
      </c>
      <c r="M66" s="245"/>
      <c r="N66" s="260"/>
      <c r="O66" s="261"/>
      <c r="P66" s="63"/>
      <c r="Q66" s="259">
        <f t="shared" si="4"/>
        <v>0</v>
      </c>
      <c r="R66" s="261"/>
      <c r="S66" s="63"/>
      <c r="T66" s="259">
        <f t="shared" si="5"/>
        <v>0</v>
      </c>
      <c r="U66" s="61"/>
      <c r="V66" s="62"/>
      <c r="W66" s="63"/>
      <c r="X66" s="262"/>
      <c r="Y66" s="263"/>
      <c r="Z66" s="264"/>
      <c r="AA66" s="265"/>
      <c r="AB66" s="266"/>
      <c r="AC66" s="267"/>
    </row>
    <row r="67" spans="1:29" s="4" customFormat="1" ht="27" customHeight="1" x14ac:dyDescent="0.15">
      <c r="A67" s="19"/>
      <c r="B67" s="79" t="s">
        <v>32</v>
      </c>
      <c r="C67" s="46">
        <v>63</v>
      </c>
      <c r="D67" s="79" t="s">
        <v>85</v>
      </c>
      <c r="E67" s="268"/>
      <c r="F67" s="197"/>
      <c r="G67" s="69"/>
      <c r="H67" s="276"/>
      <c r="I67" s="259">
        <f t="shared" si="2"/>
        <v>0</v>
      </c>
      <c r="J67" s="273"/>
      <c r="K67" s="274"/>
      <c r="L67" s="259">
        <f t="shared" si="3"/>
        <v>0</v>
      </c>
      <c r="M67" s="245"/>
      <c r="N67" s="260"/>
      <c r="O67" s="261"/>
      <c r="P67" s="63"/>
      <c r="Q67" s="259">
        <f t="shared" si="4"/>
        <v>0</v>
      </c>
      <c r="R67" s="261"/>
      <c r="S67" s="63"/>
      <c r="T67" s="259">
        <f t="shared" si="5"/>
        <v>0</v>
      </c>
      <c r="U67" s="61"/>
      <c r="V67" s="62"/>
      <c r="W67" s="63"/>
      <c r="X67" s="262"/>
      <c r="Y67" s="263"/>
      <c r="Z67" s="264"/>
      <c r="AA67" s="265"/>
      <c r="AB67" s="266"/>
      <c r="AC67" s="267"/>
    </row>
    <row r="68" spans="1:29" s="4" customFormat="1" ht="27" customHeight="1" x14ac:dyDescent="0.15">
      <c r="A68" s="19"/>
      <c r="B68" s="79" t="s">
        <v>32</v>
      </c>
      <c r="C68" s="46">
        <v>64</v>
      </c>
      <c r="D68" s="79" t="s">
        <v>378</v>
      </c>
      <c r="E68" s="268"/>
      <c r="F68" s="197"/>
      <c r="G68" s="69"/>
      <c r="H68" s="276"/>
      <c r="I68" s="259">
        <f t="shared" si="2"/>
        <v>0</v>
      </c>
      <c r="J68" s="273"/>
      <c r="K68" s="274"/>
      <c r="L68" s="259">
        <f t="shared" si="3"/>
        <v>0</v>
      </c>
      <c r="M68" s="245"/>
      <c r="N68" s="260"/>
      <c r="O68" s="261"/>
      <c r="P68" s="63"/>
      <c r="Q68" s="259">
        <f t="shared" si="4"/>
        <v>0</v>
      </c>
      <c r="R68" s="261"/>
      <c r="S68" s="63"/>
      <c r="T68" s="259">
        <f t="shared" si="5"/>
        <v>0</v>
      </c>
      <c r="U68" s="61"/>
      <c r="V68" s="62"/>
      <c r="W68" s="63"/>
      <c r="X68" s="262"/>
      <c r="Y68" s="263"/>
      <c r="Z68" s="264"/>
      <c r="AA68" s="265"/>
      <c r="AB68" s="266"/>
      <c r="AC68" s="267"/>
    </row>
    <row r="69" spans="1:29" s="4" customFormat="1" ht="27" customHeight="1" x14ac:dyDescent="0.15">
      <c r="A69" s="19"/>
      <c r="B69" s="79" t="s">
        <v>32</v>
      </c>
      <c r="C69" s="46">
        <v>65</v>
      </c>
      <c r="D69" s="79" t="s">
        <v>379</v>
      </c>
      <c r="E69" s="268"/>
      <c r="F69" s="197"/>
      <c r="G69" s="69"/>
      <c r="H69" s="276"/>
      <c r="I69" s="259">
        <f t="shared" si="2"/>
        <v>0</v>
      </c>
      <c r="J69" s="273"/>
      <c r="K69" s="274"/>
      <c r="L69" s="259">
        <f t="shared" si="3"/>
        <v>0</v>
      </c>
      <c r="M69" s="245"/>
      <c r="N69" s="260"/>
      <c r="O69" s="261"/>
      <c r="P69" s="63"/>
      <c r="Q69" s="259">
        <f t="shared" si="4"/>
        <v>0</v>
      </c>
      <c r="R69" s="261"/>
      <c r="S69" s="63"/>
      <c r="T69" s="259">
        <f t="shared" si="5"/>
        <v>0</v>
      </c>
      <c r="U69" s="61"/>
      <c r="V69" s="62"/>
      <c r="W69" s="63"/>
      <c r="X69" s="262"/>
      <c r="Y69" s="263"/>
      <c r="Z69" s="264"/>
      <c r="AA69" s="265"/>
      <c r="AB69" s="266"/>
      <c r="AC69" s="267"/>
    </row>
    <row r="70" spans="1:29" s="4" customFormat="1" ht="27" customHeight="1" x14ac:dyDescent="0.15">
      <c r="A70" s="19"/>
      <c r="B70" s="79" t="s">
        <v>32</v>
      </c>
      <c r="C70" s="46">
        <v>66</v>
      </c>
      <c r="D70" s="147" t="s">
        <v>380</v>
      </c>
      <c r="E70" s="268"/>
      <c r="F70" s="197"/>
      <c r="G70" s="69"/>
      <c r="H70" s="276"/>
      <c r="I70" s="259">
        <f>IF(AND(G70&gt;0,H70&gt;0),H70/G70,0)</f>
        <v>0</v>
      </c>
      <c r="J70" s="273"/>
      <c r="K70" s="274"/>
      <c r="L70" s="259">
        <f>IF(AND(J70&gt;0,K70&gt;0),K70/J70,0)</f>
        <v>0</v>
      </c>
      <c r="M70" s="245"/>
      <c r="N70" s="260"/>
      <c r="O70" s="261"/>
      <c r="P70" s="63"/>
      <c r="Q70" s="259">
        <f t="shared" si="4"/>
        <v>0</v>
      </c>
      <c r="R70" s="261"/>
      <c r="S70" s="63"/>
      <c r="T70" s="259">
        <f t="shared" si="5"/>
        <v>0</v>
      </c>
      <c r="U70" s="61"/>
      <c r="V70" s="62"/>
      <c r="W70" s="63"/>
      <c r="X70" s="262"/>
      <c r="Y70" s="263"/>
      <c r="Z70" s="264"/>
      <c r="AA70" s="265"/>
      <c r="AB70" s="266"/>
      <c r="AC70" s="267"/>
    </row>
    <row r="71" spans="1:29" s="4" customFormat="1" ht="27" customHeight="1" x14ac:dyDescent="0.15">
      <c r="A71" s="19"/>
      <c r="B71" s="79" t="s">
        <v>32</v>
      </c>
      <c r="C71" s="46">
        <v>67</v>
      </c>
      <c r="D71" s="79" t="s">
        <v>513</v>
      </c>
      <c r="E71" s="268"/>
      <c r="F71" s="197"/>
      <c r="G71" s="69"/>
      <c r="H71" s="276"/>
      <c r="I71" s="259">
        <f>IF(AND(G71&gt;0,H71&gt;0),H71/G71,0)</f>
        <v>0</v>
      </c>
      <c r="J71" s="273"/>
      <c r="K71" s="274"/>
      <c r="L71" s="259">
        <f>IF(AND(J71&gt;0,K71&gt;0),K71/J71,0)</f>
        <v>0</v>
      </c>
      <c r="M71" s="245"/>
      <c r="N71" s="260"/>
      <c r="O71" s="261"/>
      <c r="P71" s="63"/>
      <c r="Q71" s="259">
        <f t="shared" ref="Q71:Q72" si="6">IF(AND(O71&gt;0,P71&gt;0),P71/O71,0)</f>
        <v>0</v>
      </c>
      <c r="R71" s="261"/>
      <c r="S71" s="63"/>
      <c r="T71" s="259">
        <f t="shared" ref="T71:T72" si="7">IF(AND(R71&gt;0,S71&gt;0),S71/R71,0)</f>
        <v>0</v>
      </c>
      <c r="U71" s="61"/>
      <c r="V71" s="62"/>
      <c r="W71" s="63"/>
      <c r="X71" s="262"/>
      <c r="Y71" s="263"/>
      <c r="Z71" s="264"/>
      <c r="AA71" s="265"/>
      <c r="AB71" s="266"/>
      <c r="AC71" s="267"/>
    </row>
    <row r="72" spans="1:29" s="4" customFormat="1" ht="27" customHeight="1" x14ac:dyDescent="0.15">
      <c r="A72" s="19"/>
      <c r="B72" s="79" t="s">
        <v>32</v>
      </c>
      <c r="C72" s="46">
        <v>68</v>
      </c>
      <c r="D72" s="79" t="s">
        <v>381</v>
      </c>
      <c r="E72" s="268"/>
      <c r="F72" s="197"/>
      <c r="G72" s="69"/>
      <c r="H72" s="276"/>
      <c r="I72" s="259">
        <f>IF(AND(G72&gt;0,H72&gt;0),H72/G72,0)</f>
        <v>0</v>
      </c>
      <c r="J72" s="273"/>
      <c r="K72" s="274"/>
      <c r="L72" s="259">
        <f>IF(AND(J72&gt;0,K72&gt;0),K72/J72,0)</f>
        <v>0</v>
      </c>
      <c r="M72" s="245"/>
      <c r="N72" s="260"/>
      <c r="O72" s="261"/>
      <c r="P72" s="63"/>
      <c r="Q72" s="259">
        <f t="shared" si="6"/>
        <v>0</v>
      </c>
      <c r="R72" s="261"/>
      <c r="S72" s="63"/>
      <c r="T72" s="259">
        <f t="shared" si="7"/>
        <v>0</v>
      </c>
      <c r="U72" s="61"/>
      <c r="V72" s="62"/>
      <c r="W72" s="63"/>
      <c r="X72" s="262"/>
      <c r="Y72" s="263"/>
      <c r="Z72" s="264"/>
      <c r="AA72" s="265"/>
      <c r="AB72" s="266"/>
      <c r="AC72" s="267"/>
    </row>
    <row r="73" spans="1:29" s="4" customFormat="1" ht="27" customHeight="1" x14ac:dyDescent="0.15">
      <c r="A73" s="19"/>
      <c r="B73" s="79" t="s">
        <v>32</v>
      </c>
      <c r="C73" s="46">
        <v>69</v>
      </c>
      <c r="D73" s="79" t="s">
        <v>382</v>
      </c>
      <c r="E73" s="268"/>
      <c r="F73" s="197"/>
      <c r="G73" s="69"/>
      <c r="H73" s="276"/>
      <c r="I73" s="259"/>
      <c r="J73" s="273"/>
      <c r="K73" s="274"/>
      <c r="L73" s="282"/>
      <c r="M73" s="245"/>
      <c r="N73" s="260"/>
      <c r="O73" s="261"/>
      <c r="P73" s="63"/>
      <c r="Q73" s="259">
        <f t="shared" ref="Q73:Q84" si="8">IF(AND(O73&gt;0,P73&gt;0),P73/O73,0)</f>
        <v>0</v>
      </c>
      <c r="R73" s="261"/>
      <c r="S73" s="63"/>
      <c r="T73" s="259">
        <f t="shared" ref="T73:T84" si="9">IF(AND(R73&gt;0,S73&gt;0),S73/R73,0)</f>
        <v>0</v>
      </c>
      <c r="U73" s="61"/>
      <c r="V73" s="62"/>
      <c r="W73" s="63"/>
      <c r="X73" s="262"/>
      <c r="Y73" s="263"/>
      <c r="Z73" s="264"/>
      <c r="AA73" s="265"/>
      <c r="AB73" s="266"/>
      <c r="AC73" s="267"/>
    </row>
    <row r="74" spans="1:29" s="4" customFormat="1" ht="27" customHeight="1" x14ac:dyDescent="0.15">
      <c r="A74" s="19"/>
      <c r="B74" s="79" t="s">
        <v>32</v>
      </c>
      <c r="C74" s="46">
        <v>70</v>
      </c>
      <c r="D74" s="297" t="s">
        <v>383</v>
      </c>
      <c r="E74" s="268"/>
      <c r="F74" s="197"/>
      <c r="G74" s="69"/>
      <c r="H74" s="276"/>
      <c r="I74" s="259"/>
      <c r="J74" s="273"/>
      <c r="K74" s="274"/>
      <c r="L74" s="282"/>
      <c r="M74" s="245"/>
      <c r="N74" s="260"/>
      <c r="O74" s="261"/>
      <c r="P74" s="63"/>
      <c r="Q74" s="259">
        <f t="shared" si="8"/>
        <v>0</v>
      </c>
      <c r="R74" s="261"/>
      <c r="S74" s="63"/>
      <c r="T74" s="259">
        <f t="shared" si="9"/>
        <v>0</v>
      </c>
      <c r="U74" s="61"/>
      <c r="V74" s="62"/>
      <c r="W74" s="63"/>
      <c r="X74" s="262"/>
      <c r="Y74" s="263"/>
      <c r="Z74" s="264"/>
      <c r="AA74" s="265"/>
      <c r="AB74" s="266"/>
      <c r="AC74" s="267"/>
    </row>
    <row r="75" spans="1:29" s="4" customFormat="1" ht="27" customHeight="1" x14ac:dyDescent="0.15">
      <c r="A75" s="19"/>
      <c r="B75" s="79" t="s">
        <v>32</v>
      </c>
      <c r="C75" s="46">
        <v>71</v>
      </c>
      <c r="D75" s="79" t="s">
        <v>384</v>
      </c>
      <c r="E75" s="268"/>
      <c r="F75" s="197"/>
      <c r="G75" s="69"/>
      <c r="H75" s="276"/>
      <c r="I75" s="259"/>
      <c r="J75" s="273"/>
      <c r="K75" s="274"/>
      <c r="L75" s="282"/>
      <c r="M75" s="245"/>
      <c r="N75" s="260"/>
      <c r="O75" s="261"/>
      <c r="P75" s="63"/>
      <c r="Q75" s="259">
        <f t="shared" si="8"/>
        <v>0</v>
      </c>
      <c r="R75" s="261"/>
      <c r="S75" s="63"/>
      <c r="T75" s="259">
        <f t="shared" si="9"/>
        <v>0</v>
      </c>
      <c r="U75" s="61"/>
      <c r="V75" s="62"/>
      <c r="W75" s="63"/>
      <c r="X75" s="262"/>
      <c r="Y75" s="263"/>
      <c r="Z75" s="264"/>
      <c r="AA75" s="265"/>
      <c r="AB75" s="266"/>
      <c r="AC75" s="267"/>
    </row>
    <row r="76" spans="1:29" s="4" customFormat="1" ht="27" customHeight="1" x14ac:dyDescent="0.15">
      <c r="A76" s="19"/>
      <c r="B76" s="79" t="s">
        <v>32</v>
      </c>
      <c r="C76" s="46">
        <v>72</v>
      </c>
      <c r="D76" s="79" t="s">
        <v>385</v>
      </c>
      <c r="E76" s="268"/>
      <c r="F76" s="197"/>
      <c r="G76" s="69"/>
      <c r="H76" s="276"/>
      <c r="I76" s="259"/>
      <c r="J76" s="273"/>
      <c r="K76" s="274"/>
      <c r="L76" s="282"/>
      <c r="M76" s="245"/>
      <c r="N76" s="260"/>
      <c r="O76" s="261"/>
      <c r="P76" s="63"/>
      <c r="Q76" s="259">
        <f t="shared" si="8"/>
        <v>0</v>
      </c>
      <c r="R76" s="261"/>
      <c r="S76" s="63"/>
      <c r="T76" s="259">
        <f t="shared" si="9"/>
        <v>0</v>
      </c>
      <c r="U76" s="61"/>
      <c r="V76" s="62"/>
      <c r="W76" s="63"/>
      <c r="X76" s="262"/>
      <c r="Y76" s="263"/>
      <c r="Z76" s="264"/>
      <c r="AA76" s="265"/>
      <c r="AB76" s="266"/>
      <c r="AC76" s="267"/>
    </row>
    <row r="77" spans="1:29" s="4" customFormat="1" ht="27" customHeight="1" x14ac:dyDescent="0.15">
      <c r="A77" s="19"/>
      <c r="B77" s="79" t="s">
        <v>32</v>
      </c>
      <c r="C77" s="46">
        <v>73</v>
      </c>
      <c r="D77" s="79" t="s">
        <v>386</v>
      </c>
      <c r="E77" s="268"/>
      <c r="F77" s="197"/>
      <c r="G77" s="69"/>
      <c r="H77" s="276"/>
      <c r="I77" s="259"/>
      <c r="J77" s="273"/>
      <c r="K77" s="274"/>
      <c r="L77" s="282"/>
      <c r="M77" s="245"/>
      <c r="N77" s="260"/>
      <c r="O77" s="261"/>
      <c r="P77" s="63"/>
      <c r="Q77" s="259">
        <f t="shared" si="8"/>
        <v>0</v>
      </c>
      <c r="R77" s="261"/>
      <c r="S77" s="63"/>
      <c r="T77" s="259">
        <f t="shared" si="9"/>
        <v>0</v>
      </c>
      <c r="U77" s="61"/>
      <c r="V77" s="62"/>
      <c r="W77" s="63"/>
      <c r="X77" s="262"/>
      <c r="Y77" s="263"/>
      <c r="Z77" s="264"/>
      <c r="AA77" s="265"/>
      <c r="AB77" s="266"/>
      <c r="AC77" s="267"/>
    </row>
    <row r="78" spans="1:29" s="4" customFormat="1" ht="27" customHeight="1" x14ac:dyDescent="0.15">
      <c r="A78" s="19"/>
      <c r="B78" s="79" t="s">
        <v>32</v>
      </c>
      <c r="C78" s="46">
        <v>74</v>
      </c>
      <c r="D78" s="79" t="s">
        <v>387</v>
      </c>
      <c r="E78" s="268"/>
      <c r="F78" s="197"/>
      <c r="G78" s="69"/>
      <c r="H78" s="276"/>
      <c r="I78" s="259"/>
      <c r="J78" s="273"/>
      <c r="K78" s="274"/>
      <c r="L78" s="282"/>
      <c r="M78" s="245"/>
      <c r="N78" s="260"/>
      <c r="O78" s="261"/>
      <c r="P78" s="63"/>
      <c r="Q78" s="259">
        <f t="shared" si="8"/>
        <v>0</v>
      </c>
      <c r="R78" s="261"/>
      <c r="S78" s="63"/>
      <c r="T78" s="259">
        <f t="shared" si="9"/>
        <v>0</v>
      </c>
      <c r="U78" s="61"/>
      <c r="V78" s="62"/>
      <c r="W78" s="63"/>
      <c r="X78" s="262"/>
      <c r="Y78" s="263"/>
      <c r="Z78" s="264"/>
      <c r="AA78" s="265"/>
      <c r="AB78" s="266"/>
      <c r="AC78" s="267"/>
    </row>
    <row r="79" spans="1:29" s="4" customFormat="1" ht="27" customHeight="1" x14ac:dyDescent="0.15">
      <c r="A79" s="19"/>
      <c r="B79" s="79" t="s">
        <v>32</v>
      </c>
      <c r="C79" s="46">
        <v>75</v>
      </c>
      <c r="D79" s="79" t="s">
        <v>388</v>
      </c>
      <c r="E79" s="268"/>
      <c r="F79" s="197"/>
      <c r="G79" s="69"/>
      <c r="H79" s="276"/>
      <c r="I79" s="259"/>
      <c r="J79" s="273"/>
      <c r="K79" s="274"/>
      <c r="L79" s="282"/>
      <c r="M79" s="245"/>
      <c r="N79" s="260"/>
      <c r="O79" s="261"/>
      <c r="P79" s="63"/>
      <c r="Q79" s="259">
        <f t="shared" si="8"/>
        <v>0</v>
      </c>
      <c r="R79" s="261"/>
      <c r="S79" s="63"/>
      <c r="T79" s="259">
        <f t="shared" si="9"/>
        <v>0</v>
      </c>
      <c r="U79" s="61"/>
      <c r="V79" s="62"/>
      <c r="W79" s="63"/>
      <c r="X79" s="262"/>
      <c r="Y79" s="263"/>
      <c r="Z79" s="264"/>
      <c r="AA79" s="265"/>
      <c r="AB79" s="266"/>
      <c r="AC79" s="267"/>
    </row>
    <row r="80" spans="1:29" s="4" customFormat="1" ht="27" customHeight="1" x14ac:dyDescent="0.15">
      <c r="A80" s="19"/>
      <c r="B80" s="79" t="s">
        <v>32</v>
      </c>
      <c r="C80" s="46">
        <v>76</v>
      </c>
      <c r="D80" s="79" t="s">
        <v>389</v>
      </c>
      <c r="E80" s="268"/>
      <c r="F80" s="197"/>
      <c r="G80" s="69"/>
      <c r="H80" s="276"/>
      <c r="I80" s="259"/>
      <c r="J80" s="273"/>
      <c r="K80" s="274"/>
      <c r="L80" s="282"/>
      <c r="M80" s="245"/>
      <c r="N80" s="260"/>
      <c r="O80" s="261"/>
      <c r="P80" s="63"/>
      <c r="Q80" s="259">
        <f t="shared" si="8"/>
        <v>0</v>
      </c>
      <c r="R80" s="261"/>
      <c r="S80" s="63"/>
      <c r="T80" s="259">
        <f t="shared" si="9"/>
        <v>0</v>
      </c>
      <c r="U80" s="61"/>
      <c r="V80" s="62"/>
      <c r="W80" s="63"/>
      <c r="X80" s="262"/>
      <c r="Y80" s="263"/>
      <c r="Z80" s="264"/>
      <c r="AA80" s="265"/>
      <c r="AB80" s="266"/>
      <c r="AC80" s="267"/>
    </row>
    <row r="81" spans="1:29" s="4" customFormat="1" ht="27" customHeight="1" x14ac:dyDescent="0.15">
      <c r="A81" s="19"/>
      <c r="B81" s="79" t="s">
        <v>32</v>
      </c>
      <c r="C81" s="46">
        <v>77</v>
      </c>
      <c r="D81" s="168" t="s">
        <v>390</v>
      </c>
      <c r="E81" s="268"/>
      <c r="F81" s="197"/>
      <c r="G81" s="69"/>
      <c r="H81" s="276"/>
      <c r="I81" s="259"/>
      <c r="J81" s="273"/>
      <c r="K81" s="274"/>
      <c r="L81" s="282"/>
      <c r="M81" s="245"/>
      <c r="N81" s="260"/>
      <c r="O81" s="261"/>
      <c r="P81" s="63"/>
      <c r="Q81" s="259">
        <f t="shared" si="8"/>
        <v>0</v>
      </c>
      <c r="R81" s="261"/>
      <c r="S81" s="63"/>
      <c r="T81" s="259">
        <f t="shared" si="9"/>
        <v>0</v>
      </c>
      <c r="U81" s="61"/>
      <c r="V81" s="62"/>
      <c r="W81" s="63"/>
      <c r="X81" s="262"/>
      <c r="Y81" s="263"/>
      <c r="Z81" s="264"/>
      <c r="AA81" s="265"/>
      <c r="AB81" s="266"/>
      <c r="AC81" s="267"/>
    </row>
    <row r="82" spans="1:29" s="4" customFormat="1" ht="27" customHeight="1" x14ac:dyDescent="0.15">
      <c r="A82" s="19"/>
      <c r="B82" s="79" t="s">
        <v>32</v>
      </c>
      <c r="C82" s="46">
        <v>78</v>
      </c>
      <c r="D82" s="168" t="s">
        <v>391</v>
      </c>
      <c r="E82" s="268"/>
      <c r="F82" s="197"/>
      <c r="G82" s="69"/>
      <c r="H82" s="276"/>
      <c r="I82" s="259"/>
      <c r="J82" s="273"/>
      <c r="K82" s="274"/>
      <c r="L82" s="282"/>
      <c r="M82" s="245"/>
      <c r="N82" s="260"/>
      <c r="O82" s="261"/>
      <c r="P82" s="63"/>
      <c r="Q82" s="259">
        <f t="shared" si="8"/>
        <v>0</v>
      </c>
      <c r="R82" s="261"/>
      <c r="S82" s="63"/>
      <c r="T82" s="259">
        <f t="shared" si="9"/>
        <v>0</v>
      </c>
      <c r="U82" s="61"/>
      <c r="V82" s="62"/>
      <c r="W82" s="63"/>
      <c r="X82" s="262"/>
      <c r="Y82" s="263"/>
      <c r="Z82" s="264"/>
      <c r="AA82" s="265"/>
      <c r="AB82" s="266"/>
      <c r="AC82" s="267"/>
    </row>
    <row r="83" spans="1:29" s="4" customFormat="1" ht="27" customHeight="1" x14ac:dyDescent="0.15">
      <c r="A83" s="19"/>
      <c r="B83" s="79" t="s">
        <v>32</v>
      </c>
      <c r="C83" s="46">
        <v>79</v>
      </c>
      <c r="D83" s="298" t="s">
        <v>401</v>
      </c>
      <c r="E83" s="268"/>
      <c r="F83" s="197"/>
      <c r="G83" s="69"/>
      <c r="H83" s="276"/>
      <c r="I83" s="259"/>
      <c r="J83" s="273"/>
      <c r="K83" s="274"/>
      <c r="L83" s="282"/>
      <c r="M83" s="245"/>
      <c r="N83" s="260"/>
      <c r="O83" s="261"/>
      <c r="P83" s="63"/>
      <c r="Q83" s="259">
        <f t="shared" si="8"/>
        <v>0</v>
      </c>
      <c r="R83" s="261"/>
      <c r="S83" s="63"/>
      <c r="T83" s="259">
        <f t="shared" si="9"/>
        <v>0</v>
      </c>
      <c r="U83" s="61"/>
      <c r="V83" s="62"/>
      <c r="W83" s="63"/>
      <c r="X83" s="262"/>
      <c r="Y83" s="263"/>
      <c r="Z83" s="264"/>
      <c r="AA83" s="265"/>
      <c r="AB83" s="266"/>
      <c r="AC83" s="267"/>
    </row>
    <row r="84" spans="1:29" s="4" customFormat="1" ht="27" customHeight="1" x14ac:dyDescent="0.15">
      <c r="A84" s="19"/>
      <c r="B84" s="79" t="s">
        <v>32</v>
      </c>
      <c r="C84" s="46">
        <v>80</v>
      </c>
      <c r="D84" s="168" t="s">
        <v>402</v>
      </c>
      <c r="E84" s="268"/>
      <c r="F84" s="197"/>
      <c r="G84" s="69"/>
      <c r="H84" s="276"/>
      <c r="I84" s="259"/>
      <c r="J84" s="273"/>
      <c r="K84" s="274"/>
      <c r="L84" s="282"/>
      <c r="M84" s="245"/>
      <c r="N84" s="260"/>
      <c r="O84" s="261"/>
      <c r="P84" s="63"/>
      <c r="Q84" s="259">
        <f t="shared" si="8"/>
        <v>0</v>
      </c>
      <c r="R84" s="261"/>
      <c r="S84" s="63"/>
      <c r="T84" s="259">
        <f t="shared" si="9"/>
        <v>0</v>
      </c>
      <c r="U84" s="61"/>
      <c r="V84" s="62"/>
      <c r="W84" s="63"/>
      <c r="X84" s="262"/>
      <c r="Y84" s="263"/>
      <c r="Z84" s="264"/>
      <c r="AA84" s="265"/>
      <c r="AB84" s="266"/>
      <c r="AC84" s="267"/>
    </row>
    <row r="85" spans="1:29" s="4" customFormat="1" ht="27" customHeight="1" x14ac:dyDescent="0.15">
      <c r="A85" s="19"/>
      <c r="B85" s="79" t="s">
        <v>32</v>
      </c>
      <c r="C85" s="46">
        <v>81</v>
      </c>
      <c r="D85" s="168" t="s">
        <v>403</v>
      </c>
      <c r="E85" s="268"/>
      <c r="F85" s="197"/>
      <c r="G85" s="69"/>
      <c r="H85" s="276"/>
      <c r="I85" s="259"/>
      <c r="J85" s="273"/>
      <c r="K85" s="274"/>
      <c r="L85" s="282"/>
      <c r="M85" s="245"/>
      <c r="N85" s="260"/>
      <c r="O85" s="261"/>
      <c r="P85" s="63"/>
      <c r="Q85" s="259">
        <f t="shared" ref="Q85:Q87" si="10">IF(AND(O85&gt;0,P85&gt;0),P85/O85,0)</f>
        <v>0</v>
      </c>
      <c r="R85" s="261"/>
      <c r="S85" s="63"/>
      <c r="T85" s="259">
        <f t="shared" ref="T85:T87" si="11">IF(AND(R85&gt;0,S85&gt;0),S85/R85,0)</f>
        <v>0</v>
      </c>
      <c r="U85" s="61"/>
      <c r="V85" s="62"/>
      <c r="W85" s="63"/>
      <c r="X85" s="262"/>
      <c r="Y85" s="263"/>
      <c r="Z85" s="264"/>
      <c r="AA85" s="265"/>
      <c r="AB85" s="266"/>
      <c r="AC85" s="267"/>
    </row>
    <row r="86" spans="1:29" s="4" customFormat="1" ht="27" customHeight="1" x14ac:dyDescent="0.15">
      <c r="A86" s="19"/>
      <c r="B86" s="79" t="s">
        <v>32</v>
      </c>
      <c r="C86" s="46">
        <v>82</v>
      </c>
      <c r="D86" s="168" t="s">
        <v>404</v>
      </c>
      <c r="E86" s="268"/>
      <c r="F86" s="197"/>
      <c r="G86" s="69"/>
      <c r="H86" s="276"/>
      <c r="I86" s="259"/>
      <c r="J86" s="273"/>
      <c r="K86" s="274"/>
      <c r="L86" s="282"/>
      <c r="M86" s="245"/>
      <c r="N86" s="260"/>
      <c r="O86" s="261"/>
      <c r="P86" s="63"/>
      <c r="Q86" s="259">
        <f t="shared" si="10"/>
        <v>0</v>
      </c>
      <c r="R86" s="261"/>
      <c r="S86" s="63"/>
      <c r="T86" s="259">
        <f t="shared" si="11"/>
        <v>0</v>
      </c>
      <c r="U86" s="61"/>
      <c r="V86" s="62"/>
      <c r="W86" s="63"/>
      <c r="X86" s="262"/>
      <c r="Y86" s="263"/>
      <c r="Z86" s="264"/>
      <c r="AA86" s="265"/>
      <c r="AB86" s="266"/>
      <c r="AC86" s="267"/>
    </row>
    <row r="87" spans="1:29" s="4" customFormat="1" ht="27" customHeight="1" x14ac:dyDescent="0.15">
      <c r="A87" s="19"/>
      <c r="B87" s="79" t="s">
        <v>32</v>
      </c>
      <c r="C87" s="46">
        <v>83</v>
      </c>
      <c r="D87" s="168" t="s">
        <v>405</v>
      </c>
      <c r="E87" s="268"/>
      <c r="F87" s="197"/>
      <c r="G87" s="69"/>
      <c r="H87" s="276"/>
      <c r="I87" s="259"/>
      <c r="J87" s="273"/>
      <c r="K87" s="274"/>
      <c r="L87" s="282"/>
      <c r="M87" s="245"/>
      <c r="N87" s="260"/>
      <c r="O87" s="261"/>
      <c r="P87" s="63"/>
      <c r="Q87" s="259">
        <f t="shared" si="10"/>
        <v>0</v>
      </c>
      <c r="R87" s="261"/>
      <c r="S87" s="63"/>
      <c r="T87" s="259">
        <f t="shared" si="11"/>
        <v>0</v>
      </c>
      <c r="U87" s="61"/>
      <c r="V87" s="62"/>
      <c r="W87" s="63"/>
      <c r="X87" s="262"/>
      <c r="Y87" s="263"/>
      <c r="Z87" s="264"/>
      <c r="AA87" s="265"/>
      <c r="AB87" s="266"/>
      <c r="AC87" s="267"/>
    </row>
    <row r="88" spans="1:29" s="4" customFormat="1" ht="27" customHeight="1" thickBot="1" x14ac:dyDescent="0.2">
      <c r="A88" s="19"/>
      <c r="B88" s="43"/>
      <c r="C88" s="43"/>
      <c r="D88" s="43"/>
      <c r="E88" s="283"/>
      <c r="F88" s="284"/>
      <c r="G88" s="70"/>
      <c r="H88" s="71"/>
      <c r="I88" s="72"/>
      <c r="J88" s="285"/>
      <c r="K88" s="71"/>
      <c r="L88" s="72"/>
      <c r="M88" s="245"/>
      <c r="N88" s="286"/>
      <c r="O88" s="70"/>
      <c r="P88" s="71"/>
      <c r="Q88" s="72">
        <f t="shared" si="0"/>
        <v>0</v>
      </c>
      <c r="R88" s="70"/>
      <c r="S88" s="71"/>
      <c r="T88" s="72">
        <f t="shared" si="1"/>
        <v>0</v>
      </c>
      <c r="U88" s="66"/>
      <c r="V88" s="67"/>
      <c r="W88" s="68"/>
      <c r="X88" s="287"/>
      <c r="Y88" s="288"/>
      <c r="Z88" s="289"/>
      <c r="AA88" s="290"/>
      <c r="AB88" s="291"/>
      <c r="AC88" s="292"/>
    </row>
    <row r="89" spans="1:29" s="4" customFormat="1" ht="15" customHeight="1" x14ac:dyDescent="0.15">
      <c r="A89" s="21"/>
      <c r="B89" s="293" t="s">
        <v>20</v>
      </c>
      <c r="C89" s="22">
        <f>COUNTA(D5:D88)</f>
        <v>83</v>
      </c>
      <c r="D89" s="42">
        <v>1</v>
      </c>
      <c r="E89" s="294">
        <f>COUNTIF(E5:E88,1)</f>
        <v>0</v>
      </c>
      <c r="F89" s="114">
        <f>SUM(F5:F88)</f>
        <v>25</v>
      </c>
      <c r="G89" s="114">
        <f>SUM(G5:G88)</f>
        <v>120</v>
      </c>
      <c r="H89" s="114">
        <f>SUM(H5:H88)</f>
        <v>3323651</v>
      </c>
      <c r="I89" s="115">
        <f>IF(AND(G89&gt;0,H89&gt;0),H89/G89,0)</f>
        <v>27697.091666666667</v>
      </c>
      <c r="J89" s="114">
        <f>SUM(J5:J88)</f>
        <v>10735.05</v>
      </c>
      <c r="K89" s="114">
        <f>SUM(K5:K88)</f>
        <v>3323651</v>
      </c>
      <c r="L89" s="115">
        <f>IF(AND(J89&gt;0,K89&gt;0),K89/J89,0)</f>
        <v>309.60740751091055</v>
      </c>
      <c r="M89" s="115"/>
      <c r="N89" s="114">
        <f>SUM(N5:N88)</f>
        <v>17</v>
      </c>
      <c r="O89" s="114">
        <f>SUM(O5:O88)</f>
        <v>163</v>
      </c>
      <c r="P89" s="114">
        <f>SUM(P5:P88)</f>
        <v>2954223</v>
      </c>
      <c r="Q89" s="115">
        <f>IF(AND(O89&gt;0,P89&gt;0),P89/O89,0)</f>
        <v>18124.067484662577</v>
      </c>
      <c r="R89" s="114">
        <f>SUM(R5:R88)</f>
        <v>19010.39</v>
      </c>
      <c r="S89" s="114">
        <f>SUM(S5:S88)</f>
        <v>2954223</v>
      </c>
      <c r="T89" s="115">
        <f>IF(AND(R89&gt;0,S89&gt;0),S89/R89,0)</f>
        <v>155.40044154801663</v>
      </c>
      <c r="U89" s="116"/>
      <c r="V89" s="116"/>
      <c r="W89" s="116"/>
      <c r="X89" s="116"/>
      <c r="Y89" s="116"/>
      <c r="Z89" s="116"/>
      <c r="AA89" s="116"/>
      <c r="AB89" s="116"/>
      <c r="AC89" s="116"/>
    </row>
    <row r="90" spans="1:29" s="4" customFormat="1" ht="15" customHeight="1" x14ac:dyDescent="0.15">
      <c r="A90" s="21"/>
      <c r="D90" s="42">
        <v>2</v>
      </c>
      <c r="E90" s="39">
        <f>COUNTIF(E5:E88,2)</f>
        <v>2</v>
      </c>
      <c r="F90" s="23"/>
      <c r="G90" s="23"/>
      <c r="H90" s="23"/>
      <c r="I90" s="24"/>
      <c r="J90" s="24"/>
      <c r="K90" s="24"/>
      <c r="L90" s="24"/>
      <c r="M90" s="24"/>
      <c r="N90" s="23"/>
      <c r="O90" s="23"/>
      <c r="P90" s="23"/>
      <c r="Q90" s="24"/>
      <c r="R90" s="24"/>
      <c r="S90" s="24"/>
      <c r="T90" s="24"/>
    </row>
    <row r="91" spans="1:29" s="4" customFormat="1" ht="15" customHeight="1" x14ac:dyDescent="0.15">
      <c r="A91" s="21"/>
      <c r="D91" s="42">
        <v>3</v>
      </c>
      <c r="E91" s="39">
        <f>COUNTIF(E5:E88,3)</f>
        <v>0</v>
      </c>
      <c r="F91" s="23">
        <f>COUNTA(F5:F88)</f>
        <v>2</v>
      </c>
      <c r="G91" s="23"/>
      <c r="H91" s="23"/>
      <c r="I91" s="24"/>
      <c r="J91" s="24"/>
      <c r="K91" s="24"/>
      <c r="L91" s="24"/>
      <c r="M91" s="24"/>
      <c r="N91" s="23">
        <f>COUNTA(N5:N88)</f>
        <v>3</v>
      </c>
      <c r="O91" s="23"/>
      <c r="P91" s="23"/>
      <c r="Q91" s="24"/>
      <c r="R91" s="24"/>
      <c r="S91" s="24"/>
      <c r="T91" s="24"/>
    </row>
    <row r="92" spans="1:29" s="4" customFormat="1" ht="15" customHeight="1" x14ac:dyDescent="0.15">
      <c r="A92" s="21"/>
      <c r="D92" s="42">
        <v>4</v>
      </c>
      <c r="E92" s="39">
        <f>COUNTIF(E5:E88,4)</f>
        <v>0</v>
      </c>
      <c r="F92" s="23"/>
      <c r="G92" s="23"/>
      <c r="H92" s="23"/>
      <c r="I92" s="24"/>
      <c r="J92" s="24"/>
      <c r="K92" s="24"/>
      <c r="L92" s="24"/>
      <c r="M92" s="24"/>
      <c r="N92" s="23"/>
      <c r="O92" s="23"/>
      <c r="P92" s="23"/>
      <c r="Q92" s="24"/>
      <c r="R92" s="24"/>
      <c r="S92" s="24"/>
      <c r="T92" s="24"/>
    </row>
    <row r="93" spans="1:29" s="4" customFormat="1" ht="15" customHeight="1" x14ac:dyDescent="0.15">
      <c r="A93" s="21"/>
      <c r="D93" s="42">
        <v>5</v>
      </c>
      <c r="E93" s="39">
        <f>COUNTIF(E5:E88,5)</f>
        <v>2</v>
      </c>
      <c r="F93" s="23"/>
      <c r="G93" s="23"/>
      <c r="H93" s="23"/>
      <c r="I93" s="24"/>
      <c r="J93" s="24"/>
      <c r="K93" s="24"/>
      <c r="L93" s="24"/>
      <c r="M93" s="24"/>
      <c r="N93" s="23"/>
      <c r="O93" s="23"/>
      <c r="P93" s="23"/>
      <c r="Q93" s="24"/>
      <c r="R93" s="24"/>
      <c r="S93" s="24"/>
      <c r="T93" s="24"/>
    </row>
    <row r="94" spans="1:29" s="4" customFormat="1" ht="15" customHeight="1" x14ac:dyDescent="0.15">
      <c r="A94" s="21"/>
      <c r="D94" s="42">
        <v>6</v>
      </c>
      <c r="E94" s="39">
        <f>COUNTIF(E5:E88,6)</f>
        <v>0</v>
      </c>
      <c r="F94" s="23"/>
      <c r="G94" s="23"/>
      <c r="H94" s="23"/>
      <c r="I94" s="24"/>
      <c r="J94" s="24"/>
      <c r="K94" s="24"/>
      <c r="L94" s="24"/>
      <c r="M94" s="24"/>
      <c r="N94" s="23"/>
      <c r="O94" s="23"/>
      <c r="P94" s="23"/>
      <c r="Q94" s="24"/>
      <c r="R94" s="24"/>
      <c r="S94" s="24"/>
      <c r="T94" s="24"/>
    </row>
    <row r="95" spans="1:29" s="4" customFormat="1" ht="15" customHeight="1" x14ac:dyDescent="0.15">
      <c r="A95" s="21"/>
      <c r="D95" s="22"/>
      <c r="E95" s="25"/>
      <c r="F95" s="23"/>
      <c r="G95" s="23"/>
      <c r="H95" s="23"/>
      <c r="I95" s="24"/>
      <c r="J95" s="24"/>
      <c r="K95" s="24"/>
      <c r="L95" s="24"/>
      <c r="M95" s="24"/>
      <c r="N95" s="23"/>
      <c r="O95" s="23"/>
      <c r="P95" s="23"/>
      <c r="Q95" s="24"/>
      <c r="R95" s="24"/>
      <c r="S95" s="24"/>
      <c r="T95" s="24"/>
    </row>
    <row r="96" spans="1:29" s="4" customFormat="1" ht="15" customHeight="1" x14ac:dyDescent="0.15">
      <c r="A96" s="21"/>
      <c r="D96" s="22"/>
      <c r="E96" s="25"/>
      <c r="F96" s="23"/>
      <c r="G96" s="23"/>
      <c r="H96" s="23"/>
      <c r="I96" s="24"/>
      <c r="J96" s="24"/>
      <c r="K96" s="24"/>
      <c r="L96" s="24"/>
      <c r="M96" s="24"/>
      <c r="N96" s="23"/>
      <c r="O96" s="23"/>
      <c r="P96" s="23"/>
      <c r="Q96" s="24"/>
      <c r="R96" s="24"/>
      <c r="S96" s="24"/>
      <c r="T96" s="24"/>
    </row>
    <row r="97" spans="1:20" s="4" customFormat="1" ht="15" customHeight="1" x14ac:dyDescent="0.15">
      <c r="A97" s="21"/>
      <c r="D97" s="22"/>
      <c r="E97" s="25"/>
      <c r="F97" s="23"/>
      <c r="G97" s="23"/>
      <c r="H97" s="23"/>
      <c r="I97" s="24"/>
      <c r="J97" s="24"/>
      <c r="K97" s="24"/>
      <c r="L97" s="24"/>
      <c r="M97" s="24"/>
      <c r="N97" s="23"/>
      <c r="O97" s="23"/>
      <c r="P97" s="23"/>
      <c r="Q97" s="24"/>
      <c r="R97" s="24"/>
      <c r="S97" s="24"/>
      <c r="T97" s="24"/>
    </row>
    <row r="98" spans="1:20" s="4" customFormat="1" ht="15" customHeight="1" x14ac:dyDescent="0.15">
      <c r="A98" s="21"/>
      <c r="D98" s="22"/>
      <c r="E98" s="25"/>
      <c r="F98" s="23"/>
      <c r="G98" s="23"/>
      <c r="H98" s="23"/>
      <c r="I98" s="24"/>
      <c r="J98" s="24"/>
      <c r="K98" s="24"/>
      <c r="L98" s="24"/>
      <c r="M98" s="24"/>
      <c r="N98" s="23"/>
      <c r="O98" s="23"/>
      <c r="P98" s="23"/>
      <c r="Q98" s="24"/>
      <c r="R98" s="24"/>
      <c r="S98" s="24"/>
      <c r="T98" s="24"/>
    </row>
    <row r="99" spans="1:20" s="4" customFormat="1" ht="15" customHeight="1" x14ac:dyDescent="0.15">
      <c r="A99" s="21"/>
      <c r="D99" s="22"/>
      <c r="E99" s="25"/>
      <c r="F99" s="23"/>
      <c r="G99" s="23"/>
      <c r="H99" s="23"/>
      <c r="I99" s="24"/>
      <c r="J99" s="24"/>
      <c r="K99" s="24"/>
      <c r="L99" s="24"/>
      <c r="M99" s="24"/>
      <c r="N99" s="23"/>
      <c r="O99" s="23"/>
      <c r="P99" s="23"/>
      <c r="Q99" s="24"/>
      <c r="R99" s="24"/>
      <c r="S99" s="24"/>
      <c r="T99" s="24"/>
    </row>
    <row r="100" spans="1:20" s="4" customFormat="1" ht="15" customHeight="1" x14ac:dyDescent="0.15">
      <c r="A100" s="21"/>
      <c r="D100" s="22"/>
      <c r="E100" s="25"/>
      <c r="F100" s="23"/>
      <c r="G100" s="23"/>
      <c r="H100" s="23"/>
      <c r="I100" s="24"/>
      <c r="J100" s="24"/>
      <c r="K100" s="24"/>
      <c r="L100" s="24"/>
      <c r="M100" s="24"/>
      <c r="N100" s="23"/>
      <c r="O100" s="23"/>
      <c r="P100" s="23"/>
      <c r="Q100" s="24"/>
      <c r="R100" s="24"/>
      <c r="S100" s="24"/>
      <c r="T100" s="24"/>
    </row>
    <row r="101" spans="1:20" s="4" customFormat="1" ht="15" customHeight="1" x14ac:dyDescent="0.15">
      <c r="A101" s="21"/>
      <c r="D101" s="22"/>
      <c r="E101" s="25"/>
      <c r="F101" s="23"/>
      <c r="G101" s="23"/>
      <c r="H101" s="23"/>
      <c r="I101" s="24"/>
      <c r="J101" s="24"/>
      <c r="K101" s="24"/>
      <c r="L101" s="24"/>
      <c r="M101" s="24"/>
      <c r="N101" s="23"/>
      <c r="O101" s="23"/>
      <c r="P101" s="23"/>
      <c r="Q101" s="24"/>
      <c r="R101" s="24"/>
      <c r="S101" s="24"/>
      <c r="T101" s="24"/>
    </row>
    <row r="102" spans="1:20" s="4" customFormat="1" ht="15" customHeight="1" x14ac:dyDescent="0.15">
      <c r="A102" s="21"/>
      <c r="D102" s="22"/>
      <c r="E102" s="25"/>
      <c r="F102" s="23"/>
      <c r="G102" s="23"/>
      <c r="H102" s="23"/>
      <c r="I102" s="24"/>
      <c r="J102" s="24"/>
      <c r="K102" s="24"/>
      <c r="L102" s="24"/>
      <c r="M102" s="24"/>
      <c r="N102" s="23"/>
      <c r="O102" s="23"/>
      <c r="P102" s="23"/>
      <c r="Q102" s="24"/>
      <c r="R102" s="24"/>
      <c r="S102" s="24"/>
      <c r="T102" s="24"/>
    </row>
    <row r="103" spans="1:20" s="4" customFormat="1" ht="15" customHeight="1" x14ac:dyDescent="0.15">
      <c r="A103" s="21"/>
      <c r="D103" s="22"/>
      <c r="E103" s="25"/>
      <c r="F103" s="23"/>
      <c r="G103" s="23"/>
      <c r="H103" s="23"/>
      <c r="I103" s="24"/>
      <c r="J103" s="24"/>
      <c r="K103" s="24"/>
      <c r="L103" s="24"/>
      <c r="M103" s="24"/>
      <c r="N103" s="23"/>
      <c r="O103" s="23"/>
      <c r="P103" s="23"/>
      <c r="Q103" s="24"/>
      <c r="R103" s="24"/>
      <c r="S103" s="24"/>
      <c r="T103" s="24"/>
    </row>
    <row r="104" spans="1:20" s="4" customFormat="1" ht="15" customHeight="1" x14ac:dyDescent="0.15">
      <c r="A104" s="21"/>
      <c r="D104" s="22"/>
      <c r="E104" s="25"/>
      <c r="F104" s="23"/>
      <c r="G104" s="23"/>
      <c r="H104" s="23"/>
      <c r="I104" s="24"/>
      <c r="J104" s="24"/>
      <c r="K104" s="24"/>
      <c r="L104" s="24"/>
      <c r="M104" s="24"/>
      <c r="N104" s="23"/>
      <c r="O104" s="23"/>
      <c r="P104" s="23"/>
      <c r="Q104" s="24"/>
      <c r="R104" s="24"/>
      <c r="S104" s="24"/>
      <c r="T104" s="24"/>
    </row>
    <row r="105" spans="1:20" s="4" customFormat="1" ht="15" customHeight="1" x14ac:dyDescent="0.15">
      <c r="A105" s="21"/>
      <c r="D105" s="22"/>
      <c r="E105" s="25"/>
      <c r="F105" s="23"/>
      <c r="G105" s="23"/>
      <c r="H105" s="23"/>
      <c r="I105" s="24"/>
      <c r="J105" s="24"/>
      <c r="K105" s="24"/>
      <c r="L105" s="24"/>
      <c r="M105" s="24"/>
      <c r="N105" s="23"/>
      <c r="O105" s="23"/>
      <c r="P105" s="23"/>
      <c r="Q105" s="24"/>
      <c r="R105" s="24"/>
      <c r="S105" s="24"/>
      <c r="T105" s="24"/>
    </row>
    <row r="106" spans="1:20" s="4" customFormat="1" ht="15" customHeight="1" x14ac:dyDescent="0.15">
      <c r="A106" s="21"/>
      <c r="D106" s="22"/>
      <c r="E106" s="25"/>
      <c r="F106" s="23"/>
      <c r="G106" s="23"/>
      <c r="H106" s="23"/>
      <c r="I106" s="24"/>
      <c r="J106" s="24"/>
      <c r="K106" s="24"/>
      <c r="L106" s="24"/>
      <c r="M106" s="24"/>
      <c r="N106" s="23"/>
      <c r="O106" s="23"/>
      <c r="P106" s="23"/>
      <c r="Q106" s="24"/>
      <c r="R106" s="24"/>
      <c r="S106" s="24"/>
      <c r="T106" s="24"/>
    </row>
    <row r="107" spans="1:20" s="4" customFormat="1" ht="15" customHeight="1" x14ac:dyDescent="0.15">
      <c r="A107" s="21"/>
      <c r="D107" s="22"/>
      <c r="E107" s="25"/>
      <c r="F107" s="23"/>
      <c r="G107" s="23"/>
      <c r="H107" s="23"/>
      <c r="I107" s="24"/>
      <c r="J107" s="24"/>
      <c r="K107" s="24"/>
      <c r="L107" s="24"/>
      <c r="M107" s="24"/>
      <c r="N107" s="23"/>
      <c r="O107" s="23"/>
      <c r="P107" s="23"/>
      <c r="Q107" s="24"/>
      <c r="R107" s="24"/>
      <c r="S107" s="24"/>
      <c r="T107" s="24"/>
    </row>
    <row r="108" spans="1:20" s="4" customFormat="1" ht="15" customHeight="1" x14ac:dyDescent="0.15">
      <c r="A108" s="21"/>
      <c r="D108" s="22"/>
      <c r="E108" s="25"/>
      <c r="F108" s="23"/>
      <c r="G108" s="23"/>
      <c r="H108" s="23"/>
      <c r="I108" s="24"/>
      <c r="J108" s="24"/>
      <c r="K108" s="24"/>
      <c r="L108" s="24"/>
      <c r="M108" s="24"/>
      <c r="N108" s="23"/>
      <c r="O108" s="23"/>
      <c r="P108" s="23"/>
      <c r="Q108" s="24"/>
      <c r="R108" s="24"/>
      <c r="S108" s="24"/>
      <c r="T108" s="24"/>
    </row>
    <row r="109" spans="1:20" s="4" customFormat="1" ht="15" customHeight="1" x14ac:dyDescent="0.15">
      <c r="A109" s="21"/>
      <c r="D109" s="22"/>
      <c r="E109" s="25"/>
      <c r="F109" s="23"/>
      <c r="G109" s="23"/>
      <c r="H109" s="23"/>
      <c r="I109" s="24"/>
      <c r="J109" s="24"/>
      <c r="K109" s="24"/>
      <c r="L109" s="24"/>
      <c r="M109" s="24"/>
      <c r="N109" s="23"/>
      <c r="O109" s="23"/>
      <c r="P109" s="23"/>
      <c r="Q109" s="24"/>
      <c r="R109" s="24"/>
      <c r="S109" s="24"/>
      <c r="T109" s="24"/>
    </row>
    <row r="110" spans="1:20" s="4" customFormat="1" ht="15" customHeight="1" x14ac:dyDescent="0.15">
      <c r="A110" s="21"/>
      <c r="D110" s="22"/>
      <c r="E110" s="25"/>
      <c r="F110" s="23"/>
      <c r="G110" s="23"/>
      <c r="H110" s="23"/>
      <c r="I110" s="24"/>
      <c r="J110" s="24"/>
      <c r="K110" s="24"/>
      <c r="L110" s="24"/>
      <c r="M110" s="24"/>
      <c r="N110" s="23"/>
      <c r="O110" s="23"/>
      <c r="P110" s="23"/>
      <c r="Q110" s="24"/>
      <c r="R110" s="24"/>
      <c r="S110" s="24"/>
      <c r="T110" s="24"/>
    </row>
    <row r="111" spans="1:20" s="4" customFormat="1" ht="15" customHeight="1" x14ac:dyDescent="0.15">
      <c r="A111" s="21"/>
      <c r="D111" s="22"/>
      <c r="E111" s="25"/>
      <c r="F111" s="23"/>
      <c r="G111" s="23"/>
      <c r="H111" s="23"/>
      <c r="I111" s="24"/>
      <c r="J111" s="24"/>
      <c r="K111" s="24"/>
      <c r="L111" s="24"/>
      <c r="M111" s="24"/>
      <c r="N111" s="23"/>
      <c r="O111" s="23"/>
      <c r="P111" s="23"/>
      <c r="Q111" s="24"/>
      <c r="R111" s="24"/>
      <c r="S111" s="24"/>
      <c r="T111" s="24"/>
    </row>
    <row r="112" spans="1:20" s="4" customFormat="1" ht="15" customHeight="1" x14ac:dyDescent="0.15">
      <c r="A112" s="21"/>
      <c r="D112" s="22"/>
      <c r="E112" s="25"/>
      <c r="F112" s="23"/>
      <c r="G112" s="23"/>
      <c r="H112" s="23"/>
      <c r="I112" s="24"/>
      <c r="J112" s="24"/>
      <c r="K112" s="24"/>
      <c r="L112" s="24"/>
      <c r="M112" s="24"/>
      <c r="N112" s="23"/>
      <c r="O112" s="23"/>
      <c r="P112" s="23"/>
      <c r="Q112" s="24"/>
      <c r="R112" s="24"/>
      <c r="S112" s="24"/>
      <c r="T112" s="24"/>
    </row>
    <row r="113" spans="1:20" s="4" customFormat="1" ht="15" customHeight="1" x14ac:dyDescent="0.15">
      <c r="A113" s="21"/>
      <c r="D113" s="22"/>
      <c r="E113" s="25"/>
      <c r="F113" s="23"/>
      <c r="G113" s="23"/>
      <c r="H113" s="23"/>
      <c r="I113" s="24"/>
      <c r="J113" s="24"/>
      <c r="K113" s="24"/>
      <c r="L113" s="24"/>
      <c r="M113" s="24"/>
      <c r="N113" s="23"/>
      <c r="O113" s="23"/>
      <c r="P113" s="23"/>
      <c r="Q113" s="24"/>
      <c r="R113" s="24"/>
      <c r="S113" s="24"/>
      <c r="T113" s="24"/>
    </row>
    <row r="114" spans="1:20" s="4" customFormat="1" ht="15" customHeight="1" x14ac:dyDescent="0.15">
      <c r="A114" s="21"/>
      <c r="D114" s="22"/>
      <c r="E114" s="25"/>
      <c r="F114" s="23"/>
      <c r="G114" s="23"/>
      <c r="H114" s="23"/>
      <c r="I114" s="24"/>
      <c r="J114" s="24"/>
      <c r="K114" s="24"/>
      <c r="L114" s="24"/>
      <c r="M114" s="24"/>
      <c r="N114" s="23"/>
      <c r="O114" s="23"/>
      <c r="P114" s="23"/>
      <c r="Q114" s="24"/>
      <c r="R114" s="24"/>
      <c r="S114" s="24"/>
      <c r="T114" s="24"/>
    </row>
    <row r="115" spans="1:20" s="4" customFormat="1" ht="15" customHeight="1" x14ac:dyDescent="0.15">
      <c r="A115" s="21"/>
      <c r="D115" s="22"/>
      <c r="E115" s="25"/>
      <c r="F115" s="23"/>
      <c r="G115" s="23"/>
      <c r="H115" s="23"/>
      <c r="I115" s="24"/>
      <c r="J115" s="24"/>
      <c r="K115" s="24"/>
      <c r="L115" s="24"/>
      <c r="M115" s="24"/>
      <c r="N115" s="23"/>
      <c r="O115" s="23"/>
      <c r="P115" s="23"/>
      <c r="Q115" s="24"/>
      <c r="R115" s="24"/>
      <c r="S115" s="24"/>
      <c r="T115" s="24"/>
    </row>
    <row r="116" spans="1:20" s="4" customFormat="1" ht="15" customHeight="1" x14ac:dyDescent="0.15">
      <c r="A116" s="21"/>
      <c r="D116" s="22"/>
      <c r="E116" s="25"/>
      <c r="F116" s="23"/>
      <c r="G116" s="23"/>
      <c r="H116" s="23"/>
      <c r="I116" s="24"/>
      <c r="J116" s="24"/>
      <c r="K116" s="24"/>
      <c r="L116" s="24"/>
      <c r="M116" s="24"/>
      <c r="N116" s="23"/>
      <c r="O116" s="23"/>
      <c r="P116" s="23"/>
      <c r="Q116" s="24"/>
      <c r="R116" s="24"/>
      <c r="S116" s="24"/>
      <c r="T116" s="24"/>
    </row>
    <row r="117" spans="1:20" s="4" customFormat="1" ht="15" customHeight="1" x14ac:dyDescent="0.15">
      <c r="A117" s="21"/>
      <c r="D117" s="22"/>
      <c r="E117" s="25"/>
      <c r="F117" s="23"/>
      <c r="G117" s="23"/>
      <c r="H117" s="23"/>
      <c r="I117" s="24"/>
      <c r="J117" s="24"/>
      <c r="K117" s="24"/>
      <c r="L117" s="24"/>
      <c r="M117" s="24"/>
      <c r="N117" s="23"/>
      <c r="O117" s="23"/>
      <c r="P117" s="23"/>
      <c r="Q117" s="24"/>
      <c r="R117" s="24"/>
      <c r="S117" s="24"/>
      <c r="T117" s="24"/>
    </row>
    <row r="118" spans="1:20" s="4" customFormat="1" ht="15" customHeight="1" x14ac:dyDescent="0.15">
      <c r="A118" s="21"/>
      <c r="D118" s="22"/>
      <c r="E118" s="25"/>
      <c r="F118" s="23"/>
      <c r="G118" s="23"/>
      <c r="H118" s="23"/>
      <c r="I118" s="24"/>
      <c r="J118" s="24"/>
      <c r="K118" s="24"/>
      <c r="L118" s="24"/>
      <c r="M118" s="24"/>
      <c r="N118" s="23"/>
      <c r="O118" s="23"/>
      <c r="P118" s="23"/>
      <c r="Q118" s="24"/>
      <c r="R118" s="24"/>
      <c r="S118" s="24"/>
      <c r="T118" s="24"/>
    </row>
    <row r="119" spans="1:20" s="4" customFormat="1" ht="15" customHeight="1" x14ac:dyDescent="0.15">
      <c r="A119" s="21"/>
      <c r="D119" s="22"/>
      <c r="E119" s="25"/>
      <c r="F119" s="23"/>
      <c r="G119" s="23"/>
      <c r="H119" s="23"/>
      <c r="I119" s="24"/>
      <c r="J119" s="24"/>
      <c r="K119" s="24"/>
      <c r="L119" s="24"/>
      <c r="M119" s="24"/>
      <c r="N119" s="23"/>
      <c r="O119" s="23"/>
      <c r="P119" s="23"/>
      <c r="Q119" s="24"/>
      <c r="R119" s="24"/>
      <c r="S119" s="24"/>
      <c r="T119" s="24"/>
    </row>
    <row r="120" spans="1:20" s="4" customFormat="1" ht="15" customHeight="1" x14ac:dyDescent="0.15">
      <c r="A120" s="21"/>
      <c r="D120" s="22"/>
      <c r="E120" s="25"/>
      <c r="F120" s="23"/>
      <c r="G120" s="23"/>
      <c r="H120" s="23"/>
      <c r="I120" s="24"/>
      <c r="J120" s="24"/>
      <c r="K120" s="24"/>
      <c r="L120" s="24"/>
      <c r="M120" s="24"/>
      <c r="N120" s="23"/>
      <c r="O120" s="23"/>
      <c r="P120" s="23"/>
      <c r="Q120" s="24"/>
      <c r="R120" s="24"/>
      <c r="S120" s="24"/>
      <c r="T120" s="24"/>
    </row>
    <row r="121" spans="1:20" s="4" customFormat="1" ht="15" customHeight="1" x14ac:dyDescent="0.15">
      <c r="A121" s="21"/>
      <c r="D121" s="22"/>
      <c r="E121" s="25"/>
      <c r="F121" s="23"/>
      <c r="G121" s="23"/>
      <c r="H121" s="23"/>
      <c r="I121" s="24"/>
      <c r="J121" s="24"/>
      <c r="K121" s="24"/>
      <c r="L121" s="24"/>
      <c r="M121" s="24"/>
      <c r="N121" s="23"/>
      <c r="O121" s="23"/>
      <c r="P121" s="23"/>
      <c r="Q121" s="24"/>
      <c r="R121" s="24"/>
      <c r="S121" s="24"/>
      <c r="T121" s="24"/>
    </row>
    <row r="122" spans="1:20" s="4" customFormat="1" ht="15" customHeight="1" x14ac:dyDescent="0.15">
      <c r="A122" s="21"/>
      <c r="D122" s="22"/>
      <c r="E122" s="25"/>
      <c r="F122" s="23"/>
      <c r="G122" s="23"/>
      <c r="H122" s="23"/>
      <c r="I122" s="24"/>
      <c r="J122" s="24"/>
      <c r="K122" s="24"/>
      <c r="L122" s="24"/>
      <c r="M122" s="24"/>
      <c r="N122" s="23"/>
      <c r="O122" s="23"/>
      <c r="P122" s="23"/>
      <c r="Q122" s="24"/>
      <c r="R122" s="24"/>
      <c r="S122" s="24"/>
      <c r="T122" s="24"/>
    </row>
    <row r="123" spans="1:20" s="4" customFormat="1" ht="15" customHeight="1" x14ac:dyDescent="0.15">
      <c r="A123" s="21"/>
      <c r="D123" s="22"/>
      <c r="E123" s="25"/>
      <c r="F123" s="23"/>
      <c r="G123" s="23"/>
      <c r="H123" s="23"/>
      <c r="I123" s="24"/>
      <c r="J123" s="24"/>
      <c r="K123" s="24"/>
      <c r="L123" s="24"/>
      <c r="M123" s="24"/>
      <c r="N123" s="23"/>
      <c r="O123" s="23"/>
      <c r="P123" s="23"/>
      <c r="Q123" s="24"/>
      <c r="R123" s="24"/>
      <c r="S123" s="24"/>
      <c r="T123" s="24"/>
    </row>
    <row r="124" spans="1:20" s="4" customFormat="1" ht="15" customHeight="1" x14ac:dyDescent="0.15">
      <c r="A124" s="21"/>
      <c r="D124" s="22"/>
      <c r="E124" s="25"/>
      <c r="F124" s="23"/>
      <c r="G124" s="23"/>
      <c r="H124" s="23"/>
      <c r="I124" s="24"/>
      <c r="J124" s="24"/>
      <c r="K124" s="24"/>
      <c r="L124" s="24"/>
      <c r="M124" s="24"/>
      <c r="N124" s="23"/>
      <c r="O124" s="23"/>
      <c r="P124" s="23"/>
      <c r="Q124" s="24"/>
      <c r="R124" s="24"/>
      <c r="S124" s="24"/>
      <c r="T124" s="24"/>
    </row>
    <row r="125" spans="1:20" s="4" customFormat="1" ht="15" customHeight="1" x14ac:dyDescent="0.15">
      <c r="A125" s="21"/>
      <c r="D125" s="22"/>
      <c r="E125" s="25"/>
      <c r="F125" s="23"/>
      <c r="G125" s="23"/>
      <c r="H125" s="23"/>
      <c r="I125" s="24"/>
      <c r="J125" s="24"/>
      <c r="K125" s="24"/>
      <c r="L125" s="24"/>
      <c r="M125" s="24"/>
      <c r="N125" s="23"/>
      <c r="O125" s="23"/>
      <c r="P125" s="23"/>
      <c r="Q125" s="24"/>
      <c r="R125" s="24"/>
      <c r="S125" s="24"/>
      <c r="T125" s="24"/>
    </row>
    <row r="126" spans="1:20" s="4" customFormat="1" ht="15" customHeight="1" x14ac:dyDescent="0.15">
      <c r="A126" s="21"/>
      <c r="D126" s="22"/>
      <c r="E126" s="25"/>
      <c r="F126" s="23"/>
      <c r="G126" s="23"/>
      <c r="H126" s="23"/>
      <c r="I126" s="24"/>
      <c r="J126" s="24"/>
      <c r="K126" s="24"/>
      <c r="L126" s="24"/>
      <c r="M126" s="24"/>
      <c r="N126" s="23"/>
      <c r="O126" s="23"/>
      <c r="P126" s="23"/>
      <c r="Q126" s="24"/>
      <c r="R126" s="24"/>
      <c r="S126" s="24"/>
      <c r="T126" s="24"/>
    </row>
    <row r="127" spans="1:20" s="4" customFormat="1" ht="15" customHeight="1" x14ac:dyDescent="0.15">
      <c r="A127" s="21"/>
      <c r="D127" s="22"/>
      <c r="E127" s="25"/>
      <c r="F127" s="23"/>
      <c r="G127" s="23"/>
      <c r="H127" s="23"/>
      <c r="I127" s="24"/>
      <c r="J127" s="24"/>
      <c r="K127" s="24"/>
      <c r="L127" s="24"/>
      <c r="M127" s="24"/>
      <c r="N127" s="23"/>
      <c r="O127" s="23"/>
      <c r="P127" s="23"/>
      <c r="Q127" s="24"/>
      <c r="R127" s="24"/>
      <c r="S127" s="24"/>
      <c r="T127" s="24"/>
    </row>
    <row r="128" spans="1:20" s="4" customFormat="1" ht="15" customHeight="1" x14ac:dyDescent="0.15">
      <c r="A128" s="21"/>
      <c r="D128" s="22"/>
      <c r="E128" s="25"/>
      <c r="F128" s="23"/>
      <c r="G128" s="23"/>
      <c r="H128" s="23"/>
      <c r="I128" s="24"/>
      <c r="J128" s="24"/>
      <c r="K128" s="24"/>
      <c r="L128" s="24"/>
      <c r="M128" s="24"/>
      <c r="N128" s="23"/>
      <c r="O128" s="23"/>
      <c r="P128" s="23"/>
      <c r="Q128" s="24"/>
      <c r="R128" s="24"/>
      <c r="S128" s="24"/>
      <c r="T128" s="24"/>
    </row>
    <row r="129" spans="1:20" s="4" customFormat="1" ht="15" customHeight="1" x14ac:dyDescent="0.15">
      <c r="A129" s="21"/>
      <c r="D129" s="22"/>
      <c r="E129" s="25"/>
      <c r="F129" s="23"/>
      <c r="G129" s="23"/>
      <c r="H129" s="23"/>
      <c r="I129" s="24"/>
      <c r="J129" s="24"/>
      <c r="K129" s="24"/>
      <c r="L129" s="24"/>
      <c r="M129" s="24"/>
      <c r="N129" s="23"/>
      <c r="O129" s="23"/>
      <c r="P129" s="23"/>
      <c r="Q129" s="24"/>
      <c r="R129" s="24"/>
      <c r="S129" s="24"/>
      <c r="T129" s="24"/>
    </row>
    <row r="130" spans="1:20" s="4" customFormat="1" ht="15" customHeight="1" x14ac:dyDescent="0.15">
      <c r="A130" s="21"/>
      <c r="D130" s="22"/>
      <c r="E130" s="25"/>
      <c r="F130" s="23"/>
      <c r="G130" s="23"/>
      <c r="H130" s="23"/>
      <c r="I130" s="24"/>
      <c r="J130" s="24"/>
      <c r="K130" s="24"/>
      <c r="L130" s="24"/>
      <c r="M130" s="24"/>
      <c r="N130" s="23"/>
      <c r="O130" s="23"/>
      <c r="P130" s="23"/>
      <c r="Q130" s="24"/>
      <c r="R130" s="24"/>
      <c r="S130" s="24"/>
      <c r="T130" s="24"/>
    </row>
    <row r="131" spans="1:20" s="4" customFormat="1" ht="15" customHeight="1" x14ac:dyDescent="0.15">
      <c r="A131" s="21"/>
      <c r="D131" s="22"/>
      <c r="E131" s="25"/>
      <c r="F131" s="23"/>
      <c r="G131" s="23"/>
      <c r="H131" s="23"/>
      <c r="I131" s="24"/>
      <c r="J131" s="24"/>
      <c r="K131" s="24"/>
      <c r="L131" s="24"/>
      <c r="M131" s="24"/>
      <c r="N131" s="23"/>
      <c r="O131" s="23"/>
      <c r="P131" s="23"/>
      <c r="Q131" s="24"/>
      <c r="R131" s="24"/>
      <c r="S131" s="24"/>
      <c r="T131" s="24"/>
    </row>
    <row r="132" spans="1:20" s="4" customFormat="1" ht="15" customHeight="1" x14ac:dyDescent="0.15">
      <c r="A132" s="21"/>
      <c r="D132" s="22"/>
      <c r="E132" s="25"/>
      <c r="F132" s="23"/>
      <c r="G132" s="23"/>
      <c r="H132" s="23"/>
      <c r="I132" s="24"/>
      <c r="J132" s="24"/>
      <c r="K132" s="24"/>
      <c r="L132" s="24"/>
      <c r="M132" s="24"/>
      <c r="N132" s="23"/>
      <c r="O132" s="23"/>
      <c r="P132" s="23"/>
      <c r="Q132" s="24"/>
      <c r="R132" s="24"/>
      <c r="S132" s="24"/>
      <c r="T132" s="24"/>
    </row>
    <row r="133" spans="1:20" s="4" customFormat="1" ht="15" customHeight="1" x14ac:dyDescent="0.15">
      <c r="A133" s="21"/>
      <c r="D133" s="22"/>
      <c r="E133" s="25"/>
      <c r="F133" s="23"/>
      <c r="G133" s="23"/>
      <c r="H133" s="23"/>
      <c r="I133" s="24"/>
      <c r="J133" s="24"/>
      <c r="K133" s="24"/>
      <c r="L133" s="24"/>
      <c r="M133" s="24"/>
      <c r="N133" s="23"/>
      <c r="O133" s="23"/>
      <c r="P133" s="23"/>
      <c r="Q133" s="24"/>
      <c r="R133" s="24"/>
      <c r="S133" s="24"/>
      <c r="T133" s="24"/>
    </row>
    <row r="134" spans="1:20" s="4" customFormat="1" ht="15" customHeight="1" x14ac:dyDescent="0.15">
      <c r="A134" s="21"/>
      <c r="D134" s="22"/>
      <c r="E134" s="25"/>
      <c r="F134" s="23"/>
      <c r="G134" s="23"/>
      <c r="H134" s="23"/>
      <c r="I134" s="24"/>
      <c r="J134" s="24"/>
      <c r="K134" s="24"/>
      <c r="L134" s="24"/>
      <c r="M134" s="24"/>
      <c r="N134" s="23"/>
      <c r="O134" s="23"/>
      <c r="P134" s="23"/>
      <c r="Q134" s="24"/>
      <c r="R134" s="24"/>
      <c r="S134" s="24"/>
      <c r="T134" s="24"/>
    </row>
    <row r="135" spans="1:20" s="4" customFormat="1" ht="15" customHeight="1" x14ac:dyDescent="0.15">
      <c r="A135" s="21"/>
      <c r="D135" s="22"/>
      <c r="E135" s="25"/>
      <c r="F135" s="23"/>
      <c r="G135" s="23"/>
      <c r="H135" s="23"/>
      <c r="I135" s="24"/>
      <c r="J135" s="24"/>
      <c r="K135" s="24"/>
      <c r="L135" s="24"/>
      <c r="M135" s="24"/>
      <c r="N135" s="23"/>
      <c r="O135" s="23"/>
      <c r="P135" s="23"/>
      <c r="Q135" s="24"/>
      <c r="R135" s="24"/>
      <c r="S135" s="24"/>
      <c r="T135" s="24"/>
    </row>
    <row r="136" spans="1:20" s="4" customFormat="1" ht="15" customHeight="1" x14ac:dyDescent="0.15">
      <c r="A136" s="21"/>
      <c r="D136" s="22"/>
      <c r="E136" s="25"/>
      <c r="F136" s="23"/>
      <c r="G136" s="23"/>
      <c r="H136" s="23"/>
      <c r="I136" s="24"/>
      <c r="J136" s="24"/>
      <c r="K136" s="24"/>
      <c r="L136" s="24"/>
      <c r="M136" s="24"/>
      <c r="N136" s="23"/>
      <c r="O136" s="23"/>
      <c r="P136" s="23"/>
      <c r="Q136" s="24"/>
      <c r="R136" s="24"/>
      <c r="S136" s="24"/>
      <c r="T136" s="24"/>
    </row>
    <row r="137" spans="1:20" s="4" customFormat="1" ht="15" customHeight="1" x14ac:dyDescent="0.15">
      <c r="A137" s="21"/>
      <c r="D137" s="22"/>
      <c r="E137" s="25"/>
      <c r="F137" s="23"/>
      <c r="G137" s="23"/>
      <c r="H137" s="23"/>
      <c r="I137" s="24"/>
      <c r="J137" s="24"/>
      <c r="K137" s="24"/>
      <c r="L137" s="24"/>
      <c r="M137" s="24"/>
      <c r="N137" s="23"/>
      <c r="O137" s="23"/>
      <c r="P137" s="23"/>
      <c r="Q137" s="24"/>
      <c r="R137" s="24"/>
      <c r="S137" s="24"/>
      <c r="T137" s="24"/>
    </row>
    <row r="138" spans="1:20" s="4" customFormat="1" ht="15" customHeight="1" x14ac:dyDescent="0.15">
      <c r="A138" s="21"/>
      <c r="D138" s="22"/>
      <c r="E138" s="25"/>
      <c r="F138" s="23"/>
      <c r="G138" s="23"/>
      <c r="H138" s="23"/>
      <c r="I138" s="24"/>
      <c r="J138" s="24"/>
      <c r="K138" s="24"/>
      <c r="L138" s="24"/>
      <c r="M138" s="24"/>
      <c r="N138" s="23"/>
      <c r="O138" s="23"/>
      <c r="P138" s="23"/>
      <c r="Q138" s="24"/>
      <c r="R138" s="24"/>
      <c r="S138" s="24"/>
      <c r="T138" s="24"/>
    </row>
    <row r="139" spans="1:20" s="4" customFormat="1" ht="15" customHeight="1" x14ac:dyDescent="0.15">
      <c r="A139" s="21"/>
      <c r="D139" s="22"/>
      <c r="E139" s="25"/>
      <c r="F139" s="23"/>
      <c r="G139" s="23"/>
      <c r="H139" s="23"/>
      <c r="I139" s="24"/>
      <c r="J139" s="24"/>
      <c r="K139" s="24"/>
      <c r="L139" s="24"/>
      <c r="M139" s="24"/>
      <c r="N139" s="23"/>
      <c r="O139" s="23"/>
      <c r="P139" s="23"/>
      <c r="Q139" s="24"/>
      <c r="R139" s="24"/>
      <c r="S139" s="24"/>
      <c r="T139" s="24"/>
    </row>
    <row r="140" spans="1:20" s="4" customFormat="1" ht="15" customHeight="1" x14ac:dyDescent="0.15">
      <c r="A140" s="21"/>
      <c r="D140" s="22"/>
      <c r="E140" s="25"/>
      <c r="F140" s="23"/>
      <c r="G140" s="23"/>
      <c r="H140" s="23"/>
      <c r="I140" s="24"/>
      <c r="J140" s="24"/>
      <c r="K140" s="24"/>
      <c r="L140" s="24"/>
      <c r="M140" s="24"/>
      <c r="N140" s="23"/>
      <c r="O140" s="23"/>
      <c r="P140" s="23"/>
      <c r="Q140" s="24"/>
      <c r="R140" s="24"/>
      <c r="S140" s="24"/>
      <c r="T140" s="24"/>
    </row>
    <row r="141" spans="1:20" s="4" customFormat="1" ht="15" customHeight="1" x14ac:dyDescent="0.15">
      <c r="A141" s="21"/>
      <c r="D141" s="22"/>
      <c r="E141" s="25"/>
      <c r="F141" s="23"/>
      <c r="G141" s="23"/>
      <c r="H141" s="23"/>
      <c r="I141" s="24"/>
      <c r="J141" s="24"/>
      <c r="K141" s="24"/>
      <c r="L141" s="24"/>
      <c r="M141" s="24"/>
      <c r="N141" s="23"/>
      <c r="O141" s="23"/>
      <c r="P141" s="23"/>
      <c r="Q141" s="24"/>
      <c r="R141" s="24"/>
      <c r="S141" s="24"/>
      <c r="T141" s="24"/>
    </row>
    <row r="142" spans="1:20" s="4" customFormat="1" ht="15" customHeight="1" x14ac:dyDescent="0.15">
      <c r="A142" s="21"/>
      <c r="D142" s="22"/>
      <c r="E142" s="25"/>
      <c r="F142" s="23"/>
      <c r="G142" s="23"/>
      <c r="H142" s="23"/>
      <c r="I142" s="24"/>
      <c r="J142" s="24"/>
      <c r="K142" s="24"/>
      <c r="L142" s="24"/>
      <c r="M142" s="24"/>
      <c r="N142" s="23"/>
      <c r="O142" s="23"/>
      <c r="P142" s="23"/>
      <c r="Q142" s="24"/>
      <c r="R142" s="24"/>
      <c r="S142" s="24"/>
      <c r="T142" s="24"/>
    </row>
    <row r="143" spans="1:20" s="4" customFormat="1" ht="15" customHeight="1" x14ac:dyDescent="0.15">
      <c r="A143" s="21"/>
      <c r="D143" s="22"/>
      <c r="E143" s="25"/>
      <c r="F143" s="23"/>
      <c r="G143" s="23"/>
      <c r="H143" s="23"/>
      <c r="I143" s="24"/>
      <c r="J143" s="24"/>
      <c r="K143" s="24"/>
      <c r="L143" s="24"/>
      <c r="M143" s="24"/>
      <c r="N143" s="23"/>
      <c r="O143" s="23"/>
      <c r="P143" s="23"/>
      <c r="Q143" s="24"/>
      <c r="R143" s="24"/>
      <c r="S143" s="24"/>
      <c r="T143" s="24"/>
    </row>
    <row r="144" spans="1:20" s="4" customFormat="1" ht="15" customHeight="1" x14ac:dyDescent="0.15">
      <c r="A144" s="21"/>
      <c r="D144" s="22"/>
      <c r="E144" s="25"/>
      <c r="F144" s="23"/>
      <c r="G144" s="23"/>
      <c r="H144" s="23"/>
      <c r="I144" s="24"/>
      <c r="J144" s="24"/>
      <c r="K144" s="24"/>
      <c r="L144" s="24"/>
      <c r="M144" s="24"/>
      <c r="N144" s="23"/>
      <c r="O144" s="23"/>
      <c r="P144" s="23"/>
      <c r="Q144" s="24"/>
      <c r="R144" s="24"/>
      <c r="S144" s="24"/>
      <c r="T144" s="24"/>
    </row>
    <row r="145" spans="1:20" s="4" customFormat="1" ht="15" customHeight="1" x14ac:dyDescent="0.15">
      <c r="A145" s="21"/>
      <c r="D145" s="22"/>
      <c r="E145" s="25"/>
      <c r="F145" s="23"/>
      <c r="G145" s="23"/>
      <c r="H145" s="23"/>
      <c r="I145" s="24"/>
      <c r="J145" s="24"/>
      <c r="K145" s="24"/>
      <c r="L145" s="24"/>
      <c r="M145" s="24"/>
      <c r="N145" s="23"/>
      <c r="O145" s="23"/>
      <c r="P145" s="23"/>
      <c r="Q145" s="24"/>
      <c r="R145" s="24"/>
      <c r="S145" s="24"/>
      <c r="T145" s="24"/>
    </row>
    <row r="146" spans="1:20" s="4" customFormat="1" ht="15" customHeight="1" x14ac:dyDescent="0.15">
      <c r="A146" s="21"/>
      <c r="D146" s="22"/>
      <c r="E146" s="25"/>
      <c r="F146" s="23"/>
      <c r="G146" s="23"/>
      <c r="H146" s="23"/>
      <c r="I146" s="24"/>
      <c r="J146" s="24"/>
      <c r="K146" s="24"/>
      <c r="L146" s="24"/>
      <c r="M146" s="24"/>
      <c r="N146" s="23"/>
      <c r="O146" s="23"/>
      <c r="P146" s="23"/>
      <c r="Q146" s="24"/>
      <c r="R146" s="24"/>
      <c r="S146" s="24"/>
      <c r="T146" s="24"/>
    </row>
    <row r="147" spans="1:20" s="4" customFormat="1" ht="15" customHeight="1" x14ac:dyDescent="0.15">
      <c r="A147" s="21"/>
      <c r="D147" s="22"/>
      <c r="E147" s="25"/>
      <c r="F147" s="23"/>
      <c r="G147" s="23"/>
      <c r="H147" s="23"/>
      <c r="I147" s="24"/>
      <c r="J147" s="24"/>
      <c r="K147" s="24"/>
      <c r="L147" s="24"/>
      <c r="M147" s="24"/>
      <c r="N147" s="23"/>
      <c r="O147" s="23"/>
      <c r="P147" s="23"/>
      <c r="Q147" s="24"/>
      <c r="R147" s="24"/>
      <c r="S147" s="24"/>
      <c r="T147" s="24"/>
    </row>
    <row r="148" spans="1:20" s="4" customFormat="1" ht="15" customHeight="1" x14ac:dyDescent="0.15">
      <c r="A148" s="21"/>
      <c r="D148" s="22"/>
      <c r="E148" s="25"/>
      <c r="F148" s="23"/>
      <c r="G148" s="23"/>
      <c r="H148" s="23"/>
      <c r="I148" s="24"/>
      <c r="J148" s="24"/>
      <c r="K148" s="24"/>
      <c r="L148" s="24"/>
      <c r="M148" s="24"/>
      <c r="N148" s="23"/>
      <c r="O148" s="23"/>
      <c r="P148" s="23"/>
      <c r="Q148" s="24"/>
      <c r="R148" s="24"/>
      <c r="S148" s="24"/>
      <c r="T148" s="24"/>
    </row>
    <row r="149" spans="1:20" s="4" customFormat="1" ht="15" customHeight="1" x14ac:dyDescent="0.15">
      <c r="A149" s="21"/>
      <c r="D149" s="22"/>
      <c r="E149" s="25"/>
      <c r="F149" s="23"/>
      <c r="G149" s="23"/>
      <c r="H149" s="23"/>
      <c r="I149" s="24"/>
      <c r="J149" s="24"/>
      <c r="K149" s="24"/>
      <c r="L149" s="24"/>
      <c r="M149" s="24"/>
      <c r="N149" s="23"/>
      <c r="O149" s="23"/>
      <c r="P149" s="23"/>
      <c r="Q149" s="24"/>
      <c r="R149" s="24"/>
      <c r="S149" s="24"/>
      <c r="T149" s="24"/>
    </row>
    <row r="150" spans="1:20" s="4" customFormat="1" ht="15" customHeight="1" x14ac:dyDescent="0.15">
      <c r="A150" s="21"/>
      <c r="D150" s="22"/>
      <c r="E150" s="25"/>
      <c r="F150" s="23"/>
      <c r="G150" s="23"/>
      <c r="H150" s="23"/>
      <c r="I150" s="24"/>
      <c r="J150" s="24"/>
      <c r="K150" s="24"/>
      <c r="L150" s="24"/>
      <c r="M150" s="24"/>
      <c r="N150" s="23"/>
      <c r="O150" s="23"/>
      <c r="P150" s="23"/>
      <c r="Q150" s="24"/>
      <c r="R150" s="24"/>
      <c r="S150" s="24"/>
      <c r="T150" s="24"/>
    </row>
    <row r="151" spans="1:20" s="4" customFormat="1" ht="15" customHeight="1" x14ac:dyDescent="0.15">
      <c r="A151" s="21"/>
      <c r="D151" s="22"/>
      <c r="E151" s="25"/>
      <c r="F151" s="23"/>
      <c r="G151" s="23"/>
      <c r="H151" s="23"/>
      <c r="I151" s="24"/>
      <c r="J151" s="24"/>
      <c r="K151" s="24"/>
      <c r="L151" s="24"/>
      <c r="M151" s="24"/>
      <c r="N151" s="23"/>
      <c r="O151" s="23"/>
      <c r="P151" s="23"/>
      <c r="Q151" s="24"/>
      <c r="R151" s="24"/>
      <c r="S151" s="24"/>
      <c r="T151" s="24"/>
    </row>
    <row r="152" spans="1:20" s="4" customFormat="1" ht="15" customHeight="1" x14ac:dyDescent="0.15">
      <c r="A152" s="21"/>
      <c r="D152" s="22"/>
      <c r="E152" s="25"/>
      <c r="F152" s="23"/>
      <c r="G152" s="23"/>
      <c r="H152" s="23"/>
      <c r="I152" s="24"/>
      <c r="J152" s="24"/>
      <c r="K152" s="24"/>
      <c r="L152" s="24"/>
      <c r="M152" s="24"/>
      <c r="N152" s="23"/>
      <c r="O152" s="23"/>
      <c r="P152" s="23"/>
      <c r="Q152" s="24"/>
      <c r="R152" s="24"/>
      <c r="S152" s="24"/>
      <c r="T152" s="24"/>
    </row>
    <row r="153" spans="1:20" s="4" customFormat="1" ht="15" customHeight="1" x14ac:dyDescent="0.15">
      <c r="A153" s="21"/>
      <c r="D153" s="22"/>
      <c r="E153" s="25"/>
      <c r="F153" s="23"/>
      <c r="G153" s="23"/>
      <c r="H153" s="23"/>
      <c r="I153" s="24"/>
      <c r="J153" s="24"/>
      <c r="K153" s="24"/>
      <c r="L153" s="24"/>
      <c r="M153" s="24"/>
      <c r="N153" s="23"/>
      <c r="O153" s="23"/>
      <c r="P153" s="23"/>
      <c r="Q153" s="24"/>
      <c r="R153" s="24"/>
      <c r="S153" s="24"/>
      <c r="T153" s="24"/>
    </row>
    <row r="154" spans="1:20" s="4" customFormat="1" ht="15" customHeight="1" x14ac:dyDescent="0.15">
      <c r="A154" s="21"/>
      <c r="D154" s="22"/>
      <c r="E154" s="25"/>
      <c r="F154" s="23"/>
      <c r="G154" s="23"/>
      <c r="H154" s="23"/>
      <c r="I154" s="24"/>
      <c r="J154" s="24"/>
      <c r="K154" s="24"/>
      <c r="L154" s="24"/>
      <c r="M154" s="24"/>
      <c r="N154" s="23"/>
      <c r="O154" s="23"/>
      <c r="P154" s="23"/>
      <c r="Q154" s="24"/>
      <c r="R154" s="24"/>
      <c r="S154" s="24"/>
      <c r="T154" s="24"/>
    </row>
    <row r="155" spans="1:20" s="4" customFormat="1" ht="15" customHeight="1" x14ac:dyDescent="0.15">
      <c r="A155" s="21"/>
      <c r="D155" s="22"/>
      <c r="E155" s="25"/>
      <c r="F155" s="23"/>
      <c r="G155" s="23"/>
      <c r="H155" s="23"/>
      <c r="I155" s="24"/>
      <c r="J155" s="24"/>
      <c r="K155" s="24"/>
      <c r="L155" s="24"/>
      <c r="M155" s="24"/>
      <c r="N155" s="23"/>
      <c r="O155" s="23"/>
      <c r="P155" s="23"/>
      <c r="Q155" s="24"/>
      <c r="R155" s="24"/>
      <c r="S155" s="24"/>
      <c r="T155" s="24"/>
    </row>
    <row r="156" spans="1:20" s="4" customFormat="1" ht="15" customHeight="1" x14ac:dyDescent="0.15">
      <c r="A156" s="21"/>
      <c r="D156" s="22"/>
      <c r="E156" s="25"/>
      <c r="F156" s="23"/>
      <c r="G156" s="23"/>
      <c r="H156" s="23"/>
      <c r="I156" s="24"/>
      <c r="J156" s="24"/>
      <c r="K156" s="24"/>
      <c r="L156" s="24"/>
      <c r="M156" s="24"/>
      <c r="N156" s="23"/>
      <c r="O156" s="23"/>
      <c r="P156" s="23"/>
      <c r="Q156" s="24"/>
      <c r="R156" s="24"/>
      <c r="S156" s="24"/>
      <c r="T156" s="24"/>
    </row>
    <row r="157" spans="1:20" s="4" customFormat="1" ht="15" customHeight="1" x14ac:dyDescent="0.15">
      <c r="A157" s="21"/>
      <c r="D157" s="22"/>
      <c r="E157" s="25"/>
      <c r="F157" s="23"/>
      <c r="G157" s="23"/>
      <c r="H157" s="23"/>
      <c r="I157" s="24"/>
      <c r="J157" s="24"/>
      <c r="K157" s="24"/>
      <c r="L157" s="24"/>
      <c r="M157" s="24"/>
      <c r="N157" s="23"/>
      <c r="O157" s="23"/>
      <c r="P157" s="23"/>
      <c r="Q157" s="24"/>
      <c r="R157" s="24"/>
      <c r="S157" s="24"/>
      <c r="T157" s="24"/>
    </row>
    <row r="158" spans="1:20" s="4" customFormat="1" ht="15" customHeight="1" x14ac:dyDescent="0.15">
      <c r="A158" s="21"/>
      <c r="D158" s="22"/>
      <c r="E158" s="25"/>
      <c r="F158" s="23"/>
      <c r="G158" s="23"/>
      <c r="H158" s="23"/>
      <c r="I158" s="24"/>
      <c r="J158" s="24"/>
      <c r="K158" s="24"/>
      <c r="L158" s="24"/>
      <c r="M158" s="24"/>
      <c r="N158" s="23"/>
      <c r="O158" s="23"/>
      <c r="P158" s="23"/>
      <c r="Q158" s="24"/>
      <c r="R158" s="24"/>
      <c r="S158" s="24"/>
      <c r="T158" s="24"/>
    </row>
    <row r="159" spans="1:20" s="4" customFormat="1" ht="15" customHeight="1" x14ac:dyDescent="0.15">
      <c r="A159" s="21"/>
      <c r="D159" s="22"/>
      <c r="E159" s="25"/>
      <c r="F159" s="23"/>
      <c r="G159" s="23"/>
      <c r="H159" s="23"/>
      <c r="I159" s="24"/>
      <c r="J159" s="24"/>
      <c r="K159" s="24"/>
      <c r="L159" s="24"/>
      <c r="M159" s="24"/>
      <c r="N159" s="23"/>
      <c r="O159" s="23"/>
      <c r="P159" s="23"/>
      <c r="Q159" s="24"/>
      <c r="R159" s="24"/>
      <c r="S159" s="24"/>
      <c r="T159" s="24"/>
    </row>
    <row r="160" spans="1:20" s="4" customFormat="1" ht="15" customHeight="1" x14ac:dyDescent="0.15">
      <c r="A160" s="21"/>
      <c r="D160" s="22"/>
      <c r="E160" s="25"/>
      <c r="F160" s="23"/>
      <c r="G160" s="23"/>
      <c r="H160" s="23"/>
      <c r="I160" s="24"/>
      <c r="J160" s="24"/>
      <c r="K160" s="24"/>
      <c r="L160" s="24"/>
      <c r="M160" s="24"/>
      <c r="N160" s="23"/>
      <c r="O160" s="23"/>
      <c r="P160" s="23"/>
      <c r="Q160" s="24"/>
      <c r="R160" s="24"/>
      <c r="S160" s="24"/>
      <c r="T160" s="24"/>
    </row>
    <row r="161" spans="1:20" s="4" customFormat="1" ht="15" customHeight="1" x14ac:dyDescent="0.15">
      <c r="A161" s="21"/>
      <c r="D161" s="22"/>
      <c r="E161" s="25"/>
      <c r="F161" s="23"/>
      <c r="G161" s="23"/>
      <c r="H161" s="23"/>
      <c r="I161" s="24"/>
      <c r="J161" s="24"/>
      <c r="K161" s="24"/>
      <c r="L161" s="24"/>
      <c r="M161" s="24"/>
      <c r="N161" s="23"/>
      <c r="O161" s="23"/>
      <c r="P161" s="23"/>
      <c r="Q161" s="24"/>
      <c r="R161" s="24"/>
      <c r="S161" s="24"/>
      <c r="T161" s="24"/>
    </row>
    <row r="162" spans="1:20" s="4" customFormat="1" ht="15" customHeight="1" x14ac:dyDescent="0.15">
      <c r="A162" s="21"/>
      <c r="D162" s="22"/>
      <c r="E162" s="25"/>
      <c r="F162" s="23"/>
      <c r="G162" s="23"/>
      <c r="H162" s="23"/>
      <c r="I162" s="24"/>
      <c r="J162" s="24"/>
      <c r="K162" s="24"/>
      <c r="L162" s="24"/>
      <c r="M162" s="24"/>
      <c r="N162" s="23"/>
      <c r="O162" s="23"/>
      <c r="P162" s="23"/>
      <c r="Q162" s="24"/>
      <c r="R162" s="24"/>
      <c r="S162" s="24"/>
      <c r="T162" s="24"/>
    </row>
    <row r="163" spans="1:20" s="4" customFormat="1" ht="15" customHeight="1" x14ac:dyDescent="0.15">
      <c r="A163" s="21"/>
      <c r="D163" s="22"/>
      <c r="E163" s="25"/>
      <c r="F163" s="23"/>
      <c r="G163" s="23"/>
      <c r="H163" s="23"/>
      <c r="I163" s="24"/>
      <c r="J163" s="24"/>
      <c r="K163" s="24"/>
      <c r="L163" s="24"/>
      <c r="M163" s="24"/>
      <c r="N163" s="23"/>
      <c r="O163" s="23"/>
      <c r="P163" s="23"/>
      <c r="Q163" s="24"/>
      <c r="R163" s="24"/>
      <c r="S163" s="24"/>
      <c r="T163" s="24"/>
    </row>
    <row r="164" spans="1:20" s="4" customFormat="1" ht="15" customHeight="1" x14ac:dyDescent="0.15">
      <c r="A164" s="21"/>
      <c r="D164" s="22"/>
      <c r="E164" s="25"/>
      <c r="F164" s="23"/>
      <c r="G164" s="23"/>
      <c r="H164" s="23"/>
      <c r="I164" s="24"/>
      <c r="J164" s="24"/>
      <c r="K164" s="24"/>
      <c r="L164" s="24"/>
      <c r="M164" s="24"/>
      <c r="N164" s="23"/>
      <c r="O164" s="23"/>
      <c r="P164" s="23"/>
      <c r="Q164" s="24"/>
      <c r="R164" s="24"/>
      <c r="S164" s="24"/>
      <c r="T164" s="24"/>
    </row>
    <row r="165" spans="1:20" s="4" customFormat="1" ht="15" customHeight="1" x14ac:dyDescent="0.15">
      <c r="A165" s="21"/>
      <c r="D165" s="22"/>
      <c r="E165" s="25"/>
      <c r="F165" s="23"/>
      <c r="G165" s="23"/>
      <c r="H165" s="23"/>
      <c r="I165" s="24"/>
      <c r="J165" s="24"/>
      <c r="K165" s="24"/>
      <c r="L165" s="24"/>
      <c r="M165" s="24"/>
      <c r="N165" s="23"/>
      <c r="O165" s="23"/>
      <c r="P165" s="23"/>
      <c r="Q165" s="24"/>
      <c r="R165" s="24"/>
      <c r="S165" s="24"/>
      <c r="T165" s="24"/>
    </row>
    <row r="166" spans="1:20" s="4" customFormat="1" ht="15" customHeight="1" x14ac:dyDescent="0.15">
      <c r="A166" s="21"/>
      <c r="D166" s="22"/>
      <c r="E166" s="25"/>
      <c r="F166" s="23"/>
      <c r="G166" s="23"/>
      <c r="H166" s="23"/>
      <c r="I166" s="24"/>
      <c r="J166" s="24"/>
      <c r="K166" s="24"/>
      <c r="L166" s="24"/>
      <c r="M166" s="24"/>
      <c r="N166" s="23"/>
      <c r="O166" s="23"/>
      <c r="P166" s="23"/>
      <c r="Q166" s="24"/>
      <c r="R166" s="24"/>
      <c r="S166" s="24"/>
      <c r="T166" s="24"/>
    </row>
    <row r="167" spans="1:20" s="4" customFormat="1" ht="15" customHeight="1" x14ac:dyDescent="0.15">
      <c r="A167" s="21"/>
      <c r="D167" s="22"/>
      <c r="E167" s="25"/>
      <c r="F167" s="23"/>
      <c r="G167" s="23"/>
      <c r="H167" s="23"/>
      <c r="I167" s="24"/>
      <c r="J167" s="24"/>
      <c r="K167" s="24"/>
      <c r="L167" s="24"/>
      <c r="M167" s="24"/>
      <c r="N167" s="23"/>
      <c r="O167" s="23"/>
      <c r="P167" s="23"/>
      <c r="Q167" s="24"/>
      <c r="R167" s="24"/>
      <c r="S167" s="24"/>
      <c r="T167" s="24"/>
    </row>
    <row r="168" spans="1:20" s="4" customFormat="1" ht="15" customHeight="1" x14ac:dyDescent="0.15">
      <c r="A168" s="21"/>
      <c r="D168" s="22"/>
      <c r="E168" s="25"/>
      <c r="F168" s="23"/>
      <c r="G168" s="23"/>
      <c r="H168" s="23"/>
      <c r="I168" s="24"/>
      <c r="J168" s="24"/>
      <c r="K168" s="24"/>
      <c r="L168" s="24"/>
      <c r="M168" s="24"/>
      <c r="N168" s="23"/>
      <c r="O168" s="23"/>
      <c r="P168" s="23"/>
      <c r="Q168" s="24"/>
      <c r="R168" s="24"/>
      <c r="S168" s="24"/>
      <c r="T168" s="24"/>
    </row>
    <row r="169" spans="1:20" s="4" customFormat="1" ht="15" customHeight="1" x14ac:dyDescent="0.15">
      <c r="A169" s="21"/>
      <c r="D169" s="22"/>
      <c r="E169" s="25"/>
      <c r="F169" s="23"/>
      <c r="G169" s="23"/>
      <c r="H169" s="23"/>
      <c r="I169" s="24"/>
      <c r="J169" s="24"/>
      <c r="K169" s="24"/>
      <c r="L169" s="24"/>
      <c r="M169" s="24"/>
      <c r="N169" s="23"/>
      <c r="O169" s="23"/>
      <c r="P169" s="23"/>
      <c r="Q169" s="24"/>
      <c r="R169" s="24"/>
      <c r="S169" s="24"/>
      <c r="T169" s="24"/>
    </row>
    <row r="170" spans="1:20" s="4" customFormat="1" ht="15" customHeight="1" x14ac:dyDescent="0.15">
      <c r="A170" s="21"/>
      <c r="D170" s="22"/>
      <c r="E170" s="25"/>
      <c r="F170" s="23"/>
      <c r="G170" s="23"/>
      <c r="H170" s="23"/>
      <c r="I170" s="24"/>
      <c r="J170" s="24"/>
      <c r="K170" s="24"/>
      <c r="L170" s="24"/>
      <c r="M170" s="24"/>
      <c r="N170" s="23"/>
      <c r="O170" s="23"/>
      <c r="P170" s="23"/>
      <c r="Q170" s="24"/>
      <c r="R170" s="24"/>
      <c r="S170" s="24"/>
      <c r="T170" s="24"/>
    </row>
    <row r="171" spans="1:20" s="4" customFormat="1" ht="15" customHeight="1" x14ac:dyDescent="0.15">
      <c r="A171" s="21"/>
      <c r="D171" s="22"/>
      <c r="E171" s="25"/>
      <c r="F171" s="23"/>
      <c r="G171" s="23"/>
      <c r="H171" s="23"/>
      <c r="I171" s="24"/>
      <c r="J171" s="24"/>
      <c r="K171" s="24"/>
      <c r="L171" s="24"/>
      <c r="M171" s="24"/>
      <c r="N171" s="23"/>
      <c r="O171" s="23"/>
      <c r="P171" s="23"/>
      <c r="Q171" s="24"/>
      <c r="R171" s="24"/>
      <c r="S171" s="24"/>
      <c r="T171" s="24"/>
    </row>
    <row r="172" spans="1:20" s="4" customFormat="1" ht="15" customHeight="1" x14ac:dyDescent="0.15">
      <c r="A172" s="21"/>
      <c r="D172" s="22"/>
      <c r="E172" s="25"/>
      <c r="F172" s="23"/>
      <c r="G172" s="23"/>
      <c r="H172" s="23"/>
      <c r="I172" s="24"/>
      <c r="J172" s="24"/>
      <c r="K172" s="24"/>
      <c r="L172" s="24"/>
      <c r="M172" s="24"/>
      <c r="N172" s="23"/>
      <c r="O172" s="23"/>
      <c r="P172" s="23"/>
      <c r="Q172" s="24"/>
      <c r="R172" s="24"/>
      <c r="S172" s="24"/>
      <c r="T172" s="24"/>
    </row>
    <row r="173" spans="1:20" s="4" customFormat="1" ht="15" customHeight="1" x14ac:dyDescent="0.15">
      <c r="A173" s="21"/>
      <c r="D173" s="22"/>
      <c r="E173" s="25"/>
      <c r="F173" s="23"/>
      <c r="G173" s="23"/>
      <c r="H173" s="23"/>
      <c r="I173" s="24"/>
      <c r="J173" s="24"/>
      <c r="K173" s="24"/>
      <c r="L173" s="24"/>
      <c r="M173" s="24"/>
      <c r="N173" s="23"/>
      <c r="O173" s="23"/>
      <c r="P173" s="23"/>
      <c r="Q173" s="24"/>
      <c r="R173" s="24"/>
      <c r="S173" s="24"/>
      <c r="T173" s="24"/>
    </row>
    <row r="174" spans="1:20" s="4" customFormat="1" ht="15" customHeight="1" x14ac:dyDescent="0.15">
      <c r="A174" s="21"/>
      <c r="D174" s="22"/>
      <c r="E174" s="25"/>
      <c r="F174" s="23"/>
      <c r="G174" s="23"/>
      <c r="H174" s="23"/>
      <c r="I174" s="24"/>
      <c r="J174" s="24"/>
      <c r="K174" s="24"/>
      <c r="L174" s="24"/>
      <c r="M174" s="24"/>
      <c r="N174" s="23"/>
      <c r="O174" s="23"/>
      <c r="P174" s="23"/>
      <c r="Q174" s="24"/>
      <c r="R174" s="24"/>
      <c r="S174" s="24"/>
      <c r="T174" s="24"/>
    </row>
    <row r="175" spans="1:20" s="4" customFormat="1" ht="15" customHeight="1" x14ac:dyDescent="0.15">
      <c r="A175" s="21"/>
      <c r="D175" s="22"/>
      <c r="E175" s="25"/>
      <c r="F175" s="23"/>
      <c r="G175" s="23"/>
      <c r="H175" s="23"/>
      <c r="I175" s="24"/>
      <c r="J175" s="24"/>
      <c r="K175" s="24"/>
      <c r="L175" s="24"/>
      <c r="M175" s="24"/>
      <c r="N175" s="23"/>
      <c r="O175" s="23"/>
      <c r="P175" s="23"/>
      <c r="Q175" s="24"/>
      <c r="R175" s="24"/>
      <c r="S175" s="24"/>
      <c r="T175" s="24"/>
    </row>
    <row r="176" spans="1:20" s="4" customFormat="1" ht="15" customHeight="1" x14ac:dyDescent="0.15">
      <c r="A176" s="21"/>
      <c r="D176" s="22"/>
      <c r="E176" s="25"/>
      <c r="F176" s="23"/>
      <c r="G176" s="23"/>
      <c r="H176" s="23"/>
      <c r="I176" s="24"/>
      <c r="J176" s="24"/>
      <c r="K176" s="24"/>
      <c r="L176" s="24"/>
      <c r="M176" s="24"/>
      <c r="N176" s="23"/>
      <c r="O176" s="23"/>
      <c r="P176" s="23"/>
      <c r="Q176" s="24"/>
      <c r="R176" s="24"/>
      <c r="S176" s="24"/>
      <c r="T176" s="24"/>
    </row>
    <row r="177" spans="1:20" s="4" customFormat="1" ht="15" customHeight="1" x14ac:dyDescent="0.15">
      <c r="A177" s="21"/>
      <c r="D177" s="22"/>
      <c r="E177" s="25"/>
      <c r="F177" s="23"/>
      <c r="G177" s="23"/>
      <c r="H177" s="23"/>
      <c r="I177" s="24"/>
      <c r="J177" s="24"/>
      <c r="K177" s="24"/>
      <c r="L177" s="24"/>
      <c r="M177" s="24"/>
      <c r="N177" s="23"/>
      <c r="O177" s="23"/>
      <c r="P177" s="23"/>
      <c r="Q177" s="24"/>
      <c r="R177" s="24"/>
      <c r="S177" s="24"/>
      <c r="T177" s="24"/>
    </row>
    <row r="178" spans="1:20" s="4" customFormat="1" ht="15" customHeight="1" x14ac:dyDescent="0.15">
      <c r="A178" s="21"/>
      <c r="D178" s="22"/>
      <c r="E178" s="25"/>
      <c r="F178" s="23"/>
      <c r="G178" s="23"/>
      <c r="H178" s="23"/>
      <c r="I178" s="24"/>
      <c r="J178" s="24"/>
      <c r="K178" s="24"/>
      <c r="L178" s="24"/>
      <c r="M178" s="24"/>
      <c r="N178" s="23"/>
      <c r="O178" s="23"/>
      <c r="P178" s="23"/>
      <c r="Q178" s="24"/>
      <c r="R178" s="24"/>
      <c r="S178" s="24"/>
      <c r="T178" s="24"/>
    </row>
    <row r="179" spans="1:20" s="4" customFormat="1" ht="15" customHeight="1" x14ac:dyDescent="0.15">
      <c r="A179" s="21"/>
      <c r="D179" s="22"/>
      <c r="E179" s="25"/>
      <c r="F179" s="23"/>
      <c r="G179" s="23"/>
      <c r="H179" s="23"/>
      <c r="I179" s="24"/>
      <c r="J179" s="24"/>
      <c r="K179" s="24"/>
      <c r="L179" s="24"/>
      <c r="M179" s="24"/>
      <c r="N179" s="23"/>
      <c r="O179" s="23"/>
      <c r="P179" s="23"/>
      <c r="Q179" s="24"/>
      <c r="R179" s="24"/>
      <c r="S179" s="24"/>
      <c r="T179" s="24"/>
    </row>
    <row r="180" spans="1:20" s="4" customFormat="1" ht="15" customHeight="1" x14ac:dyDescent="0.15">
      <c r="A180" s="21"/>
      <c r="D180" s="22"/>
      <c r="E180" s="25"/>
      <c r="F180" s="23"/>
      <c r="G180" s="23"/>
      <c r="H180" s="23"/>
      <c r="I180" s="24"/>
      <c r="J180" s="24"/>
      <c r="K180" s="24"/>
      <c r="L180" s="24"/>
      <c r="M180" s="24"/>
      <c r="N180" s="23"/>
      <c r="O180" s="23"/>
      <c r="P180" s="23"/>
      <c r="Q180" s="24"/>
      <c r="R180" s="24"/>
      <c r="S180" s="24"/>
      <c r="T180" s="24"/>
    </row>
    <row r="181" spans="1:20" s="4" customFormat="1" ht="15" customHeight="1" x14ac:dyDescent="0.15">
      <c r="A181" s="21"/>
      <c r="D181" s="22"/>
      <c r="E181" s="25"/>
      <c r="F181" s="23"/>
      <c r="G181" s="23"/>
      <c r="H181" s="23"/>
      <c r="I181" s="24"/>
      <c r="J181" s="24"/>
      <c r="K181" s="24"/>
      <c r="L181" s="24"/>
      <c r="M181" s="24"/>
      <c r="N181" s="23"/>
      <c r="O181" s="23"/>
      <c r="P181" s="23"/>
      <c r="Q181" s="24"/>
      <c r="R181" s="24"/>
      <c r="S181" s="24"/>
      <c r="T181" s="24"/>
    </row>
    <row r="182" spans="1:20" s="4" customFormat="1" ht="15" customHeight="1" x14ac:dyDescent="0.15">
      <c r="A182" s="21"/>
      <c r="D182" s="22"/>
      <c r="E182" s="25"/>
      <c r="F182" s="23"/>
      <c r="G182" s="23"/>
      <c r="H182" s="23"/>
      <c r="I182" s="24"/>
      <c r="J182" s="24"/>
      <c r="K182" s="24"/>
      <c r="L182" s="24"/>
      <c r="M182" s="24"/>
      <c r="N182" s="23"/>
      <c r="O182" s="23"/>
      <c r="P182" s="23"/>
      <c r="Q182" s="24"/>
      <c r="R182" s="24"/>
      <c r="S182" s="24"/>
      <c r="T182" s="24"/>
    </row>
    <row r="183" spans="1:20" s="4" customFormat="1" ht="15" customHeight="1" x14ac:dyDescent="0.15">
      <c r="A183" s="21"/>
      <c r="D183" s="22"/>
      <c r="E183" s="25"/>
      <c r="F183" s="23"/>
      <c r="G183" s="23"/>
      <c r="H183" s="23"/>
      <c r="I183" s="24"/>
      <c r="J183" s="24"/>
      <c r="K183" s="24"/>
      <c r="L183" s="24"/>
      <c r="M183" s="24"/>
      <c r="N183" s="23"/>
      <c r="O183" s="23"/>
      <c r="P183" s="23"/>
      <c r="Q183" s="24"/>
      <c r="R183" s="24"/>
      <c r="S183" s="24"/>
      <c r="T183" s="24"/>
    </row>
    <row r="184" spans="1:20" s="4" customFormat="1" ht="15" customHeight="1" x14ac:dyDescent="0.15">
      <c r="A184" s="21"/>
      <c r="D184" s="22"/>
      <c r="E184" s="25"/>
      <c r="F184" s="23"/>
      <c r="G184" s="23"/>
      <c r="H184" s="23"/>
      <c r="I184" s="24"/>
      <c r="J184" s="24"/>
      <c r="K184" s="24"/>
      <c r="L184" s="24"/>
      <c r="M184" s="24"/>
      <c r="N184" s="23"/>
      <c r="O184" s="23"/>
      <c r="P184" s="23"/>
      <c r="Q184" s="24"/>
      <c r="R184" s="24"/>
      <c r="S184" s="24"/>
      <c r="T184" s="24"/>
    </row>
    <row r="185" spans="1:20" s="4" customFormat="1" ht="15" customHeight="1" x14ac:dyDescent="0.15">
      <c r="A185" s="21"/>
      <c r="D185" s="22"/>
      <c r="E185" s="25"/>
      <c r="F185" s="23"/>
      <c r="G185" s="23"/>
      <c r="H185" s="23"/>
      <c r="I185" s="24"/>
      <c r="J185" s="24"/>
      <c r="K185" s="24"/>
      <c r="L185" s="24"/>
      <c r="M185" s="24"/>
      <c r="N185" s="23"/>
      <c r="O185" s="23"/>
      <c r="P185" s="23"/>
      <c r="Q185" s="24"/>
      <c r="R185" s="24"/>
      <c r="S185" s="24"/>
      <c r="T185" s="24"/>
    </row>
    <row r="186" spans="1:20" s="4" customFormat="1" ht="15" customHeight="1" x14ac:dyDescent="0.15">
      <c r="A186" s="21"/>
      <c r="D186" s="22"/>
      <c r="E186" s="25"/>
      <c r="F186" s="23"/>
      <c r="G186" s="23"/>
      <c r="H186" s="23"/>
      <c r="I186" s="24"/>
      <c r="J186" s="24"/>
      <c r="K186" s="24"/>
      <c r="L186" s="24"/>
      <c r="M186" s="24"/>
      <c r="N186" s="23"/>
      <c r="O186" s="23"/>
      <c r="P186" s="23"/>
      <c r="Q186" s="24"/>
      <c r="R186" s="24"/>
      <c r="S186" s="24"/>
      <c r="T186" s="24"/>
    </row>
    <row r="187" spans="1:20" s="4" customFormat="1" ht="15" customHeight="1" x14ac:dyDescent="0.15">
      <c r="A187" s="21"/>
      <c r="D187" s="22"/>
      <c r="E187" s="25"/>
      <c r="F187" s="23"/>
      <c r="G187" s="23"/>
      <c r="H187" s="23"/>
      <c r="I187" s="24"/>
      <c r="J187" s="24"/>
      <c r="K187" s="24"/>
      <c r="L187" s="24"/>
      <c r="M187" s="24"/>
      <c r="N187" s="23"/>
      <c r="O187" s="23"/>
      <c r="P187" s="23"/>
      <c r="Q187" s="24"/>
      <c r="R187" s="24"/>
      <c r="S187" s="24"/>
      <c r="T187" s="24"/>
    </row>
    <row r="188" spans="1:20" s="4" customFormat="1" ht="15" customHeight="1" x14ac:dyDescent="0.15">
      <c r="A188" s="21"/>
      <c r="D188" s="22"/>
      <c r="E188" s="25"/>
      <c r="F188" s="23"/>
      <c r="G188" s="23"/>
      <c r="H188" s="23"/>
      <c r="I188" s="24"/>
      <c r="J188" s="24"/>
      <c r="K188" s="24"/>
      <c r="L188" s="24"/>
      <c r="M188" s="24"/>
      <c r="N188" s="23"/>
      <c r="O188" s="23"/>
      <c r="P188" s="23"/>
      <c r="Q188" s="24"/>
      <c r="R188" s="24"/>
      <c r="S188" s="24"/>
      <c r="T188" s="24"/>
    </row>
    <row r="189" spans="1:20" s="4" customFormat="1" ht="15" customHeight="1" x14ac:dyDescent="0.15">
      <c r="A189" s="21"/>
      <c r="D189" s="22"/>
      <c r="E189" s="25"/>
      <c r="F189" s="23"/>
      <c r="G189" s="23"/>
      <c r="H189" s="23"/>
      <c r="I189" s="24"/>
      <c r="J189" s="24"/>
      <c r="K189" s="24"/>
      <c r="L189" s="24"/>
      <c r="M189" s="24"/>
      <c r="N189" s="23"/>
      <c r="O189" s="23"/>
      <c r="P189" s="23"/>
      <c r="Q189" s="24"/>
      <c r="R189" s="24"/>
      <c r="S189" s="24"/>
      <c r="T189" s="24"/>
    </row>
    <row r="190" spans="1:20" s="4" customFormat="1" ht="15" customHeight="1" x14ac:dyDescent="0.15">
      <c r="A190" s="21"/>
      <c r="D190" s="22"/>
      <c r="E190" s="25"/>
      <c r="F190" s="23"/>
      <c r="G190" s="23"/>
      <c r="H190" s="23"/>
      <c r="I190" s="24"/>
      <c r="J190" s="24"/>
      <c r="K190" s="24"/>
      <c r="L190" s="24"/>
      <c r="M190" s="24"/>
      <c r="N190" s="23"/>
      <c r="O190" s="23"/>
      <c r="P190" s="23"/>
      <c r="Q190" s="24"/>
      <c r="R190" s="24"/>
      <c r="S190" s="24"/>
      <c r="T190" s="24"/>
    </row>
    <row r="191" spans="1:20" s="4" customFormat="1" ht="15" customHeight="1" x14ac:dyDescent="0.15">
      <c r="A191" s="21"/>
      <c r="D191" s="22"/>
      <c r="E191" s="25"/>
      <c r="F191" s="23"/>
      <c r="G191" s="23"/>
      <c r="H191" s="23"/>
      <c r="I191" s="24"/>
      <c r="J191" s="24"/>
      <c r="K191" s="24"/>
      <c r="L191" s="24"/>
      <c r="M191" s="24"/>
      <c r="N191" s="23"/>
      <c r="O191" s="23"/>
      <c r="P191" s="23"/>
      <c r="Q191" s="24"/>
      <c r="R191" s="24"/>
      <c r="S191" s="24"/>
      <c r="T191" s="24"/>
    </row>
    <row r="192" spans="1:20" s="4" customFormat="1" ht="15" customHeight="1" x14ac:dyDescent="0.15">
      <c r="A192" s="21"/>
      <c r="D192" s="22"/>
      <c r="E192" s="25"/>
      <c r="F192" s="23"/>
      <c r="G192" s="23"/>
      <c r="H192" s="23"/>
      <c r="I192" s="24"/>
      <c r="J192" s="24"/>
      <c r="K192" s="24"/>
      <c r="L192" s="24"/>
      <c r="M192" s="24"/>
      <c r="N192" s="23"/>
      <c r="O192" s="23"/>
      <c r="P192" s="23"/>
      <c r="Q192" s="24"/>
      <c r="R192" s="24"/>
      <c r="S192" s="24"/>
      <c r="T192" s="24"/>
    </row>
    <row r="193" spans="1:20" s="4" customFormat="1" ht="15" customHeight="1" x14ac:dyDescent="0.15">
      <c r="A193" s="21"/>
      <c r="D193" s="22"/>
      <c r="E193" s="25"/>
      <c r="F193" s="23"/>
      <c r="G193" s="23"/>
      <c r="H193" s="23"/>
      <c r="I193" s="24"/>
      <c r="J193" s="24"/>
      <c r="K193" s="24"/>
      <c r="L193" s="24"/>
      <c r="M193" s="24"/>
      <c r="N193" s="23"/>
      <c r="O193" s="23"/>
      <c r="P193" s="23"/>
      <c r="Q193" s="24"/>
      <c r="R193" s="24"/>
      <c r="S193" s="24"/>
      <c r="T193" s="24"/>
    </row>
    <row r="194" spans="1:20" s="4" customFormat="1" ht="15" customHeight="1" x14ac:dyDescent="0.15">
      <c r="A194" s="21"/>
      <c r="D194" s="22"/>
      <c r="E194" s="25"/>
      <c r="F194" s="23"/>
      <c r="G194" s="23"/>
      <c r="H194" s="23"/>
      <c r="I194" s="24"/>
      <c r="J194" s="24"/>
      <c r="K194" s="24"/>
      <c r="L194" s="24"/>
      <c r="M194" s="24"/>
      <c r="N194" s="23"/>
      <c r="O194" s="23"/>
      <c r="P194" s="23"/>
      <c r="Q194" s="24"/>
      <c r="R194" s="24"/>
      <c r="S194" s="24"/>
      <c r="T194" s="24"/>
    </row>
    <row r="195" spans="1:20" s="4" customFormat="1" ht="15" customHeight="1" x14ac:dyDescent="0.15">
      <c r="A195" s="21"/>
      <c r="D195" s="22"/>
      <c r="E195" s="25"/>
      <c r="F195" s="23"/>
      <c r="G195" s="23"/>
      <c r="H195" s="23"/>
      <c r="I195" s="24"/>
      <c r="J195" s="24"/>
      <c r="K195" s="24"/>
      <c r="L195" s="24"/>
      <c r="M195" s="24"/>
      <c r="N195" s="23"/>
      <c r="O195" s="23"/>
      <c r="P195" s="23"/>
      <c r="Q195" s="24"/>
      <c r="R195" s="24"/>
      <c r="S195" s="24"/>
      <c r="T195" s="24"/>
    </row>
    <row r="196" spans="1:20" s="4" customFormat="1" ht="15" customHeight="1" x14ac:dyDescent="0.15">
      <c r="A196" s="21"/>
      <c r="D196" s="22"/>
      <c r="E196" s="25"/>
      <c r="F196" s="23"/>
      <c r="G196" s="23"/>
      <c r="H196" s="23"/>
      <c r="I196" s="24"/>
      <c r="J196" s="24"/>
      <c r="K196" s="24"/>
      <c r="L196" s="24"/>
      <c r="M196" s="24"/>
      <c r="N196" s="23"/>
      <c r="O196" s="23"/>
      <c r="P196" s="23"/>
      <c r="Q196" s="24"/>
      <c r="R196" s="24"/>
      <c r="S196" s="24"/>
      <c r="T196" s="24"/>
    </row>
    <row r="197" spans="1:20" s="4" customFormat="1" ht="15" customHeight="1" x14ac:dyDescent="0.15">
      <c r="A197" s="21"/>
      <c r="D197" s="22"/>
      <c r="E197" s="25"/>
      <c r="F197" s="23"/>
      <c r="G197" s="23"/>
      <c r="H197" s="23"/>
      <c r="I197" s="24"/>
      <c r="J197" s="24"/>
      <c r="K197" s="24"/>
      <c r="L197" s="24"/>
      <c r="M197" s="24"/>
      <c r="N197" s="23"/>
      <c r="O197" s="23"/>
      <c r="P197" s="23"/>
      <c r="Q197" s="24"/>
      <c r="R197" s="24"/>
      <c r="S197" s="24"/>
      <c r="T197" s="24"/>
    </row>
    <row r="198" spans="1:20" s="4" customFormat="1" ht="15" customHeight="1" x14ac:dyDescent="0.15">
      <c r="A198" s="21"/>
      <c r="D198" s="22"/>
      <c r="E198" s="25"/>
      <c r="F198" s="23"/>
      <c r="G198" s="23"/>
      <c r="H198" s="23"/>
      <c r="I198" s="24"/>
      <c r="J198" s="24"/>
      <c r="K198" s="24"/>
      <c r="L198" s="24"/>
      <c r="M198" s="24"/>
      <c r="N198" s="23"/>
      <c r="O198" s="23"/>
      <c r="P198" s="23"/>
      <c r="Q198" s="24"/>
      <c r="R198" s="24"/>
      <c r="S198" s="24"/>
      <c r="T198" s="24"/>
    </row>
    <row r="199" spans="1:20" s="4" customFormat="1" ht="15" customHeight="1" x14ac:dyDescent="0.15">
      <c r="A199" s="21"/>
      <c r="D199" s="22"/>
      <c r="E199" s="25"/>
      <c r="F199" s="23"/>
      <c r="G199" s="23"/>
      <c r="H199" s="23"/>
      <c r="I199" s="24"/>
      <c r="J199" s="24"/>
      <c r="K199" s="24"/>
      <c r="L199" s="24"/>
      <c r="M199" s="24"/>
      <c r="N199" s="23"/>
      <c r="O199" s="23"/>
      <c r="P199" s="23"/>
      <c r="Q199" s="24"/>
      <c r="R199" s="24"/>
      <c r="S199" s="24"/>
      <c r="T199" s="24"/>
    </row>
    <row r="200" spans="1:20" s="4" customFormat="1" ht="15" customHeight="1" x14ac:dyDescent="0.15">
      <c r="A200" s="21"/>
      <c r="D200" s="22"/>
      <c r="E200" s="25"/>
      <c r="F200" s="23"/>
      <c r="G200" s="23"/>
      <c r="H200" s="23"/>
      <c r="I200" s="24"/>
      <c r="J200" s="24"/>
      <c r="K200" s="24"/>
      <c r="L200" s="24"/>
      <c r="M200" s="24"/>
      <c r="N200" s="23"/>
      <c r="O200" s="23"/>
      <c r="P200" s="23"/>
      <c r="Q200" s="24"/>
      <c r="R200" s="24"/>
      <c r="S200" s="24"/>
      <c r="T200" s="24"/>
    </row>
    <row r="201" spans="1:20" s="4" customFormat="1" ht="15" customHeight="1" x14ac:dyDescent="0.15">
      <c r="A201" s="21"/>
      <c r="D201" s="22"/>
      <c r="E201" s="25"/>
      <c r="F201" s="23"/>
      <c r="G201" s="23"/>
      <c r="H201" s="23"/>
      <c r="I201" s="24"/>
      <c r="J201" s="24"/>
      <c r="K201" s="24"/>
      <c r="L201" s="24"/>
      <c r="M201" s="24"/>
      <c r="N201" s="23"/>
      <c r="O201" s="23"/>
      <c r="P201" s="23"/>
      <c r="Q201" s="24"/>
      <c r="R201" s="24"/>
      <c r="S201" s="24"/>
      <c r="T201" s="24"/>
    </row>
    <row r="202" spans="1:20" s="4" customFormat="1" ht="15" customHeight="1" x14ac:dyDescent="0.15">
      <c r="A202" s="21"/>
      <c r="D202" s="22"/>
      <c r="E202" s="25"/>
      <c r="F202" s="23"/>
      <c r="G202" s="23"/>
      <c r="H202" s="23"/>
      <c r="I202" s="24"/>
      <c r="J202" s="24"/>
      <c r="K202" s="24"/>
      <c r="L202" s="24"/>
      <c r="M202" s="24"/>
      <c r="N202" s="23"/>
      <c r="O202" s="23"/>
      <c r="P202" s="23"/>
      <c r="Q202" s="24"/>
      <c r="R202" s="24"/>
      <c r="S202" s="24"/>
      <c r="T202" s="24"/>
    </row>
    <row r="203" spans="1:20" s="4" customFormat="1" ht="15" customHeight="1" x14ac:dyDescent="0.15">
      <c r="A203" s="21"/>
      <c r="D203" s="22"/>
      <c r="E203" s="25"/>
      <c r="F203" s="23"/>
      <c r="G203" s="23"/>
      <c r="H203" s="23"/>
      <c r="I203" s="24"/>
      <c r="J203" s="24"/>
      <c r="K203" s="24"/>
      <c r="L203" s="24"/>
      <c r="M203" s="24"/>
      <c r="N203" s="23"/>
      <c r="O203" s="23"/>
      <c r="P203" s="23"/>
      <c r="Q203" s="24"/>
      <c r="R203" s="24"/>
      <c r="S203" s="24"/>
      <c r="T203" s="24"/>
    </row>
    <row r="204" spans="1:20" s="4" customFormat="1" ht="15" customHeight="1" x14ac:dyDescent="0.15">
      <c r="A204" s="21"/>
      <c r="D204" s="22"/>
      <c r="E204" s="25"/>
      <c r="F204" s="23"/>
      <c r="G204" s="23"/>
      <c r="H204" s="23"/>
      <c r="I204" s="24"/>
      <c r="J204" s="24"/>
      <c r="K204" s="24"/>
      <c r="L204" s="24"/>
      <c r="M204" s="24"/>
      <c r="N204" s="23"/>
      <c r="O204" s="23"/>
      <c r="P204" s="23"/>
      <c r="Q204" s="24"/>
      <c r="R204" s="24"/>
      <c r="S204" s="24"/>
      <c r="T204" s="24"/>
    </row>
    <row r="205" spans="1:20" s="4" customFormat="1" ht="15" customHeight="1" x14ac:dyDescent="0.15">
      <c r="A205" s="21"/>
      <c r="D205" s="22"/>
      <c r="E205" s="25"/>
      <c r="F205" s="23"/>
      <c r="G205" s="23"/>
      <c r="H205" s="23"/>
      <c r="I205" s="24"/>
      <c r="J205" s="24"/>
      <c r="K205" s="24"/>
      <c r="L205" s="24"/>
      <c r="M205" s="24"/>
      <c r="N205" s="23"/>
      <c r="O205" s="23"/>
      <c r="P205" s="23"/>
      <c r="Q205" s="24"/>
      <c r="R205" s="24"/>
      <c r="S205" s="24"/>
      <c r="T205" s="24"/>
    </row>
    <row r="206" spans="1:20" s="4" customFormat="1" ht="15" customHeight="1" x14ac:dyDescent="0.15">
      <c r="A206" s="21"/>
      <c r="D206" s="22"/>
      <c r="E206" s="25"/>
      <c r="F206" s="23"/>
      <c r="G206" s="23"/>
      <c r="H206" s="23"/>
      <c r="I206" s="24"/>
      <c r="J206" s="24"/>
      <c r="K206" s="24"/>
      <c r="L206" s="24"/>
      <c r="M206" s="24"/>
      <c r="N206" s="23"/>
      <c r="O206" s="23"/>
      <c r="P206" s="23"/>
      <c r="Q206" s="24"/>
      <c r="R206" s="24"/>
      <c r="S206" s="24"/>
      <c r="T206" s="24"/>
    </row>
    <row r="207" spans="1:20" s="4" customFormat="1" ht="15" customHeight="1" x14ac:dyDescent="0.15">
      <c r="A207" s="21"/>
      <c r="D207" s="22"/>
      <c r="E207" s="25"/>
      <c r="F207" s="23"/>
      <c r="G207" s="23"/>
      <c r="H207" s="23"/>
      <c r="I207" s="24"/>
      <c r="J207" s="24"/>
      <c r="K207" s="24"/>
      <c r="L207" s="24"/>
      <c r="M207" s="24"/>
      <c r="N207" s="23"/>
      <c r="O207" s="23"/>
      <c r="P207" s="23"/>
      <c r="Q207" s="24"/>
      <c r="R207" s="24"/>
      <c r="S207" s="24"/>
      <c r="T207" s="24"/>
    </row>
    <row r="208" spans="1:20" s="4" customFormat="1" ht="15" customHeight="1" x14ac:dyDescent="0.15">
      <c r="A208" s="21"/>
      <c r="D208" s="22"/>
      <c r="E208" s="25"/>
      <c r="F208" s="23"/>
      <c r="G208" s="23"/>
      <c r="H208" s="23"/>
      <c r="I208" s="24"/>
      <c r="J208" s="24"/>
      <c r="K208" s="24"/>
      <c r="L208" s="24"/>
      <c r="M208" s="24"/>
      <c r="N208" s="23"/>
      <c r="O208" s="23"/>
      <c r="P208" s="23"/>
      <c r="Q208" s="24"/>
      <c r="R208" s="24"/>
      <c r="S208" s="24"/>
      <c r="T208" s="24"/>
    </row>
    <row r="209" spans="1:20" s="4" customFormat="1" ht="15" customHeight="1" x14ac:dyDescent="0.15">
      <c r="A209" s="21"/>
      <c r="D209" s="22"/>
      <c r="E209" s="25"/>
      <c r="F209" s="23"/>
      <c r="G209" s="23"/>
      <c r="H209" s="23"/>
      <c r="I209" s="24"/>
      <c r="J209" s="24"/>
      <c r="K209" s="24"/>
      <c r="L209" s="24"/>
      <c r="M209" s="24"/>
      <c r="N209" s="23"/>
      <c r="O209" s="23"/>
      <c r="P209" s="23"/>
      <c r="Q209" s="24"/>
      <c r="R209" s="24"/>
      <c r="S209" s="24"/>
      <c r="T209" s="24"/>
    </row>
    <row r="210" spans="1:20" s="4" customFormat="1" ht="15" customHeight="1" x14ac:dyDescent="0.15">
      <c r="A210" s="21"/>
      <c r="D210" s="22"/>
      <c r="E210" s="25"/>
      <c r="F210" s="23"/>
      <c r="G210" s="23"/>
      <c r="H210" s="23"/>
      <c r="I210" s="24"/>
      <c r="J210" s="24"/>
      <c r="K210" s="24"/>
      <c r="L210" s="24"/>
      <c r="M210" s="24"/>
      <c r="N210" s="23"/>
      <c r="O210" s="23"/>
      <c r="P210" s="23"/>
      <c r="Q210" s="24"/>
      <c r="R210" s="24"/>
      <c r="S210" s="24"/>
      <c r="T210" s="24"/>
    </row>
    <row r="211" spans="1:20" s="4" customFormat="1" ht="15" customHeight="1" x14ac:dyDescent="0.15">
      <c r="A211" s="21"/>
      <c r="D211" s="22"/>
      <c r="E211" s="25"/>
      <c r="F211" s="23"/>
      <c r="G211" s="23"/>
      <c r="H211" s="23"/>
      <c r="I211" s="24"/>
      <c r="J211" s="24"/>
      <c r="K211" s="24"/>
      <c r="L211" s="24"/>
      <c r="M211" s="24"/>
      <c r="N211" s="23"/>
      <c r="O211" s="23"/>
      <c r="P211" s="23"/>
      <c r="Q211" s="24"/>
      <c r="R211" s="24"/>
      <c r="S211" s="24"/>
      <c r="T211" s="24"/>
    </row>
    <row r="212" spans="1:20" s="4" customFormat="1" ht="15" customHeight="1" x14ac:dyDescent="0.15">
      <c r="A212" s="21"/>
      <c r="D212" s="22"/>
      <c r="E212" s="25"/>
      <c r="F212" s="23"/>
      <c r="G212" s="23"/>
      <c r="H212" s="23"/>
      <c r="I212" s="24"/>
      <c r="J212" s="24"/>
      <c r="K212" s="24"/>
      <c r="L212" s="24"/>
      <c r="M212" s="24"/>
      <c r="N212" s="23"/>
      <c r="O212" s="23"/>
      <c r="P212" s="23"/>
      <c r="Q212" s="24"/>
      <c r="R212" s="24"/>
      <c r="S212" s="24"/>
      <c r="T212" s="24"/>
    </row>
    <row r="213" spans="1:20" s="4" customFormat="1" ht="15" customHeight="1" x14ac:dyDescent="0.15">
      <c r="A213" s="21"/>
      <c r="D213" s="22"/>
      <c r="E213" s="25"/>
      <c r="F213" s="23"/>
      <c r="G213" s="23"/>
      <c r="H213" s="23"/>
      <c r="I213" s="24"/>
      <c r="J213" s="24"/>
      <c r="K213" s="24"/>
      <c r="L213" s="24"/>
      <c r="M213" s="24"/>
      <c r="N213" s="23"/>
      <c r="O213" s="23"/>
      <c r="P213" s="23"/>
      <c r="Q213" s="24"/>
      <c r="R213" s="24"/>
      <c r="S213" s="24"/>
      <c r="T213" s="24"/>
    </row>
    <row r="214" spans="1:20" s="4" customFormat="1" ht="15" customHeight="1" x14ac:dyDescent="0.15">
      <c r="A214" s="21"/>
      <c r="D214" s="22"/>
      <c r="E214" s="25"/>
      <c r="F214" s="23"/>
      <c r="G214" s="23"/>
      <c r="H214" s="23"/>
      <c r="I214" s="24"/>
      <c r="J214" s="24"/>
      <c r="K214" s="24"/>
      <c r="L214" s="24"/>
      <c r="M214" s="24"/>
      <c r="N214" s="23"/>
      <c r="O214" s="23"/>
      <c r="P214" s="23"/>
      <c r="Q214" s="24"/>
      <c r="R214" s="24"/>
      <c r="S214" s="24"/>
      <c r="T214" s="24"/>
    </row>
    <row r="215" spans="1:20" s="4" customFormat="1" ht="15" customHeight="1" x14ac:dyDescent="0.15">
      <c r="A215" s="21"/>
      <c r="D215" s="22"/>
      <c r="E215" s="25"/>
      <c r="F215" s="23"/>
      <c r="G215" s="23"/>
      <c r="H215" s="23"/>
      <c r="I215" s="24"/>
      <c r="J215" s="24"/>
      <c r="K215" s="24"/>
      <c r="L215" s="24"/>
      <c r="M215" s="24"/>
      <c r="N215" s="23"/>
      <c r="O215" s="23"/>
      <c r="P215" s="23"/>
      <c r="Q215" s="24"/>
      <c r="R215" s="24"/>
      <c r="S215" s="24"/>
      <c r="T215" s="24"/>
    </row>
    <row r="216" spans="1:20" s="4" customFormat="1" ht="15" customHeight="1" x14ac:dyDescent="0.15">
      <c r="A216" s="21"/>
      <c r="D216" s="22"/>
      <c r="E216" s="25"/>
      <c r="F216" s="23"/>
      <c r="G216" s="23"/>
      <c r="H216" s="23"/>
      <c r="I216" s="24"/>
      <c r="J216" s="24"/>
      <c r="K216" s="24"/>
      <c r="L216" s="24"/>
      <c r="M216" s="24"/>
      <c r="N216" s="23"/>
      <c r="O216" s="23"/>
      <c r="P216" s="23"/>
      <c r="Q216" s="24"/>
      <c r="R216" s="24"/>
      <c r="S216" s="24"/>
      <c r="T216" s="24"/>
    </row>
    <row r="217" spans="1:20" s="4" customFormat="1" ht="15" customHeight="1" x14ac:dyDescent="0.15">
      <c r="A217" s="21"/>
      <c r="D217" s="22"/>
      <c r="E217" s="25"/>
      <c r="F217" s="23"/>
      <c r="G217" s="23"/>
      <c r="H217" s="23"/>
      <c r="I217" s="24"/>
      <c r="J217" s="24"/>
      <c r="K217" s="24"/>
      <c r="L217" s="24"/>
      <c r="M217" s="24"/>
      <c r="N217" s="23"/>
      <c r="O217" s="23"/>
      <c r="P217" s="23"/>
      <c r="Q217" s="24"/>
      <c r="R217" s="24"/>
      <c r="S217" s="24"/>
      <c r="T217" s="24"/>
    </row>
    <row r="218" spans="1:20" s="4" customFormat="1" ht="15" customHeight="1" x14ac:dyDescent="0.15">
      <c r="A218" s="21"/>
      <c r="D218" s="22"/>
      <c r="E218" s="25"/>
      <c r="F218" s="23"/>
      <c r="G218" s="23"/>
      <c r="H218" s="23"/>
      <c r="I218" s="24"/>
      <c r="J218" s="24"/>
      <c r="K218" s="24"/>
      <c r="L218" s="24"/>
      <c r="M218" s="24"/>
      <c r="N218" s="23"/>
      <c r="O218" s="23"/>
      <c r="P218" s="23"/>
      <c r="Q218" s="24"/>
      <c r="R218" s="24"/>
      <c r="S218" s="24"/>
      <c r="T218" s="24"/>
    </row>
    <row r="219" spans="1:20" s="4" customFormat="1" ht="15" customHeight="1" x14ac:dyDescent="0.15">
      <c r="A219" s="21"/>
      <c r="D219" s="22"/>
      <c r="E219" s="25"/>
      <c r="F219" s="23"/>
      <c r="G219" s="23"/>
      <c r="H219" s="23"/>
      <c r="I219" s="24"/>
      <c r="J219" s="24"/>
      <c r="K219" s="24"/>
      <c r="L219" s="24"/>
      <c r="M219" s="24"/>
      <c r="N219" s="23"/>
      <c r="O219" s="23"/>
      <c r="P219" s="23"/>
      <c r="Q219" s="24"/>
      <c r="R219" s="24"/>
      <c r="S219" s="24"/>
      <c r="T219" s="24"/>
    </row>
    <row r="220" spans="1:20" s="4" customFormat="1" ht="15" customHeight="1" x14ac:dyDescent="0.15">
      <c r="A220" s="21"/>
      <c r="D220" s="22"/>
      <c r="E220" s="25"/>
      <c r="F220" s="23"/>
      <c r="G220" s="23"/>
      <c r="H220" s="23"/>
      <c r="I220" s="24"/>
      <c r="J220" s="24"/>
      <c r="K220" s="24"/>
      <c r="L220" s="24"/>
      <c r="M220" s="24"/>
      <c r="N220" s="23"/>
      <c r="O220" s="23"/>
      <c r="P220" s="23"/>
      <c r="Q220" s="24"/>
      <c r="R220" s="24"/>
      <c r="S220" s="24"/>
      <c r="T220" s="24"/>
    </row>
    <row r="221" spans="1:20" s="4" customFormat="1" ht="15" customHeight="1" x14ac:dyDescent="0.15">
      <c r="A221" s="21"/>
      <c r="D221" s="22"/>
      <c r="E221" s="25"/>
      <c r="F221" s="23"/>
      <c r="G221" s="23"/>
      <c r="H221" s="23"/>
      <c r="I221" s="24"/>
      <c r="J221" s="24"/>
      <c r="K221" s="24"/>
      <c r="L221" s="24"/>
      <c r="M221" s="24"/>
      <c r="N221" s="23"/>
      <c r="O221" s="23"/>
      <c r="P221" s="23"/>
      <c r="Q221" s="24"/>
      <c r="R221" s="24"/>
      <c r="S221" s="24"/>
      <c r="T221" s="24"/>
    </row>
    <row r="222" spans="1:20" s="4" customFormat="1" ht="15" customHeight="1" x14ac:dyDescent="0.15">
      <c r="A222" s="21"/>
      <c r="D222" s="22"/>
      <c r="E222" s="25"/>
      <c r="F222" s="23"/>
      <c r="G222" s="23"/>
      <c r="H222" s="23"/>
      <c r="I222" s="24"/>
      <c r="J222" s="24"/>
      <c r="K222" s="24"/>
      <c r="L222" s="24"/>
      <c r="M222" s="24"/>
      <c r="N222" s="23"/>
      <c r="O222" s="23"/>
      <c r="P222" s="23"/>
      <c r="Q222" s="24"/>
      <c r="R222" s="24"/>
      <c r="S222" s="24"/>
      <c r="T222" s="24"/>
    </row>
    <row r="223" spans="1:20" s="4" customFormat="1" ht="15" customHeight="1" x14ac:dyDescent="0.15">
      <c r="A223" s="21"/>
      <c r="D223" s="22"/>
      <c r="E223" s="25"/>
      <c r="F223" s="23"/>
      <c r="G223" s="23"/>
      <c r="H223" s="23"/>
      <c r="I223" s="24"/>
      <c r="J223" s="24"/>
      <c r="K223" s="24"/>
      <c r="L223" s="24"/>
      <c r="M223" s="24"/>
      <c r="N223" s="23"/>
      <c r="O223" s="23"/>
      <c r="P223" s="23"/>
      <c r="Q223" s="24"/>
      <c r="R223" s="24"/>
      <c r="S223" s="24"/>
      <c r="T223" s="24"/>
    </row>
    <row r="224" spans="1:20" s="4" customFormat="1" ht="15" customHeight="1" x14ac:dyDescent="0.15">
      <c r="A224" s="21"/>
      <c r="D224" s="22"/>
      <c r="E224" s="25"/>
      <c r="F224" s="23"/>
      <c r="G224" s="23"/>
      <c r="H224" s="23"/>
      <c r="I224" s="24"/>
      <c r="J224" s="24"/>
      <c r="K224" s="24"/>
      <c r="L224" s="24"/>
      <c r="M224" s="24"/>
      <c r="N224" s="23"/>
      <c r="O224" s="23"/>
      <c r="P224" s="23"/>
      <c r="Q224" s="24"/>
      <c r="R224" s="24"/>
      <c r="S224" s="24"/>
      <c r="T224" s="24"/>
    </row>
    <row r="225" spans="1:20" s="4" customFormat="1" ht="15" customHeight="1" x14ac:dyDescent="0.15">
      <c r="A225" s="21"/>
      <c r="D225" s="22"/>
      <c r="E225" s="25"/>
      <c r="F225" s="23"/>
      <c r="G225" s="23"/>
      <c r="H225" s="23"/>
      <c r="I225" s="24"/>
      <c r="J225" s="24"/>
      <c r="K225" s="24"/>
      <c r="L225" s="24"/>
      <c r="M225" s="24"/>
      <c r="N225" s="23"/>
      <c r="O225" s="23"/>
      <c r="P225" s="23"/>
      <c r="Q225" s="24"/>
      <c r="R225" s="24"/>
      <c r="S225" s="24"/>
      <c r="T225" s="24"/>
    </row>
    <row r="226" spans="1:20" s="4" customFormat="1" ht="15" customHeight="1" x14ac:dyDescent="0.15">
      <c r="A226" s="21"/>
      <c r="D226" s="22"/>
      <c r="E226" s="25"/>
      <c r="F226" s="23"/>
      <c r="G226" s="23"/>
      <c r="H226" s="23"/>
      <c r="I226" s="24"/>
      <c r="J226" s="24"/>
      <c r="K226" s="24"/>
      <c r="L226" s="24"/>
      <c r="M226" s="24"/>
      <c r="N226" s="23"/>
      <c r="O226" s="23"/>
      <c r="P226" s="23"/>
      <c r="Q226" s="24"/>
      <c r="R226" s="24"/>
      <c r="S226" s="24"/>
      <c r="T226" s="24"/>
    </row>
    <row r="227" spans="1:20" s="4" customFormat="1" ht="15" customHeight="1" x14ac:dyDescent="0.15">
      <c r="A227" s="21"/>
      <c r="D227" s="22"/>
      <c r="E227" s="25"/>
      <c r="F227" s="23"/>
      <c r="G227" s="23"/>
      <c r="H227" s="23"/>
      <c r="I227" s="24"/>
      <c r="J227" s="24"/>
      <c r="K227" s="24"/>
      <c r="L227" s="24"/>
      <c r="M227" s="24"/>
      <c r="N227" s="23"/>
      <c r="O227" s="23"/>
      <c r="P227" s="23"/>
      <c r="Q227" s="24"/>
      <c r="R227" s="24"/>
      <c r="S227" s="24"/>
      <c r="T227" s="24"/>
    </row>
    <row r="228" spans="1:20" s="4" customFormat="1" ht="15" customHeight="1" x14ac:dyDescent="0.15">
      <c r="A228" s="21"/>
      <c r="D228" s="22"/>
      <c r="E228" s="25"/>
      <c r="F228" s="23"/>
      <c r="G228" s="23"/>
      <c r="H228" s="23"/>
      <c r="I228" s="24"/>
      <c r="J228" s="24"/>
      <c r="K228" s="24"/>
      <c r="L228" s="24"/>
      <c r="M228" s="24"/>
      <c r="N228" s="23"/>
      <c r="O228" s="23"/>
      <c r="P228" s="23"/>
      <c r="Q228" s="24"/>
      <c r="R228" s="24"/>
      <c r="S228" s="24"/>
      <c r="T228" s="24"/>
    </row>
    <row r="229" spans="1:20" s="4" customFormat="1" ht="15" customHeight="1" x14ac:dyDescent="0.15">
      <c r="A229" s="21"/>
      <c r="D229" s="22"/>
      <c r="E229" s="25"/>
      <c r="F229" s="23"/>
      <c r="G229" s="23"/>
      <c r="H229" s="23"/>
      <c r="I229" s="24"/>
      <c r="J229" s="24"/>
      <c r="K229" s="24"/>
      <c r="L229" s="24"/>
      <c r="M229" s="24"/>
      <c r="N229" s="23"/>
      <c r="O229" s="23"/>
      <c r="P229" s="23"/>
      <c r="Q229" s="24"/>
      <c r="R229" s="24"/>
      <c r="S229" s="24"/>
      <c r="T229" s="24"/>
    </row>
    <row r="230" spans="1:20" s="4" customFormat="1" ht="15" customHeight="1" x14ac:dyDescent="0.15">
      <c r="A230" s="21"/>
      <c r="D230" s="22"/>
      <c r="E230" s="25"/>
      <c r="F230" s="23"/>
      <c r="G230" s="23"/>
      <c r="H230" s="23"/>
      <c r="I230" s="24"/>
      <c r="J230" s="24"/>
      <c r="K230" s="24"/>
      <c r="L230" s="24"/>
      <c r="M230" s="24"/>
      <c r="N230" s="23"/>
      <c r="O230" s="23"/>
      <c r="P230" s="23"/>
      <c r="Q230" s="24"/>
      <c r="R230" s="24"/>
      <c r="S230" s="24"/>
      <c r="T230" s="24"/>
    </row>
    <row r="231" spans="1:20" s="4" customFormat="1" ht="15" customHeight="1" x14ac:dyDescent="0.15">
      <c r="A231" s="21"/>
      <c r="D231" s="22"/>
      <c r="E231" s="25"/>
      <c r="F231" s="23"/>
      <c r="G231" s="23"/>
      <c r="H231" s="23"/>
      <c r="I231" s="24"/>
      <c r="J231" s="24"/>
      <c r="K231" s="24"/>
      <c r="L231" s="24"/>
      <c r="M231" s="24"/>
      <c r="N231" s="23"/>
      <c r="O231" s="23"/>
      <c r="P231" s="23"/>
      <c r="Q231" s="24"/>
      <c r="R231" s="24"/>
      <c r="S231" s="24"/>
      <c r="T231" s="24"/>
    </row>
    <row r="232" spans="1:20" s="4" customFormat="1" ht="15" customHeight="1" x14ac:dyDescent="0.15">
      <c r="A232" s="21"/>
      <c r="D232" s="22"/>
      <c r="E232" s="25"/>
      <c r="F232" s="23"/>
      <c r="G232" s="23"/>
      <c r="H232" s="23"/>
      <c r="I232" s="24"/>
      <c r="J232" s="24"/>
      <c r="K232" s="24"/>
      <c r="L232" s="24"/>
      <c r="M232" s="24"/>
      <c r="N232" s="23"/>
      <c r="O232" s="23"/>
      <c r="P232" s="23"/>
      <c r="Q232" s="24"/>
      <c r="R232" s="24"/>
      <c r="S232" s="24"/>
      <c r="T232" s="24"/>
    </row>
    <row r="233" spans="1:20" s="4" customFormat="1" ht="15" customHeight="1" x14ac:dyDescent="0.15">
      <c r="A233" s="21"/>
      <c r="D233" s="22"/>
      <c r="E233" s="25"/>
      <c r="F233" s="23"/>
      <c r="G233" s="23"/>
      <c r="H233" s="23"/>
      <c r="I233" s="24"/>
      <c r="J233" s="24"/>
      <c r="K233" s="24"/>
      <c r="L233" s="24"/>
      <c r="M233" s="24"/>
      <c r="N233" s="23"/>
      <c r="O233" s="23"/>
      <c r="P233" s="23"/>
      <c r="Q233" s="24"/>
      <c r="R233" s="24"/>
      <c r="S233" s="24"/>
      <c r="T233" s="24"/>
    </row>
    <row r="234" spans="1:20" s="4" customFormat="1" ht="15" customHeight="1" x14ac:dyDescent="0.15">
      <c r="A234" s="21"/>
      <c r="D234" s="22"/>
      <c r="E234" s="25"/>
      <c r="F234" s="23"/>
      <c r="G234" s="23"/>
      <c r="H234" s="23"/>
      <c r="I234" s="24"/>
      <c r="J234" s="24"/>
      <c r="K234" s="24"/>
      <c r="L234" s="24"/>
      <c r="M234" s="24"/>
      <c r="N234" s="23"/>
      <c r="O234" s="23"/>
      <c r="P234" s="23"/>
      <c r="Q234" s="24"/>
      <c r="R234" s="24"/>
      <c r="S234" s="24"/>
      <c r="T234" s="24"/>
    </row>
    <row r="235" spans="1:20" s="4" customFormat="1" ht="15" customHeight="1" x14ac:dyDescent="0.15">
      <c r="A235" s="21"/>
      <c r="D235" s="22"/>
      <c r="E235" s="25"/>
      <c r="F235" s="23"/>
      <c r="G235" s="23"/>
      <c r="H235" s="23"/>
      <c r="I235" s="24"/>
      <c r="J235" s="24"/>
      <c r="K235" s="24"/>
      <c r="L235" s="24"/>
      <c r="M235" s="24"/>
      <c r="N235" s="23"/>
      <c r="O235" s="23"/>
      <c r="P235" s="23"/>
      <c r="Q235" s="24"/>
      <c r="R235" s="24"/>
      <c r="S235" s="24"/>
      <c r="T235" s="24"/>
    </row>
    <row r="236" spans="1:20" s="4" customFormat="1" ht="15" customHeight="1" x14ac:dyDescent="0.15">
      <c r="A236" s="21"/>
      <c r="D236" s="22"/>
      <c r="E236" s="25"/>
      <c r="F236" s="23"/>
      <c r="G236" s="23"/>
      <c r="H236" s="23"/>
      <c r="I236" s="24"/>
      <c r="J236" s="24"/>
      <c r="K236" s="24"/>
      <c r="L236" s="24"/>
      <c r="M236" s="24"/>
      <c r="N236" s="23"/>
      <c r="O236" s="23"/>
      <c r="P236" s="23"/>
      <c r="Q236" s="24"/>
      <c r="R236" s="24"/>
      <c r="S236" s="24"/>
      <c r="T236" s="24"/>
    </row>
    <row r="237" spans="1:20" s="4" customFormat="1" ht="15" customHeight="1" x14ac:dyDescent="0.15">
      <c r="A237" s="21"/>
      <c r="D237" s="22"/>
      <c r="E237" s="25"/>
      <c r="F237" s="23"/>
      <c r="G237" s="23"/>
      <c r="H237" s="23"/>
      <c r="I237" s="24"/>
      <c r="J237" s="24"/>
      <c r="K237" s="24"/>
      <c r="L237" s="24"/>
      <c r="M237" s="24"/>
      <c r="N237" s="23"/>
      <c r="O237" s="23"/>
      <c r="P237" s="23"/>
      <c r="Q237" s="24"/>
      <c r="R237" s="24"/>
      <c r="S237" s="24"/>
      <c r="T237" s="24"/>
    </row>
    <row r="238" spans="1:20" s="4" customFormat="1" ht="15" customHeight="1" x14ac:dyDescent="0.15">
      <c r="A238" s="21"/>
      <c r="D238" s="22"/>
      <c r="E238" s="25"/>
      <c r="F238" s="23"/>
      <c r="G238" s="23"/>
      <c r="H238" s="23"/>
      <c r="I238" s="24"/>
      <c r="J238" s="24"/>
      <c r="K238" s="24"/>
      <c r="L238" s="24"/>
      <c r="M238" s="24"/>
      <c r="N238" s="23"/>
      <c r="O238" s="23"/>
      <c r="P238" s="23"/>
      <c r="Q238" s="24"/>
      <c r="R238" s="24"/>
      <c r="S238" s="24"/>
      <c r="T238" s="24"/>
    </row>
    <row r="239" spans="1:20" s="4" customFormat="1" ht="15" customHeight="1" x14ac:dyDescent="0.15">
      <c r="A239" s="21"/>
      <c r="D239" s="22"/>
      <c r="E239" s="25"/>
      <c r="F239" s="23"/>
      <c r="G239" s="23"/>
      <c r="H239" s="23"/>
      <c r="I239" s="24"/>
      <c r="J239" s="24"/>
      <c r="K239" s="24"/>
      <c r="L239" s="24"/>
      <c r="M239" s="24"/>
      <c r="N239" s="23"/>
      <c r="O239" s="23"/>
      <c r="P239" s="23"/>
      <c r="Q239" s="24"/>
      <c r="R239" s="24"/>
      <c r="S239" s="24"/>
      <c r="T239" s="24"/>
    </row>
    <row r="240" spans="1:20" s="4" customFormat="1" ht="15" customHeight="1" x14ac:dyDescent="0.15">
      <c r="A240" s="21"/>
      <c r="D240" s="22"/>
      <c r="E240" s="25"/>
      <c r="F240" s="23"/>
      <c r="G240" s="23"/>
      <c r="H240" s="23"/>
      <c r="I240" s="24"/>
      <c r="J240" s="24"/>
      <c r="K240" s="24"/>
      <c r="L240" s="24"/>
      <c r="M240" s="24"/>
      <c r="N240" s="23"/>
      <c r="O240" s="23"/>
      <c r="P240" s="23"/>
      <c r="Q240" s="24"/>
      <c r="R240" s="24"/>
      <c r="S240" s="24"/>
      <c r="T240" s="24"/>
    </row>
    <row r="241" spans="1:20" s="4" customFormat="1" ht="15" customHeight="1" x14ac:dyDescent="0.15">
      <c r="A241" s="21"/>
      <c r="D241" s="22"/>
      <c r="E241" s="25"/>
      <c r="F241" s="23"/>
      <c r="G241" s="23"/>
      <c r="H241" s="23"/>
      <c r="I241" s="24"/>
      <c r="J241" s="24"/>
      <c r="K241" s="24"/>
      <c r="L241" s="24"/>
      <c r="M241" s="24"/>
      <c r="N241" s="23"/>
      <c r="O241" s="23"/>
      <c r="P241" s="23"/>
      <c r="Q241" s="24"/>
      <c r="R241" s="24"/>
      <c r="S241" s="24"/>
      <c r="T241" s="24"/>
    </row>
    <row r="242" spans="1:20" s="4" customFormat="1" ht="15" customHeight="1" x14ac:dyDescent="0.15">
      <c r="A242" s="21"/>
      <c r="D242" s="22"/>
      <c r="E242" s="25"/>
      <c r="F242" s="23"/>
      <c r="G242" s="23"/>
      <c r="H242" s="23"/>
      <c r="I242" s="24"/>
      <c r="J242" s="24"/>
      <c r="K242" s="24"/>
      <c r="L242" s="24"/>
      <c r="M242" s="24"/>
      <c r="N242" s="23"/>
      <c r="O242" s="23"/>
      <c r="P242" s="23"/>
      <c r="Q242" s="24"/>
      <c r="R242" s="24"/>
      <c r="S242" s="24"/>
      <c r="T242" s="24"/>
    </row>
    <row r="243" spans="1:20" s="4" customFormat="1" ht="15" customHeight="1" x14ac:dyDescent="0.15">
      <c r="A243" s="21"/>
      <c r="D243" s="22"/>
      <c r="E243" s="25"/>
      <c r="F243" s="23"/>
      <c r="G243" s="23"/>
      <c r="H243" s="23"/>
      <c r="I243" s="24"/>
      <c r="J243" s="24"/>
      <c r="K243" s="24"/>
      <c r="L243" s="24"/>
      <c r="M243" s="24"/>
      <c r="N243" s="23"/>
      <c r="O243" s="23"/>
      <c r="P243" s="23"/>
      <c r="Q243" s="24"/>
      <c r="R243" s="24"/>
      <c r="S243" s="24"/>
      <c r="T243" s="24"/>
    </row>
    <row r="244" spans="1:20" s="4" customFormat="1" ht="15" customHeight="1" x14ac:dyDescent="0.15">
      <c r="A244" s="21"/>
      <c r="D244" s="22"/>
      <c r="E244" s="25"/>
      <c r="F244" s="23"/>
      <c r="G244" s="23"/>
      <c r="H244" s="23"/>
      <c r="I244" s="24"/>
      <c r="J244" s="24"/>
      <c r="K244" s="24"/>
      <c r="L244" s="24"/>
      <c r="M244" s="24"/>
      <c r="N244" s="23"/>
      <c r="O244" s="23"/>
      <c r="P244" s="23"/>
      <c r="Q244" s="24"/>
      <c r="R244" s="24"/>
      <c r="S244" s="24"/>
      <c r="T244" s="24"/>
    </row>
    <row r="245" spans="1:20" s="4" customFormat="1" ht="15" customHeight="1" x14ac:dyDescent="0.15">
      <c r="A245" s="21"/>
      <c r="D245" s="22"/>
      <c r="E245" s="25"/>
      <c r="F245" s="23"/>
      <c r="G245" s="23"/>
      <c r="H245" s="23"/>
      <c r="I245" s="24"/>
      <c r="J245" s="24"/>
      <c r="K245" s="24"/>
      <c r="L245" s="24"/>
      <c r="M245" s="24"/>
      <c r="N245" s="23"/>
      <c r="O245" s="23"/>
      <c r="P245" s="23"/>
      <c r="Q245" s="24"/>
      <c r="R245" s="24"/>
      <c r="S245" s="24"/>
      <c r="T245" s="24"/>
    </row>
    <row r="246" spans="1:20" s="4" customFormat="1" ht="15" customHeight="1" x14ac:dyDescent="0.15">
      <c r="A246" s="21"/>
      <c r="D246" s="22"/>
      <c r="E246" s="25"/>
      <c r="F246" s="23"/>
      <c r="G246" s="23"/>
      <c r="H246" s="23"/>
      <c r="I246" s="24"/>
      <c r="J246" s="24"/>
      <c r="K246" s="24"/>
      <c r="L246" s="24"/>
      <c r="M246" s="24"/>
      <c r="N246" s="23"/>
      <c r="O246" s="23"/>
      <c r="P246" s="23"/>
      <c r="Q246" s="24"/>
      <c r="R246" s="24"/>
      <c r="S246" s="24"/>
      <c r="T246" s="24"/>
    </row>
    <row r="247" spans="1:20" s="4" customFormat="1" ht="15" customHeight="1" x14ac:dyDescent="0.15">
      <c r="A247" s="21"/>
      <c r="D247" s="22"/>
      <c r="E247" s="25"/>
      <c r="F247" s="23"/>
      <c r="G247" s="23"/>
      <c r="H247" s="23"/>
      <c r="I247" s="24"/>
      <c r="J247" s="24"/>
      <c r="K247" s="24"/>
      <c r="L247" s="24"/>
      <c r="M247" s="24"/>
      <c r="N247" s="23"/>
      <c r="O247" s="23"/>
      <c r="P247" s="23"/>
      <c r="Q247" s="24"/>
      <c r="R247" s="24"/>
      <c r="S247" s="24"/>
      <c r="T247" s="24"/>
    </row>
    <row r="248" spans="1:20" s="4" customFormat="1" ht="15" customHeight="1" x14ac:dyDescent="0.15">
      <c r="A248" s="21"/>
      <c r="D248" s="22"/>
      <c r="E248" s="25"/>
      <c r="F248" s="23"/>
      <c r="G248" s="23"/>
      <c r="H248" s="23"/>
      <c r="I248" s="24"/>
      <c r="J248" s="24"/>
      <c r="K248" s="24"/>
      <c r="L248" s="24"/>
      <c r="M248" s="24"/>
      <c r="N248" s="23"/>
      <c r="O248" s="23"/>
      <c r="P248" s="23"/>
      <c r="Q248" s="24"/>
      <c r="R248" s="24"/>
      <c r="S248" s="24"/>
      <c r="T248" s="24"/>
    </row>
    <row r="249" spans="1:20" s="4" customFormat="1" ht="15" customHeight="1" x14ac:dyDescent="0.15">
      <c r="A249" s="21"/>
      <c r="D249" s="22"/>
      <c r="E249" s="25"/>
      <c r="F249" s="23"/>
      <c r="G249" s="23"/>
      <c r="H249" s="23"/>
      <c r="I249" s="24"/>
      <c r="J249" s="24"/>
      <c r="K249" s="24"/>
      <c r="L249" s="24"/>
      <c r="M249" s="24"/>
      <c r="N249" s="23"/>
      <c r="O249" s="23"/>
      <c r="P249" s="23"/>
      <c r="Q249" s="24"/>
      <c r="R249" s="24"/>
      <c r="S249" s="24"/>
      <c r="T249" s="24"/>
    </row>
    <row r="250" spans="1:20" s="4" customFormat="1" ht="15" customHeight="1" x14ac:dyDescent="0.15">
      <c r="A250" s="21"/>
      <c r="D250" s="22"/>
      <c r="E250" s="25"/>
      <c r="F250" s="23"/>
      <c r="G250" s="23"/>
      <c r="H250" s="23"/>
      <c r="I250" s="24"/>
      <c r="J250" s="24"/>
      <c r="K250" s="24"/>
      <c r="L250" s="24"/>
      <c r="M250" s="24"/>
      <c r="N250" s="23"/>
      <c r="O250" s="23"/>
      <c r="P250" s="23"/>
      <c r="Q250" s="24"/>
      <c r="R250" s="24"/>
      <c r="S250" s="24"/>
      <c r="T250" s="24"/>
    </row>
    <row r="251" spans="1:20" ht="15" customHeight="1" x14ac:dyDescent="0.15"/>
    <row r="252" spans="1:20" ht="15" customHeight="1" x14ac:dyDescent="0.15"/>
    <row r="253" spans="1:20" ht="15" customHeight="1" x14ac:dyDescent="0.15"/>
    <row r="254" spans="1:20" ht="15" customHeight="1" x14ac:dyDescent="0.15"/>
    <row r="255" spans="1:20" ht="15" customHeight="1" x14ac:dyDescent="0.15"/>
    <row r="256" spans="1:20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</sheetData>
  <autoFilter ref="A1:L750"/>
  <mergeCells count="19">
    <mergeCell ref="A2:A4"/>
    <mergeCell ref="B2:B4"/>
    <mergeCell ref="C2:D4"/>
    <mergeCell ref="F2:L2"/>
    <mergeCell ref="N2:T2"/>
    <mergeCell ref="E2:E4"/>
    <mergeCell ref="G3:I3"/>
    <mergeCell ref="J3:L3"/>
    <mergeCell ref="O3:Q3"/>
    <mergeCell ref="R3:T3"/>
    <mergeCell ref="AB2:AB4"/>
    <mergeCell ref="AC2:AC4"/>
    <mergeCell ref="AA2:AA4"/>
    <mergeCell ref="U2:U4"/>
    <mergeCell ref="Y2:Y4"/>
    <mergeCell ref="Z2:Z4"/>
    <mergeCell ref="V2:V4"/>
    <mergeCell ref="W2:W4"/>
    <mergeCell ref="X2:X4"/>
  </mergeCells>
  <phoneticPr fontId="2"/>
  <dataValidations count="1">
    <dataValidation imeMode="on" allowBlank="1" showInputMessage="1" showErrorMessage="1" sqref="D88 D55:D64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65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C998"/>
  <sheetViews>
    <sheetView tabSelected="1" view="pageBreakPreview" topLeftCell="B1" zoomScale="85" zoomScaleNormal="100" zoomScaleSheetLayoutView="85" workbookViewId="0">
      <pane xSplit="3" ySplit="4" topLeftCell="H5" activePane="bottomRight" state="frozen"/>
      <selection activeCell="C14" sqref="C14"/>
      <selection pane="topRight" activeCell="C14" sqref="C14"/>
      <selection pane="bottomLeft" activeCell="C14" sqref="C14"/>
      <selection pane="bottomRight" activeCell="S91" sqref="S91"/>
    </sheetView>
  </sheetViews>
  <sheetFormatPr defaultRowHeight="17.25" x14ac:dyDescent="0.15"/>
  <cols>
    <col min="1" max="1" width="4.625" style="6" hidden="1" customWidth="1"/>
    <col min="2" max="3" width="3.5" style="4" customWidth="1"/>
    <col min="4" max="4" width="16.625" style="2" customWidth="1"/>
    <col min="5" max="5" width="5.25" style="40" customWidth="1"/>
    <col min="6" max="6" width="7" style="23" customWidth="1"/>
    <col min="7" max="8" width="7" style="18" customWidth="1"/>
    <col min="9" max="12" width="7" style="3" customWidth="1"/>
    <col min="13" max="13" width="2.125" style="3" customWidth="1"/>
    <col min="14" max="14" width="6.5" style="18" customWidth="1"/>
    <col min="15" max="15" width="6.75" style="77" customWidth="1"/>
    <col min="16" max="16" width="11.625" style="77" customWidth="1"/>
    <col min="17" max="17" width="9.125" style="78" customWidth="1"/>
    <col min="18" max="20" width="7" style="78" customWidth="1"/>
    <col min="21" max="22" width="7" style="1" customWidth="1"/>
    <col min="23" max="23" width="6.875" style="1" customWidth="1"/>
    <col min="24" max="29" width="7" style="1" customWidth="1"/>
    <col min="30" max="16384" width="9" style="1"/>
  </cols>
  <sheetData>
    <row r="1" spans="1:29" s="4" customFormat="1" ht="13.5" customHeight="1" thickBot="1" x14ac:dyDescent="0.2">
      <c r="A1" s="21"/>
      <c r="D1" s="22"/>
      <c r="E1" s="38"/>
      <c r="F1" s="23"/>
      <c r="G1" s="23"/>
      <c r="H1" s="23"/>
      <c r="I1" s="24"/>
      <c r="J1" s="24"/>
      <c r="K1" s="24"/>
      <c r="L1" s="24"/>
      <c r="M1" s="24"/>
      <c r="N1" s="23"/>
      <c r="O1" s="74"/>
      <c r="P1" s="74"/>
      <c r="Q1" s="75"/>
      <c r="R1" s="75"/>
      <c r="S1" s="75"/>
      <c r="T1" s="75"/>
    </row>
    <row r="2" spans="1:29" s="4" customFormat="1" ht="16.5" customHeight="1" thickBot="1" x14ac:dyDescent="0.2">
      <c r="A2" s="352"/>
      <c r="B2" s="355" t="s">
        <v>3</v>
      </c>
      <c r="C2" s="355" t="s">
        <v>18</v>
      </c>
      <c r="D2" s="356"/>
      <c r="E2" s="381" t="s">
        <v>26</v>
      </c>
      <c r="F2" s="369" t="s">
        <v>27</v>
      </c>
      <c r="G2" s="370"/>
      <c r="H2" s="370"/>
      <c r="I2" s="370"/>
      <c r="J2" s="370"/>
      <c r="K2" s="370"/>
      <c r="L2" s="370"/>
      <c r="M2" s="20"/>
      <c r="N2" s="369" t="s">
        <v>31</v>
      </c>
      <c r="O2" s="370"/>
      <c r="P2" s="370"/>
      <c r="Q2" s="370"/>
      <c r="R2" s="370"/>
      <c r="S2" s="370"/>
      <c r="T2" s="371"/>
      <c r="U2" s="372" t="s">
        <v>7</v>
      </c>
      <c r="V2" s="372" t="s">
        <v>1</v>
      </c>
      <c r="W2" s="361" t="s">
        <v>19</v>
      </c>
      <c r="X2" s="347" t="s">
        <v>23</v>
      </c>
      <c r="Y2" s="341" t="s">
        <v>24</v>
      </c>
      <c r="Z2" s="378" t="s">
        <v>25</v>
      </c>
      <c r="AA2" s="347" t="s">
        <v>30</v>
      </c>
      <c r="AB2" s="341" t="s">
        <v>365</v>
      </c>
      <c r="AC2" s="344" t="s">
        <v>366</v>
      </c>
    </row>
    <row r="3" spans="1:29" s="4" customFormat="1" ht="16.5" customHeight="1" x14ac:dyDescent="0.15">
      <c r="A3" s="353"/>
      <c r="B3" s="355"/>
      <c r="C3" s="357"/>
      <c r="D3" s="356"/>
      <c r="E3" s="381"/>
      <c r="F3" s="117"/>
      <c r="G3" s="364" t="s">
        <v>17</v>
      </c>
      <c r="H3" s="365"/>
      <c r="I3" s="366"/>
      <c r="J3" s="367" t="s">
        <v>16</v>
      </c>
      <c r="K3" s="367"/>
      <c r="L3" s="368"/>
      <c r="M3" s="30"/>
      <c r="N3" s="27"/>
      <c r="O3" s="386" t="s">
        <v>17</v>
      </c>
      <c r="P3" s="387"/>
      <c r="Q3" s="388"/>
      <c r="R3" s="389" t="s">
        <v>16</v>
      </c>
      <c r="S3" s="389"/>
      <c r="T3" s="390"/>
      <c r="U3" s="373"/>
      <c r="V3" s="362"/>
      <c r="W3" s="362"/>
      <c r="X3" s="348"/>
      <c r="Y3" s="342"/>
      <c r="Z3" s="379"/>
      <c r="AA3" s="348"/>
      <c r="AB3" s="342"/>
      <c r="AC3" s="345"/>
    </row>
    <row r="4" spans="1:29" s="21" customFormat="1" ht="16.5" customHeight="1" thickBot="1" x14ac:dyDescent="0.2">
      <c r="A4" s="354"/>
      <c r="B4" s="385"/>
      <c r="C4" s="358"/>
      <c r="D4" s="358"/>
      <c r="E4" s="382"/>
      <c r="F4" s="139" t="s">
        <v>2</v>
      </c>
      <c r="G4" s="140" t="s">
        <v>0</v>
      </c>
      <c r="H4" s="141" t="s">
        <v>6</v>
      </c>
      <c r="I4" s="142" t="s">
        <v>5</v>
      </c>
      <c r="J4" s="143" t="s">
        <v>0</v>
      </c>
      <c r="K4" s="144" t="s">
        <v>6</v>
      </c>
      <c r="L4" s="145" t="s">
        <v>5</v>
      </c>
      <c r="M4" s="30"/>
      <c r="N4" s="135" t="s">
        <v>2</v>
      </c>
      <c r="O4" s="128" t="s">
        <v>0</v>
      </c>
      <c r="P4" s="129" t="s">
        <v>6</v>
      </c>
      <c r="Q4" s="130" t="s">
        <v>5</v>
      </c>
      <c r="R4" s="131" t="s">
        <v>0</v>
      </c>
      <c r="S4" s="132" t="s">
        <v>6</v>
      </c>
      <c r="T4" s="133" t="s">
        <v>5</v>
      </c>
      <c r="U4" s="384"/>
      <c r="V4" s="383"/>
      <c r="W4" s="383"/>
      <c r="X4" s="349"/>
      <c r="Y4" s="343"/>
      <c r="Z4" s="380"/>
      <c r="AA4" s="349"/>
      <c r="AB4" s="343"/>
      <c r="AC4" s="346"/>
    </row>
    <row r="5" spans="1:29" s="4" customFormat="1" ht="27" customHeight="1" thickTop="1" x14ac:dyDescent="0.15">
      <c r="A5" s="19"/>
      <c r="B5" s="136" t="s">
        <v>97</v>
      </c>
      <c r="C5" s="137">
        <v>1</v>
      </c>
      <c r="D5" s="309" t="s">
        <v>98</v>
      </c>
      <c r="E5" s="138">
        <v>2</v>
      </c>
      <c r="F5" s="95">
        <v>20</v>
      </c>
      <c r="G5" s="82">
        <v>200</v>
      </c>
      <c r="H5" s="83">
        <v>3594901</v>
      </c>
      <c r="I5" s="124">
        <v>17974.505000000001</v>
      </c>
      <c r="J5" s="82">
        <v>11969.5</v>
      </c>
      <c r="K5" s="83">
        <v>3594901</v>
      </c>
      <c r="L5" s="124">
        <v>300.3384435440077</v>
      </c>
      <c r="M5" s="93"/>
      <c r="N5" s="134">
        <v>20</v>
      </c>
      <c r="O5" s="82">
        <v>229</v>
      </c>
      <c r="P5" s="83">
        <v>3712712</v>
      </c>
      <c r="Q5" s="124">
        <f t="shared" ref="Q5" si="0">IF(AND(O5&gt;0,P5&gt;0),P5/O5,0)</f>
        <v>16212.716157205241</v>
      </c>
      <c r="R5" s="82">
        <v>12399</v>
      </c>
      <c r="S5" s="83">
        <v>3712712</v>
      </c>
      <c r="T5" s="124">
        <f t="shared" ref="T5" si="1">IF(AND(R5&gt;0,S5&gt;0),S5/R5,0)</f>
        <v>299.43640616178726</v>
      </c>
      <c r="U5" s="84"/>
      <c r="V5" s="85"/>
      <c r="W5" s="83"/>
      <c r="X5" s="125">
        <v>18267.708333333332</v>
      </c>
      <c r="Y5" s="126">
        <v>18770.861111111109</v>
      </c>
      <c r="Z5" s="127">
        <v>18937.760416666668</v>
      </c>
      <c r="AA5" s="125">
        <v>16279.069767441861</v>
      </c>
      <c r="AB5" s="126">
        <v>18148.14814814815</v>
      </c>
      <c r="AC5" s="127">
        <v>18750</v>
      </c>
    </row>
    <row r="6" spans="1:29" s="4" customFormat="1" ht="27" customHeight="1" x14ac:dyDescent="0.15">
      <c r="A6" s="19"/>
      <c r="B6" s="79" t="s">
        <v>97</v>
      </c>
      <c r="C6" s="146">
        <v>2</v>
      </c>
      <c r="D6" s="299" t="s">
        <v>99</v>
      </c>
      <c r="E6" s="56">
        <v>5</v>
      </c>
      <c r="F6" s="94">
        <v>20</v>
      </c>
      <c r="G6" s="86">
        <v>241</v>
      </c>
      <c r="H6" s="87">
        <v>2943524</v>
      </c>
      <c r="I6" s="81">
        <v>12213.792531120333</v>
      </c>
      <c r="J6" s="86">
        <v>56160</v>
      </c>
      <c r="K6" s="87">
        <v>2943524</v>
      </c>
      <c r="L6" s="81">
        <v>52.413176638176637</v>
      </c>
      <c r="M6" s="93"/>
      <c r="N6" s="95">
        <v>20</v>
      </c>
      <c r="O6" s="82">
        <v>226</v>
      </c>
      <c r="P6" s="83">
        <v>4233524</v>
      </c>
      <c r="Q6" s="81">
        <f t="shared" ref="Q6:Q68" si="2">IF(AND(O6&gt;0,P6&gt;0),P6/O6,0)</f>
        <v>18732.407079646018</v>
      </c>
      <c r="R6" s="82">
        <v>21450</v>
      </c>
      <c r="S6" s="83">
        <v>4233524</v>
      </c>
      <c r="T6" s="81">
        <f t="shared" ref="T6:T68" si="3">IF(AND(R6&gt;0,S6&gt;0),S6/R6,0)</f>
        <v>197.36708624708623</v>
      </c>
      <c r="U6" s="84"/>
      <c r="V6" s="85"/>
      <c r="W6" s="83"/>
      <c r="X6" s="96">
        <v>14930</v>
      </c>
      <c r="Y6" s="97">
        <v>16666.666666666668</v>
      </c>
      <c r="Z6" s="98">
        <v>16833.333333333332</v>
      </c>
      <c r="AA6" s="96">
        <v>19000.413052457661</v>
      </c>
      <c r="AB6" s="97">
        <v>19500.125807263274</v>
      </c>
      <c r="AC6" s="98">
        <v>20000</v>
      </c>
    </row>
    <row r="7" spans="1:29" s="4" customFormat="1" ht="27" customHeight="1" x14ac:dyDescent="0.15">
      <c r="A7" s="19"/>
      <c r="B7" s="79" t="s">
        <v>97</v>
      </c>
      <c r="C7" s="146">
        <v>3</v>
      </c>
      <c r="D7" s="299" t="s">
        <v>408</v>
      </c>
      <c r="E7" s="56">
        <v>2</v>
      </c>
      <c r="F7" s="94">
        <v>20</v>
      </c>
      <c r="G7" s="86">
        <v>249</v>
      </c>
      <c r="H7" s="87">
        <v>4420390</v>
      </c>
      <c r="I7" s="81">
        <v>17752.570281124499</v>
      </c>
      <c r="J7" s="86">
        <v>24250</v>
      </c>
      <c r="K7" s="87">
        <v>4420390</v>
      </c>
      <c r="L7" s="81">
        <v>182.28412371134021</v>
      </c>
      <c r="M7" s="93"/>
      <c r="N7" s="95">
        <v>20</v>
      </c>
      <c r="O7" s="82">
        <v>288</v>
      </c>
      <c r="P7" s="83">
        <v>5775111</v>
      </c>
      <c r="Q7" s="81">
        <f t="shared" si="2"/>
        <v>20052.46875</v>
      </c>
      <c r="R7" s="82">
        <v>28432.5</v>
      </c>
      <c r="S7" s="83">
        <v>5775111</v>
      </c>
      <c r="T7" s="81">
        <f t="shared" si="3"/>
        <v>203.11653917172251</v>
      </c>
      <c r="U7" s="84"/>
      <c r="V7" s="85"/>
      <c r="W7" s="83"/>
      <c r="X7" s="96">
        <v>16691.28787878788</v>
      </c>
      <c r="Y7" s="97">
        <v>17745</v>
      </c>
      <c r="Z7" s="98">
        <v>18000</v>
      </c>
      <c r="AA7" s="96">
        <v>20500</v>
      </c>
      <c r="AB7" s="97">
        <v>21000</v>
      </c>
      <c r="AC7" s="98">
        <v>21500</v>
      </c>
    </row>
    <row r="8" spans="1:29" s="4" customFormat="1" ht="27" customHeight="1" x14ac:dyDescent="0.15">
      <c r="A8" s="19"/>
      <c r="B8" s="79" t="s">
        <v>97</v>
      </c>
      <c r="C8" s="146">
        <v>4</v>
      </c>
      <c r="D8" s="299" t="s">
        <v>506</v>
      </c>
      <c r="E8" s="56">
        <v>5</v>
      </c>
      <c r="F8" s="94">
        <v>20</v>
      </c>
      <c r="G8" s="86">
        <v>213</v>
      </c>
      <c r="H8" s="87">
        <v>5558421</v>
      </c>
      <c r="I8" s="81">
        <v>26095.87323943662</v>
      </c>
      <c r="J8" s="86">
        <v>24684</v>
      </c>
      <c r="K8" s="87">
        <v>5558421</v>
      </c>
      <c r="L8" s="81">
        <v>225.18315508021391</v>
      </c>
      <c r="M8" s="93"/>
      <c r="N8" s="95">
        <v>20</v>
      </c>
      <c r="O8" s="82">
        <v>210</v>
      </c>
      <c r="P8" s="83">
        <v>4396525</v>
      </c>
      <c r="Q8" s="81">
        <f t="shared" si="2"/>
        <v>20935.833333333332</v>
      </c>
      <c r="R8" s="82">
        <v>24321</v>
      </c>
      <c r="S8" s="83">
        <v>4396525</v>
      </c>
      <c r="T8" s="81">
        <f t="shared" si="3"/>
        <v>180.770733111303</v>
      </c>
      <c r="U8" s="84"/>
      <c r="V8" s="85"/>
      <c r="W8" s="83"/>
      <c r="X8" s="96">
        <v>30635.294117647059</v>
      </c>
      <c r="Y8" s="97">
        <v>24882.629107981222</v>
      </c>
      <c r="Z8" s="98">
        <v>23903.508771929824</v>
      </c>
      <c r="AA8" s="96">
        <v>22380.952380952382</v>
      </c>
      <c r="AB8" s="97">
        <v>24186.046511627908</v>
      </c>
      <c r="AC8" s="98">
        <v>26046.511627906977</v>
      </c>
    </row>
    <row r="9" spans="1:29" s="4" customFormat="1" ht="27" customHeight="1" x14ac:dyDescent="0.15">
      <c r="A9" s="19"/>
      <c r="B9" s="79" t="s">
        <v>97</v>
      </c>
      <c r="C9" s="146">
        <v>5</v>
      </c>
      <c r="D9" s="299" t="s">
        <v>100</v>
      </c>
      <c r="E9" s="56">
        <v>2</v>
      </c>
      <c r="F9" s="94">
        <v>30</v>
      </c>
      <c r="G9" s="86">
        <v>297</v>
      </c>
      <c r="H9" s="87">
        <v>5381488</v>
      </c>
      <c r="I9" s="81">
        <v>18119.488215488214</v>
      </c>
      <c r="J9" s="86">
        <v>34478</v>
      </c>
      <c r="K9" s="87">
        <v>5381488</v>
      </c>
      <c r="L9" s="81">
        <v>156.08469168745287</v>
      </c>
      <c r="M9" s="93"/>
      <c r="N9" s="95">
        <v>30</v>
      </c>
      <c r="O9" s="82">
        <v>336</v>
      </c>
      <c r="P9" s="83">
        <v>6569014</v>
      </c>
      <c r="Q9" s="81">
        <f t="shared" si="2"/>
        <v>19550.636904761905</v>
      </c>
      <c r="R9" s="82">
        <v>36551</v>
      </c>
      <c r="S9" s="83">
        <v>6569014</v>
      </c>
      <c r="T9" s="81">
        <f t="shared" si="3"/>
        <v>179.72186807474489</v>
      </c>
      <c r="U9" s="84"/>
      <c r="V9" s="85"/>
      <c r="W9" s="83"/>
      <c r="X9" s="96">
        <v>15623.229461756375</v>
      </c>
      <c r="Y9" s="97">
        <v>15951.388888888889</v>
      </c>
      <c r="Z9" s="98">
        <v>16614.388888888891</v>
      </c>
      <c r="AA9" s="96">
        <v>19574.698275862069</v>
      </c>
      <c r="AB9" s="97">
        <v>19689.525862068964</v>
      </c>
      <c r="AC9" s="98">
        <v>19833.204022988506</v>
      </c>
    </row>
    <row r="10" spans="1:29" s="4" customFormat="1" ht="27" customHeight="1" x14ac:dyDescent="0.15">
      <c r="A10" s="19"/>
      <c r="B10" s="79" t="s">
        <v>97</v>
      </c>
      <c r="C10" s="146">
        <v>6</v>
      </c>
      <c r="D10" s="299" t="s">
        <v>101</v>
      </c>
      <c r="E10" s="56">
        <v>5</v>
      </c>
      <c r="F10" s="94">
        <v>40</v>
      </c>
      <c r="G10" s="86">
        <v>450</v>
      </c>
      <c r="H10" s="87">
        <v>6692580</v>
      </c>
      <c r="I10" s="81">
        <v>14872.4</v>
      </c>
      <c r="J10" s="86">
        <v>44941</v>
      </c>
      <c r="K10" s="87">
        <v>6692580</v>
      </c>
      <c r="L10" s="81">
        <v>148.91924968291761</v>
      </c>
      <c r="M10" s="93"/>
      <c r="N10" s="95">
        <v>40</v>
      </c>
      <c r="O10" s="82">
        <v>420</v>
      </c>
      <c r="P10" s="83">
        <v>6169280</v>
      </c>
      <c r="Q10" s="81">
        <f t="shared" si="2"/>
        <v>14688.761904761905</v>
      </c>
      <c r="R10" s="82">
        <v>43147</v>
      </c>
      <c r="S10" s="83">
        <v>6169280</v>
      </c>
      <c r="T10" s="81">
        <f t="shared" si="3"/>
        <v>142.98282615245557</v>
      </c>
      <c r="U10" s="84"/>
      <c r="V10" s="85"/>
      <c r="W10" s="83"/>
      <c r="X10" s="96">
        <v>14525.577625570777</v>
      </c>
      <c r="Y10" s="97">
        <v>14529.787234042553</v>
      </c>
      <c r="Z10" s="98">
        <v>15104.680851063829</v>
      </c>
      <c r="AA10" s="96">
        <v>15000</v>
      </c>
      <c r="AB10" s="97">
        <v>15116.279069767443</v>
      </c>
      <c r="AC10" s="98">
        <v>15454.545454545454</v>
      </c>
    </row>
    <row r="11" spans="1:29" s="4" customFormat="1" ht="27" customHeight="1" x14ac:dyDescent="0.15">
      <c r="A11" s="19"/>
      <c r="B11" s="79" t="s">
        <v>97</v>
      </c>
      <c r="C11" s="146">
        <v>7</v>
      </c>
      <c r="D11" s="299" t="s">
        <v>102</v>
      </c>
      <c r="E11" s="56">
        <v>5</v>
      </c>
      <c r="F11" s="94">
        <v>14</v>
      </c>
      <c r="G11" s="86">
        <v>234</v>
      </c>
      <c r="H11" s="87">
        <v>3292377</v>
      </c>
      <c r="I11" s="81">
        <v>14069.98717948718</v>
      </c>
      <c r="J11" s="86">
        <v>12644</v>
      </c>
      <c r="K11" s="87">
        <v>3292377</v>
      </c>
      <c r="L11" s="81">
        <v>260.39046187915216</v>
      </c>
      <c r="M11" s="93"/>
      <c r="N11" s="95">
        <v>14</v>
      </c>
      <c r="O11" s="82">
        <v>208</v>
      </c>
      <c r="P11" s="83">
        <v>3036372</v>
      </c>
      <c r="Q11" s="81">
        <f t="shared" si="2"/>
        <v>14597.942307692309</v>
      </c>
      <c r="R11" s="82">
        <v>11520</v>
      </c>
      <c r="S11" s="83">
        <v>3036372</v>
      </c>
      <c r="T11" s="81">
        <f t="shared" si="3"/>
        <v>263.57395833333334</v>
      </c>
      <c r="U11" s="84"/>
      <c r="V11" s="85"/>
      <c r="W11" s="83"/>
      <c r="X11" s="96">
        <v>9751.7241379310344</v>
      </c>
      <c r="Y11" s="97">
        <v>11383.466666666667</v>
      </c>
      <c r="Z11" s="98">
        <v>11456</v>
      </c>
      <c r="AA11" s="96">
        <v>14761.904761904761</v>
      </c>
      <c r="AB11" s="97">
        <v>14809.523809523809</v>
      </c>
      <c r="AC11" s="98">
        <v>14857.142857142857</v>
      </c>
    </row>
    <row r="12" spans="1:29" s="4" customFormat="1" ht="27" customHeight="1" x14ac:dyDescent="0.15">
      <c r="A12" s="19"/>
      <c r="B12" s="79" t="s">
        <v>97</v>
      </c>
      <c r="C12" s="146">
        <v>8</v>
      </c>
      <c r="D12" s="299" t="s">
        <v>39</v>
      </c>
      <c r="E12" s="56">
        <v>2</v>
      </c>
      <c r="F12" s="94">
        <v>40</v>
      </c>
      <c r="G12" s="86">
        <v>502</v>
      </c>
      <c r="H12" s="87">
        <v>13369537</v>
      </c>
      <c r="I12" s="81">
        <v>26632.543824701195</v>
      </c>
      <c r="J12" s="86">
        <v>66264</v>
      </c>
      <c r="K12" s="87">
        <v>13369537</v>
      </c>
      <c r="L12" s="81">
        <v>201.76169564167571</v>
      </c>
      <c r="M12" s="93"/>
      <c r="N12" s="95">
        <v>40</v>
      </c>
      <c r="O12" s="82">
        <v>613</v>
      </c>
      <c r="P12" s="83">
        <v>14209095</v>
      </c>
      <c r="Q12" s="81">
        <f t="shared" si="2"/>
        <v>23179.600326264273</v>
      </c>
      <c r="R12" s="82">
        <v>75135</v>
      </c>
      <c r="S12" s="83">
        <v>14209095</v>
      </c>
      <c r="T12" s="81">
        <f t="shared" si="3"/>
        <v>189.11419444999001</v>
      </c>
      <c r="U12" s="84"/>
      <c r="V12" s="85"/>
      <c r="W12" s="83"/>
      <c r="X12" s="96">
        <v>28991.290404040403</v>
      </c>
      <c r="Y12" s="97">
        <v>26147.119565217392</v>
      </c>
      <c r="Z12" s="98">
        <v>26479.67391304348</v>
      </c>
      <c r="AA12" s="96">
        <v>23491.027732463295</v>
      </c>
      <c r="AB12" s="97">
        <v>23817.292006525284</v>
      </c>
      <c r="AC12" s="98">
        <v>23980.42414355628</v>
      </c>
    </row>
    <row r="13" spans="1:29" s="4" customFormat="1" ht="27" customHeight="1" x14ac:dyDescent="0.15">
      <c r="A13" s="19"/>
      <c r="B13" s="79" t="s">
        <v>97</v>
      </c>
      <c r="C13" s="146">
        <v>9</v>
      </c>
      <c r="D13" s="299" t="s">
        <v>103</v>
      </c>
      <c r="E13" s="56">
        <v>1</v>
      </c>
      <c r="F13" s="94">
        <v>25</v>
      </c>
      <c r="G13" s="86">
        <v>279</v>
      </c>
      <c r="H13" s="87">
        <v>2631324</v>
      </c>
      <c r="I13" s="81">
        <v>9431.2688172043017</v>
      </c>
      <c r="J13" s="86">
        <v>20301</v>
      </c>
      <c r="K13" s="87">
        <v>2631324</v>
      </c>
      <c r="L13" s="81">
        <v>129.61548692182652</v>
      </c>
      <c r="M13" s="93"/>
      <c r="N13" s="95">
        <v>25</v>
      </c>
      <c r="O13" s="82">
        <v>257</v>
      </c>
      <c r="P13" s="83">
        <v>2393403</v>
      </c>
      <c r="Q13" s="81">
        <f t="shared" si="2"/>
        <v>9312.8521400778209</v>
      </c>
      <c r="R13" s="82">
        <v>18745</v>
      </c>
      <c r="S13" s="83">
        <v>2393403</v>
      </c>
      <c r="T13" s="81">
        <f t="shared" si="3"/>
        <v>127.68220858895705</v>
      </c>
      <c r="U13" s="84"/>
      <c r="V13" s="85"/>
      <c r="W13" s="83"/>
      <c r="X13" s="96">
        <v>9810.6060606060601</v>
      </c>
      <c r="Y13" s="97">
        <v>11175.627240143369</v>
      </c>
      <c r="Z13" s="98">
        <v>12672</v>
      </c>
      <c r="AA13" s="96">
        <v>9930.5555555555547</v>
      </c>
      <c r="AB13" s="97">
        <v>10312.301587301587</v>
      </c>
      <c r="AC13" s="98">
        <v>10694.444444444445</v>
      </c>
    </row>
    <row r="14" spans="1:29" s="4" customFormat="1" ht="27" customHeight="1" x14ac:dyDescent="0.15">
      <c r="A14" s="19"/>
      <c r="B14" s="79" t="s">
        <v>97</v>
      </c>
      <c r="C14" s="146">
        <v>10</v>
      </c>
      <c r="D14" s="299" t="s">
        <v>104</v>
      </c>
      <c r="E14" s="56">
        <v>5</v>
      </c>
      <c r="F14" s="94">
        <v>20</v>
      </c>
      <c r="G14" s="86">
        <v>297</v>
      </c>
      <c r="H14" s="87">
        <v>6367857</v>
      </c>
      <c r="I14" s="81">
        <v>21440.595959595961</v>
      </c>
      <c r="J14" s="86">
        <v>35953</v>
      </c>
      <c r="K14" s="87">
        <v>6367857</v>
      </c>
      <c r="L14" s="81">
        <v>177.11615164242204</v>
      </c>
      <c r="M14" s="93"/>
      <c r="N14" s="95">
        <v>20</v>
      </c>
      <c r="O14" s="82">
        <v>288</v>
      </c>
      <c r="P14" s="83">
        <v>6418856</v>
      </c>
      <c r="Q14" s="81">
        <f t="shared" si="2"/>
        <v>22287.694444444445</v>
      </c>
      <c r="R14" s="82">
        <v>34598.25</v>
      </c>
      <c r="S14" s="83">
        <v>6418856</v>
      </c>
      <c r="T14" s="81">
        <f t="shared" si="3"/>
        <v>185.52545287695187</v>
      </c>
      <c r="U14" s="84"/>
      <c r="V14" s="85"/>
      <c r="W14" s="83"/>
      <c r="X14" s="96">
        <v>19000</v>
      </c>
      <c r="Y14" s="97">
        <v>22142.857142857141</v>
      </c>
      <c r="Z14" s="98">
        <v>23210.714285714286</v>
      </c>
      <c r="AA14" s="96">
        <v>22428.571428571428</v>
      </c>
      <c r="AB14" s="97">
        <v>22836.363636363636</v>
      </c>
      <c r="AC14" s="98">
        <v>23259.259259259259</v>
      </c>
    </row>
    <row r="15" spans="1:29" s="4" customFormat="1" ht="27" customHeight="1" x14ac:dyDescent="0.15">
      <c r="A15" s="19"/>
      <c r="B15" s="79" t="s">
        <v>97</v>
      </c>
      <c r="C15" s="146">
        <v>11</v>
      </c>
      <c r="D15" s="147" t="s">
        <v>517</v>
      </c>
      <c r="E15" s="56">
        <v>2</v>
      </c>
      <c r="F15" s="94">
        <v>20</v>
      </c>
      <c r="G15" s="86">
        <v>273</v>
      </c>
      <c r="H15" s="87">
        <v>6624220</v>
      </c>
      <c r="I15" s="81">
        <v>24264.542124542124</v>
      </c>
      <c r="J15" s="86">
        <v>30945</v>
      </c>
      <c r="K15" s="87">
        <v>6624220</v>
      </c>
      <c r="L15" s="81">
        <v>214.0643076425917</v>
      </c>
      <c r="M15" s="93"/>
      <c r="N15" s="95">
        <v>20</v>
      </c>
      <c r="O15" s="82">
        <v>266</v>
      </c>
      <c r="P15" s="83">
        <v>6768039</v>
      </c>
      <c r="Q15" s="81">
        <f t="shared" si="2"/>
        <v>25443.755639097744</v>
      </c>
      <c r="R15" s="82">
        <v>30474</v>
      </c>
      <c r="S15" s="83">
        <v>6768039</v>
      </c>
      <c r="T15" s="81">
        <f t="shared" si="3"/>
        <v>222.09224256743454</v>
      </c>
      <c r="U15" s="84"/>
      <c r="V15" s="85"/>
      <c r="W15" s="83"/>
      <c r="X15" s="96">
        <v>22000</v>
      </c>
      <c r="Y15" s="97">
        <v>24464.285714285714</v>
      </c>
      <c r="Z15" s="98">
        <v>24736.842105263157</v>
      </c>
      <c r="AA15" s="96">
        <v>25579.710144927536</v>
      </c>
      <c r="AB15" s="97">
        <v>25724.63768115942</v>
      </c>
      <c r="AC15" s="98">
        <v>26268.115942028984</v>
      </c>
    </row>
    <row r="16" spans="1:29" s="4" customFormat="1" ht="27" customHeight="1" x14ac:dyDescent="0.15">
      <c r="A16" s="19"/>
      <c r="B16" s="79" t="s">
        <v>97</v>
      </c>
      <c r="C16" s="146">
        <v>12</v>
      </c>
      <c r="D16" s="299" t="s">
        <v>105</v>
      </c>
      <c r="E16" s="56">
        <v>2</v>
      </c>
      <c r="F16" s="94">
        <v>30</v>
      </c>
      <c r="G16" s="86">
        <v>340</v>
      </c>
      <c r="H16" s="87">
        <v>8070350</v>
      </c>
      <c r="I16" s="81">
        <v>23736.323529411766</v>
      </c>
      <c r="J16" s="86">
        <v>35712</v>
      </c>
      <c r="K16" s="87">
        <v>8070350</v>
      </c>
      <c r="L16" s="81">
        <v>225.98426299283153</v>
      </c>
      <c r="M16" s="93"/>
      <c r="N16" s="95">
        <v>30</v>
      </c>
      <c r="O16" s="82">
        <v>365</v>
      </c>
      <c r="P16" s="83">
        <v>8855110</v>
      </c>
      <c r="Q16" s="81">
        <f t="shared" si="2"/>
        <v>24260.575342465752</v>
      </c>
      <c r="R16" s="82">
        <v>35416</v>
      </c>
      <c r="S16" s="83">
        <v>8855110</v>
      </c>
      <c r="T16" s="81">
        <f t="shared" si="3"/>
        <v>250.03134176643326</v>
      </c>
      <c r="U16" s="84"/>
      <c r="V16" s="85"/>
      <c r="W16" s="83"/>
      <c r="X16" s="96">
        <v>25277.777777777777</v>
      </c>
      <c r="Y16" s="97">
        <v>25369.627507163324</v>
      </c>
      <c r="Z16" s="98">
        <v>25839.583333333332</v>
      </c>
      <c r="AA16" s="96">
        <v>25843.828715365238</v>
      </c>
      <c r="AB16" s="97">
        <v>26607.304785894208</v>
      </c>
      <c r="AC16" s="98">
        <v>27430.982367758188</v>
      </c>
    </row>
    <row r="17" spans="1:29" s="4" customFormat="1" ht="27" customHeight="1" x14ac:dyDescent="0.15">
      <c r="A17" s="19"/>
      <c r="B17" s="79" t="s">
        <v>97</v>
      </c>
      <c r="C17" s="146">
        <v>13</v>
      </c>
      <c r="D17" s="299" t="s">
        <v>106</v>
      </c>
      <c r="E17" s="56">
        <v>2</v>
      </c>
      <c r="F17" s="94">
        <v>20</v>
      </c>
      <c r="G17" s="86">
        <v>320</v>
      </c>
      <c r="H17" s="87">
        <v>10994965</v>
      </c>
      <c r="I17" s="81">
        <v>34359.265625</v>
      </c>
      <c r="J17" s="86">
        <v>31717</v>
      </c>
      <c r="K17" s="87">
        <v>10994965</v>
      </c>
      <c r="L17" s="81">
        <v>346.6584166220008</v>
      </c>
      <c r="M17" s="93"/>
      <c r="N17" s="95">
        <v>25</v>
      </c>
      <c r="O17" s="82">
        <v>371</v>
      </c>
      <c r="P17" s="83">
        <v>10646002</v>
      </c>
      <c r="Q17" s="81">
        <f t="shared" si="2"/>
        <v>28695.423180592992</v>
      </c>
      <c r="R17" s="82">
        <v>38005</v>
      </c>
      <c r="S17" s="83">
        <v>10646002</v>
      </c>
      <c r="T17" s="81">
        <f t="shared" si="3"/>
        <v>280.12108933035125</v>
      </c>
      <c r="U17" s="84"/>
      <c r="V17" s="85"/>
      <c r="W17" s="83"/>
      <c r="X17" s="96">
        <v>26406.25</v>
      </c>
      <c r="Y17" s="97">
        <v>34106.666666666664</v>
      </c>
      <c r="Z17" s="98">
        <v>36531.347962382446</v>
      </c>
      <c r="AA17" s="96">
        <v>31297.297297297297</v>
      </c>
      <c r="AB17" s="97">
        <v>29534.883720930233</v>
      </c>
      <c r="AC17" s="98">
        <v>32325.581395348836</v>
      </c>
    </row>
    <row r="18" spans="1:29" s="4" customFormat="1" ht="27" customHeight="1" x14ac:dyDescent="0.15">
      <c r="A18" s="19"/>
      <c r="B18" s="79" t="s">
        <v>97</v>
      </c>
      <c r="C18" s="146">
        <v>14</v>
      </c>
      <c r="D18" s="297" t="s">
        <v>107</v>
      </c>
      <c r="E18" s="56">
        <v>4</v>
      </c>
      <c r="F18" s="94">
        <v>15</v>
      </c>
      <c r="G18" s="86">
        <v>118</v>
      </c>
      <c r="H18" s="87">
        <v>3228605</v>
      </c>
      <c r="I18" s="81">
        <v>27361.0593220339</v>
      </c>
      <c r="J18" s="86">
        <v>13607</v>
      </c>
      <c r="K18" s="87">
        <v>3228605</v>
      </c>
      <c r="L18" s="81">
        <v>237.27529947820975</v>
      </c>
      <c r="M18" s="93"/>
      <c r="N18" s="95">
        <v>15</v>
      </c>
      <c r="O18" s="82">
        <v>123</v>
      </c>
      <c r="P18" s="83">
        <v>3145702</v>
      </c>
      <c r="Q18" s="81">
        <f t="shared" si="2"/>
        <v>25574.813008130081</v>
      </c>
      <c r="R18" s="82">
        <v>14240</v>
      </c>
      <c r="S18" s="83">
        <v>3145702</v>
      </c>
      <c r="T18" s="81">
        <f t="shared" si="3"/>
        <v>220.9060393258427</v>
      </c>
      <c r="U18" s="84"/>
      <c r="V18" s="85"/>
      <c r="W18" s="83"/>
      <c r="X18" s="96">
        <v>28742.1875</v>
      </c>
      <c r="Y18" s="97">
        <v>31066.666666666668</v>
      </c>
      <c r="Z18" s="98">
        <v>31214.814814814814</v>
      </c>
      <c r="AA18" s="96">
        <v>25600</v>
      </c>
      <c r="AB18" s="97">
        <v>25750</v>
      </c>
      <c r="AC18" s="98">
        <v>25800</v>
      </c>
    </row>
    <row r="19" spans="1:29" s="4" customFormat="1" ht="27" customHeight="1" x14ac:dyDescent="0.15">
      <c r="A19" s="19"/>
      <c r="B19" s="79" t="s">
        <v>97</v>
      </c>
      <c r="C19" s="146">
        <v>15</v>
      </c>
      <c r="D19" s="299" t="s">
        <v>108</v>
      </c>
      <c r="E19" s="56">
        <v>2</v>
      </c>
      <c r="F19" s="94">
        <v>20</v>
      </c>
      <c r="G19" s="86">
        <v>260</v>
      </c>
      <c r="H19" s="87">
        <v>7677834</v>
      </c>
      <c r="I19" s="81">
        <v>29530.130769230771</v>
      </c>
      <c r="J19" s="86">
        <v>27027</v>
      </c>
      <c r="K19" s="87">
        <v>7677834</v>
      </c>
      <c r="L19" s="81">
        <v>284.08014208014208</v>
      </c>
      <c r="M19" s="93"/>
      <c r="N19" s="95">
        <v>20</v>
      </c>
      <c r="O19" s="82">
        <v>271</v>
      </c>
      <c r="P19" s="83">
        <v>7959032</v>
      </c>
      <c r="Q19" s="81">
        <f t="shared" si="2"/>
        <v>29369.121771217713</v>
      </c>
      <c r="R19" s="82">
        <v>27320.25</v>
      </c>
      <c r="S19" s="83">
        <v>7959032</v>
      </c>
      <c r="T19" s="81">
        <f t="shared" si="3"/>
        <v>291.3235420612915</v>
      </c>
      <c r="U19" s="84"/>
      <c r="V19" s="85"/>
      <c r="W19" s="83"/>
      <c r="X19" s="96">
        <v>30000</v>
      </c>
      <c r="Y19" s="97">
        <v>35486.055776892434</v>
      </c>
      <c r="Z19" s="98">
        <v>36600</v>
      </c>
      <c r="AA19" s="96">
        <v>29779.411764705881</v>
      </c>
      <c r="AB19" s="97">
        <v>30329.670329670331</v>
      </c>
      <c r="AC19" s="98">
        <v>30839.416058394159</v>
      </c>
    </row>
    <row r="20" spans="1:29" s="4" customFormat="1" ht="27" customHeight="1" x14ac:dyDescent="0.15">
      <c r="A20" s="19"/>
      <c r="B20" s="79" t="s">
        <v>97</v>
      </c>
      <c r="C20" s="146">
        <v>16</v>
      </c>
      <c r="D20" s="297" t="s">
        <v>109</v>
      </c>
      <c r="E20" s="56">
        <v>2</v>
      </c>
      <c r="F20" s="94">
        <v>30</v>
      </c>
      <c r="G20" s="86">
        <v>620</v>
      </c>
      <c r="H20" s="87">
        <v>5287642</v>
      </c>
      <c r="I20" s="81">
        <v>8528.4548387096766</v>
      </c>
      <c r="J20" s="86">
        <v>22809</v>
      </c>
      <c r="K20" s="87">
        <v>5287642</v>
      </c>
      <c r="L20" s="81">
        <v>231.82261388048576</v>
      </c>
      <c r="M20" s="93"/>
      <c r="N20" s="95">
        <v>30</v>
      </c>
      <c r="O20" s="82">
        <v>658</v>
      </c>
      <c r="P20" s="83">
        <v>6095364</v>
      </c>
      <c r="Q20" s="81">
        <f t="shared" si="2"/>
        <v>9263.4711246200604</v>
      </c>
      <c r="R20" s="82">
        <v>26363</v>
      </c>
      <c r="S20" s="83">
        <v>6095364</v>
      </c>
      <c r="T20" s="81">
        <f t="shared" si="3"/>
        <v>231.20904297689944</v>
      </c>
      <c r="U20" s="84"/>
      <c r="V20" s="85"/>
      <c r="W20" s="83"/>
      <c r="X20" s="96">
        <v>9688.2763636363634</v>
      </c>
      <c r="Y20" s="97">
        <v>10333.685454545455</v>
      </c>
      <c r="Z20" s="98">
        <v>10922.741818181818</v>
      </c>
      <c r="AA20" s="96">
        <v>9697.1696969696968</v>
      </c>
      <c r="AB20" s="97">
        <v>10182.028787878788</v>
      </c>
      <c r="AC20" s="98">
        <v>10691.14393939394</v>
      </c>
    </row>
    <row r="21" spans="1:29" s="4" customFormat="1" ht="27" customHeight="1" x14ac:dyDescent="0.15">
      <c r="A21" s="19"/>
      <c r="B21" s="79" t="s">
        <v>97</v>
      </c>
      <c r="C21" s="146">
        <v>17</v>
      </c>
      <c r="D21" s="300" t="s">
        <v>110</v>
      </c>
      <c r="E21" s="56">
        <v>2</v>
      </c>
      <c r="F21" s="94">
        <v>40</v>
      </c>
      <c r="G21" s="86">
        <v>445</v>
      </c>
      <c r="H21" s="87">
        <v>7210780</v>
      </c>
      <c r="I21" s="81">
        <v>16204</v>
      </c>
      <c r="J21" s="86">
        <v>21382.5</v>
      </c>
      <c r="K21" s="87">
        <v>7210780</v>
      </c>
      <c r="L21" s="81">
        <v>337.22810709692504</v>
      </c>
      <c r="M21" s="93"/>
      <c r="N21" s="95">
        <v>40</v>
      </c>
      <c r="O21" s="82">
        <v>482</v>
      </c>
      <c r="P21" s="83">
        <v>8382393</v>
      </c>
      <c r="Q21" s="81">
        <f t="shared" si="2"/>
        <v>17390.856846473031</v>
      </c>
      <c r="R21" s="82">
        <v>23337</v>
      </c>
      <c r="S21" s="83">
        <v>8382393</v>
      </c>
      <c r="T21" s="81">
        <f t="shared" si="3"/>
        <v>359.18897030466638</v>
      </c>
      <c r="U21" s="84"/>
      <c r="V21" s="85"/>
      <c r="W21" s="83"/>
      <c r="X21" s="96">
        <v>12977.427927927927</v>
      </c>
      <c r="Y21" s="97">
        <v>14764.195067264574</v>
      </c>
      <c r="Z21" s="98">
        <v>15800.737777777778</v>
      </c>
      <c r="AA21" s="96">
        <v>16182.572614107883</v>
      </c>
      <c r="AB21" s="97">
        <v>16493.775933609959</v>
      </c>
      <c r="AC21" s="98">
        <v>17427.385892116181</v>
      </c>
    </row>
    <row r="22" spans="1:29" s="4" customFormat="1" ht="27" customHeight="1" x14ac:dyDescent="0.15">
      <c r="A22" s="19"/>
      <c r="B22" s="79" t="s">
        <v>97</v>
      </c>
      <c r="C22" s="146">
        <v>18</v>
      </c>
      <c r="D22" s="299" t="s">
        <v>111</v>
      </c>
      <c r="E22" s="56">
        <v>2</v>
      </c>
      <c r="F22" s="94">
        <v>15</v>
      </c>
      <c r="G22" s="86">
        <v>189</v>
      </c>
      <c r="H22" s="87">
        <v>1272000</v>
      </c>
      <c r="I22" s="81">
        <v>6730.1587301587306</v>
      </c>
      <c r="J22" s="86">
        <v>15652</v>
      </c>
      <c r="K22" s="87">
        <v>1272000</v>
      </c>
      <c r="L22" s="81">
        <v>81.267569639662668</v>
      </c>
      <c r="M22" s="93"/>
      <c r="N22" s="95">
        <v>15</v>
      </c>
      <c r="O22" s="82">
        <v>168</v>
      </c>
      <c r="P22" s="83">
        <v>1371207.9803571429</v>
      </c>
      <c r="Q22" s="81">
        <f t="shared" si="2"/>
        <v>8161.9522640306122</v>
      </c>
      <c r="R22" s="82">
        <v>20160</v>
      </c>
      <c r="S22" s="83">
        <v>1371207.9803571429</v>
      </c>
      <c r="T22" s="81">
        <f t="shared" si="3"/>
        <v>68.016268866921763</v>
      </c>
      <c r="U22" s="84"/>
      <c r="V22" s="85"/>
      <c r="W22" s="83"/>
      <c r="X22" s="96">
        <v>7191.3978494623652</v>
      </c>
      <c r="Y22" s="97">
        <v>7552.083333333333</v>
      </c>
      <c r="Z22" s="98">
        <v>8088.2352941176468</v>
      </c>
      <c r="AA22" s="96">
        <v>8599.5881226053643</v>
      </c>
      <c r="AB22" s="97">
        <v>9499.5601851851843</v>
      </c>
      <c r="AC22" s="98">
        <v>9999.5370370370383</v>
      </c>
    </row>
    <row r="23" spans="1:29" s="4" customFormat="1" ht="27" customHeight="1" x14ac:dyDescent="0.15">
      <c r="A23" s="19"/>
      <c r="B23" s="79" t="s">
        <v>97</v>
      </c>
      <c r="C23" s="146">
        <v>19</v>
      </c>
      <c r="D23" s="299" t="s">
        <v>112</v>
      </c>
      <c r="E23" s="56">
        <v>2</v>
      </c>
      <c r="F23" s="94">
        <v>20</v>
      </c>
      <c r="G23" s="86">
        <v>351</v>
      </c>
      <c r="H23" s="87">
        <v>2849050</v>
      </c>
      <c r="I23" s="81">
        <v>8116.9515669515667</v>
      </c>
      <c r="J23" s="86">
        <v>15132</v>
      </c>
      <c r="K23" s="87">
        <v>2849050</v>
      </c>
      <c r="L23" s="81">
        <v>188.27980438805182</v>
      </c>
      <c r="M23" s="93"/>
      <c r="N23" s="95">
        <v>20</v>
      </c>
      <c r="O23" s="82">
        <v>409</v>
      </c>
      <c r="P23" s="83">
        <v>3132760</v>
      </c>
      <c r="Q23" s="81">
        <f t="shared" si="2"/>
        <v>7659.559902200489</v>
      </c>
      <c r="R23" s="82">
        <v>16904</v>
      </c>
      <c r="S23" s="83">
        <v>3132760</v>
      </c>
      <c r="T23" s="81">
        <f t="shared" si="3"/>
        <v>185.32654992901089</v>
      </c>
      <c r="U23" s="84"/>
      <c r="V23" s="85"/>
      <c r="W23" s="83"/>
      <c r="X23" s="96">
        <v>3591.7111716621253</v>
      </c>
      <c r="Y23" s="97">
        <v>3376.8729281767955</v>
      </c>
      <c r="Z23" s="98">
        <v>4448.5414364640883</v>
      </c>
      <c r="AA23" s="96">
        <v>8048.7804878048782</v>
      </c>
      <c r="AB23" s="97">
        <v>9756.0975609756097</v>
      </c>
      <c r="AC23" s="98">
        <v>11463.414634146342</v>
      </c>
    </row>
    <row r="24" spans="1:29" s="4" customFormat="1" ht="27" customHeight="1" x14ac:dyDescent="0.15">
      <c r="A24" s="19"/>
      <c r="B24" s="79" t="s">
        <v>97</v>
      </c>
      <c r="C24" s="146">
        <v>20</v>
      </c>
      <c r="D24" s="299" t="s">
        <v>113</v>
      </c>
      <c r="E24" s="56">
        <v>2</v>
      </c>
      <c r="F24" s="94">
        <v>20</v>
      </c>
      <c r="G24" s="86">
        <v>228</v>
      </c>
      <c r="H24" s="87">
        <v>3323400</v>
      </c>
      <c r="I24" s="81">
        <v>14576.315789473685</v>
      </c>
      <c r="J24" s="86">
        <v>14379</v>
      </c>
      <c r="K24" s="87">
        <v>3323400</v>
      </c>
      <c r="L24" s="81">
        <v>231.12872939703735</v>
      </c>
      <c r="M24" s="93"/>
      <c r="N24" s="95">
        <v>20</v>
      </c>
      <c r="O24" s="82">
        <v>217</v>
      </c>
      <c r="P24" s="83">
        <v>3261988</v>
      </c>
      <c r="Q24" s="81">
        <f t="shared" si="2"/>
        <v>15032.202764976959</v>
      </c>
      <c r="R24" s="82">
        <v>13342</v>
      </c>
      <c r="S24" s="83">
        <v>3261988</v>
      </c>
      <c r="T24" s="81">
        <f t="shared" si="3"/>
        <v>244.49018138210164</v>
      </c>
      <c r="U24" s="84"/>
      <c r="V24" s="85"/>
      <c r="W24" s="83"/>
      <c r="X24" s="96">
        <v>12719.298245614034</v>
      </c>
      <c r="Y24" s="97">
        <v>13428.571428571429</v>
      </c>
      <c r="Z24" s="98">
        <v>14713.333333333334</v>
      </c>
      <c r="AA24" s="96">
        <v>15681.818181818182</v>
      </c>
      <c r="AB24" s="97">
        <v>16590.909090909092</v>
      </c>
      <c r="AC24" s="98">
        <v>17500</v>
      </c>
    </row>
    <row r="25" spans="1:29" s="4" customFormat="1" ht="27" customHeight="1" x14ac:dyDescent="0.15">
      <c r="A25" s="19"/>
      <c r="B25" s="79" t="s">
        <v>97</v>
      </c>
      <c r="C25" s="146">
        <v>21</v>
      </c>
      <c r="D25" s="299" t="s">
        <v>114</v>
      </c>
      <c r="E25" s="56">
        <v>5</v>
      </c>
      <c r="F25" s="94">
        <v>28</v>
      </c>
      <c r="G25" s="86">
        <v>412</v>
      </c>
      <c r="H25" s="87">
        <v>6175014</v>
      </c>
      <c r="I25" s="81">
        <v>14987.898058252427</v>
      </c>
      <c r="J25" s="86">
        <v>35448.949999999997</v>
      </c>
      <c r="K25" s="87">
        <v>6175014</v>
      </c>
      <c r="L25" s="81">
        <v>174.19455301214848</v>
      </c>
      <c r="M25" s="93"/>
      <c r="N25" s="95">
        <v>24</v>
      </c>
      <c r="O25" s="82">
        <v>422</v>
      </c>
      <c r="P25" s="83">
        <v>5999102</v>
      </c>
      <c r="Q25" s="81">
        <f t="shared" si="2"/>
        <v>14215.881516587679</v>
      </c>
      <c r="R25" s="82">
        <v>36504.949999999997</v>
      </c>
      <c r="S25" s="83">
        <v>5999102</v>
      </c>
      <c r="T25" s="81">
        <f t="shared" si="3"/>
        <v>164.33667214994134</v>
      </c>
      <c r="U25" s="84"/>
      <c r="V25" s="85"/>
      <c r="W25" s="83"/>
      <c r="X25" s="96">
        <v>16932.313580246915</v>
      </c>
      <c r="Y25" s="97">
        <v>17559.310843373492</v>
      </c>
      <c r="Z25" s="98">
        <v>19649.566265060243</v>
      </c>
      <c r="AA25" s="96">
        <v>17597.222222222223</v>
      </c>
      <c r="AB25" s="97">
        <v>17777.777777777777</v>
      </c>
      <c r="AC25" s="98">
        <v>18194.444444444445</v>
      </c>
    </row>
    <row r="26" spans="1:29" s="4" customFormat="1" ht="27" customHeight="1" x14ac:dyDescent="0.15">
      <c r="A26" s="19"/>
      <c r="B26" s="79" t="s">
        <v>97</v>
      </c>
      <c r="C26" s="146">
        <v>22</v>
      </c>
      <c r="D26" s="299" t="s">
        <v>115</v>
      </c>
      <c r="E26" s="56">
        <v>5</v>
      </c>
      <c r="F26" s="94">
        <v>20</v>
      </c>
      <c r="G26" s="86">
        <v>163</v>
      </c>
      <c r="H26" s="87">
        <v>1037250</v>
      </c>
      <c r="I26" s="81">
        <v>6363.496932515337</v>
      </c>
      <c r="J26" s="86">
        <v>10531</v>
      </c>
      <c r="K26" s="87">
        <v>1037250</v>
      </c>
      <c r="L26" s="81">
        <v>98.49491976070648</v>
      </c>
      <c r="M26" s="93"/>
      <c r="N26" s="95">
        <v>20</v>
      </c>
      <c r="O26" s="82">
        <v>157</v>
      </c>
      <c r="P26" s="83">
        <v>932300</v>
      </c>
      <c r="Q26" s="81">
        <f t="shared" si="2"/>
        <v>5938.2165605095543</v>
      </c>
      <c r="R26" s="82">
        <v>10520</v>
      </c>
      <c r="S26" s="83">
        <v>932300</v>
      </c>
      <c r="T26" s="81">
        <f t="shared" si="3"/>
        <v>88.621673003802286</v>
      </c>
      <c r="U26" s="84"/>
      <c r="V26" s="85" t="s">
        <v>511</v>
      </c>
      <c r="W26" s="83"/>
      <c r="X26" s="96">
        <v>4823.333333333333</v>
      </c>
      <c r="Y26" s="97">
        <v>6171.354166666667</v>
      </c>
      <c r="Z26" s="98">
        <v>8056.8627450980393</v>
      </c>
      <c r="AA26" s="96">
        <v>6000</v>
      </c>
      <c r="AB26" s="97" t="s">
        <v>509</v>
      </c>
      <c r="AC26" s="98" t="s">
        <v>510</v>
      </c>
    </row>
    <row r="27" spans="1:29" s="4" customFormat="1" ht="27" customHeight="1" x14ac:dyDescent="0.15">
      <c r="A27" s="19"/>
      <c r="B27" s="79" t="s">
        <v>97</v>
      </c>
      <c r="C27" s="146">
        <v>23</v>
      </c>
      <c r="D27" s="299" t="s">
        <v>116</v>
      </c>
      <c r="E27" s="56">
        <v>3</v>
      </c>
      <c r="F27" s="94">
        <v>18</v>
      </c>
      <c r="G27" s="86">
        <v>288</v>
      </c>
      <c r="H27" s="87">
        <v>2849197</v>
      </c>
      <c r="I27" s="81">
        <v>9893.0451388888887</v>
      </c>
      <c r="J27" s="86">
        <v>19956</v>
      </c>
      <c r="K27" s="87">
        <v>2849197</v>
      </c>
      <c r="L27" s="81">
        <v>142.77395269593106</v>
      </c>
      <c r="M27" s="93"/>
      <c r="N27" s="95">
        <v>14</v>
      </c>
      <c r="O27" s="82">
        <v>229</v>
      </c>
      <c r="P27" s="83">
        <v>3300225</v>
      </c>
      <c r="Q27" s="81">
        <f t="shared" si="2"/>
        <v>14411.46288209607</v>
      </c>
      <c r="R27" s="82">
        <v>19956</v>
      </c>
      <c r="S27" s="83">
        <v>3300225</v>
      </c>
      <c r="T27" s="81">
        <f t="shared" si="3"/>
        <v>165.3750751653638</v>
      </c>
      <c r="U27" s="84"/>
      <c r="V27" s="85"/>
      <c r="W27" s="83"/>
      <c r="X27" s="96">
        <v>35388.23529411765</v>
      </c>
      <c r="Y27" s="97">
        <v>12535.714285714286</v>
      </c>
      <c r="Z27" s="98">
        <v>12782.142857142857</v>
      </c>
      <c r="AA27" s="96">
        <v>15350.877192982456</v>
      </c>
      <c r="AB27" s="97">
        <v>16228.070175438597</v>
      </c>
      <c r="AC27" s="98">
        <v>17105.263157894737</v>
      </c>
    </row>
    <row r="28" spans="1:29" s="4" customFormat="1" ht="27" customHeight="1" x14ac:dyDescent="0.15">
      <c r="A28" s="19"/>
      <c r="B28" s="79" t="s">
        <v>97</v>
      </c>
      <c r="C28" s="146">
        <v>24</v>
      </c>
      <c r="D28" s="299" t="s">
        <v>117</v>
      </c>
      <c r="E28" s="56">
        <v>2</v>
      </c>
      <c r="F28" s="94">
        <v>10</v>
      </c>
      <c r="G28" s="86">
        <v>120</v>
      </c>
      <c r="H28" s="87">
        <v>1281700</v>
      </c>
      <c r="I28" s="81">
        <v>10680.833333333334</v>
      </c>
      <c r="J28" s="86">
        <v>11941</v>
      </c>
      <c r="K28" s="87">
        <v>1281700</v>
      </c>
      <c r="L28" s="81">
        <v>107.3360690059459</v>
      </c>
      <c r="M28" s="93"/>
      <c r="N28" s="95">
        <v>10</v>
      </c>
      <c r="O28" s="82">
        <v>120</v>
      </c>
      <c r="P28" s="83">
        <v>1230250</v>
      </c>
      <c r="Q28" s="81">
        <f t="shared" si="2"/>
        <v>10252.083333333334</v>
      </c>
      <c r="R28" s="82">
        <v>11941</v>
      </c>
      <c r="S28" s="83">
        <v>1230250</v>
      </c>
      <c r="T28" s="81">
        <f t="shared" si="3"/>
        <v>103.02738464115234</v>
      </c>
      <c r="U28" s="84"/>
      <c r="V28" s="85"/>
      <c r="W28" s="83"/>
      <c r="X28" s="96">
        <v>8269.8275862068967</v>
      </c>
      <c r="Y28" s="97">
        <v>8966.6666666666661</v>
      </c>
      <c r="Z28" s="98">
        <v>8966.6666666666661</v>
      </c>
      <c r="AA28" s="96">
        <v>11625</v>
      </c>
      <c r="AB28" s="97">
        <v>12000</v>
      </c>
      <c r="AC28" s="98">
        <v>12750</v>
      </c>
    </row>
    <row r="29" spans="1:29" s="4" customFormat="1" ht="27" customHeight="1" x14ac:dyDescent="0.15">
      <c r="A29" s="19"/>
      <c r="B29" s="79" t="s">
        <v>97</v>
      </c>
      <c r="C29" s="146">
        <v>25</v>
      </c>
      <c r="D29" s="299" t="s">
        <v>118</v>
      </c>
      <c r="E29" s="56">
        <v>5</v>
      </c>
      <c r="F29" s="94">
        <v>30</v>
      </c>
      <c r="G29" s="86">
        <v>477</v>
      </c>
      <c r="H29" s="87">
        <v>6264304</v>
      </c>
      <c r="I29" s="81">
        <v>13132.712788259958</v>
      </c>
      <c r="J29" s="86">
        <v>40068</v>
      </c>
      <c r="K29" s="87">
        <v>6264304</v>
      </c>
      <c r="L29" s="81">
        <v>156.34181890785663</v>
      </c>
      <c r="M29" s="93"/>
      <c r="N29" s="95">
        <v>30</v>
      </c>
      <c r="O29" s="82">
        <v>541</v>
      </c>
      <c r="P29" s="83">
        <v>6491671</v>
      </c>
      <c r="Q29" s="81">
        <f t="shared" si="2"/>
        <v>11999.391866913124</v>
      </c>
      <c r="R29" s="82">
        <v>51232</v>
      </c>
      <c r="S29" s="83">
        <v>6491671</v>
      </c>
      <c r="T29" s="81">
        <f t="shared" si="3"/>
        <v>126.71125468457214</v>
      </c>
      <c r="U29" s="84"/>
      <c r="V29" s="85"/>
      <c r="W29" s="83"/>
      <c r="X29" s="96">
        <v>13000</v>
      </c>
      <c r="Y29" s="97">
        <v>13100</v>
      </c>
      <c r="Z29" s="98">
        <v>13600</v>
      </c>
      <c r="AA29" s="96">
        <v>12777.777777777777</v>
      </c>
      <c r="AB29" s="97">
        <v>14814.814814814816</v>
      </c>
      <c r="AC29" s="98">
        <v>16666.666666666668</v>
      </c>
    </row>
    <row r="30" spans="1:29" s="4" customFormat="1" ht="27" customHeight="1" x14ac:dyDescent="0.15">
      <c r="A30" s="19"/>
      <c r="B30" s="79" t="s">
        <v>97</v>
      </c>
      <c r="C30" s="146">
        <v>26</v>
      </c>
      <c r="D30" s="299" t="s">
        <v>119</v>
      </c>
      <c r="E30" s="56">
        <v>2</v>
      </c>
      <c r="F30" s="94">
        <v>30</v>
      </c>
      <c r="G30" s="86">
        <v>275</v>
      </c>
      <c r="H30" s="87">
        <v>2141400</v>
      </c>
      <c r="I30" s="81">
        <v>7786.909090909091</v>
      </c>
      <c r="J30" s="86">
        <v>26050</v>
      </c>
      <c r="K30" s="87">
        <v>2141400</v>
      </c>
      <c r="L30" s="81">
        <v>82.203454894433776</v>
      </c>
      <c r="M30" s="93"/>
      <c r="N30" s="95">
        <v>30</v>
      </c>
      <c r="O30" s="82">
        <v>248</v>
      </c>
      <c r="P30" s="83">
        <v>3477800</v>
      </c>
      <c r="Q30" s="81">
        <f t="shared" si="2"/>
        <v>14023.387096774193</v>
      </c>
      <c r="R30" s="82">
        <v>25515</v>
      </c>
      <c r="S30" s="83">
        <v>3477800</v>
      </c>
      <c r="T30" s="81">
        <f t="shared" si="3"/>
        <v>136.30413482265334</v>
      </c>
      <c r="U30" s="84"/>
      <c r="V30" s="85"/>
      <c r="W30" s="83"/>
      <c r="X30" s="96">
        <v>6083.333333333333</v>
      </c>
      <c r="Y30" s="97">
        <v>11147.222222222223</v>
      </c>
      <c r="Z30" s="98">
        <v>13305.555555555555</v>
      </c>
      <c r="AA30" s="96">
        <v>17052</v>
      </c>
      <c r="AB30" s="97">
        <v>20560</v>
      </c>
      <c r="AC30" s="98">
        <v>23100</v>
      </c>
    </row>
    <row r="31" spans="1:29" s="4" customFormat="1" ht="27" customHeight="1" x14ac:dyDescent="0.15">
      <c r="A31" s="19"/>
      <c r="B31" s="79" t="s">
        <v>97</v>
      </c>
      <c r="C31" s="146">
        <v>27</v>
      </c>
      <c r="D31" s="299" t="s">
        <v>120</v>
      </c>
      <c r="E31" s="56">
        <v>2</v>
      </c>
      <c r="F31" s="94">
        <v>10</v>
      </c>
      <c r="G31" s="86">
        <v>132</v>
      </c>
      <c r="H31" s="87">
        <v>792000</v>
      </c>
      <c r="I31" s="81">
        <v>6000</v>
      </c>
      <c r="J31" s="86">
        <v>10692</v>
      </c>
      <c r="K31" s="87">
        <v>792000</v>
      </c>
      <c r="L31" s="81">
        <v>74.074074074074076</v>
      </c>
      <c r="M31" s="93"/>
      <c r="N31" s="95">
        <v>10</v>
      </c>
      <c r="O31" s="82">
        <v>132</v>
      </c>
      <c r="P31" s="83">
        <v>1056000</v>
      </c>
      <c r="Q31" s="81">
        <v>8000</v>
      </c>
      <c r="R31" s="82">
        <v>10560</v>
      </c>
      <c r="S31" s="83">
        <v>1056000</v>
      </c>
      <c r="T31" s="81">
        <v>100</v>
      </c>
      <c r="U31" s="84"/>
      <c r="V31" s="85"/>
      <c r="W31" s="320" t="s">
        <v>519</v>
      </c>
      <c r="X31" s="96">
        <v>6272.727272727273</v>
      </c>
      <c r="Y31" s="97">
        <v>7510.606060606061</v>
      </c>
      <c r="Z31" s="98">
        <v>7916.666666666667</v>
      </c>
      <c r="AA31" s="96">
        <v>8400</v>
      </c>
      <c r="AB31" s="97">
        <v>8800</v>
      </c>
      <c r="AC31" s="98">
        <v>9200</v>
      </c>
    </row>
    <row r="32" spans="1:29" s="4" customFormat="1" ht="27" customHeight="1" x14ac:dyDescent="0.15">
      <c r="A32" s="19"/>
      <c r="B32" s="79" t="s">
        <v>97</v>
      </c>
      <c r="C32" s="146">
        <v>28</v>
      </c>
      <c r="D32" s="299" t="s">
        <v>121</v>
      </c>
      <c r="E32" s="56">
        <v>2</v>
      </c>
      <c r="F32" s="94">
        <v>30</v>
      </c>
      <c r="G32" s="86">
        <v>534</v>
      </c>
      <c r="H32" s="87">
        <v>7247428</v>
      </c>
      <c r="I32" s="81">
        <v>13571.96254681648</v>
      </c>
      <c r="J32" s="86">
        <v>32819</v>
      </c>
      <c r="K32" s="87">
        <v>7247428</v>
      </c>
      <c r="L32" s="81">
        <v>220.83025076937139</v>
      </c>
      <c r="M32" s="93"/>
      <c r="N32" s="95">
        <v>34</v>
      </c>
      <c r="O32" s="82">
        <v>527</v>
      </c>
      <c r="P32" s="83">
        <v>7977248</v>
      </c>
      <c r="Q32" s="81">
        <f t="shared" si="2"/>
        <v>15137.092979127136</v>
      </c>
      <c r="R32" s="82">
        <v>35055</v>
      </c>
      <c r="S32" s="83">
        <v>7977248</v>
      </c>
      <c r="T32" s="81">
        <f t="shared" si="3"/>
        <v>227.56377121665955</v>
      </c>
      <c r="U32" s="84"/>
      <c r="V32" s="85"/>
      <c r="W32" s="83"/>
      <c r="X32" s="96">
        <v>15097.487854251012</v>
      </c>
      <c r="Y32" s="97">
        <v>15745.985416666666</v>
      </c>
      <c r="Z32" s="98">
        <v>16060</v>
      </c>
      <c r="AA32" s="96">
        <v>16000</v>
      </c>
      <c r="AB32" s="97">
        <v>18000</v>
      </c>
      <c r="AC32" s="98">
        <v>20000</v>
      </c>
    </row>
    <row r="33" spans="1:29" s="4" customFormat="1" ht="27" customHeight="1" x14ac:dyDescent="0.15">
      <c r="A33" s="19"/>
      <c r="B33" s="79" t="s">
        <v>97</v>
      </c>
      <c r="C33" s="146">
        <v>29</v>
      </c>
      <c r="D33" s="299" t="s">
        <v>122</v>
      </c>
      <c r="E33" s="56">
        <v>2</v>
      </c>
      <c r="F33" s="94">
        <v>30</v>
      </c>
      <c r="G33" s="86">
        <v>431</v>
      </c>
      <c r="H33" s="87">
        <v>7839396</v>
      </c>
      <c r="I33" s="81">
        <v>18188.853828306266</v>
      </c>
      <c r="J33" s="86">
        <v>38426</v>
      </c>
      <c r="K33" s="87">
        <v>7839396</v>
      </c>
      <c r="L33" s="81">
        <v>204.01280383073961</v>
      </c>
      <c r="M33" s="93"/>
      <c r="N33" s="95">
        <v>46</v>
      </c>
      <c r="O33" s="82">
        <v>502</v>
      </c>
      <c r="P33" s="83">
        <v>8453239</v>
      </c>
      <c r="Q33" s="81">
        <f t="shared" si="2"/>
        <v>16839.121513944225</v>
      </c>
      <c r="R33" s="82">
        <v>41444</v>
      </c>
      <c r="S33" s="83">
        <v>8453239</v>
      </c>
      <c r="T33" s="81">
        <f t="shared" si="3"/>
        <v>203.96773960042466</v>
      </c>
      <c r="U33" s="84"/>
      <c r="V33" s="85"/>
      <c r="W33" s="83"/>
      <c r="X33" s="96">
        <v>16800</v>
      </c>
      <c r="Y33" s="97">
        <v>18000</v>
      </c>
      <c r="Z33" s="98">
        <v>19000</v>
      </c>
      <c r="AA33" s="96">
        <v>20000</v>
      </c>
      <c r="AB33" s="97">
        <v>20000</v>
      </c>
      <c r="AC33" s="98">
        <v>20000</v>
      </c>
    </row>
    <row r="34" spans="1:29" s="4" customFormat="1" ht="27" customHeight="1" x14ac:dyDescent="0.15">
      <c r="A34" s="19"/>
      <c r="B34" s="79" t="s">
        <v>97</v>
      </c>
      <c r="C34" s="146">
        <v>30</v>
      </c>
      <c r="D34" s="299" t="s">
        <v>123</v>
      </c>
      <c r="E34" s="56">
        <v>2</v>
      </c>
      <c r="F34" s="94">
        <v>51</v>
      </c>
      <c r="G34" s="86">
        <v>871</v>
      </c>
      <c r="H34" s="87">
        <v>6826750</v>
      </c>
      <c r="I34" s="81">
        <v>7837.8300803673937</v>
      </c>
      <c r="J34" s="86">
        <v>82361</v>
      </c>
      <c r="K34" s="87">
        <v>6826750</v>
      </c>
      <c r="L34" s="81">
        <v>82.88813880355994</v>
      </c>
      <c r="M34" s="93"/>
      <c r="N34" s="95">
        <v>40</v>
      </c>
      <c r="O34" s="82">
        <v>567</v>
      </c>
      <c r="P34" s="83">
        <v>5490800</v>
      </c>
      <c r="Q34" s="81">
        <f t="shared" si="2"/>
        <v>9683.9506172839501</v>
      </c>
      <c r="R34" s="82">
        <v>49250</v>
      </c>
      <c r="S34" s="83">
        <v>5490800</v>
      </c>
      <c r="T34" s="81">
        <f t="shared" si="3"/>
        <v>111.48832487309645</v>
      </c>
      <c r="U34" s="84"/>
      <c r="V34" s="85"/>
      <c r="W34" s="83"/>
      <c r="X34" s="96">
        <v>7521.35231316726</v>
      </c>
      <c r="Y34" s="97">
        <v>7780.3084223013047</v>
      </c>
      <c r="Z34" s="98">
        <v>8295.2380952380954</v>
      </c>
      <c r="AA34" s="96">
        <v>21657.848324514991</v>
      </c>
      <c r="AB34" s="97">
        <v>23333.333333333332</v>
      </c>
      <c r="AC34" s="98">
        <v>25000</v>
      </c>
    </row>
    <row r="35" spans="1:29" s="4" customFormat="1" ht="27" customHeight="1" x14ac:dyDescent="0.15">
      <c r="A35" s="19"/>
      <c r="B35" s="79" t="s">
        <v>97</v>
      </c>
      <c r="C35" s="146">
        <v>31</v>
      </c>
      <c r="D35" s="299" t="s">
        <v>124</v>
      </c>
      <c r="E35" s="56">
        <v>2</v>
      </c>
      <c r="F35" s="94">
        <v>10</v>
      </c>
      <c r="G35" s="86">
        <v>239</v>
      </c>
      <c r="H35" s="87">
        <v>2907100</v>
      </c>
      <c r="I35" s="81">
        <v>12163.598326359832</v>
      </c>
      <c r="J35" s="86">
        <v>10821</v>
      </c>
      <c r="K35" s="87">
        <v>2907100</v>
      </c>
      <c r="L35" s="81">
        <v>268.65354403474726</v>
      </c>
      <c r="M35" s="93"/>
      <c r="N35" s="95">
        <v>40</v>
      </c>
      <c r="O35" s="82">
        <v>271</v>
      </c>
      <c r="P35" s="83">
        <v>3363710</v>
      </c>
      <c r="Q35" s="81">
        <f t="shared" si="2"/>
        <v>12412.214022140221</v>
      </c>
      <c r="R35" s="82">
        <v>14509</v>
      </c>
      <c r="S35" s="83">
        <v>3363710</v>
      </c>
      <c r="T35" s="81">
        <f t="shared" si="3"/>
        <v>231.83610172996072</v>
      </c>
      <c r="U35" s="84"/>
      <c r="V35" s="85"/>
      <c r="W35" s="83"/>
      <c r="X35" s="96">
        <v>14444.444444444445</v>
      </c>
      <c r="Y35" s="97">
        <v>15555.555555555555</v>
      </c>
      <c r="Z35" s="98">
        <v>19444.444444444445</v>
      </c>
      <c r="AA35" s="96">
        <v>13695.87037037037</v>
      </c>
      <c r="AB35" s="97">
        <v>15176.196296296297</v>
      </c>
      <c r="AC35" s="98">
        <v>17064.185185185186</v>
      </c>
    </row>
    <row r="36" spans="1:29" s="4" customFormat="1" ht="27" customHeight="1" x14ac:dyDescent="0.15">
      <c r="A36" s="19"/>
      <c r="B36" s="79" t="s">
        <v>97</v>
      </c>
      <c r="C36" s="146">
        <v>32</v>
      </c>
      <c r="D36" s="299" t="s">
        <v>125</v>
      </c>
      <c r="E36" s="56">
        <v>2</v>
      </c>
      <c r="F36" s="94">
        <v>20</v>
      </c>
      <c r="G36" s="86">
        <v>130</v>
      </c>
      <c r="H36" s="87">
        <v>782116</v>
      </c>
      <c r="I36" s="81">
        <v>6016.2769230769227</v>
      </c>
      <c r="J36" s="86">
        <v>10821</v>
      </c>
      <c r="K36" s="87">
        <v>782116</v>
      </c>
      <c r="L36" s="81">
        <v>72.27760835412623</v>
      </c>
      <c r="M36" s="93"/>
      <c r="N36" s="95">
        <v>20</v>
      </c>
      <c r="O36" s="82">
        <v>120</v>
      </c>
      <c r="P36" s="83">
        <v>647162</v>
      </c>
      <c r="Q36" s="81">
        <f t="shared" si="2"/>
        <v>5393.0166666666664</v>
      </c>
      <c r="R36" s="82">
        <v>8706</v>
      </c>
      <c r="S36" s="83">
        <v>647162</v>
      </c>
      <c r="T36" s="81">
        <f t="shared" si="3"/>
        <v>74.335171146335867</v>
      </c>
      <c r="U36" s="84"/>
      <c r="V36" s="85"/>
      <c r="W36" s="83"/>
      <c r="X36" s="96">
        <v>6242.0382165605097</v>
      </c>
      <c r="Y36" s="97">
        <v>6484.7328244274813</v>
      </c>
      <c r="Z36" s="98">
        <v>6616.666666666667</v>
      </c>
      <c r="AA36" s="96">
        <v>5055.5555555555557</v>
      </c>
      <c r="AB36" s="97">
        <v>5888.8888888888887</v>
      </c>
      <c r="AC36" s="98">
        <v>6064.8148148148148</v>
      </c>
    </row>
    <row r="37" spans="1:29" s="4" customFormat="1" ht="27" customHeight="1" x14ac:dyDescent="0.15">
      <c r="A37" s="19"/>
      <c r="B37" s="79" t="s">
        <v>97</v>
      </c>
      <c r="C37" s="146">
        <v>33</v>
      </c>
      <c r="D37" s="299" t="s">
        <v>126</v>
      </c>
      <c r="E37" s="56">
        <v>2</v>
      </c>
      <c r="F37" s="94">
        <v>40</v>
      </c>
      <c r="G37" s="86">
        <v>413</v>
      </c>
      <c r="H37" s="87">
        <v>7072132</v>
      </c>
      <c r="I37" s="81">
        <v>17123.806295399514</v>
      </c>
      <c r="J37" s="86">
        <v>21838</v>
      </c>
      <c r="K37" s="87">
        <v>7072132</v>
      </c>
      <c r="L37" s="81">
        <v>323.84522392160454</v>
      </c>
      <c r="M37" s="93"/>
      <c r="N37" s="95">
        <v>40</v>
      </c>
      <c r="O37" s="82">
        <v>486</v>
      </c>
      <c r="P37" s="83">
        <v>7259499</v>
      </c>
      <c r="Q37" s="81">
        <f t="shared" si="2"/>
        <v>14937.240740740741</v>
      </c>
      <c r="R37" s="82">
        <v>23443.5</v>
      </c>
      <c r="S37" s="83">
        <v>7259499</v>
      </c>
      <c r="T37" s="81">
        <f t="shared" si="3"/>
        <v>309.65935120609123</v>
      </c>
      <c r="U37" s="84"/>
      <c r="V37" s="85"/>
      <c r="W37" s="83"/>
      <c r="X37" s="96">
        <v>16582.278481012658</v>
      </c>
      <c r="Y37" s="97">
        <v>16576.687804878049</v>
      </c>
      <c r="Z37" s="98">
        <v>17034.523809523809</v>
      </c>
      <c r="AA37" s="96">
        <v>15000</v>
      </c>
      <c r="AB37" s="97">
        <v>15500</v>
      </c>
      <c r="AC37" s="98">
        <v>16000</v>
      </c>
    </row>
    <row r="38" spans="1:29" s="4" customFormat="1" ht="27" customHeight="1" x14ac:dyDescent="0.15">
      <c r="A38" s="19"/>
      <c r="B38" s="79" t="s">
        <v>97</v>
      </c>
      <c r="C38" s="146">
        <v>34</v>
      </c>
      <c r="D38" s="299" t="s">
        <v>127</v>
      </c>
      <c r="E38" s="56">
        <v>2</v>
      </c>
      <c r="F38" s="94">
        <v>40</v>
      </c>
      <c r="G38" s="86">
        <v>690</v>
      </c>
      <c r="H38" s="87">
        <v>4288568</v>
      </c>
      <c r="I38" s="81">
        <v>6215.3159420289858</v>
      </c>
      <c r="J38" s="86">
        <v>32855</v>
      </c>
      <c r="K38" s="87">
        <v>4288568</v>
      </c>
      <c r="L38" s="81">
        <v>130.53014761832293</v>
      </c>
      <c r="M38" s="93"/>
      <c r="N38" s="95">
        <v>40</v>
      </c>
      <c r="O38" s="82">
        <v>528</v>
      </c>
      <c r="P38" s="83">
        <v>4442290</v>
      </c>
      <c r="Q38" s="81">
        <f t="shared" si="2"/>
        <v>8413.42803030303</v>
      </c>
      <c r="R38" s="82">
        <v>30096</v>
      </c>
      <c r="S38" s="83">
        <v>4442290</v>
      </c>
      <c r="T38" s="81">
        <f t="shared" si="3"/>
        <v>147.60400053163212</v>
      </c>
      <c r="U38" s="84"/>
      <c r="V38" s="85"/>
      <c r="W38" s="83"/>
      <c r="X38" s="96">
        <v>11611</v>
      </c>
      <c r="Y38" s="97">
        <v>10809</v>
      </c>
      <c r="Z38" s="98">
        <v>12018</v>
      </c>
      <c r="AA38" s="96">
        <v>9074.0740740740748</v>
      </c>
      <c r="AB38" s="97">
        <v>8771.9298245614027</v>
      </c>
      <c r="AC38" s="98">
        <v>8750</v>
      </c>
    </row>
    <row r="39" spans="1:29" s="4" customFormat="1" ht="27" customHeight="1" x14ac:dyDescent="0.15">
      <c r="A39" s="19"/>
      <c r="B39" s="79" t="s">
        <v>97</v>
      </c>
      <c r="C39" s="146">
        <v>35</v>
      </c>
      <c r="D39" s="299" t="s">
        <v>128</v>
      </c>
      <c r="E39" s="56">
        <v>5</v>
      </c>
      <c r="F39" s="94">
        <v>28</v>
      </c>
      <c r="G39" s="86">
        <v>341</v>
      </c>
      <c r="H39" s="87">
        <v>7854800</v>
      </c>
      <c r="I39" s="81">
        <v>23034.604105571849</v>
      </c>
      <c r="J39" s="86">
        <v>29425</v>
      </c>
      <c r="K39" s="87">
        <v>7854800</v>
      </c>
      <c r="L39" s="81">
        <v>266.94307561597282</v>
      </c>
      <c r="M39" s="93"/>
      <c r="N39" s="95">
        <v>28</v>
      </c>
      <c r="O39" s="82">
        <v>392</v>
      </c>
      <c r="P39" s="83">
        <v>9917200</v>
      </c>
      <c r="Q39" s="81">
        <f t="shared" si="2"/>
        <v>25298.979591836734</v>
      </c>
      <c r="R39" s="82">
        <v>35335</v>
      </c>
      <c r="S39" s="83">
        <v>9917200</v>
      </c>
      <c r="T39" s="81">
        <f t="shared" si="3"/>
        <v>280.6622329135418</v>
      </c>
      <c r="U39" s="84"/>
      <c r="V39" s="85"/>
      <c r="W39" s="83"/>
      <c r="X39" s="96">
        <v>20000</v>
      </c>
      <c r="Y39" s="97">
        <v>23000</v>
      </c>
      <c r="Z39" s="98">
        <v>25000</v>
      </c>
      <c r="AA39" s="96">
        <v>25511.627906976744</v>
      </c>
      <c r="AB39" s="97">
        <v>26023.255813953489</v>
      </c>
      <c r="AC39" s="98">
        <v>26511.627906976744</v>
      </c>
    </row>
    <row r="40" spans="1:29" s="4" customFormat="1" ht="27" customHeight="1" x14ac:dyDescent="0.15">
      <c r="A40" s="19"/>
      <c r="B40" s="79" t="s">
        <v>97</v>
      </c>
      <c r="C40" s="146">
        <v>36</v>
      </c>
      <c r="D40" s="299" t="s">
        <v>129</v>
      </c>
      <c r="E40" s="56">
        <v>2</v>
      </c>
      <c r="F40" s="94">
        <v>60</v>
      </c>
      <c r="G40" s="86">
        <v>872</v>
      </c>
      <c r="H40" s="87">
        <v>13151651</v>
      </c>
      <c r="I40" s="81">
        <v>15082.168577981651</v>
      </c>
      <c r="J40" s="86">
        <v>73726</v>
      </c>
      <c r="K40" s="87">
        <v>13151651</v>
      </c>
      <c r="L40" s="81">
        <v>178.38552206819847</v>
      </c>
      <c r="M40" s="93"/>
      <c r="N40" s="95">
        <v>60</v>
      </c>
      <c r="O40" s="82">
        <v>848</v>
      </c>
      <c r="P40" s="83">
        <v>12167101</v>
      </c>
      <c r="Q40" s="81">
        <f t="shared" si="2"/>
        <v>14347.996462264151</v>
      </c>
      <c r="R40" s="82">
        <v>74490</v>
      </c>
      <c r="S40" s="83">
        <v>12167101</v>
      </c>
      <c r="T40" s="81">
        <f t="shared" si="3"/>
        <v>163.33871660625587</v>
      </c>
      <c r="U40" s="84"/>
      <c r="V40" s="85"/>
      <c r="W40" s="83"/>
      <c r="X40" s="96">
        <v>14285.714285714286</v>
      </c>
      <c r="Y40" s="97">
        <v>14523.809523809523</v>
      </c>
      <c r="Z40" s="98">
        <v>14880.952380952382</v>
      </c>
      <c r="AA40" s="96">
        <v>14705.882352941177</v>
      </c>
      <c r="AB40" s="97">
        <v>14942.528735632184</v>
      </c>
      <c r="AC40" s="98">
        <v>15168.539325842698</v>
      </c>
    </row>
    <row r="41" spans="1:29" s="4" customFormat="1" ht="27" customHeight="1" x14ac:dyDescent="0.15">
      <c r="A41" s="19"/>
      <c r="B41" s="79" t="s">
        <v>97</v>
      </c>
      <c r="C41" s="146">
        <v>37</v>
      </c>
      <c r="D41" s="299" t="s">
        <v>130</v>
      </c>
      <c r="E41" s="56">
        <v>4</v>
      </c>
      <c r="F41" s="94">
        <v>20</v>
      </c>
      <c r="G41" s="86">
        <v>249</v>
      </c>
      <c r="H41" s="87">
        <v>4790139</v>
      </c>
      <c r="I41" s="81">
        <v>19237.506024096387</v>
      </c>
      <c r="J41" s="86">
        <v>23015</v>
      </c>
      <c r="K41" s="87">
        <v>4790139</v>
      </c>
      <c r="L41" s="81">
        <v>208.13117532044319</v>
      </c>
      <c r="M41" s="93"/>
      <c r="N41" s="95">
        <v>20</v>
      </c>
      <c r="O41" s="82">
        <v>272</v>
      </c>
      <c r="P41" s="83">
        <v>4921504</v>
      </c>
      <c r="Q41" s="81">
        <f t="shared" si="2"/>
        <v>18093.764705882353</v>
      </c>
      <c r="R41" s="82">
        <v>25055</v>
      </c>
      <c r="S41" s="83">
        <v>4921504</v>
      </c>
      <c r="T41" s="81">
        <f t="shared" si="3"/>
        <v>196.42801835960887</v>
      </c>
      <c r="U41" s="84"/>
      <c r="V41" s="85"/>
      <c r="W41" s="83"/>
      <c r="X41" s="96">
        <v>21190.12</v>
      </c>
      <c r="Y41" s="97">
        <v>20567.004545454547</v>
      </c>
      <c r="Z41" s="98">
        <v>20612.5</v>
      </c>
      <c r="AA41" s="96">
        <v>20578.739393939395</v>
      </c>
      <c r="AB41" s="97">
        <v>21683.433333333334</v>
      </c>
      <c r="AC41" s="98">
        <v>21683.433333333334</v>
      </c>
    </row>
    <row r="42" spans="1:29" s="4" customFormat="1" ht="27" customHeight="1" x14ac:dyDescent="0.15">
      <c r="A42" s="19"/>
      <c r="B42" s="79" t="s">
        <v>97</v>
      </c>
      <c r="C42" s="146">
        <v>38</v>
      </c>
      <c r="D42" s="299" t="s">
        <v>131</v>
      </c>
      <c r="E42" s="56">
        <v>1</v>
      </c>
      <c r="F42" s="94">
        <v>50</v>
      </c>
      <c r="G42" s="86">
        <v>465</v>
      </c>
      <c r="H42" s="87">
        <v>6637810</v>
      </c>
      <c r="I42" s="81">
        <v>14274.860215053763</v>
      </c>
      <c r="J42" s="86">
        <v>35068</v>
      </c>
      <c r="K42" s="87">
        <v>6637810</v>
      </c>
      <c r="L42" s="81">
        <v>189.28396258697387</v>
      </c>
      <c r="M42" s="93"/>
      <c r="N42" s="95">
        <v>50</v>
      </c>
      <c r="O42" s="82">
        <v>426</v>
      </c>
      <c r="P42" s="83">
        <v>6128500</v>
      </c>
      <c r="Q42" s="81">
        <f t="shared" si="2"/>
        <v>14386.150234741785</v>
      </c>
      <c r="R42" s="82">
        <v>34155</v>
      </c>
      <c r="S42" s="83">
        <v>6128500</v>
      </c>
      <c r="T42" s="81">
        <f t="shared" si="3"/>
        <v>179.43200117113162</v>
      </c>
      <c r="U42" s="84"/>
      <c r="V42" s="85"/>
      <c r="W42" s="83"/>
      <c r="X42" s="96">
        <v>12689.837398373984</v>
      </c>
      <c r="Y42" s="97">
        <v>12890.447154471545</v>
      </c>
      <c r="Z42" s="98">
        <v>13825.609756097561</v>
      </c>
      <c r="AA42" s="96">
        <v>15014.583333333334</v>
      </c>
      <c r="AB42" s="97">
        <v>16066.666666666666</v>
      </c>
      <c r="AC42" s="98">
        <v>17030.555555555555</v>
      </c>
    </row>
    <row r="43" spans="1:29" s="4" customFormat="1" ht="27" customHeight="1" x14ac:dyDescent="0.15">
      <c r="A43" s="19"/>
      <c r="B43" s="79" t="s">
        <v>97</v>
      </c>
      <c r="C43" s="146">
        <v>39</v>
      </c>
      <c r="D43" s="299" t="s">
        <v>132</v>
      </c>
      <c r="E43" s="56">
        <v>2</v>
      </c>
      <c r="F43" s="94">
        <v>40</v>
      </c>
      <c r="G43" s="86">
        <v>451</v>
      </c>
      <c r="H43" s="87">
        <v>9511372</v>
      </c>
      <c r="I43" s="81">
        <v>21089.51662971175</v>
      </c>
      <c r="J43" s="86">
        <v>27248</v>
      </c>
      <c r="K43" s="87">
        <v>9511372</v>
      </c>
      <c r="L43" s="81">
        <v>349.06679389312978</v>
      </c>
      <c r="M43" s="93"/>
      <c r="N43" s="95">
        <v>40</v>
      </c>
      <c r="O43" s="82">
        <v>491</v>
      </c>
      <c r="P43" s="83">
        <v>11496611</v>
      </c>
      <c r="Q43" s="81">
        <f t="shared" si="2"/>
        <v>23414.68635437882</v>
      </c>
      <c r="R43" s="82">
        <v>29523</v>
      </c>
      <c r="S43" s="83">
        <v>11496611</v>
      </c>
      <c r="T43" s="81">
        <f t="shared" si="3"/>
        <v>389.41201774887378</v>
      </c>
      <c r="U43" s="84"/>
      <c r="V43" s="85"/>
      <c r="W43" s="83"/>
      <c r="X43" s="96">
        <v>20599.613152804643</v>
      </c>
      <c r="Y43" s="97">
        <v>22039.375</v>
      </c>
      <c r="Z43" s="98">
        <v>22595.557939914164</v>
      </c>
      <c r="AA43" s="96">
        <v>23695.661914460285</v>
      </c>
      <c r="AB43" s="97">
        <v>24000.052953156825</v>
      </c>
      <c r="AC43" s="98">
        <v>24297.419551934829</v>
      </c>
    </row>
    <row r="44" spans="1:29" s="4" customFormat="1" ht="27" customHeight="1" x14ac:dyDescent="0.15">
      <c r="A44" s="19"/>
      <c r="B44" s="79" t="s">
        <v>97</v>
      </c>
      <c r="C44" s="146">
        <v>40</v>
      </c>
      <c r="D44" s="299" t="s">
        <v>133</v>
      </c>
      <c r="E44" s="56">
        <v>2</v>
      </c>
      <c r="F44" s="94">
        <v>12</v>
      </c>
      <c r="G44" s="86">
        <v>138</v>
      </c>
      <c r="H44" s="87">
        <v>1643119</v>
      </c>
      <c r="I44" s="81">
        <v>11906.659420289856</v>
      </c>
      <c r="J44" s="86">
        <v>15444</v>
      </c>
      <c r="K44" s="87">
        <v>1643119</v>
      </c>
      <c r="L44" s="81">
        <v>106.39206164206165</v>
      </c>
      <c r="M44" s="93"/>
      <c r="N44" s="95">
        <v>12</v>
      </c>
      <c r="O44" s="82">
        <v>144</v>
      </c>
      <c r="P44" s="83">
        <v>1783642</v>
      </c>
      <c r="Q44" s="81">
        <f t="shared" si="2"/>
        <v>12386.402777777777</v>
      </c>
      <c r="R44" s="82">
        <v>14409.5</v>
      </c>
      <c r="S44" s="83">
        <v>1783642</v>
      </c>
      <c r="T44" s="81">
        <f t="shared" si="3"/>
        <v>123.78236580034006</v>
      </c>
      <c r="U44" s="84"/>
      <c r="V44" s="85"/>
      <c r="W44" s="83"/>
      <c r="X44" s="96">
        <v>11507.770833333334</v>
      </c>
      <c r="Y44" s="97">
        <v>11857.638888888889</v>
      </c>
      <c r="Z44" s="98">
        <v>11958.333333333334</v>
      </c>
      <c r="AA44" s="96">
        <v>12604.166666666666</v>
      </c>
      <c r="AB44" s="97">
        <v>13194.444444444445</v>
      </c>
      <c r="AC44" s="98">
        <v>14097.222222222223</v>
      </c>
    </row>
    <row r="45" spans="1:29" s="4" customFormat="1" ht="27" customHeight="1" x14ac:dyDescent="0.15">
      <c r="A45" s="19"/>
      <c r="B45" s="79" t="s">
        <v>97</v>
      </c>
      <c r="C45" s="146">
        <v>41</v>
      </c>
      <c r="D45" s="297" t="s">
        <v>134</v>
      </c>
      <c r="E45" s="56">
        <v>1</v>
      </c>
      <c r="F45" s="94">
        <v>30</v>
      </c>
      <c r="G45" s="86">
        <v>334</v>
      </c>
      <c r="H45" s="87">
        <v>6031356</v>
      </c>
      <c r="I45" s="81">
        <v>18057.952095808385</v>
      </c>
      <c r="J45" s="86">
        <v>28370</v>
      </c>
      <c r="K45" s="87">
        <v>6031356</v>
      </c>
      <c r="L45" s="81">
        <v>212.5962636587945</v>
      </c>
      <c r="M45" s="93"/>
      <c r="N45" s="95">
        <v>30</v>
      </c>
      <c r="O45" s="82">
        <v>350</v>
      </c>
      <c r="P45" s="83">
        <v>6586871</v>
      </c>
      <c r="Q45" s="81">
        <f t="shared" si="2"/>
        <v>18819.631428571429</v>
      </c>
      <c r="R45" s="82">
        <v>34800</v>
      </c>
      <c r="S45" s="83">
        <v>6586871</v>
      </c>
      <c r="T45" s="81">
        <f t="shared" si="3"/>
        <v>189.27790229885056</v>
      </c>
      <c r="U45" s="84"/>
      <c r="V45" s="85"/>
      <c r="W45" s="83"/>
      <c r="X45" s="96">
        <v>14371.794871794871</v>
      </c>
      <c r="Y45" s="97">
        <v>16039.8753894081</v>
      </c>
      <c r="Z45" s="98">
        <v>16453.121212121212</v>
      </c>
      <c r="AA45" s="96">
        <v>19000</v>
      </c>
      <c r="AB45" s="97">
        <v>19200</v>
      </c>
      <c r="AC45" s="98">
        <v>19400</v>
      </c>
    </row>
    <row r="46" spans="1:29" s="4" customFormat="1" ht="27" customHeight="1" x14ac:dyDescent="0.15">
      <c r="A46" s="19"/>
      <c r="B46" s="79" t="s">
        <v>97</v>
      </c>
      <c r="C46" s="146">
        <v>42</v>
      </c>
      <c r="D46" s="299" t="s">
        <v>135</v>
      </c>
      <c r="E46" s="56">
        <v>5</v>
      </c>
      <c r="F46" s="94">
        <v>27</v>
      </c>
      <c r="G46" s="86">
        <v>445</v>
      </c>
      <c r="H46" s="87">
        <v>3152902</v>
      </c>
      <c r="I46" s="81">
        <v>7085.1730337078652</v>
      </c>
      <c r="J46" s="86">
        <v>9568</v>
      </c>
      <c r="K46" s="87">
        <v>3152902</v>
      </c>
      <c r="L46" s="81">
        <v>329.52571070234114</v>
      </c>
      <c r="M46" s="93"/>
      <c r="N46" s="95">
        <v>20</v>
      </c>
      <c r="O46" s="82">
        <v>386</v>
      </c>
      <c r="P46" s="83">
        <v>3300000</v>
      </c>
      <c r="Q46" s="81">
        <f t="shared" si="2"/>
        <v>8549.2227979274612</v>
      </c>
      <c r="R46" s="82">
        <v>9629</v>
      </c>
      <c r="S46" s="83">
        <v>3300000</v>
      </c>
      <c r="T46" s="81">
        <f t="shared" si="3"/>
        <v>342.71471596219754</v>
      </c>
      <c r="U46" s="84"/>
      <c r="V46" s="85" t="s">
        <v>507</v>
      </c>
      <c r="W46" s="83"/>
      <c r="X46" s="96">
        <v>7898.2300884955748</v>
      </c>
      <c r="Y46" s="97">
        <v>8000</v>
      </c>
      <c r="Z46" s="98">
        <v>8333.3333333333339</v>
      </c>
      <c r="AA46" s="96">
        <v>9227.5</v>
      </c>
      <c r="AB46" s="97">
        <v>10347.5</v>
      </c>
      <c r="AC46" s="98">
        <v>11382.5</v>
      </c>
    </row>
    <row r="47" spans="1:29" s="4" customFormat="1" ht="27" customHeight="1" x14ac:dyDescent="0.15">
      <c r="A47" s="19"/>
      <c r="B47" s="79" t="s">
        <v>97</v>
      </c>
      <c r="C47" s="146">
        <v>43</v>
      </c>
      <c r="D47" s="147" t="s">
        <v>136</v>
      </c>
      <c r="E47" s="56">
        <v>2</v>
      </c>
      <c r="F47" s="94">
        <v>40</v>
      </c>
      <c r="G47" s="86">
        <v>534</v>
      </c>
      <c r="H47" s="87">
        <v>8952961</v>
      </c>
      <c r="I47" s="81">
        <v>16765.844569288391</v>
      </c>
      <c r="J47" s="86">
        <v>48846</v>
      </c>
      <c r="K47" s="87">
        <v>8952961</v>
      </c>
      <c r="L47" s="81">
        <v>183.28954264422879</v>
      </c>
      <c r="M47" s="93"/>
      <c r="N47" s="95">
        <v>40</v>
      </c>
      <c r="O47" s="82">
        <v>497</v>
      </c>
      <c r="P47" s="83">
        <v>8979294</v>
      </c>
      <c r="Q47" s="81">
        <f t="shared" si="2"/>
        <v>18066.989939637828</v>
      </c>
      <c r="R47" s="82">
        <v>46120</v>
      </c>
      <c r="S47" s="83">
        <v>8979294</v>
      </c>
      <c r="T47" s="81">
        <f t="shared" si="3"/>
        <v>194.69414570685169</v>
      </c>
      <c r="U47" s="84"/>
      <c r="V47" s="85"/>
      <c r="W47" s="83"/>
      <c r="X47" s="96">
        <v>15653.846153846154</v>
      </c>
      <c r="Y47" s="97">
        <v>17339</v>
      </c>
      <c r="Z47" s="98">
        <v>18078.26923076923</v>
      </c>
      <c r="AA47" s="96">
        <v>18100</v>
      </c>
      <c r="AB47" s="97">
        <v>18400</v>
      </c>
      <c r="AC47" s="98">
        <v>18800</v>
      </c>
    </row>
    <row r="48" spans="1:29" s="4" customFormat="1" ht="27" customHeight="1" x14ac:dyDescent="0.15">
      <c r="A48" s="19"/>
      <c r="B48" s="79" t="s">
        <v>97</v>
      </c>
      <c r="C48" s="146">
        <v>44</v>
      </c>
      <c r="D48" s="299" t="s">
        <v>137</v>
      </c>
      <c r="E48" s="56">
        <v>5</v>
      </c>
      <c r="F48" s="94">
        <v>20</v>
      </c>
      <c r="G48" s="86">
        <v>333</v>
      </c>
      <c r="H48" s="87">
        <v>7843525</v>
      </c>
      <c r="I48" s="81">
        <v>23554.129129129131</v>
      </c>
      <c r="J48" s="86">
        <v>21531</v>
      </c>
      <c r="K48" s="87">
        <v>7843525</v>
      </c>
      <c r="L48" s="81">
        <v>364.28986113046307</v>
      </c>
      <c r="M48" s="93"/>
      <c r="N48" s="95">
        <v>10</v>
      </c>
      <c r="O48" s="82">
        <v>389</v>
      </c>
      <c r="P48" s="83">
        <v>8611844</v>
      </c>
      <c r="Q48" s="81">
        <f t="shared" si="2"/>
        <v>22138.416452442158</v>
      </c>
      <c r="R48" s="82">
        <v>23302</v>
      </c>
      <c r="S48" s="83">
        <v>8611844</v>
      </c>
      <c r="T48" s="81">
        <f t="shared" si="3"/>
        <v>369.57531542356878</v>
      </c>
      <c r="U48" s="84"/>
      <c r="V48" s="85"/>
      <c r="W48" s="83"/>
      <c r="X48" s="96">
        <v>22809.65147453083</v>
      </c>
      <c r="Y48" s="97">
        <v>23647.058823529413</v>
      </c>
      <c r="Z48" s="98">
        <v>24571.428571428572</v>
      </c>
      <c r="AA48" s="96">
        <v>22500</v>
      </c>
      <c r="AB48" s="97">
        <v>22926.829268292684</v>
      </c>
      <c r="AC48" s="98">
        <v>24096.385542168675</v>
      </c>
    </row>
    <row r="49" spans="1:29" s="4" customFormat="1" ht="27" customHeight="1" x14ac:dyDescent="0.15">
      <c r="A49" s="19"/>
      <c r="B49" s="79" t="s">
        <v>97</v>
      </c>
      <c r="C49" s="146">
        <v>45</v>
      </c>
      <c r="D49" s="299" t="s">
        <v>139</v>
      </c>
      <c r="E49" s="56">
        <v>5</v>
      </c>
      <c r="F49" s="94">
        <v>20</v>
      </c>
      <c r="G49" s="86">
        <v>226</v>
      </c>
      <c r="H49" s="87">
        <v>3510989</v>
      </c>
      <c r="I49" s="81">
        <v>15535.349557522124</v>
      </c>
      <c r="J49" s="86">
        <v>15101</v>
      </c>
      <c r="K49" s="87">
        <v>3510989</v>
      </c>
      <c r="L49" s="81">
        <v>232.50043043507051</v>
      </c>
      <c r="M49" s="93"/>
      <c r="N49" s="95">
        <v>20</v>
      </c>
      <c r="O49" s="82">
        <v>201</v>
      </c>
      <c r="P49" s="83">
        <v>3624080</v>
      </c>
      <c r="Q49" s="81">
        <f t="shared" si="2"/>
        <v>18030.248756218905</v>
      </c>
      <c r="R49" s="82">
        <v>15294.5</v>
      </c>
      <c r="S49" s="83">
        <v>3624080</v>
      </c>
      <c r="T49" s="81">
        <f t="shared" si="3"/>
        <v>236.95315309424956</v>
      </c>
      <c r="U49" s="84"/>
      <c r="V49" s="85"/>
      <c r="W49" s="83"/>
      <c r="X49" s="96">
        <v>19454.545454545456</v>
      </c>
      <c r="Y49" s="97">
        <v>16388.095238095237</v>
      </c>
      <c r="Z49" s="98">
        <v>16683.720930232557</v>
      </c>
      <c r="AA49" s="96">
        <v>18400</v>
      </c>
      <c r="AB49" s="97">
        <v>18650</v>
      </c>
      <c r="AC49" s="98">
        <v>18900</v>
      </c>
    </row>
    <row r="50" spans="1:29" s="4" customFormat="1" ht="27" customHeight="1" x14ac:dyDescent="0.15">
      <c r="A50" s="19"/>
      <c r="B50" s="79" t="s">
        <v>97</v>
      </c>
      <c r="C50" s="146">
        <v>46</v>
      </c>
      <c r="D50" s="304" t="s">
        <v>140</v>
      </c>
      <c r="E50" s="56">
        <v>5</v>
      </c>
      <c r="F50" s="94">
        <v>20</v>
      </c>
      <c r="G50" s="86">
        <v>150</v>
      </c>
      <c r="H50" s="87">
        <v>1789875</v>
      </c>
      <c r="I50" s="81">
        <v>11932.5</v>
      </c>
      <c r="J50" s="86">
        <v>8950</v>
      </c>
      <c r="K50" s="87">
        <v>1789875</v>
      </c>
      <c r="L50" s="81">
        <v>199.98603351955308</v>
      </c>
      <c r="M50" s="93"/>
      <c r="N50" s="95">
        <v>20</v>
      </c>
      <c r="O50" s="82">
        <v>199</v>
      </c>
      <c r="P50" s="83">
        <v>2008525</v>
      </c>
      <c r="Q50" s="81">
        <f t="shared" si="2"/>
        <v>10093.090452261307</v>
      </c>
      <c r="R50" s="82">
        <v>9454</v>
      </c>
      <c r="S50" s="83">
        <v>2008525</v>
      </c>
      <c r="T50" s="81">
        <f t="shared" si="3"/>
        <v>212.45240110006347</v>
      </c>
      <c r="U50" s="84"/>
      <c r="V50" s="85"/>
      <c r="W50" s="83"/>
      <c r="X50" s="96">
        <v>8429.488636363636</v>
      </c>
      <c r="Y50" s="97">
        <v>10088.216560509554</v>
      </c>
      <c r="Z50" s="98">
        <v>9882.3529411764703</v>
      </c>
      <c r="AA50" s="96">
        <v>10150</v>
      </c>
      <c r="AB50" s="97">
        <v>10250</v>
      </c>
      <c r="AC50" s="98">
        <v>10500</v>
      </c>
    </row>
    <row r="51" spans="1:29" s="4" customFormat="1" ht="27" customHeight="1" x14ac:dyDescent="0.15">
      <c r="A51" s="19"/>
      <c r="B51" s="79" t="s">
        <v>97</v>
      </c>
      <c r="C51" s="146">
        <v>47</v>
      </c>
      <c r="D51" s="304" t="s">
        <v>141</v>
      </c>
      <c r="E51" s="56">
        <v>5</v>
      </c>
      <c r="F51" s="94">
        <v>20</v>
      </c>
      <c r="G51" s="86">
        <v>168</v>
      </c>
      <c r="H51" s="87">
        <v>1661290</v>
      </c>
      <c r="I51" s="81">
        <v>9888.6309523809523</v>
      </c>
      <c r="J51" s="86">
        <v>14687</v>
      </c>
      <c r="K51" s="87">
        <v>1661290</v>
      </c>
      <c r="L51" s="81">
        <v>113.1129570368353</v>
      </c>
      <c r="M51" s="93"/>
      <c r="N51" s="95">
        <v>20</v>
      </c>
      <c r="O51" s="82">
        <v>164</v>
      </c>
      <c r="P51" s="83">
        <v>1789885</v>
      </c>
      <c r="Q51" s="81">
        <f t="shared" si="2"/>
        <v>10913.932926829268</v>
      </c>
      <c r="R51" s="82">
        <v>15222</v>
      </c>
      <c r="S51" s="83">
        <v>1789885</v>
      </c>
      <c r="T51" s="81">
        <f t="shared" si="3"/>
        <v>117.58540270660886</v>
      </c>
      <c r="U51" s="84"/>
      <c r="V51" s="85"/>
      <c r="W51" s="83"/>
      <c r="X51" s="96">
        <v>14056.138888888889</v>
      </c>
      <c r="Y51" s="97">
        <v>13000</v>
      </c>
      <c r="Z51" s="98">
        <v>14687.5</v>
      </c>
      <c r="AA51" s="96">
        <v>11528</v>
      </c>
      <c r="AB51" s="97">
        <v>12069</v>
      </c>
      <c r="AC51" s="98">
        <v>12545</v>
      </c>
    </row>
    <row r="52" spans="1:29" s="4" customFormat="1" ht="27" customHeight="1" x14ac:dyDescent="0.15">
      <c r="A52" s="19"/>
      <c r="B52" s="79" t="s">
        <v>97</v>
      </c>
      <c r="C52" s="146">
        <v>48</v>
      </c>
      <c r="D52" s="301" t="s">
        <v>142</v>
      </c>
      <c r="E52" s="56">
        <v>5</v>
      </c>
      <c r="F52" s="94">
        <v>20</v>
      </c>
      <c r="G52" s="86">
        <v>250</v>
      </c>
      <c r="H52" s="87">
        <v>2850325</v>
      </c>
      <c r="I52" s="81">
        <v>11401.3</v>
      </c>
      <c r="J52" s="86">
        <v>14870</v>
      </c>
      <c r="K52" s="87">
        <v>2850325</v>
      </c>
      <c r="L52" s="81">
        <v>191.68291862811029</v>
      </c>
      <c r="M52" s="93"/>
      <c r="N52" s="95">
        <v>20</v>
      </c>
      <c r="O52" s="82">
        <v>250</v>
      </c>
      <c r="P52" s="83">
        <v>2844325</v>
      </c>
      <c r="Q52" s="81">
        <f t="shared" si="2"/>
        <v>11377.3</v>
      </c>
      <c r="R52" s="82">
        <v>14870</v>
      </c>
      <c r="S52" s="83">
        <v>2844325</v>
      </c>
      <c r="T52" s="81">
        <f t="shared" si="3"/>
        <v>191.2794216543376</v>
      </c>
      <c r="U52" s="84"/>
      <c r="V52" s="85"/>
      <c r="W52" s="83"/>
      <c r="X52" s="96">
        <v>8395.6425531914902</v>
      </c>
      <c r="Y52" s="97">
        <v>9684.1666666666661</v>
      </c>
      <c r="Z52" s="98">
        <v>9770.4166666666661</v>
      </c>
      <c r="AA52" s="96">
        <v>11834.4</v>
      </c>
      <c r="AB52" s="97">
        <v>11840</v>
      </c>
      <c r="AC52" s="98">
        <v>11900</v>
      </c>
    </row>
    <row r="53" spans="1:29" s="4" customFormat="1" ht="27" customHeight="1" x14ac:dyDescent="0.15">
      <c r="A53" s="19"/>
      <c r="B53" s="79" t="s">
        <v>97</v>
      </c>
      <c r="C53" s="146">
        <v>49</v>
      </c>
      <c r="D53" s="304" t="s">
        <v>143</v>
      </c>
      <c r="E53" s="56">
        <v>1</v>
      </c>
      <c r="F53" s="94">
        <v>20</v>
      </c>
      <c r="G53" s="86">
        <v>169</v>
      </c>
      <c r="H53" s="87">
        <v>4755827</v>
      </c>
      <c r="I53" s="81">
        <v>28140.988165680472</v>
      </c>
      <c r="J53" s="86">
        <v>17883.5</v>
      </c>
      <c r="K53" s="87">
        <v>4755827</v>
      </c>
      <c r="L53" s="81">
        <v>265.9337937204686</v>
      </c>
      <c r="M53" s="93"/>
      <c r="N53" s="95">
        <v>20</v>
      </c>
      <c r="O53" s="82">
        <v>167</v>
      </c>
      <c r="P53" s="83">
        <v>5233618</v>
      </c>
      <c r="Q53" s="81">
        <f t="shared" si="2"/>
        <v>31339.029940119759</v>
      </c>
      <c r="R53" s="82">
        <v>17615.5</v>
      </c>
      <c r="S53" s="83">
        <v>5233618</v>
      </c>
      <c r="T53" s="81">
        <f t="shared" si="3"/>
        <v>297.10300587550739</v>
      </c>
      <c r="U53" s="84"/>
      <c r="V53" s="85"/>
      <c r="W53" s="83"/>
      <c r="X53" s="96">
        <v>23445.945945945947</v>
      </c>
      <c r="Y53" s="97">
        <v>21948.051948051947</v>
      </c>
      <c r="Z53" s="98">
        <v>18799.285714285714</v>
      </c>
      <c r="AA53" s="96">
        <v>31608.974358974359</v>
      </c>
      <c r="AB53" s="97">
        <v>30238.095238095237</v>
      </c>
      <c r="AC53" s="98">
        <v>30480</v>
      </c>
    </row>
    <row r="54" spans="1:29" s="4" customFormat="1" ht="27" customHeight="1" x14ac:dyDescent="0.15">
      <c r="A54" s="19"/>
      <c r="B54" s="79" t="s">
        <v>97</v>
      </c>
      <c r="C54" s="146">
        <v>50</v>
      </c>
      <c r="D54" s="304" t="s">
        <v>120</v>
      </c>
      <c r="E54" s="56">
        <v>2</v>
      </c>
      <c r="F54" s="94">
        <v>30</v>
      </c>
      <c r="G54" s="86">
        <v>245</v>
      </c>
      <c r="H54" s="87">
        <v>3066000</v>
      </c>
      <c r="I54" s="81">
        <v>12514.285714285714</v>
      </c>
      <c r="J54" s="86">
        <v>22260</v>
      </c>
      <c r="K54" s="87">
        <v>3066000</v>
      </c>
      <c r="L54" s="81">
        <v>137.73584905660377</v>
      </c>
      <c r="M54" s="93"/>
      <c r="N54" s="95">
        <v>30</v>
      </c>
      <c r="O54" s="82">
        <v>264</v>
      </c>
      <c r="P54" s="83">
        <v>3842900</v>
      </c>
      <c r="Q54" s="81">
        <f t="shared" ref="Q54" si="4">IF(AND(O54&gt;0,P54&gt;0),P54/O54,0)</f>
        <v>14556.439393939394</v>
      </c>
      <c r="R54" s="82">
        <v>31680</v>
      </c>
      <c r="S54" s="83">
        <v>3842900</v>
      </c>
      <c r="T54" s="81">
        <f t="shared" ref="T54" si="5">IF(AND(R54&gt;0,S54&gt;0),S54/R54,0)</f>
        <v>121.30366161616162</v>
      </c>
      <c r="U54" s="84"/>
      <c r="V54" s="85"/>
      <c r="W54" s="83" t="s">
        <v>520</v>
      </c>
      <c r="X54" s="96">
        <v>15009.259259259259</v>
      </c>
      <c r="Y54" s="97">
        <v>15785.158536585366</v>
      </c>
      <c r="Z54" s="98">
        <v>16257.575757575758</v>
      </c>
      <c r="AA54" s="96">
        <v>16250</v>
      </c>
      <c r="AB54" s="97">
        <v>16666.666666666668</v>
      </c>
      <c r="AC54" s="98">
        <v>17083.333333333332</v>
      </c>
    </row>
    <row r="55" spans="1:29" s="4" customFormat="1" ht="27" customHeight="1" x14ac:dyDescent="0.15">
      <c r="A55" s="19"/>
      <c r="B55" s="79" t="s">
        <v>97</v>
      </c>
      <c r="C55" s="146">
        <v>51</v>
      </c>
      <c r="D55" s="304" t="s">
        <v>144</v>
      </c>
      <c r="E55" s="56">
        <v>2</v>
      </c>
      <c r="F55" s="94">
        <v>20</v>
      </c>
      <c r="G55" s="86">
        <v>197</v>
      </c>
      <c r="H55" s="87">
        <v>1244205</v>
      </c>
      <c r="I55" s="81">
        <v>6315.7614213197967</v>
      </c>
      <c r="J55" s="86">
        <v>14706</v>
      </c>
      <c r="K55" s="87">
        <v>1244205</v>
      </c>
      <c r="L55" s="81">
        <v>84.60526315789474</v>
      </c>
      <c r="M55" s="93"/>
      <c r="N55" s="95">
        <v>20</v>
      </c>
      <c r="O55" s="82">
        <v>188</v>
      </c>
      <c r="P55" s="83">
        <v>1345416</v>
      </c>
      <c r="Q55" s="81">
        <f t="shared" si="2"/>
        <v>7156.4680851063831</v>
      </c>
      <c r="R55" s="82">
        <v>12328</v>
      </c>
      <c r="S55" s="83">
        <v>1345416</v>
      </c>
      <c r="T55" s="81">
        <f t="shared" si="3"/>
        <v>109.13497728747566</v>
      </c>
      <c r="U55" s="84"/>
      <c r="V55" s="85"/>
      <c r="W55" s="83"/>
      <c r="X55" s="96">
        <v>11555.555555555555</v>
      </c>
      <c r="Y55" s="97">
        <v>11687.5</v>
      </c>
      <c r="Z55" s="98">
        <v>11825</v>
      </c>
      <c r="AA55" s="96">
        <v>7615.7894736842109</v>
      </c>
      <c r="AB55" s="97">
        <v>7930.7692307692305</v>
      </c>
      <c r="AC55" s="98">
        <v>8230</v>
      </c>
    </row>
    <row r="56" spans="1:29" s="4" customFormat="1" ht="27" customHeight="1" x14ac:dyDescent="0.15">
      <c r="A56" s="19"/>
      <c r="B56" s="79" t="s">
        <v>97</v>
      </c>
      <c r="C56" s="146">
        <v>52</v>
      </c>
      <c r="D56" s="304" t="s">
        <v>145</v>
      </c>
      <c r="E56" s="56">
        <v>2</v>
      </c>
      <c r="F56" s="94">
        <v>10</v>
      </c>
      <c r="G56" s="86">
        <v>108</v>
      </c>
      <c r="H56" s="87">
        <v>1137100</v>
      </c>
      <c r="I56" s="81">
        <v>10528.703703703704</v>
      </c>
      <c r="J56" s="86">
        <v>8347.5</v>
      </c>
      <c r="K56" s="87">
        <v>1137100</v>
      </c>
      <c r="L56" s="81">
        <v>136.22042527702905</v>
      </c>
      <c r="M56" s="93"/>
      <c r="N56" s="95"/>
      <c r="O56" s="82"/>
      <c r="P56" s="83"/>
      <c r="Q56" s="81"/>
      <c r="R56" s="82"/>
      <c r="S56" s="83"/>
      <c r="T56" s="81"/>
      <c r="U56" s="84"/>
      <c r="V56" s="85" t="s">
        <v>375</v>
      </c>
      <c r="W56" s="83"/>
      <c r="X56" s="96">
        <v>10408.888888888889</v>
      </c>
      <c r="Y56" s="97">
        <v>9712.9629629629635</v>
      </c>
      <c r="Z56" s="98">
        <v>10051.847222222223</v>
      </c>
      <c r="AA56" s="96" t="s">
        <v>505</v>
      </c>
      <c r="AB56" s="97" t="s">
        <v>505</v>
      </c>
      <c r="AC56" s="98" t="s">
        <v>505</v>
      </c>
    </row>
    <row r="57" spans="1:29" s="4" customFormat="1" ht="27" customHeight="1" x14ac:dyDescent="0.15">
      <c r="A57" s="19"/>
      <c r="B57" s="79" t="s">
        <v>97</v>
      </c>
      <c r="C57" s="146">
        <v>53</v>
      </c>
      <c r="D57" s="304" t="s">
        <v>146</v>
      </c>
      <c r="E57" s="56">
        <v>5</v>
      </c>
      <c r="F57" s="94">
        <v>20</v>
      </c>
      <c r="G57" s="86">
        <v>276</v>
      </c>
      <c r="H57" s="87">
        <v>8101118</v>
      </c>
      <c r="I57" s="81">
        <v>29351.876811594204</v>
      </c>
      <c r="J57" s="86">
        <v>28501</v>
      </c>
      <c r="K57" s="87">
        <v>8101118</v>
      </c>
      <c r="L57" s="81">
        <v>284.23978106031365</v>
      </c>
      <c r="M57" s="93"/>
      <c r="N57" s="95">
        <v>20</v>
      </c>
      <c r="O57" s="82">
        <v>268</v>
      </c>
      <c r="P57" s="83">
        <v>9317824</v>
      </c>
      <c r="Q57" s="81">
        <f t="shared" si="2"/>
        <v>34768</v>
      </c>
      <c r="R57" s="82">
        <v>31372</v>
      </c>
      <c r="S57" s="83">
        <v>9317824</v>
      </c>
      <c r="T57" s="81">
        <f t="shared" si="3"/>
        <v>297.01083768965958</v>
      </c>
      <c r="U57" s="84"/>
      <c r="V57" s="85"/>
      <c r="W57" s="83"/>
      <c r="X57" s="96">
        <v>32481.884057971016</v>
      </c>
      <c r="Y57" s="97">
        <v>29349.264492753624</v>
      </c>
      <c r="Z57" s="98">
        <v>29349.264492753624</v>
      </c>
      <c r="AA57" s="96">
        <v>36111.111111111109</v>
      </c>
      <c r="AB57" s="97">
        <v>33680.555555555555</v>
      </c>
      <c r="AC57" s="98">
        <v>34800.347222222219</v>
      </c>
    </row>
    <row r="58" spans="1:29" s="4" customFormat="1" ht="27" customHeight="1" x14ac:dyDescent="0.15">
      <c r="A58" s="19"/>
      <c r="B58" s="79" t="s">
        <v>97</v>
      </c>
      <c r="C58" s="146">
        <v>54</v>
      </c>
      <c r="D58" s="304" t="s">
        <v>147</v>
      </c>
      <c r="E58" s="56">
        <v>2</v>
      </c>
      <c r="F58" s="94">
        <v>14</v>
      </c>
      <c r="G58" s="86">
        <v>220</v>
      </c>
      <c r="H58" s="87">
        <v>2190000</v>
      </c>
      <c r="I58" s="81">
        <v>9954.545454545454</v>
      </c>
      <c r="J58" s="86">
        <v>24300</v>
      </c>
      <c r="K58" s="87">
        <v>2190000</v>
      </c>
      <c r="L58" s="81">
        <v>90.123456790123456</v>
      </c>
      <c r="M58" s="93"/>
      <c r="N58" s="95">
        <v>14</v>
      </c>
      <c r="O58" s="82">
        <v>199</v>
      </c>
      <c r="P58" s="83">
        <v>1895371</v>
      </c>
      <c r="Q58" s="81">
        <f t="shared" si="2"/>
        <v>9524.4773869346736</v>
      </c>
      <c r="R58" s="82">
        <v>22500</v>
      </c>
      <c r="S58" s="83">
        <v>1895371</v>
      </c>
      <c r="T58" s="81">
        <f t="shared" si="3"/>
        <v>84.238711111111115</v>
      </c>
      <c r="U58" s="84"/>
      <c r="V58" s="85"/>
      <c r="W58" s="83"/>
      <c r="X58" s="96">
        <v>11785.714285714286</v>
      </c>
      <c r="Y58" s="97">
        <v>13071.428571428571</v>
      </c>
      <c r="Z58" s="98">
        <v>13642.857142857143</v>
      </c>
      <c r="AA58" s="96">
        <v>10450</v>
      </c>
      <c r="AB58" s="97">
        <v>10850</v>
      </c>
      <c r="AC58" s="98">
        <v>11700</v>
      </c>
    </row>
    <row r="59" spans="1:29" s="4" customFormat="1" ht="27" customHeight="1" x14ac:dyDescent="0.15">
      <c r="A59" s="19"/>
      <c r="B59" s="79" t="s">
        <v>97</v>
      </c>
      <c r="C59" s="146">
        <v>55</v>
      </c>
      <c r="D59" s="304" t="s">
        <v>70</v>
      </c>
      <c r="E59" s="56">
        <v>2</v>
      </c>
      <c r="F59" s="94">
        <v>24</v>
      </c>
      <c r="G59" s="86">
        <v>338</v>
      </c>
      <c r="H59" s="87">
        <v>1748095</v>
      </c>
      <c r="I59" s="81">
        <v>5171.8786982248521</v>
      </c>
      <c r="J59" s="86">
        <v>36129</v>
      </c>
      <c r="K59" s="87">
        <v>1748095</v>
      </c>
      <c r="L59" s="81">
        <v>48.384815522156714</v>
      </c>
      <c r="M59" s="93"/>
      <c r="N59" s="95">
        <v>24</v>
      </c>
      <c r="O59" s="82">
        <v>267</v>
      </c>
      <c r="P59" s="83">
        <v>1643855</v>
      </c>
      <c r="Q59" s="81">
        <f t="shared" si="2"/>
        <v>6156.7602996254682</v>
      </c>
      <c r="R59" s="82">
        <v>26648</v>
      </c>
      <c r="S59" s="83">
        <v>1643855</v>
      </c>
      <c r="T59" s="81">
        <f t="shared" si="3"/>
        <v>61.687743920744524</v>
      </c>
      <c r="U59" s="84"/>
      <c r="V59" s="85"/>
      <c r="W59" s="83"/>
      <c r="X59" s="96">
        <v>14200</v>
      </c>
      <c r="Y59" s="97">
        <v>7894.7368421052633</v>
      </c>
      <c r="Z59" s="98">
        <v>9250</v>
      </c>
      <c r="AA59" s="96">
        <v>6666.666666666667</v>
      </c>
      <c r="AB59" s="97">
        <v>7142.8571428571431</v>
      </c>
      <c r="AC59" s="98">
        <v>7586.2068965517237</v>
      </c>
    </row>
    <row r="60" spans="1:29" s="4" customFormat="1" ht="27" customHeight="1" x14ac:dyDescent="0.15">
      <c r="A60" s="19"/>
      <c r="B60" s="79" t="s">
        <v>97</v>
      </c>
      <c r="C60" s="146">
        <v>56</v>
      </c>
      <c r="D60" s="304" t="s">
        <v>148</v>
      </c>
      <c r="E60" s="56">
        <v>2</v>
      </c>
      <c r="F60" s="94">
        <v>20</v>
      </c>
      <c r="G60" s="86">
        <v>280</v>
      </c>
      <c r="H60" s="87">
        <v>1772403</v>
      </c>
      <c r="I60" s="81">
        <v>6330.0107142857141</v>
      </c>
      <c r="J60" s="86">
        <v>9466</v>
      </c>
      <c r="K60" s="87">
        <v>1772403</v>
      </c>
      <c r="L60" s="81">
        <v>187.23885484893302</v>
      </c>
      <c r="M60" s="93"/>
      <c r="N60" s="95">
        <v>20</v>
      </c>
      <c r="O60" s="82">
        <v>256</v>
      </c>
      <c r="P60" s="83">
        <v>1563184</v>
      </c>
      <c r="Q60" s="81">
        <f t="shared" si="2"/>
        <v>6106.1875</v>
      </c>
      <c r="R60" s="82">
        <v>7286.5</v>
      </c>
      <c r="S60" s="83">
        <v>1563184</v>
      </c>
      <c r="T60" s="81">
        <f t="shared" si="3"/>
        <v>214.53153091333289</v>
      </c>
      <c r="U60" s="84"/>
      <c r="V60" s="85"/>
      <c r="W60" s="83"/>
      <c r="X60" s="96">
        <v>6776.7483870967744</v>
      </c>
      <c r="Y60" s="97">
        <v>7120.6451612903229</v>
      </c>
      <c r="Z60" s="98">
        <v>7904.8387096774195</v>
      </c>
      <c r="AA60" s="96">
        <v>7920</v>
      </c>
      <c r="AB60" s="97">
        <v>9553.8461538461543</v>
      </c>
      <c r="AC60" s="98">
        <v>11963.076923076924</v>
      </c>
    </row>
    <row r="61" spans="1:29" s="4" customFormat="1" ht="27" customHeight="1" x14ac:dyDescent="0.15">
      <c r="A61" s="19"/>
      <c r="B61" s="79" t="s">
        <v>97</v>
      </c>
      <c r="C61" s="146">
        <v>57</v>
      </c>
      <c r="D61" s="302" t="s">
        <v>149</v>
      </c>
      <c r="E61" s="56">
        <v>5</v>
      </c>
      <c r="F61" s="94">
        <v>20</v>
      </c>
      <c r="G61" s="86">
        <v>303</v>
      </c>
      <c r="H61" s="87">
        <v>5347696</v>
      </c>
      <c r="I61" s="81">
        <v>17649.161716171617</v>
      </c>
      <c r="J61" s="86">
        <v>18806.25</v>
      </c>
      <c r="K61" s="87">
        <v>5347696</v>
      </c>
      <c r="L61" s="81">
        <v>284.35738118976406</v>
      </c>
      <c r="M61" s="93"/>
      <c r="N61" s="95">
        <v>20</v>
      </c>
      <c r="O61" s="82">
        <v>335</v>
      </c>
      <c r="P61" s="83">
        <v>5299340</v>
      </c>
      <c r="Q61" s="81">
        <f t="shared" si="2"/>
        <v>15818.925373134329</v>
      </c>
      <c r="R61" s="82">
        <v>21147.5</v>
      </c>
      <c r="S61" s="83">
        <v>5299340</v>
      </c>
      <c r="T61" s="81">
        <f t="shared" si="3"/>
        <v>250.58943137486702</v>
      </c>
      <c r="U61" s="84"/>
      <c r="V61" s="85"/>
      <c r="W61" s="83"/>
      <c r="X61" s="96">
        <v>17741.935483870966</v>
      </c>
      <c r="Y61" s="97">
        <v>19354.83870967742</v>
      </c>
      <c r="Z61" s="98">
        <v>18333.333333333332</v>
      </c>
      <c r="AA61" s="96">
        <v>14810.81081081081</v>
      </c>
      <c r="AB61" s="97">
        <v>15540.54054054054</v>
      </c>
      <c r="AC61" s="98">
        <v>16540.54054054054</v>
      </c>
    </row>
    <row r="62" spans="1:29" s="4" customFormat="1" ht="27" customHeight="1" x14ac:dyDescent="0.15">
      <c r="A62" s="19"/>
      <c r="B62" s="79" t="s">
        <v>97</v>
      </c>
      <c r="C62" s="146">
        <v>58</v>
      </c>
      <c r="D62" s="304" t="s">
        <v>150</v>
      </c>
      <c r="E62" s="56">
        <v>5</v>
      </c>
      <c r="F62" s="94">
        <v>20</v>
      </c>
      <c r="G62" s="86">
        <v>226</v>
      </c>
      <c r="H62" s="87">
        <v>1005200</v>
      </c>
      <c r="I62" s="81">
        <v>4447.787610619469</v>
      </c>
      <c r="J62" s="86">
        <v>9144</v>
      </c>
      <c r="K62" s="87">
        <v>1005200</v>
      </c>
      <c r="L62" s="81">
        <v>109.93000874890639</v>
      </c>
      <c r="M62" s="93"/>
      <c r="N62" s="95">
        <v>10</v>
      </c>
      <c r="O62" s="82">
        <v>264</v>
      </c>
      <c r="P62" s="83">
        <v>2381947</v>
      </c>
      <c r="Q62" s="81">
        <f t="shared" si="2"/>
        <v>9022.5265151515159</v>
      </c>
      <c r="R62" s="82">
        <v>9634.5</v>
      </c>
      <c r="S62" s="83">
        <v>2381947</v>
      </c>
      <c r="T62" s="81">
        <f t="shared" si="3"/>
        <v>247.23099278634075</v>
      </c>
      <c r="U62" s="84"/>
      <c r="V62" s="85"/>
      <c r="W62" s="83"/>
      <c r="X62" s="96">
        <v>8146.014492753623</v>
      </c>
      <c r="Y62" s="97">
        <v>11933.333333333334</v>
      </c>
      <c r="Z62" s="98">
        <v>12644.23076923077</v>
      </c>
      <c r="AA62" s="96">
        <v>13888.888888888889</v>
      </c>
      <c r="AB62" s="97">
        <v>15000</v>
      </c>
      <c r="AC62" s="98">
        <v>15555.555555555555</v>
      </c>
    </row>
    <row r="63" spans="1:29" s="4" customFormat="1" ht="27" customHeight="1" x14ac:dyDescent="0.15">
      <c r="A63" s="19"/>
      <c r="B63" s="79" t="s">
        <v>97</v>
      </c>
      <c r="C63" s="146">
        <v>59</v>
      </c>
      <c r="D63" s="302" t="s">
        <v>151</v>
      </c>
      <c r="E63" s="56">
        <v>5</v>
      </c>
      <c r="F63" s="94">
        <v>20</v>
      </c>
      <c r="G63" s="86">
        <v>230</v>
      </c>
      <c r="H63" s="87">
        <v>976881</v>
      </c>
      <c r="I63" s="81">
        <v>4247.3086956521738</v>
      </c>
      <c r="J63" s="86">
        <v>11280</v>
      </c>
      <c r="K63" s="87">
        <v>976881</v>
      </c>
      <c r="L63" s="81">
        <v>86.602925531914892</v>
      </c>
      <c r="M63" s="93"/>
      <c r="N63" s="95">
        <v>20</v>
      </c>
      <c r="O63" s="82">
        <v>227</v>
      </c>
      <c r="P63" s="83">
        <v>967590</v>
      </c>
      <c r="Q63" s="81">
        <f t="shared" si="2"/>
        <v>4262.5110132158588</v>
      </c>
      <c r="R63" s="82">
        <v>9518</v>
      </c>
      <c r="S63" s="83">
        <v>967590</v>
      </c>
      <c r="T63" s="81">
        <f t="shared" si="3"/>
        <v>101.65896196679975</v>
      </c>
      <c r="U63" s="84"/>
      <c r="V63" s="85"/>
      <c r="W63" s="83"/>
      <c r="X63" s="96">
        <v>5757.0754716981128</v>
      </c>
      <c r="Y63" s="97">
        <v>3508.3333333333335</v>
      </c>
      <c r="Z63" s="98">
        <v>3591.6666666666665</v>
      </c>
      <c r="AA63" s="96">
        <v>4345.9746835443038</v>
      </c>
      <c r="AB63" s="97">
        <v>4791.6499999999996</v>
      </c>
      <c r="AC63" s="98">
        <v>5041.6499999999996</v>
      </c>
    </row>
    <row r="64" spans="1:29" s="4" customFormat="1" ht="27" customHeight="1" x14ac:dyDescent="0.15">
      <c r="A64" s="19"/>
      <c r="B64" s="79" t="s">
        <v>97</v>
      </c>
      <c r="C64" s="146">
        <v>60</v>
      </c>
      <c r="D64" s="304" t="s">
        <v>152</v>
      </c>
      <c r="E64" s="56">
        <v>5</v>
      </c>
      <c r="F64" s="94">
        <v>25</v>
      </c>
      <c r="G64" s="86">
        <v>260</v>
      </c>
      <c r="H64" s="87">
        <v>5082674</v>
      </c>
      <c r="I64" s="81">
        <v>19548.746153846154</v>
      </c>
      <c r="J64" s="86">
        <v>26919</v>
      </c>
      <c r="K64" s="87">
        <v>5082674</v>
      </c>
      <c r="L64" s="81">
        <v>188.81362606337532</v>
      </c>
      <c r="M64" s="93"/>
      <c r="N64" s="95">
        <v>25</v>
      </c>
      <c r="O64" s="82">
        <v>280</v>
      </c>
      <c r="P64" s="83">
        <v>5228150</v>
      </c>
      <c r="Q64" s="81">
        <f t="shared" si="2"/>
        <v>18671.964285714286</v>
      </c>
      <c r="R64" s="82">
        <v>28679</v>
      </c>
      <c r="S64" s="83">
        <v>5228150</v>
      </c>
      <c r="T64" s="81">
        <f t="shared" si="3"/>
        <v>182.29889466159909</v>
      </c>
      <c r="U64" s="84"/>
      <c r="V64" s="85"/>
      <c r="W64" s="83"/>
      <c r="X64" s="96">
        <v>22697.132352941175</v>
      </c>
      <c r="Y64" s="97">
        <v>22788.461538461539</v>
      </c>
      <c r="Z64" s="98">
        <v>23269.23076923077</v>
      </c>
      <c r="AA64" s="96">
        <v>20652.17391304348</v>
      </c>
      <c r="AB64" s="97">
        <v>21006.944444444445</v>
      </c>
      <c r="AC64" s="98">
        <v>21500</v>
      </c>
    </row>
    <row r="65" spans="1:29" s="4" customFormat="1" ht="27" customHeight="1" x14ac:dyDescent="0.15">
      <c r="A65" s="19"/>
      <c r="B65" s="79" t="s">
        <v>97</v>
      </c>
      <c r="C65" s="146">
        <v>61</v>
      </c>
      <c r="D65" s="304" t="s">
        <v>153</v>
      </c>
      <c r="E65" s="56">
        <v>5</v>
      </c>
      <c r="F65" s="94">
        <v>30</v>
      </c>
      <c r="G65" s="86">
        <v>228</v>
      </c>
      <c r="H65" s="87">
        <v>3116600</v>
      </c>
      <c r="I65" s="81">
        <v>13669.298245614034</v>
      </c>
      <c r="J65" s="86">
        <v>22490</v>
      </c>
      <c r="K65" s="87">
        <v>3116600</v>
      </c>
      <c r="L65" s="81">
        <v>138.57714539795464</v>
      </c>
      <c r="M65" s="93"/>
      <c r="N65" s="95">
        <v>30</v>
      </c>
      <c r="O65" s="82">
        <v>228</v>
      </c>
      <c r="P65" s="83">
        <v>3117600</v>
      </c>
      <c r="Q65" s="81">
        <f t="shared" si="2"/>
        <v>13673.684210526315</v>
      </c>
      <c r="R65" s="82">
        <v>22989.5</v>
      </c>
      <c r="S65" s="83">
        <v>3117600</v>
      </c>
      <c r="T65" s="81">
        <f t="shared" si="3"/>
        <v>135.60973487896649</v>
      </c>
      <c r="U65" s="84"/>
      <c r="V65" s="85"/>
      <c r="W65" s="83"/>
      <c r="X65" s="96">
        <v>8434.8739495798327</v>
      </c>
      <c r="Y65" s="97">
        <v>10516.447368421053</v>
      </c>
      <c r="Z65" s="98">
        <v>10888.157894736842</v>
      </c>
      <c r="AA65" s="96">
        <v>13750</v>
      </c>
      <c r="AB65" s="97">
        <v>14583.333333333334</v>
      </c>
      <c r="AC65" s="98">
        <v>16666.666666666668</v>
      </c>
    </row>
    <row r="66" spans="1:29" s="4" customFormat="1" ht="27" customHeight="1" x14ac:dyDescent="0.15">
      <c r="A66" s="19"/>
      <c r="B66" s="79" t="s">
        <v>97</v>
      </c>
      <c r="C66" s="146">
        <v>62</v>
      </c>
      <c r="D66" s="304" t="s">
        <v>154</v>
      </c>
      <c r="E66" s="56">
        <v>6</v>
      </c>
      <c r="F66" s="94">
        <v>10</v>
      </c>
      <c r="G66" s="86">
        <v>89</v>
      </c>
      <c r="H66" s="87">
        <v>1170203</v>
      </c>
      <c r="I66" s="81">
        <v>13148.348314606741</v>
      </c>
      <c r="J66" s="86">
        <v>8574.4</v>
      </c>
      <c r="K66" s="87">
        <v>1170203</v>
      </c>
      <c r="L66" s="81">
        <v>136.47637152453817</v>
      </c>
      <c r="M66" s="93"/>
      <c r="N66" s="95">
        <v>10</v>
      </c>
      <c r="O66" s="82">
        <v>95</v>
      </c>
      <c r="P66" s="83">
        <v>1142753</v>
      </c>
      <c r="Q66" s="81">
        <f t="shared" si="2"/>
        <v>12028.978947368421</v>
      </c>
      <c r="R66" s="82">
        <v>9373</v>
      </c>
      <c r="S66" s="83">
        <v>1142753</v>
      </c>
      <c r="T66" s="81">
        <f t="shared" si="3"/>
        <v>121.91966286141043</v>
      </c>
      <c r="U66" s="84"/>
      <c r="V66" s="85"/>
      <c r="W66" s="83"/>
      <c r="X66" s="96">
        <v>7390.1166666666668</v>
      </c>
      <c r="Y66" s="97">
        <v>8333.3333333333339</v>
      </c>
      <c r="Z66" s="98">
        <v>9583.3333333333339</v>
      </c>
      <c r="AA66" s="96">
        <v>12291.666666666666</v>
      </c>
      <c r="AB66" s="97">
        <v>12037.037037037036</v>
      </c>
      <c r="AC66" s="98">
        <v>12962.962962962964</v>
      </c>
    </row>
    <row r="67" spans="1:29" s="4" customFormat="1" ht="27" customHeight="1" x14ac:dyDescent="0.15">
      <c r="A67" s="19"/>
      <c r="B67" s="79" t="s">
        <v>97</v>
      </c>
      <c r="C67" s="146">
        <v>63</v>
      </c>
      <c r="D67" s="304" t="s">
        <v>155</v>
      </c>
      <c r="E67" s="56">
        <v>2</v>
      </c>
      <c r="F67" s="94">
        <v>17</v>
      </c>
      <c r="G67" s="86">
        <v>204</v>
      </c>
      <c r="H67" s="87">
        <v>2500000</v>
      </c>
      <c r="I67" s="81">
        <v>12254.901960784313</v>
      </c>
      <c r="J67" s="86">
        <v>27438</v>
      </c>
      <c r="K67" s="87">
        <v>2500000</v>
      </c>
      <c r="L67" s="81">
        <v>91.114512719585974</v>
      </c>
      <c r="M67" s="93"/>
      <c r="N67" s="95"/>
      <c r="O67" s="82"/>
      <c r="P67" s="83"/>
      <c r="Q67" s="81"/>
      <c r="R67" s="82"/>
      <c r="S67" s="83"/>
      <c r="T67" s="81"/>
      <c r="U67" s="84"/>
      <c r="V67" s="85" t="s">
        <v>377</v>
      </c>
      <c r="W67" s="83"/>
      <c r="X67" s="96">
        <v>11763.888888888889</v>
      </c>
      <c r="Y67" s="97">
        <v>10370.37037037037</v>
      </c>
      <c r="Z67" s="98">
        <v>10416.666666666666</v>
      </c>
      <c r="AA67" s="96" t="s">
        <v>505</v>
      </c>
      <c r="AB67" s="97" t="s">
        <v>505</v>
      </c>
      <c r="AC67" s="98" t="s">
        <v>505</v>
      </c>
    </row>
    <row r="68" spans="1:29" s="4" customFormat="1" ht="27" customHeight="1" x14ac:dyDescent="0.15">
      <c r="A68" s="19"/>
      <c r="B68" s="79" t="s">
        <v>97</v>
      </c>
      <c r="C68" s="146">
        <v>64</v>
      </c>
      <c r="D68" s="304" t="s">
        <v>156</v>
      </c>
      <c r="E68" s="56">
        <v>2</v>
      </c>
      <c r="F68" s="94">
        <v>80</v>
      </c>
      <c r="G68" s="86">
        <v>835</v>
      </c>
      <c r="H68" s="87">
        <v>12192913</v>
      </c>
      <c r="I68" s="81">
        <v>14602.291017964071</v>
      </c>
      <c r="J68" s="86">
        <v>68867</v>
      </c>
      <c r="K68" s="87">
        <v>12192913</v>
      </c>
      <c r="L68" s="81">
        <v>177.05015464591168</v>
      </c>
      <c r="M68" s="93"/>
      <c r="N68" s="95">
        <v>80</v>
      </c>
      <c r="O68" s="82">
        <v>901</v>
      </c>
      <c r="P68" s="83">
        <v>11239357</v>
      </c>
      <c r="Q68" s="81">
        <f t="shared" si="2"/>
        <v>12474.314095449501</v>
      </c>
      <c r="R68" s="82">
        <v>74607</v>
      </c>
      <c r="S68" s="83">
        <v>11239357</v>
      </c>
      <c r="T68" s="81">
        <f t="shared" si="3"/>
        <v>150.64748616081602</v>
      </c>
      <c r="U68" s="84"/>
      <c r="V68" s="85"/>
      <c r="W68" s="83"/>
      <c r="X68" s="96">
        <v>16500.527426160337</v>
      </c>
      <c r="Y68" s="97">
        <v>13756.851041666667</v>
      </c>
      <c r="Z68" s="98">
        <v>15758.378124999999</v>
      </c>
      <c r="AA68" s="96">
        <v>13958.333333333334</v>
      </c>
      <c r="AB68" s="97">
        <v>14479.166666666666</v>
      </c>
      <c r="AC68" s="98">
        <v>15000</v>
      </c>
    </row>
    <row r="69" spans="1:29" s="4" customFormat="1" ht="27" customHeight="1" x14ac:dyDescent="0.15">
      <c r="A69" s="19"/>
      <c r="B69" s="79" t="s">
        <v>97</v>
      </c>
      <c r="C69" s="146">
        <v>65</v>
      </c>
      <c r="D69" s="302" t="s">
        <v>157</v>
      </c>
      <c r="E69" s="56">
        <v>2</v>
      </c>
      <c r="F69" s="94">
        <v>40</v>
      </c>
      <c r="G69" s="86">
        <v>629</v>
      </c>
      <c r="H69" s="87">
        <v>8254475</v>
      </c>
      <c r="I69" s="81">
        <v>13123.171701112877</v>
      </c>
      <c r="J69" s="86">
        <v>19751.5</v>
      </c>
      <c r="K69" s="87">
        <v>8254475</v>
      </c>
      <c r="L69" s="81">
        <v>417.91636078272535</v>
      </c>
      <c r="M69" s="93"/>
      <c r="N69" s="95">
        <v>40</v>
      </c>
      <c r="O69" s="82">
        <v>641</v>
      </c>
      <c r="P69" s="83">
        <v>7910850</v>
      </c>
      <c r="Q69" s="81">
        <f t="shared" ref="Q69:Q127" si="6">IF(AND(O69&gt;0,P69&gt;0),P69/O69,0)</f>
        <v>12341.419656786271</v>
      </c>
      <c r="R69" s="82">
        <v>27251</v>
      </c>
      <c r="S69" s="83">
        <v>7910850</v>
      </c>
      <c r="T69" s="81">
        <f t="shared" ref="T69:T127" si="7">IF(AND(R69&gt;0,S69&gt;0),S69/R69,0)</f>
        <v>290.29576896260687</v>
      </c>
      <c r="U69" s="84"/>
      <c r="V69" s="85"/>
      <c r="W69" s="83"/>
      <c r="X69" s="96">
        <v>13071.895424836601</v>
      </c>
      <c r="Y69" s="97">
        <v>13701.923076923076</v>
      </c>
      <c r="Z69" s="98">
        <v>13522.012578616352</v>
      </c>
      <c r="AA69" s="96">
        <v>12500</v>
      </c>
      <c r="AB69" s="97">
        <v>13505.311077389984</v>
      </c>
      <c r="AC69" s="98">
        <v>15000</v>
      </c>
    </row>
    <row r="70" spans="1:29" s="4" customFormat="1" ht="27" customHeight="1" x14ac:dyDescent="0.15">
      <c r="A70" s="19"/>
      <c r="B70" s="79" t="s">
        <v>97</v>
      </c>
      <c r="C70" s="146">
        <v>66</v>
      </c>
      <c r="D70" s="304" t="s">
        <v>514</v>
      </c>
      <c r="E70" s="56">
        <v>5</v>
      </c>
      <c r="F70" s="94">
        <v>20</v>
      </c>
      <c r="G70" s="86">
        <v>259</v>
      </c>
      <c r="H70" s="87">
        <v>4012429</v>
      </c>
      <c r="I70" s="81">
        <v>15492.003861003861</v>
      </c>
      <c r="J70" s="86">
        <v>17467</v>
      </c>
      <c r="K70" s="87">
        <v>4012429</v>
      </c>
      <c r="L70" s="81">
        <v>229.71483368638002</v>
      </c>
      <c r="M70" s="93"/>
      <c r="N70" s="95">
        <v>20</v>
      </c>
      <c r="O70" s="82">
        <v>283.5</v>
      </c>
      <c r="P70" s="83">
        <v>4640373</v>
      </c>
      <c r="Q70" s="81">
        <f t="shared" si="6"/>
        <v>16368.15873015873</v>
      </c>
      <c r="R70" s="82">
        <v>22680</v>
      </c>
      <c r="S70" s="83">
        <v>4640373</v>
      </c>
      <c r="T70" s="81">
        <f t="shared" si="7"/>
        <v>204.60198412698412</v>
      </c>
      <c r="U70" s="84"/>
      <c r="V70" s="85"/>
      <c r="W70" s="83"/>
      <c r="X70" s="96">
        <v>13300</v>
      </c>
      <c r="Y70" s="97">
        <v>14261.979166666666</v>
      </c>
      <c r="Z70" s="98">
        <v>14463.125</v>
      </c>
      <c r="AA70" s="96">
        <v>16450</v>
      </c>
      <c r="AB70" s="97">
        <v>16500</v>
      </c>
      <c r="AC70" s="98">
        <v>16550</v>
      </c>
    </row>
    <row r="71" spans="1:29" s="4" customFormat="1" ht="27" customHeight="1" x14ac:dyDescent="0.15">
      <c r="A71" s="19"/>
      <c r="B71" s="79" t="s">
        <v>97</v>
      </c>
      <c r="C71" s="146">
        <v>67</v>
      </c>
      <c r="D71" s="312" t="s">
        <v>425</v>
      </c>
      <c r="E71" s="56">
        <v>5</v>
      </c>
      <c r="F71" s="94">
        <v>32</v>
      </c>
      <c r="G71" s="86">
        <v>378</v>
      </c>
      <c r="H71" s="87">
        <v>3907475</v>
      </c>
      <c r="I71" s="81">
        <v>10337.23544973545</v>
      </c>
      <c r="J71" s="86">
        <v>27350</v>
      </c>
      <c r="K71" s="87">
        <v>3907475</v>
      </c>
      <c r="L71" s="81">
        <v>142.86928702010968</v>
      </c>
      <c r="M71" s="93"/>
      <c r="N71" s="95">
        <v>36</v>
      </c>
      <c r="O71" s="82">
        <v>367</v>
      </c>
      <c r="P71" s="83">
        <v>4875150</v>
      </c>
      <c r="Q71" s="81">
        <f t="shared" si="6"/>
        <v>13283.787465940055</v>
      </c>
      <c r="R71" s="82">
        <v>27597.5</v>
      </c>
      <c r="S71" s="83">
        <v>4875150</v>
      </c>
      <c r="T71" s="81">
        <f t="shared" si="7"/>
        <v>176.65187064045656</v>
      </c>
      <c r="U71" s="84"/>
      <c r="V71" s="85"/>
      <c r="W71" s="83"/>
      <c r="X71" s="96">
        <v>12418.285714285714</v>
      </c>
      <c r="Y71" s="97">
        <v>12800</v>
      </c>
      <c r="Z71" s="98">
        <v>14600</v>
      </c>
      <c r="AA71" s="96">
        <v>20000</v>
      </c>
      <c r="AB71" s="97">
        <v>25000</v>
      </c>
      <c r="AC71" s="98">
        <v>28000</v>
      </c>
    </row>
    <row r="72" spans="1:29" s="4" customFormat="1" ht="27" customHeight="1" x14ac:dyDescent="0.15">
      <c r="A72" s="19"/>
      <c r="B72" s="79" t="s">
        <v>97</v>
      </c>
      <c r="C72" s="146">
        <v>68</v>
      </c>
      <c r="D72" s="304" t="s">
        <v>158</v>
      </c>
      <c r="E72" s="56">
        <v>2</v>
      </c>
      <c r="F72" s="94">
        <v>20</v>
      </c>
      <c r="G72" s="86">
        <v>520</v>
      </c>
      <c r="H72" s="87">
        <v>5360146</v>
      </c>
      <c r="I72" s="81">
        <v>10307.973076923077</v>
      </c>
      <c r="J72" s="86">
        <v>27087</v>
      </c>
      <c r="K72" s="87">
        <v>5360146</v>
      </c>
      <c r="L72" s="81">
        <v>197.8862923173478</v>
      </c>
      <c r="M72" s="93"/>
      <c r="N72" s="95">
        <v>20</v>
      </c>
      <c r="O72" s="82">
        <v>366</v>
      </c>
      <c r="P72" s="83">
        <v>4618940</v>
      </c>
      <c r="Q72" s="81">
        <f t="shared" si="6"/>
        <v>12620.054644808743</v>
      </c>
      <c r="R72" s="82">
        <v>22824</v>
      </c>
      <c r="S72" s="83">
        <v>4618940</v>
      </c>
      <c r="T72" s="81">
        <f t="shared" si="7"/>
        <v>202.37206449351561</v>
      </c>
      <c r="U72" s="84"/>
      <c r="V72" s="85"/>
      <c r="W72" s="83"/>
      <c r="X72" s="96">
        <v>13582.589285714286</v>
      </c>
      <c r="Y72" s="97">
        <v>10707.070707070707</v>
      </c>
      <c r="Z72" s="98">
        <v>11800</v>
      </c>
      <c r="AA72" s="96">
        <v>12876.712328767124</v>
      </c>
      <c r="AB72" s="97">
        <v>13150.684931506848</v>
      </c>
      <c r="AC72" s="98">
        <v>13424.657534246575</v>
      </c>
    </row>
    <row r="73" spans="1:29" s="4" customFormat="1" ht="27" customHeight="1" x14ac:dyDescent="0.15">
      <c r="A73" s="19"/>
      <c r="B73" s="79" t="s">
        <v>97</v>
      </c>
      <c r="C73" s="146">
        <v>69</v>
      </c>
      <c r="D73" s="304" t="s">
        <v>159</v>
      </c>
      <c r="E73" s="56">
        <v>6</v>
      </c>
      <c r="F73" s="94">
        <v>35</v>
      </c>
      <c r="G73" s="86">
        <v>385</v>
      </c>
      <c r="H73" s="87">
        <v>4464206</v>
      </c>
      <c r="I73" s="81">
        <v>11595.34025974026</v>
      </c>
      <c r="J73" s="86">
        <v>39215</v>
      </c>
      <c r="K73" s="87">
        <v>4464206</v>
      </c>
      <c r="L73" s="81">
        <v>113.83924518679076</v>
      </c>
      <c r="M73" s="93"/>
      <c r="N73" s="95"/>
      <c r="O73" s="82"/>
      <c r="P73" s="83"/>
      <c r="Q73" s="81">
        <f t="shared" si="6"/>
        <v>0</v>
      </c>
      <c r="R73" s="82"/>
      <c r="S73" s="83"/>
      <c r="T73" s="81">
        <f t="shared" si="7"/>
        <v>0</v>
      </c>
      <c r="U73" s="84"/>
      <c r="V73" s="85" t="s">
        <v>502</v>
      </c>
      <c r="W73" s="83"/>
      <c r="X73" s="96">
        <v>12717.33244680851</v>
      </c>
      <c r="Y73" s="97">
        <v>13367.427083333334</v>
      </c>
      <c r="Z73" s="98">
        <v>15116.903645833334</v>
      </c>
      <c r="AA73" s="96" t="s">
        <v>505</v>
      </c>
      <c r="AB73" s="97" t="s">
        <v>505</v>
      </c>
      <c r="AC73" s="98" t="s">
        <v>505</v>
      </c>
    </row>
    <row r="74" spans="1:29" s="4" customFormat="1" ht="27" customHeight="1" x14ac:dyDescent="0.15">
      <c r="A74" s="19"/>
      <c r="B74" s="79" t="s">
        <v>97</v>
      </c>
      <c r="C74" s="146">
        <v>70</v>
      </c>
      <c r="D74" s="304" t="s">
        <v>160</v>
      </c>
      <c r="E74" s="56">
        <v>2</v>
      </c>
      <c r="F74" s="94">
        <v>30</v>
      </c>
      <c r="G74" s="86">
        <v>289</v>
      </c>
      <c r="H74" s="87">
        <v>12311400</v>
      </c>
      <c r="I74" s="81">
        <v>42600</v>
      </c>
      <c r="J74" s="86">
        <v>34877</v>
      </c>
      <c r="K74" s="87">
        <v>12311400</v>
      </c>
      <c r="L74" s="81">
        <v>352.99481033345756</v>
      </c>
      <c r="M74" s="93"/>
      <c r="N74" s="95">
        <v>30</v>
      </c>
      <c r="O74" s="82">
        <v>311</v>
      </c>
      <c r="P74" s="83">
        <v>13264150</v>
      </c>
      <c r="Q74" s="81">
        <f t="shared" si="6"/>
        <v>42650</v>
      </c>
      <c r="R74" s="82">
        <v>34703.5</v>
      </c>
      <c r="S74" s="83">
        <v>13264150</v>
      </c>
      <c r="T74" s="81">
        <f t="shared" si="7"/>
        <v>382.2136095782846</v>
      </c>
      <c r="U74" s="84"/>
      <c r="V74" s="85"/>
      <c r="W74" s="83"/>
      <c r="X74" s="96">
        <v>42500</v>
      </c>
      <c r="Y74" s="97">
        <v>42600</v>
      </c>
      <c r="Z74" s="98">
        <v>42650</v>
      </c>
      <c r="AA74" s="96">
        <v>42660.377358490565</v>
      </c>
      <c r="AB74" s="97">
        <v>42669.811320754714</v>
      </c>
      <c r="AC74" s="98">
        <v>42679.24528301887</v>
      </c>
    </row>
    <row r="75" spans="1:29" s="4" customFormat="1" ht="27" customHeight="1" x14ac:dyDescent="0.15">
      <c r="A75" s="19"/>
      <c r="B75" s="79" t="s">
        <v>97</v>
      </c>
      <c r="C75" s="146">
        <v>71</v>
      </c>
      <c r="D75" s="304" t="s">
        <v>161</v>
      </c>
      <c r="E75" s="56">
        <v>5</v>
      </c>
      <c r="F75" s="94">
        <v>20</v>
      </c>
      <c r="G75" s="86">
        <v>153</v>
      </c>
      <c r="H75" s="87">
        <v>960102</v>
      </c>
      <c r="I75" s="81">
        <v>6275.1764705882351</v>
      </c>
      <c r="J75" s="86">
        <v>7339</v>
      </c>
      <c r="K75" s="87">
        <v>960102</v>
      </c>
      <c r="L75" s="81">
        <v>130.82191034200844</v>
      </c>
      <c r="M75" s="93"/>
      <c r="N75" s="95">
        <v>20</v>
      </c>
      <c r="O75" s="82">
        <v>238</v>
      </c>
      <c r="P75" s="83">
        <v>1308150</v>
      </c>
      <c r="Q75" s="81">
        <f t="shared" si="6"/>
        <v>5496.4285714285716</v>
      </c>
      <c r="R75" s="82">
        <v>12088</v>
      </c>
      <c r="S75" s="83">
        <v>1308150</v>
      </c>
      <c r="T75" s="81">
        <f t="shared" si="7"/>
        <v>108.21889477167439</v>
      </c>
      <c r="U75" s="84"/>
      <c r="V75" s="85"/>
      <c r="W75" s="83"/>
      <c r="X75" s="96">
        <v>5325.7142857142853</v>
      </c>
      <c r="Y75" s="97">
        <v>5704.7872340425529</v>
      </c>
      <c r="Z75" s="98">
        <v>5942.9386792452833</v>
      </c>
      <c r="AA75" s="96">
        <v>5857.875</v>
      </c>
      <c r="AB75" s="97">
        <v>6033.75</v>
      </c>
      <c r="AC75" s="98">
        <v>6213.75</v>
      </c>
    </row>
    <row r="76" spans="1:29" s="4" customFormat="1" ht="27" customHeight="1" x14ac:dyDescent="0.15">
      <c r="A76" s="19"/>
      <c r="B76" s="79" t="s">
        <v>97</v>
      </c>
      <c r="C76" s="146">
        <v>72</v>
      </c>
      <c r="D76" s="304" t="s">
        <v>162</v>
      </c>
      <c r="E76" s="56">
        <v>2</v>
      </c>
      <c r="F76" s="94">
        <v>20</v>
      </c>
      <c r="G76" s="86">
        <v>236</v>
      </c>
      <c r="H76" s="87">
        <v>3495509</v>
      </c>
      <c r="I76" s="81">
        <v>14811.478813559323</v>
      </c>
      <c r="J76" s="86">
        <v>14324</v>
      </c>
      <c r="K76" s="87">
        <v>3495509</v>
      </c>
      <c r="L76" s="81">
        <v>244.03162524434515</v>
      </c>
      <c r="M76" s="93"/>
      <c r="N76" s="95">
        <v>20</v>
      </c>
      <c r="O76" s="82">
        <v>246</v>
      </c>
      <c r="P76" s="83">
        <v>3120950</v>
      </c>
      <c r="Q76" s="81">
        <f t="shared" si="6"/>
        <v>12686.788617886179</v>
      </c>
      <c r="R76" s="82">
        <v>15170</v>
      </c>
      <c r="S76" s="83">
        <v>3120950</v>
      </c>
      <c r="T76" s="81">
        <f t="shared" si="7"/>
        <v>205.73170731707316</v>
      </c>
      <c r="U76" s="84"/>
      <c r="V76" s="85"/>
      <c r="W76" s="83"/>
      <c r="X76" s="96">
        <v>13745.833333333334</v>
      </c>
      <c r="Y76" s="97">
        <v>13965.916666666666</v>
      </c>
      <c r="Z76" s="98">
        <v>14920</v>
      </c>
      <c r="AA76" s="96">
        <v>13333.333333333334</v>
      </c>
      <c r="AB76" s="97">
        <v>13750</v>
      </c>
      <c r="AC76" s="98">
        <v>14166.666666666666</v>
      </c>
    </row>
    <row r="77" spans="1:29" s="4" customFormat="1" ht="27" customHeight="1" x14ac:dyDescent="0.15">
      <c r="A77" s="19"/>
      <c r="B77" s="79" t="s">
        <v>97</v>
      </c>
      <c r="C77" s="146">
        <v>73</v>
      </c>
      <c r="D77" s="304" t="s">
        <v>163</v>
      </c>
      <c r="E77" s="56">
        <v>2</v>
      </c>
      <c r="F77" s="94">
        <v>20</v>
      </c>
      <c r="G77" s="86">
        <v>412</v>
      </c>
      <c r="H77" s="87">
        <v>8450237</v>
      </c>
      <c r="I77" s="81">
        <v>20510.283980582524</v>
      </c>
      <c r="J77" s="86">
        <v>20045</v>
      </c>
      <c r="K77" s="87">
        <v>8450237</v>
      </c>
      <c r="L77" s="81">
        <v>421.56333250187078</v>
      </c>
      <c r="M77" s="93"/>
      <c r="N77" s="95">
        <v>26</v>
      </c>
      <c r="O77" s="82">
        <v>400</v>
      </c>
      <c r="P77" s="83">
        <v>8321688</v>
      </c>
      <c r="Q77" s="81">
        <f t="shared" si="6"/>
        <v>20804.22</v>
      </c>
      <c r="R77" s="82">
        <v>19965</v>
      </c>
      <c r="S77" s="83">
        <v>8321688</v>
      </c>
      <c r="T77" s="81">
        <f t="shared" si="7"/>
        <v>416.8138241923366</v>
      </c>
      <c r="U77" s="84"/>
      <c r="V77" s="85"/>
      <c r="W77" s="83"/>
      <c r="X77" s="96">
        <v>20217.525773195877</v>
      </c>
      <c r="Y77" s="97">
        <v>21402.439024390245</v>
      </c>
      <c r="Z77" s="98">
        <v>21519.024390243903</v>
      </c>
      <c r="AA77" s="96">
        <v>21844.660194174758</v>
      </c>
      <c r="AB77" s="97">
        <v>22572.815533980582</v>
      </c>
      <c r="AC77" s="98">
        <v>23543.689320388348</v>
      </c>
    </row>
    <row r="78" spans="1:29" s="4" customFormat="1" ht="27" customHeight="1" x14ac:dyDescent="0.15">
      <c r="A78" s="19"/>
      <c r="B78" s="79" t="s">
        <v>97</v>
      </c>
      <c r="C78" s="146">
        <v>74</v>
      </c>
      <c r="D78" s="304" t="s">
        <v>164</v>
      </c>
      <c r="E78" s="56">
        <v>2</v>
      </c>
      <c r="F78" s="94">
        <v>60</v>
      </c>
      <c r="G78" s="86">
        <v>679</v>
      </c>
      <c r="H78" s="87">
        <v>14389698</v>
      </c>
      <c r="I78" s="81">
        <v>21192.486008836524</v>
      </c>
      <c r="J78" s="86">
        <v>80380.5</v>
      </c>
      <c r="K78" s="87">
        <v>14389698</v>
      </c>
      <c r="L78" s="81">
        <v>179.01976225577098</v>
      </c>
      <c r="M78" s="93"/>
      <c r="N78" s="95">
        <v>60</v>
      </c>
      <c r="O78" s="82">
        <v>637.89</v>
      </c>
      <c r="P78" s="83">
        <v>13008520</v>
      </c>
      <c r="Q78" s="81">
        <f t="shared" si="6"/>
        <v>20393.04582294753</v>
      </c>
      <c r="R78" s="82">
        <v>80052</v>
      </c>
      <c r="S78" s="83">
        <v>13008520</v>
      </c>
      <c r="T78" s="81">
        <f t="shared" si="7"/>
        <v>162.50087443161945</v>
      </c>
      <c r="U78" s="84"/>
      <c r="V78" s="85"/>
      <c r="W78" s="83"/>
      <c r="X78" s="96">
        <v>22412.328767123287</v>
      </c>
      <c r="Y78" s="97">
        <v>20786.616161616163</v>
      </c>
      <c r="Z78" s="98">
        <v>21276.3184079602</v>
      </c>
      <c r="AA78" s="96">
        <v>20769.23076923077</v>
      </c>
      <c r="AB78" s="97">
        <v>21343.283582089553</v>
      </c>
      <c r="AC78" s="98">
        <v>21617.647058823528</v>
      </c>
    </row>
    <row r="79" spans="1:29" s="4" customFormat="1" ht="27" customHeight="1" x14ac:dyDescent="0.15">
      <c r="A79" s="19"/>
      <c r="B79" s="79" t="s">
        <v>97</v>
      </c>
      <c r="C79" s="146">
        <v>75</v>
      </c>
      <c r="D79" s="304" t="s">
        <v>165</v>
      </c>
      <c r="E79" s="56">
        <v>2</v>
      </c>
      <c r="F79" s="94">
        <v>20</v>
      </c>
      <c r="G79" s="86">
        <v>387</v>
      </c>
      <c r="H79" s="87">
        <v>7417309</v>
      </c>
      <c r="I79" s="81">
        <v>19166.173126614987</v>
      </c>
      <c r="J79" s="86">
        <v>30102</v>
      </c>
      <c r="K79" s="87">
        <v>7417309</v>
      </c>
      <c r="L79" s="81">
        <v>246.40585343166566</v>
      </c>
      <c r="M79" s="93"/>
      <c r="N79" s="95">
        <v>20</v>
      </c>
      <c r="O79" s="82">
        <v>327</v>
      </c>
      <c r="P79" s="83">
        <v>6663171</v>
      </c>
      <c r="Q79" s="81">
        <f t="shared" si="6"/>
        <v>20376.669724770643</v>
      </c>
      <c r="R79" s="82">
        <v>31697</v>
      </c>
      <c r="S79" s="83">
        <v>6663171</v>
      </c>
      <c r="T79" s="81">
        <f t="shared" si="7"/>
        <v>210.21456289238731</v>
      </c>
      <c r="U79" s="84"/>
      <c r="V79" s="85"/>
      <c r="W79" s="83"/>
      <c r="X79" s="96">
        <v>22068.981481481482</v>
      </c>
      <c r="Y79" s="97">
        <v>27836.666666666668</v>
      </c>
      <c r="Z79" s="98">
        <v>29120.666666666668</v>
      </c>
      <c r="AA79" s="96">
        <v>20383.480825958701</v>
      </c>
      <c r="AB79" s="97">
        <v>20541.31054131054</v>
      </c>
      <c r="AC79" s="98">
        <v>20826.210826210827</v>
      </c>
    </row>
    <row r="80" spans="1:29" s="4" customFormat="1" ht="27" customHeight="1" x14ac:dyDescent="0.15">
      <c r="A80" s="19"/>
      <c r="B80" s="79" t="s">
        <v>97</v>
      </c>
      <c r="C80" s="146">
        <v>76</v>
      </c>
      <c r="D80" s="304" t="s">
        <v>166</v>
      </c>
      <c r="E80" s="56">
        <v>2</v>
      </c>
      <c r="F80" s="94">
        <v>28</v>
      </c>
      <c r="G80" s="86">
        <v>227</v>
      </c>
      <c r="H80" s="87">
        <v>1182417</v>
      </c>
      <c r="I80" s="81">
        <v>5208.8854625550657</v>
      </c>
      <c r="J80" s="86">
        <v>25734</v>
      </c>
      <c r="K80" s="87">
        <v>1182417</v>
      </c>
      <c r="L80" s="81">
        <v>45.947656796456052</v>
      </c>
      <c r="M80" s="93"/>
      <c r="N80" s="95">
        <v>28</v>
      </c>
      <c r="O80" s="82">
        <v>251</v>
      </c>
      <c r="P80" s="83">
        <v>1260519</v>
      </c>
      <c r="Q80" s="81">
        <f t="shared" si="6"/>
        <v>5021.9880478087653</v>
      </c>
      <c r="R80" s="82">
        <v>25592</v>
      </c>
      <c r="S80" s="83">
        <v>1260519</v>
      </c>
      <c r="T80" s="81">
        <f t="shared" si="7"/>
        <v>49.25441544232573</v>
      </c>
      <c r="U80" s="84"/>
      <c r="V80" s="85"/>
      <c r="W80" s="83"/>
      <c r="X80" s="96">
        <v>5278.9699570815446</v>
      </c>
      <c r="Y80" s="97">
        <v>5643.1535269709548</v>
      </c>
      <c r="Z80" s="98">
        <v>5912.8630705394189</v>
      </c>
      <c r="AA80" s="96">
        <v>6000</v>
      </c>
      <c r="AB80" s="97">
        <v>7000</v>
      </c>
      <c r="AC80" s="98">
        <v>8000</v>
      </c>
    </row>
    <row r="81" spans="1:29" s="4" customFormat="1" ht="27" customHeight="1" x14ac:dyDescent="0.15">
      <c r="A81" s="19"/>
      <c r="B81" s="79" t="s">
        <v>97</v>
      </c>
      <c r="C81" s="146">
        <v>77</v>
      </c>
      <c r="D81" s="301" t="s">
        <v>167</v>
      </c>
      <c r="E81" s="56">
        <v>2</v>
      </c>
      <c r="F81" s="94">
        <v>20</v>
      </c>
      <c r="G81" s="86">
        <v>276</v>
      </c>
      <c r="H81" s="87">
        <v>6040900</v>
      </c>
      <c r="I81" s="81">
        <v>21887.318840579712</v>
      </c>
      <c r="J81" s="86">
        <v>24300</v>
      </c>
      <c r="K81" s="87">
        <v>6040900</v>
      </c>
      <c r="L81" s="81">
        <v>248.59670781893004</v>
      </c>
      <c r="M81" s="93"/>
      <c r="N81" s="95">
        <v>20</v>
      </c>
      <c r="O81" s="82">
        <v>284</v>
      </c>
      <c r="P81" s="83">
        <v>5842727</v>
      </c>
      <c r="Q81" s="81">
        <f t="shared" si="6"/>
        <v>20572.982394366198</v>
      </c>
      <c r="R81" s="82">
        <v>28400</v>
      </c>
      <c r="S81" s="83">
        <v>5842727</v>
      </c>
      <c r="T81" s="81">
        <f t="shared" si="7"/>
        <v>205.72982394366198</v>
      </c>
      <c r="U81" s="84"/>
      <c r="V81" s="85"/>
      <c r="W81" s="83"/>
      <c r="X81" s="96">
        <v>24285.714285714286</v>
      </c>
      <c r="Y81" s="97">
        <v>9841.269841269841</v>
      </c>
      <c r="Z81" s="98">
        <v>24446.428571428572</v>
      </c>
      <c r="AA81" s="96">
        <v>21126.760563380281</v>
      </c>
      <c r="AB81" s="97">
        <v>22887.323943661973</v>
      </c>
      <c r="AC81" s="98">
        <v>23767.605633802817</v>
      </c>
    </row>
    <row r="82" spans="1:29" s="4" customFormat="1" ht="27" customHeight="1" x14ac:dyDescent="0.15">
      <c r="A82" s="19"/>
      <c r="B82" s="79" t="s">
        <v>97</v>
      </c>
      <c r="C82" s="146">
        <v>78</v>
      </c>
      <c r="D82" s="304" t="s">
        <v>168</v>
      </c>
      <c r="E82" s="56">
        <v>2</v>
      </c>
      <c r="F82" s="94">
        <v>15</v>
      </c>
      <c r="G82" s="86">
        <v>173</v>
      </c>
      <c r="H82" s="87">
        <v>2347714</v>
      </c>
      <c r="I82" s="81">
        <v>13570.601156069364</v>
      </c>
      <c r="J82" s="86">
        <v>21510</v>
      </c>
      <c r="K82" s="87">
        <v>2347714</v>
      </c>
      <c r="L82" s="81">
        <v>109.14523477452347</v>
      </c>
      <c r="M82" s="93"/>
      <c r="N82" s="95">
        <v>15</v>
      </c>
      <c r="O82" s="82">
        <v>156</v>
      </c>
      <c r="P82" s="83">
        <v>2313560</v>
      </c>
      <c r="Q82" s="81">
        <f t="shared" si="6"/>
        <v>14830.51282051282</v>
      </c>
      <c r="R82" s="82">
        <v>18720</v>
      </c>
      <c r="S82" s="83">
        <v>2313560</v>
      </c>
      <c r="T82" s="81">
        <f t="shared" si="7"/>
        <v>123.58760683760684</v>
      </c>
      <c r="U82" s="84"/>
      <c r="V82" s="85"/>
      <c r="W82" s="83"/>
      <c r="X82" s="96">
        <v>18988.095238095237</v>
      </c>
      <c r="Y82" s="97">
        <v>19833.333333333332</v>
      </c>
      <c r="Z82" s="98">
        <v>20042.857142857141</v>
      </c>
      <c r="AA82" s="96">
        <v>14880.952380952382</v>
      </c>
      <c r="AB82" s="97">
        <v>15178.571428571429</v>
      </c>
      <c r="AC82" s="98">
        <v>15476.190476190477</v>
      </c>
    </row>
    <row r="83" spans="1:29" s="4" customFormat="1" ht="27" customHeight="1" x14ac:dyDescent="0.15">
      <c r="A83" s="19"/>
      <c r="B83" s="79" t="s">
        <v>97</v>
      </c>
      <c r="C83" s="146">
        <v>79</v>
      </c>
      <c r="D83" s="304" t="s">
        <v>169</v>
      </c>
      <c r="E83" s="56">
        <v>5</v>
      </c>
      <c r="F83" s="94">
        <v>14</v>
      </c>
      <c r="G83" s="86">
        <v>256</v>
      </c>
      <c r="H83" s="87">
        <v>1010750</v>
      </c>
      <c r="I83" s="81">
        <v>3948.2421875</v>
      </c>
      <c r="J83" s="86">
        <v>6267.1</v>
      </c>
      <c r="K83" s="87">
        <v>1010750</v>
      </c>
      <c r="L83" s="81">
        <v>161.27874136362911</v>
      </c>
      <c r="M83" s="93"/>
      <c r="N83" s="95">
        <v>14</v>
      </c>
      <c r="O83" s="82">
        <v>244</v>
      </c>
      <c r="P83" s="83">
        <v>1398390</v>
      </c>
      <c r="Q83" s="81">
        <f t="shared" si="6"/>
        <v>5731.1065573770493</v>
      </c>
      <c r="R83" s="82">
        <v>77421</v>
      </c>
      <c r="S83" s="83">
        <v>1398390</v>
      </c>
      <c r="T83" s="81">
        <f t="shared" si="7"/>
        <v>18.062153679234317</v>
      </c>
      <c r="U83" s="84"/>
      <c r="V83" s="85"/>
      <c r="W83" s="83"/>
      <c r="X83" s="96">
        <v>4315.7894736842109</v>
      </c>
      <c r="Y83" s="97">
        <v>4421.0526315789475</v>
      </c>
      <c r="Z83" s="98">
        <v>5957.894736842105</v>
      </c>
      <c r="AA83" s="96">
        <v>5300.2621722846443</v>
      </c>
      <c r="AB83" s="97">
        <v>5323.9776951672866</v>
      </c>
      <c r="AC83" s="98">
        <v>5348.1180811808117</v>
      </c>
    </row>
    <row r="84" spans="1:29" s="4" customFormat="1" ht="27" customHeight="1" x14ac:dyDescent="0.15">
      <c r="A84" s="19"/>
      <c r="B84" s="79" t="s">
        <v>97</v>
      </c>
      <c r="C84" s="146">
        <v>80</v>
      </c>
      <c r="D84" s="304" t="s">
        <v>170</v>
      </c>
      <c r="E84" s="56">
        <v>2</v>
      </c>
      <c r="F84" s="94">
        <v>20</v>
      </c>
      <c r="G84" s="86">
        <v>281</v>
      </c>
      <c r="H84" s="87">
        <v>5637926</v>
      </c>
      <c r="I84" s="81">
        <v>20063.793594306051</v>
      </c>
      <c r="J84" s="86">
        <v>35728</v>
      </c>
      <c r="K84" s="87">
        <v>5637926</v>
      </c>
      <c r="L84" s="81">
        <v>157.80133228840126</v>
      </c>
      <c r="M84" s="93"/>
      <c r="N84" s="95">
        <v>20</v>
      </c>
      <c r="O84" s="82">
        <v>283</v>
      </c>
      <c r="P84" s="83">
        <v>4767408</v>
      </c>
      <c r="Q84" s="81">
        <f t="shared" si="6"/>
        <v>16845.964664310955</v>
      </c>
      <c r="R84" s="82">
        <v>35861</v>
      </c>
      <c r="S84" s="83">
        <v>4767408</v>
      </c>
      <c r="T84" s="81">
        <f t="shared" si="7"/>
        <v>132.94130113493767</v>
      </c>
      <c r="U84" s="84"/>
      <c r="V84" s="85"/>
      <c r="W84" s="83"/>
      <c r="X84" s="96">
        <v>20207.503787878788</v>
      </c>
      <c r="Y84" s="97">
        <v>19454.57192982456</v>
      </c>
      <c r="Z84" s="98">
        <v>21109.333333333332</v>
      </c>
      <c r="AA84" s="96">
        <v>17314.487632508833</v>
      </c>
      <c r="AB84" s="97">
        <v>18021.201413427563</v>
      </c>
      <c r="AC84" s="98">
        <v>18374.558303886926</v>
      </c>
    </row>
    <row r="85" spans="1:29" s="4" customFormat="1" ht="27" customHeight="1" x14ac:dyDescent="0.15">
      <c r="A85" s="19"/>
      <c r="B85" s="79" t="s">
        <v>97</v>
      </c>
      <c r="C85" s="146">
        <v>81</v>
      </c>
      <c r="D85" s="304" t="s">
        <v>171</v>
      </c>
      <c r="E85" s="56">
        <v>2</v>
      </c>
      <c r="F85" s="94">
        <v>15</v>
      </c>
      <c r="G85" s="86">
        <v>144</v>
      </c>
      <c r="H85" s="87">
        <v>1797396</v>
      </c>
      <c r="I85" s="81">
        <v>12481.916666666666</v>
      </c>
      <c r="J85" s="86">
        <v>11153</v>
      </c>
      <c r="K85" s="87">
        <v>1797396</v>
      </c>
      <c r="L85" s="81">
        <v>161.15807406079082</v>
      </c>
      <c r="M85" s="93"/>
      <c r="N85" s="95">
        <v>15</v>
      </c>
      <c r="O85" s="82">
        <v>191</v>
      </c>
      <c r="P85" s="83">
        <v>2679615</v>
      </c>
      <c r="Q85" s="81">
        <f t="shared" si="6"/>
        <v>14029.397905759162</v>
      </c>
      <c r="R85" s="82">
        <v>14545</v>
      </c>
      <c r="S85" s="83">
        <v>2679615</v>
      </c>
      <c r="T85" s="81">
        <f t="shared" si="7"/>
        <v>184.22928841526297</v>
      </c>
      <c r="U85" s="84"/>
      <c r="V85" s="85"/>
      <c r="W85" s="83"/>
      <c r="X85" s="96">
        <v>13372.093023255815</v>
      </c>
      <c r="Y85" s="97">
        <v>6136.363636363636</v>
      </c>
      <c r="Z85" s="98">
        <v>7833.333333333333</v>
      </c>
      <c r="AA85" s="96">
        <v>12000</v>
      </c>
      <c r="AB85" s="97">
        <v>12400</v>
      </c>
      <c r="AC85" s="98">
        <v>13000</v>
      </c>
    </row>
    <row r="86" spans="1:29" s="4" customFormat="1" ht="27" customHeight="1" x14ac:dyDescent="0.15">
      <c r="A86" s="19"/>
      <c r="B86" s="79" t="s">
        <v>97</v>
      </c>
      <c r="C86" s="146">
        <v>82</v>
      </c>
      <c r="D86" s="304" t="s">
        <v>172</v>
      </c>
      <c r="E86" s="56">
        <v>2</v>
      </c>
      <c r="F86" s="94">
        <v>36</v>
      </c>
      <c r="G86" s="86">
        <v>504</v>
      </c>
      <c r="H86" s="87">
        <v>10347038</v>
      </c>
      <c r="I86" s="81">
        <v>20529.8373015873</v>
      </c>
      <c r="J86" s="86">
        <v>43669</v>
      </c>
      <c r="K86" s="87">
        <v>10347038</v>
      </c>
      <c r="L86" s="81">
        <v>236.94240765760608</v>
      </c>
      <c r="M86" s="93"/>
      <c r="N86" s="95">
        <v>48</v>
      </c>
      <c r="O86" s="82">
        <v>567</v>
      </c>
      <c r="P86" s="83">
        <v>9838231</v>
      </c>
      <c r="Q86" s="81">
        <f t="shared" si="6"/>
        <v>17351.377425044091</v>
      </c>
      <c r="R86" s="82">
        <v>27216</v>
      </c>
      <c r="S86" s="83">
        <v>9838231</v>
      </c>
      <c r="T86" s="81">
        <f t="shared" si="7"/>
        <v>361.4870296884186</v>
      </c>
      <c r="U86" s="84"/>
      <c r="V86" s="85"/>
      <c r="W86" s="83"/>
      <c r="X86" s="96">
        <v>14542.574257425742</v>
      </c>
      <c r="Y86" s="97">
        <v>15224.352475247524</v>
      </c>
      <c r="Z86" s="98">
        <v>16658.300990099011</v>
      </c>
      <c r="AA86" s="96">
        <v>20000</v>
      </c>
      <c r="AB86" s="97">
        <v>20526.315789473683</v>
      </c>
      <c r="AC86" s="98">
        <v>21052.63157894737</v>
      </c>
    </row>
    <row r="87" spans="1:29" s="4" customFormat="1" ht="27" customHeight="1" x14ac:dyDescent="0.15">
      <c r="A87" s="19"/>
      <c r="B87" s="79" t="s">
        <v>97</v>
      </c>
      <c r="C87" s="146">
        <v>83</v>
      </c>
      <c r="D87" s="304" t="s">
        <v>173</v>
      </c>
      <c r="E87" s="56">
        <v>2</v>
      </c>
      <c r="F87" s="94">
        <v>20</v>
      </c>
      <c r="G87" s="86">
        <v>293</v>
      </c>
      <c r="H87" s="87">
        <v>8030907</v>
      </c>
      <c r="I87" s="81">
        <v>27409.238907849831</v>
      </c>
      <c r="J87" s="86">
        <v>24363.05</v>
      </c>
      <c r="K87" s="87">
        <v>8030907</v>
      </c>
      <c r="L87" s="81">
        <v>329.63471322350858</v>
      </c>
      <c r="M87" s="93"/>
      <c r="N87" s="95">
        <v>20</v>
      </c>
      <c r="O87" s="82">
        <v>266</v>
      </c>
      <c r="P87" s="83">
        <v>7778906</v>
      </c>
      <c r="Q87" s="81">
        <f t="shared" si="6"/>
        <v>29244.007518796992</v>
      </c>
      <c r="R87" s="82">
        <v>22229.25</v>
      </c>
      <c r="S87" s="83">
        <v>7778906</v>
      </c>
      <c r="T87" s="81">
        <f t="shared" si="7"/>
        <v>349.94010144291866</v>
      </c>
      <c r="U87" s="84"/>
      <c r="V87" s="85"/>
      <c r="W87" s="83"/>
      <c r="X87" s="96">
        <v>28615.909090909092</v>
      </c>
      <c r="Y87" s="97">
        <v>28770.370370370369</v>
      </c>
      <c r="Z87" s="98">
        <v>28941.666666666668</v>
      </c>
      <c r="AA87" s="96">
        <v>30000</v>
      </c>
      <c r="AB87" s="97">
        <v>30200.366300366299</v>
      </c>
      <c r="AC87" s="98">
        <v>30500</v>
      </c>
    </row>
    <row r="88" spans="1:29" s="4" customFormat="1" ht="27" customHeight="1" x14ac:dyDescent="0.15">
      <c r="A88" s="19"/>
      <c r="B88" s="79" t="s">
        <v>97</v>
      </c>
      <c r="C88" s="146">
        <v>84</v>
      </c>
      <c r="D88" s="304" t="s">
        <v>174</v>
      </c>
      <c r="E88" s="56">
        <v>2</v>
      </c>
      <c r="F88" s="94">
        <v>20</v>
      </c>
      <c r="G88" s="86">
        <v>237</v>
      </c>
      <c r="H88" s="87">
        <v>7532347</v>
      </c>
      <c r="I88" s="81">
        <v>31782.054852320674</v>
      </c>
      <c r="J88" s="86">
        <v>22426</v>
      </c>
      <c r="K88" s="87">
        <v>7532347</v>
      </c>
      <c r="L88" s="81">
        <v>335.87563542316951</v>
      </c>
      <c r="M88" s="93"/>
      <c r="N88" s="95">
        <v>20</v>
      </c>
      <c r="O88" s="82">
        <v>231</v>
      </c>
      <c r="P88" s="83">
        <v>6816446</v>
      </c>
      <c r="Q88" s="81">
        <f t="shared" si="6"/>
        <v>29508.424242424244</v>
      </c>
      <c r="R88" s="82">
        <v>20266.25</v>
      </c>
      <c r="S88" s="83">
        <v>6816446</v>
      </c>
      <c r="T88" s="81">
        <f t="shared" si="7"/>
        <v>336.34471103435516</v>
      </c>
      <c r="U88" s="84"/>
      <c r="V88" s="85"/>
      <c r="W88" s="83"/>
      <c r="X88" s="96">
        <v>8796.2962962962956</v>
      </c>
      <c r="Y88" s="97">
        <v>10000</v>
      </c>
      <c r="Z88" s="98">
        <v>10909.09090909091</v>
      </c>
      <c r="AA88" s="96">
        <v>30232.05</v>
      </c>
      <c r="AB88" s="97">
        <v>30632.380952380954</v>
      </c>
      <c r="AC88" s="98">
        <v>31093.689393939392</v>
      </c>
    </row>
    <row r="89" spans="1:29" s="4" customFormat="1" ht="27" customHeight="1" x14ac:dyDescent="0.15">
      <c r="A89" s="19"/>
      <c r="B89" s="79" t="s">
        <v>97</v>
      </c>
      <c r="C89" s="146">
        <v>85</v>
      </c>
      <c r="D89" s="304" t="s">
        <v>175</v>
      </c>
      <c r="E89" s="56">
        <v>2</v>
      </c>
      <c r="F89" s="94">
        <v>20</v>
      </c>
      <c r="G89" s="86">
        <v>240</v>
      </c>
      <c r="H89" s="87">
        <v>2298032</v>
      </c>
      <c r="I89" s="81">
        <v>9575.1333333333332</v>
      </c>
      <c r="J89" s="86">
        <v>15407</v>
      </c>
      <c r="K89" s="87">
        <v>2298032</v>
      </c>
      <c r="L89" s="81">
        <v>149.15505938858959</v>
      </c>
      <c r="M89" s="93"/>
      <c r="N89" s="95">
        <v>20</v>
      </c>
      <c r="O89" s="82">
        <v>254</v>
      </c>
      <c r="P89" s="83">
        <v>2228805</v>
      </c>
      <c r="Q89" s="81">
        <f t="shared" si="6"/>
        <v>8774.822834645669</v>
      </c>
      <c r="R89" s="82">
        <v>15970.5</v>
      </c>
      <c r="S89" s="83">
        <v>2228805</v>
      </c>
      <c r="T89" s="81">
        <f t="shared" si="7"/>
        <v>139.55762186531416</v>
      </c>
      <c r="U89" s="84"/>
      <c r="V89" s="85"/>
      <c r="W89" s="83"/>
      <c r="X89" s="96">
        <v>11846.733668341709</v>
      </c>
      <c r="Y89" s="97">
        <v>13135.648148148148</v>
      </c>
      <c r="Z89" s="98">
        <v>13181.944444444445</v>
      </c>
      <c r="AA89" s="96">
        <v>10438.596491228071</v>
      </c>
      <c r="AB89" s="97">
        <v>10208.333333333334</v>
      </c>
      <c r="AC89" s="98">
        <v>10500</v>
      </c>
    </row>
    <row r="90" spans="1:29" s="4" customFormat="1" ht="27" customHeight="1" x14ac:dyDescent="0.15">
      <c r="A90" s="19"/>
      <c r="B90" s="79" t="s">
        <v>97</v>
      </c>
      <c r="C90" s="146">
        <v>86</v>
      </c>
      <c r="D90" s="298" t="s">
        <v>176</v>
      </c>
      <c r="E90" s="56">
        <v>5</v>
      </c>
      <c r="F90" s="94">
        <v>20</v>
      </c>
      <c r="G90" s="86">
        <v>416</v>
      </c>
      <c r="H90" s="87">
        <v>4016290</v>
      </c>
      <c r="I90" s="81">
        <v>9654.5432692307695</v>
      </c>
      <c r="J90" s="86">
        <v>14499</v>
      </c>
      <c r="K90" s="87">
        <v>4016290</v>
      </c>
      <c r="L90" s="81">
        <v>277.0046210083454</v>
      </c>
      <c r="M90" s="93"/>
      <c r="N90" s="95">
        <v>20</v>
      </c>
      <c r="O90" s="82">
        <v>396</v>
      </c>
      <c r="P90" s="83">
        <v>4081660</v>
      </c>
      <c r="Q90" s="81">
        <f t="shared" si="6"/>
        <v>10307.222222222223</v>
      </c>
      <c r="R90" s="82">
        <v>14929</v>
      </c>
      <c r="S90" s="83">
        <v>4081660</v>
      </c>
      <c r="T90" s="81">
        <f t="shared" si="7"/>
        <v>273.40478263781898</v>
      </c>
      <c r="U90" s="84"/>
      <c r="V90" s="85"/>
      <c r="W90" s="83"/>
      <c r="X90" s="96">
        <v>9020</v>
      </c>
      <c r="Y90" s="97">
        <v>8374.5750000000007</v>
      </c>
      <c r="Z90" s="98">
        <v>8531.25</v>
      </c>
      <c r="AA90" s="96">
        <v>10512.820512820514</v>
      </c>
      <c r="AB90" s="97">
        <v>10789.473684210527</v>
      </c>
      <c r="AC90" s="98">
        <v>11081.081081081082</v>
      </c>
    </row>
    <row r="91" spans="1:29" s="4" customFormat="1" ht="27" customHeight="1" x14ac:dyDescent="0.15">
      <c r="A91" s="19"/>
      <c r="B91" s="79" t="s">
        <v>97</v>
      </c>
      <c r="C91" s="146">
        <v>87</v>
      </c>
      <c r="D91" s="304" t="s">
        <v>177</v>
      </c>
      <c r="E91" s="56">
        <v>4</v>
      </c>
      <c r="F91" s="94">
        <v>20</v>
      </c>
      <c r="G91" s="86">
        <v>281</v>
      </c>
      <c r="H91" s="87">
        <v>4884940</v>
      </c>
      <c r="I91" s="81">
        <v>17384.128113879004</v>
      </c>
      <c r="J91" s="86">
        <v>26457</v>
      </c>
      <c r="K91" s="87">
        <v>4884940</v>
      </c>
      <c r="L91" s="81">
        <v>184.63695808292701</v>
      </c>
      <c r="M91" s="93"/>
      <c r="N91" s="95">
        <v>20</v>
      </c>
      <c r="O91" s="82">
        <v>316</v>
      </c>
      <c r="P91" s="83">
        <v>5834410</v>
      </c>
      <c r="Q91" s="81">
        <f t="shared" si="6"/>
        <v>18463.322784810127</v>
      </c>
      <c r="R91" s="82">
        <v>30336</v>
      </c>
      <c r="S91" s="83">
        <v>5834410</v>
      </c>
      <c r="T91" s="81">
        <f t="shared" si="7"/>
        <v>192.32627900843883</v>
      </c>
      <c r="U91" s="84"/>
      <c r="V91" s="85"/>
      <c r="W91" s="83"/>
      <c r="X91" s="96">
        <v>20436.507936507936</v>
      </c>
      <c r="Y91" s="97">
        <v>21132.075471698114</v>
      </c>
      <c r="Z91" s="98">
        <v>25000</v>
      </c>
      <c r="AA91" s="96">
        <v>19207.317073170732</v>
      </c>
      <c r="AB91" s="97">
        <v>20000</v>
      </c>
      <c r="AC91" s="98">
        <v>21590.909090909092</v>
      </c>
    </row>
    <row r="92" spans="1:29" s="4" customFormat="1" ht="27" customHeight="1" x14ac:dyDescent="0.15">
      <c r="A92" s="19"/>
      <c r="B92" s="79" t="s">
        <v>97</v>
      </c>
      <c r="C92" s="146">
        <v>88</v>
      </c>
      <c r="D92" s="304" t="s">
        <v>178</v>
      </c>
      <c r="E92" s="56">
        <v>5</v>
      </c>
      <c r="F92" s="94">
        <v>14</v>
      </c>
      <c r="G92" s="86">
        <v>207</v>
      </c>
      <c r="H92" s="87">
        <v>1131133</v>
      </c>
      <c r="I92" s="81">
        <v>5464.4106280193237</v>
      </c>
      <c r="J92" s="86">
        <v>10570</v>
      </c>
      <c r="K92" s="87">
        <v>1131133</v>
      </c>
      <c r="L92" s="81">
        <v>107.01352885525071</v>
      </c>
      <c r="M92" s="93"/>
      <c r="N92" s="95">
        <v>14</v>
      </c>
      <c r="O92" s="82">
        <v>228</v>
      </c>
      <c r="P92" s="83">
        <v>1158717</v>
      </c>
      <c r="Q92" s="81">
        <f t="shared" si="6"/>
        <v>5082.0921052631575</v>
      </c>
      <c r="R92" s="82">
        <v>13297</v>
      </c>
      <c r="S92" s="83">
        <v>1158717</v>
      </c>
      <c r="T92" s="81">
        <f t="shared" si="7"/>
        <v>87.141234865007149</v>
      </c>
      <c r="U92" s="84"/>
      <c r="V92" s="85"/>
      <c r="W92" s="83"/>
      <c r="X92" s="96">
        <v>4432.1428571428569</v>
      </c>
      <c r="Y92" s="97">
        <v>6217.5</v>
      </c>
      <c r="Z92" s="98">
        <v>6532.1428571428569</v>
      </c>
      <c r="AA92" s="96">
        <v>5541.695652173913</v>
      </c>
      <c r="AB92" s="97">
        <v>5916.8553191489364</v>
      </c>
      <c r="AC92" s="98">
        <v>6276.3874999999998</v>
      </c>
    </row>
    <row r="93" spans="1:29" s="4" customFormat="1" ht="27" customHeight="1" x14ac:dyDescent="0.15">
      <c r="A93" s="19"/>
      <c r="B93" s="79" t="s">
        <v>97</v>
      </c>
      <c r="C93" s="146">
        <v>89</v>
      </c>
      <c r="D93" s="304" t="s">
        <v>179</v>
      </c>
      <c r="E93" s="56">
        <v>5</v>
      </c>
      <c r="F93" s="94">
        <v>20</v>
      </c>
      <c r="G93" s="86">
        <v>280</v>
      </c>
      <c r="H93" s="87">
        <v>3003882</v>
      </c>
      <c r="I93" s="81">
        <v>10728.15</v>
      </c>
      <c r="J93" s="86">
        <v>31881</v>
      </c>
      <c r="K93" s="87">
        <v>3003882</v>
      </c>
      <c r="L93" s="81">
        <v>94.221699444810383</v>
      </c>
      <c r="M93" s="93"/>
      <c r="N93" s="95">
        <v>20</v>
      </c>
      <c r="O93" s="82">
        <v>276</v>
      </c>
      <c r="P93" s="83">
        <v>2834641</v>
      </c>
      <c r="Q93" s="81">
        <f t="shared" si="6"/>
        <v>10270.438405797102</v>
      </c>
      <c r="R93" s="82">
        <v>20430</v>
      </c>
      <c r="S93" s="83">
        <v>2834641</v>
      </c>
      <c r="T93" s="81">
        <f t="shared" si="7"/>
        <v>138.74894762604015</v>
      </c>
      <c r="U93" s="84"/>
      <c r="V93" s="85"/>
      <c r="W93" s="83"/>
      <c r="X93" s="96">
        <v>11133.333333333334</v>
      </c>
      <c r="Y93" s="97">
        <v>11166.666666666666</v>
      </c>
      <c r="Z93" s="98">
        <v>11200</v>
      </c>
      <c r="AA93" s="96">
        <v>10800</v>
      </c>
      <c r="AB93" s="97">
        <v>11300</v>
      </c>
      <c r="AC93" s="98">
        <v>11800</v>
      </c>
    </row>
    <row r="94" spans="1:29" s="4" customFormat="1" ht="27" customHeight="1" x14ac:dyDescent="0.15">
      <c r="A94" s="19"/>
      <c r="B94" s="79" t="s">
        <v>97</v>
      </c>
      <c r="C94" s="146">
        <v>90</v>
      </c>
      <c r="D94" s="302" t="s">
        <v>180</v>
      </c>
      <c r="E94" s="56">
        <v>2</v>
      </c>
      <c r="F94" s="94">
        <v>20</v>
      </c>
      <c r="G94" s="86">
        <v>271</v>
      </c>
      <c r="H94" s="87">
        <v>868185</v>
      </c>
      <c r="I94" s="81">
        <v>3203.6346863468634</v>
      </c>
      <c r="J94" s="86">
        <v>4217.5</v>
      </c>
      <c r="K94" s="87">
        <v>868185</v>
      </c>
      <c r="L94" s="81">
        <v>205.8529934795495</v>
      </c>
      <c r="M94" s="93"/>
      <c r="N94" s="95">
        <v>20</v>
      </c>
      <c r="O94" s="82">
        <v>210</v>
      </c>
      <c r="P94" s="83">
        <v>837590</v>
      </c>
      <c r="Q94" s="81">
        <f t="shared" si="6"/>
        <v>3988.5238095238096</v>
      </c>
      <c r="R94" s="82">
        <v>3968.5</v>
      </c>
      <c r="S94" s="83">
        <v>837590</v>
      </c>
      <c r="T94" s="81">
        <f t="shared" si="7"/>
        <v>211.05959430515307</v>
      </c>
      <c r="U94" s="84"/>
      <c r="V94" s="85"/>
      <c r="W94" s="83"/>
      <c r="X94" s="96">
        <v>5088.8501742160279</v>
      </c>
      <c r="Y94" s="97">
        <v>3470.6840390879479</v>
      </c>
      <c r="Z94" s="98">
        <v>3514.0065146579805</v>
      </c>
      <c r="AA94" s="96">
        <v>4000</v>
      </c>
      <c r="AB94" s="97">
        <v>4046.5116279069766</v>
      </c>
      <c r="AC94" s="98">
        <v>4046.5116279069766</v>
      </c>
    </row>
    <row r="95" spans="1:29" s="4" customFormat="1" ht="27" customHeight="1" x14ac:dyDescent="0.15">
      <c r="A95" s="19"/>
      <c r="B95" s="79" t="s">
        <v>97</v>
      </c>
      <c r="C95" s="146">
        <v>91</v>
      </c>
      <c r="D95" s="304" t="s">
        <v>181</v>
      </c>
      <c r="E95" s="56">
        <v>5</v>
      </c>
      <c r="F95" s="94">
        <v>12</v>
      </c>
      <c r="G95" s="86">
        <v>87</v>
      </c>
      <c r="H95" s="87">
        <v>3145261</v>
      </c>
      <c r="I95" s="81">
        <v>36152.425287356324</v>
      </c>
      <c r="J95" s="86">
        <v>9186</v>
      </c>
      <c r="K95" s="87">
        <v>3145261</v>
      </c>
      <c r="L95" s="81">
        <v>342.39723492270849</v>
      </c>
      <c r="M95" s="93"/>
      <c r="N95" s="95">
        <v>14</v>
      </c>
      <c r="O95" s="82">
        <v>89</v>
      </c>
      <c r="P95" s="83">
        <v>2196625</v>
      </c>
      <c r="Q95" s="81">
        <f t="shared" si="6"/>
        <v>24681.1797752809</v>
      </c>
      <c r="R95" s="82">
        <v>8786.51</v>
      </c>
      <c r="S95" s="83">
        <v>2196625</v>
      </c>
      <c r="T95" s="81">
        <f t="shared" si="7"/>
        <v>249.99971547292384</v>
      </c>
      <c r="U95" s="84"/>
      <c r="V95" s="85"/>
      <c r="W95" s="83"/>
      <c r="X95" s="96">
        <v>25454.545454545456</v>
      </c>
      <c r="Y95" s="97">
        <v>26917.293233082706</v>
      </c>
      <c r="Z95" s="98">
        <v>29259.259259259259</v>
      </c>
      <c r="AA95" s="96">
        <v>24333.333333333332</v>
      </c>
      <c r="AB95" s="97">
        <v>24285.714285714286</v>
      </c>
      <c r="AC95" s="98">
        <v>25274.725274725275</v>
      </c>
    </row>
    <row r="96" spans="1:29" s="4" customFormat="1" ht="27" customHeight="1" x14ac:dyDescent="0.15">
      <c r="A96" s="19"/>
      <c r="B96" s="79" t="s">
        <v>97</v>
      </c>
      <c r="C96" s="146">
        <v>92</v>
      </c>
      <c r="D96" s="304" t="s">
        <v>518</v>
      </c>
      <c r="E96" s="56">
        <v>2</v>
      </c>
      <c r="F96" s="94">
        <v>10</v>
      </c>
      <c r="G96" s="86">
        <v>108</v>
      </c>
      <c r="H96" s="87">
        <v>728500</v>
      </c>
      <c r="I96" s="81">
        <v>6745.3703703703704</v>
      </c>
      <c r="J96" s="86">
        <v>13608</v>
      </c>
      <c r="K96" s="87">
        <v>728500</v>
      </c>
      <c r="L96" s="81">
        <v>53.534685479129926</v>
      </c>
      <c r="M96" s="93"/>
      <c r="N96" s="95">
        <v>20</v>
      </c>
      <c r="O96" s="82">
        <v>108</v>
      </c>
      <c r="P96" s="83">
        <v>908740</v>
      </c>
      <c r="Q96" s="81">
        <f t="shared" si="6"/>
        <v>8414.2592592592591</v>
      </c>
      <c r="R96" s="82">
        <v>12960</v>
      </c>
      <c r="S96" s="83">
        <v>908740</v>
      </c>
      <c r="T96" s="81">
        <f t="shared" si="7"/>
        <v>70.118827160493822</v>
      </c>
      <c r="U96" s="84"/>
      <c r="V96" s="85"/>
      <c r="W96" s="83"/>
      <c r="X96" s="96">
        <v>7387.8833333333332</v>
      </c>
      <c r="Y96" s="97">
        <v>10540.981481481482</v>
      </c>
      <c r="Z96" s="98">
        <v>9532.2999999999993</v>
      </c>
      <c r="AA96" s="96">
        <v>8564.8148148148157</v>
      </c>
      <c r="AB96" s="97">
        <v>8666.6666666666661</v>
      </c>
      <c r="AC96" s="98">
        <v>9000</v>
      </c>
    </row>
    <row r="97" spans="1:29" s="4" customFormat="1" ht="27" customHeight="1" x14ac:dyDescent="0.15">
      <c r="A97" s="19"/>
      <c r="B97" s="79" t="s">
        <v>97</v>
      </c>
      <c r="C97" s="146">
        <v>93</v>
      </c>
      <c r="D97" s="304" t="s">
        <v>182</v>
      </c>
      <c r="E97" s="56">
        <v>2</v>
      </c>
      <c r="F97" s="94">
        <v>14</v>
      </c>
      <c r="G97" s="86">
        <v>175</v>
      </c>
      <c r="H97" s="87">
        <v>2398961</v>
      </c>
      <c r="I97" s="81">
        <v>13708.348571428571</v>
      </c>
      <c r="J97" s="86">
        <v>18087</v>
      </c>
      <c r="K97" s="87">
        <v>2398961</v>
      </c>
      <c r="L97" s="81">
        <v>132.63454414773042</v>
      </c>
      <c r="M97" s="93"/>
      <c r="N97" s="95">
        <v>20</v>
      </c>
      <c r="O97" s="82">
        <v>159</v>
      </c>
      <c r="P97" s="83">
        <v>2337197</v>
      </c>
      <c r="Q97" s="81">
        <f t="shared" si="6"/>
        <v>14699.352201257861</v>
      </c>
      <c r="R97" s="82">
        <v>17156</v>
      </c>
      <c r="S97" s="83">
        <v>2337197</v>
      </c>
      <c r="T97" s="81">
        <f t="shared" si="7"/>
        <v>136.23204709722546</v>
      </c>
      <c r="U97" s="84"/>
      <c r="V97" s="85"/>
      <c r="W97" s="83"/>
      <c r="X97" s="96">
        <v>13400</v>
      </c>
      <c r="Y97" s="97">
        <v>13480</v>
      </c>
      <c r="Z97" s="98">
        <v>13769.23076923077</v>
      </c>
      <c r="AA97" s="96">
        <v>15000</v>
      </c>
      <c r="AB97" s="97">
        <v>16000</v>
      </c>
      <c r="AC97" s="98">
        <v>17000</v>
      </c>
    </row>
    <row r="98" spans="1:29" s="4" customFormat="1" ht="27" customHeight="1" x14ac:dyDescent="0.15">
      <c r="A98" s="19"/>
      <c r="B98" s="79" t="s">
        <v>97</v>
      </c>
      <c r="C98" s="146">
        <v>94</v>
      </c>
      <c r="D98" s="304" t="s">
        <v>183</v>
      </c>
      <c r="E98" s="56">
        <v>4</v>
      </c>
      <c r="F98" s="94">
        <v>20</v>
      </c>
      <c r="G98" s="86">
        <v>246</v>
      </c>
      <c r="H98" s="87">
        <v>3170230</v>
      </c>
      <c r="I98" s="81">
        <v>12887.113821138211</v>
      </c>
      <c r="J98" s="86">
        <v>20324</v>
      </c>
      <c r="K98" s="87">
        <v>3170230</v>
      </c>
      <c r="L98" s="81">
        <v>155.98455028537688</v>
      </c>
      <c r="M98" s="93"/>
      <c r="N98" s="95">
        <v>20</v>
      </c>
      <c r="O98" s="82">
        <v>289</v>
      </c>
      <c r="P98" s="83">
        <v>3781480</v>
      </c>
      <c r="Q98" s="81">
        <f t="shared" si="6"/>
        <v>13084.705882352941</v>
      </c>
      <c r="R98" s="82">
        <v>18207</v>
      </c>
      <c r="S98" s="83">
        <v>3781480</v>
      </c>
      <c r="T98" s="81">
        <f t="shared" si="7"/>
        <v>207.6937441643324</v>
      </c>
      <c r="U98" s="84"/>
      <c r="V98" s="85"/>
      <c r="W98" s="83"/>
      <c r="X98" s="96">
        <v>14629.62962962963</v>
      </c>
      <c r="Y98" s="97">
        <v>14074.074074074075</v>
      </c>
      <c r="Z98" s="98">
        <v>16296.296296296296</v>
      </c>
      <c r="AA98" s="96">
        <v>15000</v>
      </c>
      <c r="AB98" s="97">
        <v>16000</v>
      </c>
      <c r="AC98" s="98">
        <v>17000</v>
      </c>
    </row>
    <row r="99" spans="1:29" s="4" customFormat="1" ht="27" customHeight="1" x14ac:dyDescent="0.15">
      <c r="A99" s="19"/>
      <c r="B99" s="79" t="s">
        <v>97</v>
      </c>
      <c r="C99" s="146">
        <v>95</v>
      </c>
      <c r="D99" s="304" t="s">
        <v>184</v>
      </c>
      <c r="E99" s="56">
        <v>5</v>
      </c>
      <c r="F99" s="94">
        <v>40</v>
      </c>
      <c r="G99" s="86">
        <v>239</v>
      </c>
      <c r="H99" s="87">
        <v>3930255</v>
      </c>
      <c r="I99" s="81">
        <v>16444.581589958158</v>
      </c>
      <c r="J99" s="86">
        <v>28446</v>
      </c>
      <c r="K99" s="87">
        <v>3930255</v>
      </c>
      <c r="L99" s="81">
        <v>138.16547141953174</v>
      </c>
      <c r="M99" s="93"/>
      <c r="N99" s="95">
        <v>40</v>
      </c>
      <c r="O99" s="82">
        <v>217</v>
      </c>
      <c r="P99" s="83">
        <v>3662650</v>
      </c>
      <c r="Q99" s="81">
        <f t="shared" si="6"/>
        <v>16878.571428571428</v>
      </c>
      <c r="R99" s="82">
        <v>26030</v>
      </c>
      <c r="S99" s="83">
        <v>3662650</v>
      </c>
      <c r="T99" s="81">
        <f t="shared" si="7"/>
        <v>140.70879754129851</v>
      </c>
      <c r="U99" s="84"/>
      <c r="V99" s="85"/>
      <c r="W99" s="83"/>
      <c r="X99" s="96">
        <v>13725.490196078432</v>
      </c>
      <c r="Y99" s="97">
        <v>13799.283154121864</v>
      </c>
      <c r="Z99" s="98">
        <v>13814.432989690722</v>
      </c>
      <c r="AA99" s="96">
        <v>16921.658986175116</v>
      </c>
      <c r="AB99" s="97">
        <v>17050.691244239631</v>
      </c>
      <c r="AC99" s="98">
        <v>17188.9400921659</v>
      </c>
    </row>
    <row r="100" spans="1:29" s="4" customFormat="1" ht="27" customHeight="1" x14ac:dyDescent="0.15">
      <c r="A100" s="19"/>
      <c r="B100" s="79" t="s">
        <v>97</v>
      </c>
      <c r="C100" s="146">
        <v>96</v>
      </c>
      <c r="D100" s="304" t="s">
        <v>185</v>
      </c>
      <c r="E100" s="56">
        <v>5</v>
      </c>
      <c r="F100" s="94">
        <v>40</v>
      </c>
      <c r="G100" s="86">
        <v>402</v>
      </c>
      <c r="H100" s="87">
        <v>5509980</v>
      </c>
      <c r="I100" s="81">
        <v>13706.417910447761</v>
      </c>
      <c r="J100" s="86">
        <v>33447</v>
      </c>
      <c r="K100" s="87">
        <v>5509980</v>
      </c>
      <c r="L100" s="81">
        <v>164.73764463180555</v>
      </c>
      <c r="M100" s="93"/>
      <c r="N100" s="95">
        <v>40</v>
      </c>
      <c r="O100" s="82">
        <v>378</v>
      </c>
      <c r="P100" s="83">
        <v>5588696</v>
      </c>
      <c r="Q100" s="81">
        <f t="shared" si="6"/>
        <v>14784.910052910052</v>
      </c>
      <c r="R100" s="82">
        <v>31971</v>
      </c>
      <c r="S100" s="83">
        <v>5588696</v>
      </c>
      <c r="T100" s="81">
        <f t="shared" si="7"/>
        <v>174.80516718275936</v>
      </c>
      <c r="U100" s="84"/>
      <c r="V100" s="85"/>
      <c r="W100" s="83"/>
      <c r="X100" s="96">
        <v>13560.209424083771</v>
      </c>
      <c r="Y100" s="97">
        <v>14263.959390862945</v>
      </c>
      <c r="Z100" s="98">
        <v>14433.497536945813</v>
      </c>
      <c r="AA100" s="96">
        <v>15139.784946236559</v>
      </c>
      <c r="AB100" s="97">
        <v>15569.89247311828</v>
      </c>
      <c r="AC100" s="98">
        <v>16000</v>
      </c>
    </row>
    <row r="101" spans="1:29" s="4" customFormat="1" ht="27" customHeight="1" x14ac:dyDescent="0.15">
      <c r="A101" s="19"/>
      <c r="B101" s="79" t="s">
        <v>97</v>
      </c>
      <c r="C101" s="146">
        <v>97</v>
      </c>
      <c r="D101" s="304" t="s">
        <v>186</v>
      </c>
      <c r="E101" s="56">
        <v>2</v>
      </c>
      <c r="F101" s="94">
        <v>20</v>
      </c>
      <c r="G101" s="86">
        <v>214</v>
      </c>
      <c r="H101" s="87">
        <v>5961116</v>
      </c>
      <c r="I101" s="81">
        <v>27855.682242990653</v>
      </c>
      <c r="J101" s="86">
        <v>19744.25</v>
      </c>
      <c r="K101" s="87">
        <v>5961116</v>
      </c>
      <c r="L101" s="81">
        <v>301.91655798523618</v>
      </c>
      <c r="M101" s="93"/>
      <c r="N101" s="95">
        <v>20</v>
      </c>
      <c r="O101" s="82">
        <v>213</v>
      </c>
      <c r="P101" s="83">
        <v>6408817</v>
      </c>
      <c r="Q101" s="81">
        <f t="shared" si="6"/>
        <v>30088.342723004695</v>
      </c>
      <c r="R101" s="82">
        <v>19584.5</v>
      </c>
      <c r="S101" s="83">
        <v>6408817</v>
      </c>
      <c r="T101" s="81">
        <f t="shared" si="7"/>
        <v>327.2392453215553</v>
      </c>
      <c r="U101" s="84"/>
      <c r="V101" s="85"/>
      <c r="W101" s="83"/>
      <c r="X101" s="96">
        <v>27631.57894736842</v>
      </c>
      <c r="Y101" s="97">
        <v>27926.414746543778</v>
      </c>
      <c r="Z101" s="98">
        <v>28024.545454545456</v>
      </c>
      <c r="AA101" s="96">
        <v>30092.592592592591</v>
      </c>
      <c r="AB101" s="97">
        <v>30131.57894736842</v>
      </c>
      <c r="AC101" s="98">
        <v>30175.438596491229</v>
      </c>
    </row>
    <row r="102" spans="1:29" s="4" customFormat="1" ht="27" customHeight="1" x14ac:dyDescent="0.15">
      <c r="A102" s="19"/>
      <c r="B102" s="79" t="s">
        <v>97</v>
      </c>
      <c r="C102" s="146">
        <v>98</v>
      </c>
      <c r="D102" s="304" t="s">
        <v>187</v>
      </c>
      <c r="E102" s="56">
        <v>5</v>
      </c>
      <c r="F102" s="94">
        <v>20</v>
      </c>
      <c r="G102" s="86">
        <v>555</v>
      </c>
      <c r="H102" s="87">
        <v>8228263</v>
      </c>
      <c r="I102" s="81">
        <v>14825.6990990991</v>
      </c>
      <c r="J102" s="86">
        <v>27157.5</v>
      </c>
      <c r="K102" s="87">
        <v>8228263</v>
      </c>
      <c r="L102" s="81">
        <v>302.983080180429</v>
      </c>
      <c r="M102" s="93"/>
      <c r="N102" s="95">
        <v>20</v>
      </c>
      <c r="O102" s="82">
        <v>591</v>
      </c>
      <c r="P102" s="83">
        <v>9512452</v>
      </c>
      <c r="Q102" s="81">
        <f t="shared" si="6"/>
        <v>16095.519458544839</v>
      </c>
      <c r="R102" s="82">
        <v>31378</v>
      </c>
      <c r="S102" s="83">
        <v>9512452</v>
      </c>
      <c r="T102" s="81">
        <f t="shared" si="7"/>
        <v>303.15673401746449</v>
      </c>
      <c r="U102" s="84"/>
      <c r="V102" s="85"/>
      <c r="W102" s="83"/>
      <c r="X102" s="96">
        <v>15450</v>
      </c>
      <c r="Y102" s="97">
        <v>15508.196721311475</v>
      </c>
      <c r="Z102" s="98">
        <v>15709.677419354839</v>
      </c>
      <c r="AA102" s="96">
        <v>16271.186440677966</v>
      </c>
      <c r="AB102" s="97">
        <v>16806.722689075632</v>
      </c>
      <c r="AC102" s="98">
        <v>17333.333333333332</v>
      </c>
    </row>
    <row r="103" spans="1:29" s="4" customFormat="1" ht="27" customHeight="1" x14ac:dyDescent="0.15">
      <c r="A103" s="19"/>
      <c r="B103" s="79" t="s">
        <v>97</v>
      </c>
      <c r="C103" s="146">
        <v>99</v>
      </c>
      <c r="D103" s="304" t="s">
        <v>188</v>
      </c>
      <c r="E103" s="56">
        <v>2</v>
      </c>
      <c r="F103" s="94">
        <v>10</v>
      </c>
      <c r="G103" s="86">
        <v>94</v>
      </c>
      <c r="H103" s="87">
        <v>1425562</v>
      </c>
      <c r="I103" s="81">
        <v>15165.553191489362</v>
      </c>
      <c r="J103" s="86">
        <v>6962</v>
      </c>
      <c r="K103" s="87">
        <v>1425562</v>
      </c>
      <c r="L103" s="81">
        <v>204.76328641195059</v>
      </c>
      <c r="M103" s="93"/>
      <c r="N103" s="95">
        <v>10</v>
      </c>
      <c r="O103" s="82">
        <v>76</v>
      </c>
      <c r="P103" s="83">
        <v>1226754</v>
      </c>
      <c r="Q103" s="81">
        <f t="shared" si="6"/>
        <v>16141.5</v>
      </c>
      <c r="R103" s="82">
        <v>5776</v>
      </c>
      <c r="S103" s="83">
        <v>1226754</v>
      </c>
      <c r="T103" s="81">
        <f t="shared" si="7"/>
        <v>212.38815789473685</v>
      </c>
      <c r="U103" s="84"/>
      <c r="V103" s="85"/>
      <c r="W103" s="83"/>
      <c r="X103" s="96">
        <v>12850</v>
      </c>
      <c r="Y103" s="97">
        <v>14240.625</v>
      </c>
      <c r="Z103" s="98">
        <v>14914.3125</v>
      </c>
      <c r="AA103" s="96">
        <v>16500</v>
      </c>
      <c r="AB103" s="97">
        <v>17000</v>
      </c>
      <c r="AC103" s="98">
        <v>17500</v>
      </c>
    </row>
    <row r="104" spans="1:29" s="4" customFormat="1" ht="27" customHeight="1" x14ac:dyDescent="0.15">
      <c r="A104" s="19"/>
      <c r="B104" s="79" t="s">
        <v>97</v>
      </c>
      <c r="C104" s="146">
        <v>100</v>
      </c>
      <c r="D104" s="304" t="s">
        <v>189</v>
      </c>
      <c r="E104" s="56">
        <v>2</v>
      </c>
      <c r="F104" s="94">
        <v>28</v>
      </c>
      <c r="G104" s="86">
        <v>313</v>
      </c>
      <c r="H104" s="87">
        <v>3945760</v>
      </c>
      <c r="I104" s="81">
        <v>12606.261980830672</v>
      </c>
      <c r="J104" s="86">
        <v>18687</v>
      </c>
      <c r="K104" s="87">
        <v>3945760</v>
      </c>
      <c r="L104" s="81">
        <v>211.14999732434313</v>
      </c>
      <c r="M104" s="93"/>
      <c r="N104" s="95">
        <v>28</v>
      </c>
      <c r="O104" s="82">
        <v>246</v>
      </c>
      <c r="P104" s="83">
        <v>2835850</v>
      </c>
      <c r="Q104" s="81">
        <f t="shared" si="6"/>
        <v>11527.845528455284</v>
      </c>
      <c r="R104" s="82">
        <v>14804</v>
      </c>
      <c r="S104" s="83">
        <v>2835850</v>
      </c>
      <c r="T104" s="81">
        <f t="shared" si="7"/>
        <v>191.55971359092138</v>
      </c>
      <c r="U104" s="84"/>
      <c r="V104" s="85"/>
      <c r="W104" s="83"/>
      <c r="X104" s="96">
        <v>15842.105263157895</v>
      </c>
      <c r="Y104" s="97">
        <v>13980.76923076923</v>
      </c>
      <c r="Z104" s="98">
        <v>15049.382716049382</v>
      </c>
      <c r="AA104" s="96">
        <v>12037</v>
      </c>
      <c r="AB104" s="97">
        <v>12647</v>
      </c>
      <c r="AC104" s="98">
        <v>13500</v>
      </c>
    </row>
    <row r="105" spans="1:29" s="4" customFormat="1" ht="27" customHeight="1" x14ac:dyDescent="0.15">
      <c r="A105" s="19"/>
      <c r="B105" s="79" t="s">
        <v>97</v>
      </c>
      <c r="C105" s="146">
        <v>101</v>
      </c>
      <c r="D105" s="304" t="s">
        <v>190</v>
      </c>
      <c r="E105" s="56">
        <v>1</v>
      </c>
      <c r="F105" s="94">
        <v>10</v>
      </c>
      <c r="G105" s="86">
        <v>135</v>
      </c>
      <c r="H105" s="87">
        <v>590417</v>
      </c>
      <c r="I105" s="81">
        <v>4373.4592592592589</v>
      </c>
      <c r="J105" s="86">
        <v>6356</v>
      </c>
      <c r="K105" s="87">
        <v>590417</v>
      </c>
      <c r="L105" s="81">
        <v>92.891283826305852</v>
      </c>
      <c r="M105" s="93"/>
      <c r="N105" s="95">
        <v>10</v>
      </c>
      <c r="O105" s="82">
        <v>139</v>
      </c>
      <c r="P105" s="83">
        <v>639867</v>
      </c>
      <c r="Q105" s="81">
        <f t="shared" si="6"/>
        <v>4603.3597122302162</v>
      </c>
      <c r="R105" s="82">
        <v>6600</v>
      </c>
      <c r="S105" s="83">
        <v>639867</v>
      </c>
      <c r="T105" s="81">
        <f t="shared" si="7"/>
        <v>96.949545454545458</v>
      </c>
      <c r="U105" s="84"/>
      <c r="V105" s="85"/>
      <c r="W105" s="83"/>
      <c r="X105" s="96">
        <v>9482.954545454546</v>
      </c>
      <c r="Y105" s="97">
        <v>5750</v>
      </c>
      <c r="Z105" s="98">
        <v>5968.75</v>
      </c>
      <c r="AA105" s="96">
        <v>5375</v>
      </c>
      <c r="AB105" s="97">
        <v>5750</v>
      </c>
      <c r="AC105" s="98">
        <v>6125</v>
      </c>
    </row>
    <row r="106" spans="1:29" s="4" customFormat="1" ht="27" customHeight="1" x14ac:dyDescent="0.15">
      <c r="A106" s="19"/>
      <c r="B106" s="79" t="s">
        <v>97</v>
      </c>
      <c r="C106" s="146">
        <v>102</v>
      </c>
      <c r="D106" s="304" t="s">
        <v>191</v>
      </c>
      <c r="E106" s="56">
        <v>5</v>
      </c>
      <c r="F106" s="94">
        <v>25</v>
      </c>
      <c r="G106" s="86">
        <v>368</v>
      </c>
      <c r="H106" s="87">
        <v>2088455</v>
      </c>
      <c r="I106" s="81">
        <v>5675.149456521739</v>
      </c>
      <c r="J106" s="86">
        <v>35500</v>
      </c>
      <c r="K106" s="87">
        <v>2088455</v>
      </c>
      <c r="L106" s="81">
        <v>58.829718309859153</v>
      </c>
      <c r="M106" s="93"/>
      <c r="N106" s="95">
        <v>25</v>
      </c>
      <c r="O106" s="82">
        <v>300</v>
      </c>
      <c r="P106" s="83">
        <v>2010910</v>
      </c>
      <c r="Q106" s="81">
        <f t="shared" si="6"/>
        <v>6703.0333333333338</v>
      </c>
      <c r="R106" s="82">
        <v>42500</v>
      </c>
      <c r="S106" s="83">
        <v>2010910</v>
      </c>
      <c r="T106" s="81">
        <f t="shared" si="7"/>
        <v>47.315529411764707</v>
      </c>
      <c r="U106" s="84"/>
      <c r="V106" s="85"/>
      <c r="W106" s="83"/>
      <c r="X106" s="96">
        <v>8793.1034482758623</v>
      </c>
      <c r="Y106" s="97">
        <v>9333.3333333333339</v>
      </c>
      <c r="Z106" s="98">
        <v>10176.666666666666</v>
      </c>
      <c r="AA106" s="96">
        <v>7131.9677419354839</v>
      </c>
      <c r="AB106" s="97">
        <v>7818.7806451612905</v>
      </c>
      <c r="AC106" s="98">
        <v>8560.7161290322583</v>
      </c>
    </row>
    <row r="107" spans="1:29" s="4" customFormat="1" ht="27" customHeight="1" x14ac:dyDescent="0.15">
      <c r="A107" s="19"/>
      <c r="B107" s="79" t="s">
        <v>97</v>
      </c>
      <c r="C107" s="146">
        <v>103</v>
      </c>
      <c r="D107" s="304" t="s">
        <v>192</v>
      </c>
      <c r="E107" s="56">
        <v>2</v>
      </c>
      <c r="F107" s="94">
        <v>25</v>
      </c>
      <c r="G107" s="86">
        <v>450</v>
      </c>
      <c r="H107" s="87">
        <v>5762174</v>
      </c>
      <c r="I107" s="81">
        <v>12804.8311111111</v>
      </c>
      <c r="J107" s="86">
        <v>30457.9</v>
      </c>
      <c r="K107" s="87">
        <v>5762174</v>
      </c>
      <c r="L107" s="81">
        <v>189.18487486005273</v>
      </c>
      <c r="M107" s="93"/>
      <c r="N107" s="95">
        <v>25</v>
      </c>
      <c r="O107" s="82">
        <v>467</v>
      </c>
      <c r="P107" s="83">
        <v>5762982</v>
      </c>
      <c r="Q107" s="81">
        <f t="shared" si="6"/>
        <v>12340.432548179871</v>
      </c>
      <c r="R107" s="82">
        <v>31196</v>
      </c>
      <c r="S107" s="83">
        <v>5762982</v>
      </c>
      <c r="T107" s="81">
        <f t="shared" si="7"/>
        <v>184.73464546736761</v>
      </c>
      <c r="U107" s="84"/>
      <c r="V107" s="85"/>
      <c r="W107" s="83"/>
      <c r="X107" s="96">
        <v>10427.350427350428</v>
      </c>
      <c r="Y107" s="97">
        <v>11965.811965811965</v>
      </c>
      <c r="Z107" s="98">
        <v>12230.76923076923</v>
      </c>
      <c r="AA107" s="96">
        <v>12765.95744680851</v>
      </c>
      <c r="AB107" s="97">
        <v>12978.723404255319</v>
      </c>
      <c r="AC107" s="98">
        <v>14893.617021276596</v>
      </c>
    </row>
    <row r="108" spans="1:29" s="4" customFormat="1" ht="27" customHeight="1" x14ac:dyDescent="0.15">
      <c r="A108" s="19"/>
      <c r="B108" s="79" t="s">
        <v>97</v>
      </c>
      <c r="C108" s="146">
        <v>104</v>
      </c>
      <c r="D108" s="303" t="s">
        <v>193</v>
      </c>
      <c r="E108" s="56">
        <v>2</v>
      </c>
      <c r="F108" s="94">
        <v>50</v>
      </c>
      <c r="G108" s="86">
        <v>584</v>
      </c>
      <c r="H108" s="87">
        <v>15440410</v>
      </c>
      <c r="I108" s="81">
        <v>26439.058219178081</v>
      </c>
      <c r="J108" s="86">
        <v>45343</v>
      </c>
      <c r="K108" s="87">
        <v>15440410</v>
      </c>
      <c r="L108" s="81">
        <v>340.52466753412875</v>
      </c>
      <c r="M108" s="93"/>
      <c r="N108" s="95">
        <v>50</v>
      </c>
      <c r="O108" s="82">
        <v>552</v>
      </c>
      <c r="P108" s="83">
        <v>15743890</v>
      </c>
      <c r="Q108" s="81">
        <f t="shared" si="6"/>
        <v>28521.539855072464</v>
      </c>
      <c r="R108" s="82">
        <v>44887.6</v>
      </c>
      <c r="S108" s="83">
        <v>15743890</v>
      </c>
      <c r="T108" s="81">
        <f t="shared" si="7"/>
        <v>350.74029353318065</v>
      </c>
      <c r="U108" s="84"/>
      <c r="V108" s="85"/>
      <c r="W108" s="83"/>
      <c r="X108" s="96">
        <v>21359.68153846154</v>
      </c>
      <c r="Y108" s="97">
        <v>22062.478461538463</v>
      </c>
      <c r="Z108" s="98">
        <v>23766.603076923078</v>
      </c>
      <c r="AA108" s="96">
        <v>27083.333333333332</v>
      </c>
      <c r="AB108" s="97">
        <v>28260.869565217392</v>
      </c>
      <c r="AC108" s="98">
        <v>28888.888888888891</v>
      </c>
    </row>
    <row r="109" spans="1:29" s="4" customFormat="1" ht="27" customHeight="1" x14ac:dyDescent="0.15">
      <c r="A109" s="19"/>
      <c r="B109" s="79" t="s">
        <v>97</v>
      </c>
      <c r="C109" s="146">
        <v>105</v>
      </c>
      <c r="D109" s="298" t="s">
        <v>194</v>
      </c>
      <c r="E109" s="56">
        <v>2</v>
      </c>
      <c r="F109" s="94">
        <v>40</v>
      </c>
      <c r="G109" s="86">
        <v>540</v>
      </c>
      <c r="H109" s="87">
        <v>13579154</v>
      </c>
      <c r="I109" s="81">
        <v>25146.58148148148</v>
      </c>
      <c r="J109" s="86">
        <v>55442</v>
      </c>
      <c r="K109" s="87">
        <v>13579154</v>
      </c>
      <c r="L109" s="81">
        <v>244.92539951661195</v>
      </c>
      <c r="M109" s="93"/>
      <c r="N109" s="95">
        <v>40</v>
      </c>
      <c r="O109" s="82">
        <v>548</v>
      </c>
      <c r="P109" s="83">
        <v>14267000</v>
      </c>
      <c r="Q109" s="81">
        <f t="shared" si="6"/>
        <v>26034.671532846714</v>
      </c>
      <c r="R109" s="82">
        <v>55399</v>
      </c>
      <c r="S109" s="83">
        <v>14267000</v>
      </c>
      <c r="T109" s="81">
        <f t="shared" si="7"/>
        <v>257.53172439935742</v>
      </c>
      <c r="U109" s="84"/>
      <c r="V109" s="85"/>
      <c r="W109" s="83"/>
      <c r="X109" s="96">
        <v>25000</v>
      </c>
      <c r="Y109" s="97">
        <v>27000</v>
      </c>
      <c r="Z109" s="98">
        <v>29000</v>
      </c>
      <c r="AA109" s="96">
        <v>27272.727272727272</v>
      </c>
      <c r="AB109" s="97">
        <v>28181.81818181818</v>
      </c>
      <c r="AC109" s="98">
        <v>29090.909090909092</v>
      </c>
    </row>
    <row r="110" spans="1:29" s="4" customFormat="1" ht="27" customHeight="1" x14ac:dyDescent="0.15">
      <c r="A110" s="19"/>
      <c r="B110" s="79" t="s">
        <v>97</v>
      </c>
      <c r="C110" s="146">
        <v>106</v>
      </c>
      <c r="D110" s="304" t="s">
        <v>195</v>
      </c>
      <c r="E110" s="56">
        <v>2</v>
      </c>
      <c r="F110" s="94">
        <v>34</v>
      </c>
      <c r="G110" s="86">
        <v>388</v>
      </c>
      <c r="H110" s="87">
        <v>7338622</v>
      </c>
      <c r="I110" s="81">
        <v>18913.974226804123</v>
      </c>
      <c r="J110" s="86">
        <v>41102.5</v>
      </c>
      <c r="K110" s="87">
        <v>7338622</v>
      </c>
      <c r="L110" s="81">
        <v>178.54441943920685</v>
      </c>
      <c r="M110" s="93"/>
      <c r="N110" s="95">
        <v>34</v>
      </c>
      <c r="O110" s="82">
        <v>379</v>
      </c>
      <c r="P110" s="83">
        <v>6543938</v>
      </c>
      <c r="Q110" s="81">
        <f t="shared" si="6"/>
        <v>17266.327176781004</v>
      </c>
      <c r="R110" s="82">
        <v>47030</v>
      </c>
      <c r="S110" s="83">
        <v>6543938</v>
      </c>
      <c r="T110" s="81">
        <f t="shared" si="7"/>
        <v>139.14390814373803</v>
      </c>
      <c r="U110" s="84"/>
      <c r="V110" s="85"/>
      <c r="W110" s="83"/>
      <c r="X110" s="96">
        <v>19313.725490196077</v>
      </c>
      <c r="Y110" s="97">
        <v>19166.666666666668</v>
      </c>
      <c r="Z110" s="98">
        <v>19183.823529411766</v>
      </c>
      <c r="AA110" s="96">
        <v>17611</v>
      </c>
      <c r="AB110" s="97">
        <v>17963</v>
      </c>
      <c r="AC110" s="98">
        <v>18321.926470588234</v>
      </c>
    </row>
    <row r="111" spans="1:29" s="4" customFormat="1" ht="27" customHeight="1" x14ac:dyDescent="0.15">
      <c r="A111" s="19"/>
      <c r="B111" s="79" t="s">
        <v>97</v>
      </c>
      <c r="C111" s="146">
        <v>107</v>
      </c>
      <c r="D111" s="304" t="s">
        <v>196</v>
      </c>
      <c r="E111" s="56">
        <v>2</v>
      </c>
      <c r="F111" s="94">
        <v>32</v>
      </c>
      <c r="G111" s="86">
        <v>372</v>
      </c>
      <c r="H111" s="87">
        <v>2950215</v>
      </c>
      <c r="I111" s="81">
        <v>7930.6854838709678</v>
      </c>
      <c r="J111" s="86">
        <v>39521</v>
      </c>
      <c r="K111" s="87">
        <v>2950215</v>
      </c>
      <c r="L111" s="81">
        <v>74.649300371954155</v>
      </c>
      <c r="M111" s="93"/>
      <c r="N111" s="95">
        <v>31</v>
      </c>
      <c r="O111" s="82">
        <v>349</v>
      </c>
      <c r="P111" s="83">
        <v>3412497</v>
      </c>
      <c r="Q111" s="81">
        <f t="shared" si="6"/>
        <v>9777.9283667621785</v>
      </c>
      <c r="R111" s="82">
        <v>38053</v>
      </c>
      <c r="S111" s="83">
        <v>3412497</v>
      </c>
      <c r="T111" s="81">
        <f t="shared" si="7"/>
        <v>89.67747615168318</v>
      </c>
      <c r="U111" s="84"/>
      <c r="V111" s="85"/>
      <c r="W111" s="83"/>
      <c r="X111" s="96">
        <v>9899.4252873563219</v>
      </c>
      <c r="Y111" s="97">
        <v>8795.6989247311831</v>
      </c>
      <c r="Z111" s="98">
        <v>10546.875</v>
      </c>
      <c r="AA111" s="96">
        <v>11021.505376344086</v>
      </c>
      <c r="AB111" s="97">
        <v>12096.774193548386</v>
      </c>
      <c r="AC111" s="98">
        <v>12983.870967741936</v>
      </c>
    </row>
    <row r="112" spans="1:29" s="4" customFormat="1" ht="27" customHeight="1" x14ac:dyDescent="0.15">
      <c r="A112" s="19"/>
      <c r="B112" s="79" t="s">
        <v>97</v>
      </c>
      <c r="C112" s="146">
        <v>108</v>
      </c>
      <c r="D112" s="304" t="s">
        <v>197</v>
      </c>
      <c r="E112" s="56">
        <v>2</v>
      </c>
      <c r="F112" s="94">
        <v>30</v>
      </c>
      <c r="G112" s="86">
        <v>460</v>
      </c>
      <c r="H112" s="87">
        <v>5132178</v>
      </c>
      <c r="I112" s="81">
        <v>11156.908695652173</v>
      </c>
      <c r="J112" s="86">
        <v>33810</v>
      </c>
      <c r="K112" s="87">
        <v>5132178</v>
      </c>
      <c r="L112" s="81">
        <v>151.79467613132209</v>
      </c>
      <c r="M112" s="93"/>
      <c r="N112" s="95">
        <v>30</v>
      </c>
      <c r="O112" s="82">
        <v>420</v>
      </c>
      <c r="P112" s="83">
        <v>4440240</v>
      </c>
      <c r="Q112" s="81">
        <f t="shared" si="6"/>
        <v>10572</v>
      </c>
      <c r="R112" s="82">
        <v>35280</v>
      </c>
      <c r="S112" s="83">
        <v>4440240</v>
      </c>
      <c r="T112" s="81">
        <f t="shared" si="7"/>
        <v>125.85714285714286</v>
      </c>
      <c r="U112" s="84"/>
      <c r="V112" s="85"/>
      <c r="W112" s="83"/>
      <c r="X112" s="96">
        <v>11311.111111111111</v>
      </c>
      <c r="Y112" s="97">
        <v>12068.181818181818</v>
      </c>
      <c r="Z112" s="98">
        <v>13125</v>
      </c>
      <c r="AA112" s="96">
        <v>15000</v>
      </c>
      <c r="AB112" s="97">
        <v>18000</v>
      </c>
      <c r="AC112" s="98">
        <v>20000</v>
      </c>
    </row>
    <row r="113" spans="1:29" s="4" customFormat="1" ht="27" customHeight="1" x14ac:dyDescent="0.15">
      <c r="A113" s="19"/>
      <c r="B113" s="79" t="s">
        <v>97</v>
      </c>
      <c r="C113" s="146">
        <v>109</v>
      </c>
      <c r="D113" s="304" t="s">
        <v>198</v>
      </c>
      <c r="E113" s="56">
        <v>2</v>
      </c>
      <c r="F113" s="94">
        <v>40</v>
      </c>
      <c r="G113" s="86">
        <v>470</v>
      </c>
      <c r="H113" s="87">
        <v>3494152</v>
      </c>
      <c r="I113" s="81">
        <v>7434.3659574468084</v>
      </c>
      <c r="J113" s="86">
        <v>52025.5</v>
      </c>
      <c r="K113" s="87">
        <v>3494152</v>
      </c>
      <c r="L113" s="81">
        <v>67.162295412826396</v>
      </c>
      <c r="M113" s="93"/>
      <c r="N113" s="95">
        <v>40</v>
      </c>
      <c r="O113" s="82">
        <v>456</v>
      </c>
      <c r="P113" s="83">
        <v>4131385</v>
      </c>
      <c r="Q113" s="81">
        <f t="shared" si="6"/>
        <v>9060.0548245614027</v>
      </c>
      <c r="R113" s="82">
        <v>51778</v>
      </c>
      <c r="S113" s="83">
        <v>4131385</v>
      </c>
      <c r="T113" s="81">
        <f t="shared" si="7"/>
        <v>79.790354977017273</v>
      </c>
      <c r="U113" s="84"/>
      <c r="V113" s="85"/>
      <c r="W113" s="83"/>
      <c r="X113" s="96">
        <v>6087.5</v>
      </c>
      <c r="Y113" s="97">
        <v>6609.2436974789916</v>
      </c>
      <c r="Z113" s="98">
        <v>6952.9411764705883</v>
      </c>
      <c r="AA113" s="96">
        <v>9300</v>
      </c>
      <c r="AB113" s="97">
        <v>9500</v>
      </c>
      <c r="AC113" s="98">
        <v>10000</v>
      </c>
    </row>
    <row r="114" spans="1:29" s="4" customFormat="1" ht="27" customHeight="1" x14ac:dyDescent="0.15">
      <c r="A114" s="19"/>
      <c r="B114" s="79" t="s">
        <v>97</v>
      </c>
      <c r="C114" s="146">
        <v>110</v>
      </c>
      <c r="D114" s="304" t="s">
        <v>199</v>
      </c>
      <c r="E114" s="56">
        <v>2</v>
      </c>
      <c r="F114" s="94">
        <v>14</v>
      </c>
      <c r="G114" s="86">
        <v>204</v>
      </c>
      <c r="H114" s="87">
        <v>5067170</v>
      </c>
      <c r="I114" s="81">
        <v>24839.068627450979</v>
      </c>
      <c r="J114" s="86">
        <v>20415</v>
      </c>
      <c r="K114" s="87">
        <v>5067170</v>
      </c>
      <c r="L114" s="81">
        <v>248.20818025961302</v>
      </c>
      <c r="M114" s="93"/>
      <c r="N114" s="95">
        <v>19</v>
      </c>
      <c r="O114" s="82">
        <v>239</v>
      </c>
      <c r="P114" s="83">
        <v>6284000</v>
      </c>
      <c r="Q114" s="81">
        <f t="shared" si="6"/>
        <v>26292.887029288704</v>
      </c>
      <c r="R114" s="82">
        <v>26685</v>
      </c>
      <c r="S114" s="83">
        <v>6284000</v>
      </c>
      <c r="T114" s="81">
        <f t="shared" si="7"/>
        <v>235.48810192992318</v>
      </c>
      <c r="U114" s="84"/>
      <c r="V114" s="85"/>
      <c r="W114" s="83"/>
      <c r="X114" s="96">
        <v>20858.609649122805</v>
      </c>
      <c r="Y114" s="97">
        <v>22122.807017543859</v>
      </c>
      <c r="Z114" s="98">
        <v>22815.78947368421</v>
      </c>
      <c r="AA114" s="96">
        <v>27000</v>
      </c>
      <c r="AB114" s="97">
        <v>27500</v>
      </c>
      <c r="AC114" s="98">
        <v>28000</v>
      </c>
    </row>
    <row r="115" spans="1:29" s="4" customFormat="1" ht="27" customHeight="1" x14ac:dyDescent="0.15">
      <c r="A115" s="19"/>
      <c r="B115" s="79" t="s">
        <v>97</v>
      </c>
      <c r="C115" s="146">
        <v>111</v>
      </c>
      <c r="D115" s="304" t="s">
        <v>200</v>
      </c>
      <c r="E115" s="56">
        <v>2</v>
      </c>
      <c r="F115" s="94">
        <v>29</v>
      </c>
      <c r="G115" s="86">
        <v>321</v>
      </c>
      <c r="H115" s="87">
        <v>5283699</v>
      </c>
      <c r="I115" s="81">
        <v>16460.121495327101</v>
      </c>
      <c r="J115" s="86">
        <v>36448</v>
      </c>
      <c r="K115" s="87">
        <v>5283699</v>
      </c>
      <c r="L115" s="81">
        <v>144.96540276558383</v>
      </c>
      <c r="M115" s="93"/>
      <c r="N115" s="95">
        <v>29</v>
      </c>
      <c r="O115" s="82">
        <v>314</v>
      </c>
      <c r="P115" s="83">
        <v>5794230</v>
      </c>
      <c r="Q115" s="81">
        <f t="shared" si="6"/>
        <v>18452.961783439492</v>
      </c>
      <c r="R115" s="82">
        <v>37440</v>
      </c>
      <c r="S115" s="83">
        <v>5794230</v>
      </c>
      <c r="T115" s="81">
        <f t="shared" si="7"/>
        <v>154.76041666666666</v>
      </c>
      <c r="U115" s="84"/>
      <c r="V115" s="85"/>
      <c r="W115" s="83"/>
      <c r="X115" s="96">
        <v>12392.857142857143</v>
      </c>
      <c r="Y115" s="97">
        <v>16066.265060240963</v>
      </c>
      <c r="Z115" s="98">
        <v>16412.650602409638</v>
      </c>
      <c r="AA115" s="96">
        <v>17559.523809523809</v>
      </c>
      <c r="AB115" s="97">
        <v>17708.333333333332</v>
      </c>
      <c r="AC115" s="98">
        <v>17857.142857142859</v>
      </c>
    </row>
    <row r="116" spans="1:29" s="4" customFormat="1" ht="27" customHeight="1" x14ac:dyDescent="0.15">
      <c r="A116" s="19"/>
      <c r="B116" s="79" t="s">
        <v>97</v>
      </c>
      <c r="C116" s="146">
        <v>112</v>
      </c>
      <c r="D116" s="310" t="s">
        <v>201</v>
      </c>
      <c r="E116" s="56">
        <v>2</v>
      </c>
      <c r="F116" s="94">
        <v>25</v>
      </c>
      <c r="G116" s="86">
        <v>448</v>
      </c>
      <c r="H116" s="87">
        <v>7202367</v>
      </c>
      <c r="I116" s="81">
        <v>16076.712053571429</v>
      </c>
      <c r="J116" s="86">
        <v>68579</v>
      </c>
      <c r="K116" s="87">
        <v>7202367</v>
      </c>
      <c r="L116" s="81">
        <v>105.02292246897738</v>
      </c>
      <c r="M116" s="93"/>
      <c r="N116" s="95">
        <v>25</v>
      </c>
      <c r="O116" s="82">
        <v>211</v>
      </c>
      <c r="P116" s="83">
        <v>2685618</v>
      </c>
      <c r="Q116" s="81">
        <f t="shared" si="6"/>
        <v>12728.047393364928</v>
      </c>
      <c r="R116" s="82">
        <v>25344</v>
      </c>
      <c r="S116" s="83">
        <v>2685618</v>
      </c>
      <c r="T116" s="81">
        <f t="shared" si="7"/>
        <v>105.96661931818181</v>
      </c>
      <c r="U116" s="84"/>
      <c r="V116" s="85"/>
      <c r="W116" s="83"/>
      <c r="X116" s="96">
        <v>22462.527472527472</v>
      </c>
      <c r="Y116" s="97">
        <v>33000</v>
      </c>
      <c r="Z116" s="98">
        <v>27834.782608695652</v>
      </c>
      <c r="AA116" s="96">
        <v>12870.37037037037</v>
      </c>
      <c r="AB116" s="97">
        <v>13090.90909090909</v>
      </c>
      <c r="AC116" s="98">
        <v>13125</v>
      </c>
    </row>
    <row r="117" spans="1:29" s="4" customFormat="1" ht="27" customHeight="1" x14ac:dyDescent="0.15">
      <c r="A117" s="19"/>
      <c r="B117" s="79" t="s">
        <v>97</v>
      </c>
      <c r="C117" s="146">
        <v>113</v>
      </c>
      <c r="D117" s="304" t="s">
        <v>202</v>
      </c>
      <c r="E117" s="56">
        <v>5</v>
      </c>
      <c r="F117" s="94">
        <v>20</v>
      </c>
      <c r="G117" s="86">
        <v>258</v>
      </c>
      <c r="H117" s="87">
        <v>2365885</v>
      </c>
      <c r="I117" s="81">
        <v>9170.0968992248054</v>
      </c>
      <c r="J117" s="86">
        <v>14912</v>
      </c>
      <c r="K117" s="87">
        <v>2365885</v>
      </c>
      <c r="L117" s="81">
        <v>158.65645118025751</v>
      </c>
      <c r="M117" s="93"/>
      <c r="N117" s="95">
        <v>20</v>
      </c>
      <c r="O117" s="82">
        <v>147</v>
      </c>
      <c r="P117" s="83">
        <v>1541521</v>
      </c>
      <c r="Q117" s="81">
        <f t="shared" si="6"/>
        <v>10486.537414965986</v>
      </c>
      <c r="R117" s="82">
        <v>14700</v>
      </c>
      <c r="S117" s="83">
        <v>1541521</v>
      </c>
      <c r="T117" s="81">
        <f t="shared" si="7"/>
        <v>104.86537414965986</v>
      </c>
      <c r="U117" s="84"/>
      <c r="V117" s="85"/>
      <c r="W117" s="83"/>
      <c r="X117" s="96">
        <v>9196.0784313725489</v>
      </c>
      <c r="Y117" s="97">
        <v>9816.6666666666661</v>
      </c>
      <c r="Z117" s="98">
        <v>10594.594594594595</v>
      </c>
      <c r="AA117" s="96">
        <v>10923.076923076924</v>
      </c>
      <c r="AB117" s="97">
        <v>11226.190476190477</v>
      </c>
      <c r="AC117" s="98">
        <v>11388.888888888889</v>
      </c>
    </row>
    <row r="118" spans="1:29" s="4" customFormat="1" ht="27" customHeight="1" x14ac:dyDescent="0.15">
      <c r="A118" s="19"/>
      <c r="B118" s="79" t="s">
        <v>97</v>
      </c>
      <c r="C118" s="146">
        <v>114</v>
      </c>
      <c r="D118" s="304" t="s">
        <v>203</v>
      </c>
      <c r="E118" s="56">
        <v>5</v>
      </c>
      <c r="F118" s="94">
        <v>14</v>
      </c>
      <c r="G118" s="86">
        <v>211</v>
      </c>
      <c r="H118" s="87">
        <v>1496499</v>
      </c>
      <c r="I118" s="81">
        <v>7092.4123222748813</v>
      </c>
      <c r="J118" s="86">
        <v>11509.61</v>
      </c>
      <c r="K118" s="87">
        <v>1496499</v>
      </c>
      <c r="L118" s="81">
        <v>130.02169491407614</v>
      </c>
      <c r="M118" s="93"/>
      <c r="N118" s="95">
        <v>14</v>
      </c>
      <c r="O118" s="82">
        <v>304</v>
      </c>
      <c r="P118" s="83">
        <v>2208492</v>
      </c>
      <c r="Q118" s="81">
        <f t="shared" si="6"/>
        <v>7264.7763157894733</v>
      </c>
      <c r="R118" s="82">
        <v>11800</v>
      </c>
      <c r="S118" s="83">
        <v>2208492</v>
      </c>
      <c r="T118" s="81">
        <f t="shared" si="7"/>
        <v>187.16033898305085</v>
      </c>
      <c r="U118" s="84"/>
      <c r="V118" s="85"/>
      <c r="W118" s="83"/>
      <c r="X118" s="96">
        <v>4536.5853658536589</v>
      </c>
      <c r="Y118" s="97">
        <v>4883.333333333333</v>
      </c>
      <c r="Z118" s="98">
        <v>4917.6470588235297</v>
      </c>
      <c r="AA118" s="96">
        <v>10996.774193548386</v>
      </c>
      <c r="AB118" s="97">
        <v>11796.129032258064</v>
      </c>
      <c r="AC118" s="98">
        <v>12272.709677419354</v>
      </c>
    </row>
    <row r="119" spans="1:29" s="4" customFormat="1" ht="27" customHeight="1" x14ac:dyDescent="0.15">
      <c r="A119" s="19"/>
      <c r="B119" s="79" t="s">
        <v>97</v>
      </c>
      <c r="C119" s="146">
        <v>115</v>
      </c>
      <c r="D119" s="304" t="s">
        <v>204</v>
      </c>
      <c r="E119" s="56">
        <v>5</v>
      </c>
      <c r="F119" s="94">
        <v>20</v>
      </c>
      <c r="G119" s="86">
        <v>189</v>
      </c>
      <c r="H119" s="87">
        <v>3674625</v>
      </c>
      <c r="I119" s="81">
        <v>19442.460317460318</v>
      </c>
      <c r="J119" s="86">
        <v>11128</v>
      </c>
      <c r="K119" s="87">
        <v>3674625</v>
      </c>
      <c r="L119" s="81">
        <v>330.2143242271747</v>
      </c>
      <c r="M119" s="93"/>
      <c r="N119" s="95">
        <v>20</v>
      </c>
      <c r="O119" s="82">
        <v>180</v>
      </c>
      <c r="P119" s="83">
        <v>4117355</v>
      </c>
      <c r="Q119" s="81">
        <f t="shared" si="6"/>
        <v>22874.194444444445</v>
      </c>
      <c r="R119" s="82">
        <v>13660</v>
      </c>
      <c r="S119" s="83">
        <v>4117355</v>
      </c>
      <c r="T119" s="81">
        <f t="shared" si="7"/>
        <v>301.41691068814055</v>
      </c>
      <c r="U119" s="84"/>
      <c r="V119" s="85"/>
      <c r="W119" s="83"/>
      <c r="X119" s="96">
        <v>20910.783333333333</v>
      </c>
      <c r="Y119" s="97">
        <v>19010.416666666668</v>
      </c>
      <c r="Z119" s="98">
        <v>19125</v>
      </c>
      <c r="AA119" s="96">
        <v>21904.761904761905</v>
      </c>
      <c r="AB119" s="97">
        <v>22857.142857142859</v>
      </c>
      <c r="AC119" s="98">
        <v>23809.523809523809</v>
      </c>
    </row>
    <row r="120" spans="1:29" s="4" customFormat="1" ht="27" customHeight="1" x14ac:dyDescent="0.15">
      <c r="A120" s="19"/>
      <c r="B120" s="79" t="s">
        <v>97</v>
      </c>
      <c r="C120" s="146">
        <v>116</v>
      </c>
      <c r="D120" s="304" t="s">
        <v>205</v>
      </c>
      <c r="E120" s="56">
        <v>5</v>
      </c>
      <c r="F120" s="94">
        <v>20</v>
      </c>
      <c r="G120" s="86">
        <v>219</v>
      </c>
      <c r="H120" s="87">
        <v>2459253</v>
      </c>
      <c r="I120" s="81">
        <v>11229.465753424658</v>
      </c>
      <c r="J120" s="86">
        <v>17888</v>
      </c>
      <c r="K120" s="87">
        <v>2459253</v>
      </c>
      <c r="L120" s="81">
        <v>137.48060152057246</v>
      </c>
      <c r="M120" s="93"/>
      <c r="N120" s="95">
        <v>20</v>
      </c>
      <c r="O120" s="82">
        <v>233</v>
      </c>
      <c r="P120" s="83">
        <v>2874329</v>
      </c>
      <c r="Q120" s="81">
        <f t="shared" si="6"/>
        <v>12336.175965665236</v>
      </c>
      <c r="R120" s="82">
        <v>20314.5</v>
      </c>
      <c r="S120" s="83">
        <v>2874329</v>
      </c>
      <c r="T120" s="81">
        <f t="shared" si="7"/>
        <v>141.49149622191047</v>
      </c>
      <c r="U120" s="84"/>
      <c r="V120" s="85"/>
      <c r="W120" s="83"/>
      <c r="X120" s="96">
        <v>12266.666666666666</v>
      </c>
      <c r="Y120" s="97">
        <v>15000</v>
      </c>
      <c r="Z120" s="98">
        <v>16000</v>
      </c>
      <c r="AA120" s="96">
        <v>12500</v>
      </c>
      <c r="AB120" s="97">
        <v>13333.333333333334</v>
      </c>
      <c r="AC120" s="98">
        <v>14166.666666666666</v>
      </c>
    </row>
    <row r="121" spans="1:29" s="4" customFormat="1" ht="27" customHeight="1" x14ac:dyDescent="0.15">
      <c r="A121" s="19"/>
      <c r="B121" s="79" t="s">
        <v>97</v>
      </c>
      <c r="C121" s="146">
        <v>117</v>
      </c>
      <c r="D121" s="304" t="s">
        <v>206</v>
      </c>
      <c r="E121" s="56">
        <v>2</v>
      </c>
      <c r="F121" s="94">
        <v>10</v>
      </c>
      <c r="G121" s="86">
        <v>126</v>
      </c>
      <c r="H121" s="87">
        <v>943930</v>
      </c>
      <c r="I121" s="81">
        <v>7491.5079365079364</v>
      </c>
      <c r="J121" s="86">
        <v>15402</v>
      </c>
      <c r="K121" s="87">
        <v>943930</v>
      </c>
      <c r="L121" s="81">
        <v>61.286196597844437</v>
      </c>
      <c r="M121" s="93"/>
      <c r="N121" s="95">
        <v>10</v>
      </c>
      <c r="O121" s="82">
        <v>97</v>
      </c>
      <c r="P121" s="83">
        <v>828905</v>
      </c>
      <c r="Q121" s="81">
        <f t="shared" si="6"/>
        <v>8545.4123711340198</v>
      </c>
      <c r="R121" s="82">
        <v>9000</v>
      </c>
      <c r="S121" s="83">
        <v>828905</v>
      </c>
      <c r="T121" s="81">
        <f t="shared" si="7"/>
        <v>92.100555555555559</v>
      </c>
      <c r="U121" s="84"/>
      <c r="V121" s="85"/>
      <c r="W121" s="83"/>
      <c r="X121" s="96">
        <v>6928.4305555555557</v>
      </c>
      <c r="Y121" s="97">
        <v>6836.4416666666666</v>
      </c>
      <c r="Z121" s="98">
        <v>7308.333333333333</v>
      </c>
      <c r="AA121" s="96">
        <v>8857.0412371134025</v>
      </c>
      <c r="AB121" s="97">
        <v>9587.6288659793809</v>
      </c>
      <c r="AC121" s="98">
        <v>10309.278350515464</v>
      </c>
    </row>
    <row r="122" spans="1:29" s="4" customFormat="1" ht="27" customHeight="1" x14ac:dyDescent="0.15">
      <c r="A122" s="19"/>
      <c r="B122" s="79" t="s">
        <v>97</v>
      </c>
      <c r="C122" s="146">
        <v>118</v>
      </c>
      <c r="D122" s="304" t="s">
        <v>207</v>
      </c>
      <c r="E122" s="56">
        <v>2</v>
      </c>
      <c r="F122" s="94">
        <v>20</v>
      </c>
      <c r="G122" s="86">
        <v>216</v>
      </c>
      <c r="H122" s="87">
        <v>1187607</v>
      </c>
      <c r="I122" s="81">
        <v>5498.1805555555557</v>
      </c>
      <c r="J122" s="86">
        <v>72252</v>
      </c>
      <c r="K122" s="87">
        <v>1187607</v>
      </c>
      <c r="L122" s="81">
        <v>16.437012124231856</v>
      </c>
      <c r="M122" s="93"/>
      <c r="N122" s="95">
        <v>20</v>
      </c>
      <c r="O122" s="82">
        <v>195</v>
      </c>
      <c r="P122" s="83">
        <v>1098886</v>
      </c>
      <c r="Q122" s="81">
        <f t="shared" si="6"/>
        <v>5635.3128205128205</v>
      </c>
      <c r="R122" s="82">
        <v>20721</v>
      </c>
      <c r="S122" s="83">
        <v>1098886</v>
      </c>
      <c r="T122" s="81">
        <f t="shared" si="7"/>
        <v>53.03247912745524</v>
      </c>
      <c r="U122" s="84"/>
      <c r="V122" s="85"/>
      <c r="W122" s="83"/>
      <c r="X122" s="96">
        <v>5636.5740740740739</v>
      </c>
      <c r="Y122" s="97">
        <v>5775.4629629629626</v>
      </c>
      <c r="Z122" s="98">
        <v>5776.2638888888887</v>
      </c>
      <c r="AA122" s="96">
        <v>5934.3434343434346</v>
      </c>
      <c r="AB122" s="97">
        <v>6442.7860696517409</v>
      </c>
      <c r="AC122" s="98">
        <v>6740.1960784313724</v>
      </c>
    </row>
    <row r="123" spans="1:29" s="4" customFormat="1" ht="27" customHeight="1" x14ac:dyDescent="0.15">
      <c r="A123" s="19"/>
      <c r="B123" s="79" t="s">
        <v>97</v>
      </c>
      <c r="C123" s="146">
        <v>119</v>
      </c>
      <c r="D123" s="302" t="s">
        <v>208</v>
      </c>
      <c r="E123" s="56">
        <v>2</v>
      </c>
      <c r="F123" s="94">
        <v>25</v>
      </c>
      <c r="G123" s="86">
        <v>243</v>
      </c>
      <c r="H123" s="87">
        <v>2530650</v>
      </c>
      <c r="I123" s="81">
        <v>10414.197530864198</v>
      </c>
      <c r="J123" s="86">
        <v>21235</v>
      </c>
      <c r="K123" s="87">
        <v>2530650</v>
      </c>
      <c r="L123" s="81">
        <v>119.17353425947728</v>
      </c>
      <c r="M123" s="93"/>
      <c r="N123" s="95">
        <v>25</v>
      </c>
      <c r="O123" s="82">
        <v>226</v>
      </c>
      <c r="P123" s="83">
        <v>2400990</v>
      </c>
      <c r="Q123" s="81">
        <f t="shared" si="6"/>
        <v>10623.849557522124</v>
      </c>
      <c r="R123" s="82">
        <v>18300</v>
      </c>
      <c r="S123" s="83">
        <v>2400990</v>
      </c>
      <c r="T123" s="81">
        <f t="shared" si="7"/>
        <v>131.2016393442623</v>
      </c>
      <c r="U123" s="84"/>
      <c r="V123" s="85"/>
      <c r="W123" s="83"/>
      <c r="X123" s="96">
        <v>10912.698412698413</v>
      </c>
      <c r="Y123" s="97">
        <v>9711.9341563786002</v>
      </c>
      <c r="Z123" s="98">
        <v>10207.738095238095</v>
      </c>
      <c r="AA123" s="96">
        <v>11000</v>
      </c>
      <c r="AB123" s="97">
        <v>11300</v>
      </c>
      <c r="AC123" s="98">
        <v>11600</v>
      </c>
    </row>
    <row r="124" spans="1:29" s="4" customFormat="1" ht="27" customHeight="1" x14ac:dyDescent="0.15">
      <c r="A124" s="19"/>
      <c r="B124" s="79" t="s">
        <v>97</v>
      </c>
      <c r="C124" s="146">
        <v>120</v>
      </c>
      <c r="D124" s="304" t="s">
        <v>209</v>
      </c>
      <c r="E124" s="56">
        <v>5</v>
      </c>
      <c r="F124" s="94">
        <v>14</v>
      </c>
      <c r="G124" s="86">
        <v>227</v>
      </c>
      <c r="H124" s="87">
        <v>1561100</v>
      </c>
      <c r="I124" s="81">
        <v>6877.0925110132157</v>
      </c>
      <c r="J124" s="86">
        <v>11024</v>
      </c>
      <c r="K124" s="87">
        <v>1561100</v>
      </c>
      <c r="L124" s="81">
        <v>141.60921625544267</v>
      </c>
      <c r="M124" s="93"/>
      <c r="N124" s="95">
        <v>14</v>
      </c>
      <c r="O124" s="82">
        <v>198</v>
      </c>
      <c r="P124" s="83">
        <v>1267500</v>
      </c>
      <c r="Q124" s="81">
        <f t="shared" si="6"/>
        <v>6401.515151515152</v>
      </c>
      <c r="R124" s="82">
        <v>10116</v>
      </c>
      <c r="S124" s="83">
        <v>1267500</v>
      </c>
      <c r="T124" s="81">
        <f t="shared" si="7"/>
        <v>125.29655990510084</v>
      </c>
      <c r="U124" s="84"/>
      <c r="V124" s="85"/>
      <c r="W124" s="83"/>
      <c r="X124" s="96">
        <v>6960</v>
      </c>
      <c r="Y124" s="97">
        <v>7440</v>
      </c>
      <c r="Z124" s="98">
        <v>7808.0192307692305</v>
      </c>
      <c r="AA124" s="96">
        <v>7500</v>
      </c>
      <c r="AB124" s="97">
        <v>8000</v>
      </c>
      <c r="AC124" s="98">
        <v>8500</v>
      </c>
    </row>
    <row r="125" spans="1:29" s="4" customFormat="1" ht="27" customHeight="1" x14ac:dyDescent="0.15">
      <c r="A125" s="19"/>
      <c r="B125" s="79" t="s">
        <v>97</v>
      </c>
      <c r="C125" s="146">
        <v>121</v>
      </c>
      <c r="D125" s="304" t="s">
        <v>210</v>
      </c>
      <c r="E125" s="56">
        <v>2</v>
      </c>
      <c r="F125" s="94">
        <v>25</v>
      </c>
      <c r="G125" s="86">
        <v>238</v>
      </c>
      <c r="H125" s="87">
        <v>3480687</v>
      </c>
      <c r="I125" s="81">
        <v>14624.735294117647</v>
      </c>
      <c r="J125" s="86">
        <v>28020</v>
      </c>
      <c r="K125" s="87">
        <v>3480687</v>
      </c>
      <c r="L125" s="81">
        <v>124.22152034261242</v>
      </c>
      <c r="M125" s="93"/>
      <c r="N125" s="95">
        <v>25</v>
      </c>
      <c r="O125" s="82">
        <v>251</v>
      </c>
      <c r="P125" s="83">
        <v>3520526</v>
      </c>
      <c r="Q125" s="81">
        <f t="shared" si="6"/>
        <v>14026</v>
      </c>
      <c r="R125" s="82">
        <v>29058</v>
      </c>
      <c r="S125" s="83">
        <v>3520526</v>
      </c>
      <c r="T125" s="81">
        <f t="shared" si="7"/>
        <v>121.15513799986235</v>
      </c>
      <c r="U125" s="84"/>
      <c r="V125" s="85"/>
      <c r="W125" s="83"/>
      <c r="X125" s="96">
        <v>14000</v>
      </c>
      <c r="Y125" s="97">
        <v>14500</v>
      </c>
      <c r="Z125" s="98">
        <v>15000</v>
      </c>
      <c r="AA125" s="96">
        <v>14565.217391304348</v>
      </c>
      <c r="AB125" s="97">
        <v>15005.208333333334</v>
      </c>
      <c r="AC125" s="98">
        <v>15510.5</v>
      </c>
    </row>
    <row r="126" spans="1:29" s="4" customFormat="1" ht="27" customHeight="1" x14ac:dyDescent="0.15">
      <c r="A126" s="19"/>
      <c r="B126" s="79" t="s">
        <v>97</v>
      </c>
      <c r="C126" s="146">
        <v>122</v>
      </c>
      <c r="D126" s="304" t="s">
        <v>211</v>
      </c>
      <c r="E126" s="56">
        <v>2</v>
      </c>
      <c r="F126" s="94">
        <v>20</v>
      </c>
      <c r="G126" s="86">
        <v>415</v>
      </c>
      <c r="H126" s="87">
        <v>6297713</v>
      </c>
      <c r="I126" s="81">
        <v>15175.21204819277</v>
      </c>
      <c r="J126" s="86">
        <v>13704.5</v>
      </c>
      <c r="K126" s="87">
        <v>6297713</v>
      </c>
      <c r="L126" s="81">
        <v>459.53613776496769</v>
      </c>
      <c r="M126" s="93"/>
      <c r="N126" s="95">
        <v>10</v>
      </c>
      <c r="O126" s="82">
        <v>467</v>
      </c>
      <c r="P126" s="83">
        <v>5901265</v>
      </c>
      <c r="Q126" s="81">
        <f t="shared" si="6"/>
        <v>12636.541755888651</v>
      </c>
      <c r="R126" s="82">
        <v>13531</v>
      </c>
      <c r="S126" s="83">
        <v>5901265</v>
      </c>
      <c r="T126" s="81">
        <f t="shared" si="7"/>
        <v>436.12925873919147</v>
      </c>
      <c r="U126" s="84"/>
      <c r="V126" s="85"/>
      <c r="W126" s="83"/>
      <c r="X126" s="96">
        <v>17500</v>
      </c>
      <c r="Y126" s="97">
        <v>17000</v>
      </c>
      <c r="Z126" s="98">
        <v>17050</v>
      </c>
      <c r="AA126" s="96">
        <v>15000</v>
      </c>
      <c r="AB126" s="97">
        <v>16102.430555555555</v>
      </c>
      <c r="AC126" s="98">
        <v>17095.95882352941</v>
      </c>
    </row>
    <row r="127" spans="1:29" s="4" customFormat="1" ht="27" customHeight="1" x14ac:dyDescent="0.15">
      <c r="A127" s="19"/>
      <c r="B127" s="79" t="s">
        <v>97</v>
      </c>
      <c r="C127" s="146">
        <v>123</v>
      </c>
      <c r="D127" s="304" t="s">
        <v>212</v>
      </c>
      <c r="E127" s="56">
        <v>5</v>
      </c>
      <c r="F127" s="94">
        <v>20</v>
      </c>
      <c r="G127" s="86">
        <v>240</v>
      </c>
      <c r="H127" s="87">
        <v>8331303</v>
      </c>
      <c r="I127" s="81">
        <v>34713.762499999997</v>
      </c>
      <c r="J127" s="86">
        <v>23242</v>
      </c>
      <c r="K127" s="87">
        <v>8331303</v>
      </c>
      <c r="L127" s="81">
        <v>358.45895361844936</v>
      </c>
      <c r="M127" s="93"/>
      <c r="N127" s="95">
        <v>20</v>
      </c>
      <c r="O127" s="82">
        <v>247</v>
      </c>
      <c r="P127" s="83">
        <v>9733350</v>
      </c>
      <c r="Q127" s="81">
        <f t="shared" si="6"/>
        <v>39406.275303643728</v>
      </c>
      <c r="R127" s="82">
        <v>25555</v>
      </c>
      <c r="S127" s="83">
        <v>9733350</v>
      </c>
      <c r="T127" s="81">
        <f t="shared" si="7"/>
        <v>380.87849735863824</v>
      </c>
      <c r="U127" s="84"/>
      <c r="V127" s="85"/>
      <c r="W127" s="83"/>
      <c r="X127" s="96">
        <v>31034.482758620688</v>
      </c>
      <c r="Y127" s="97">
        <v>32758.620689655174</v>
      </c>
      <c r="Z127" s="98">
        <v>34482.758620689652</v>
      </c>
      <c r="AA127" s="96">
        <v>40809</v>
      </c>
      <c r="AB127" s="97">
        <v>41200</v>
      </c>
      <c r="AC127" s="98">
        <v>42276</v>
      </c>
    </row>
    <row r="128" spans="1:29" s="4" customFormat="1" ht="27" customHeight="1" x14ac:dyDescent="0.15">
      <c r="A128" s="19"/>
      <c r="B128" s="79" t="s">
        <v>97</v>
      </c>
      <c r="C128" s="146">
        <v>124</v>
      </c>
      <c r="D128" s="304" t="s">
        <v>213</v>
      </c>
      <c r="E128" s="56">
        <v>2</v>
      </c>
      <c r="F128" s="94">
        <v>40</v>
      </c>
      <c r="G128" s="86">
        <v>421</v>
      </c>
      <c r="H128" s="87">
        <v>3170350</v>
      </c>
      <c r="I128" s="81">
        <v>7530.5225653206653</v>
      </c>
      <c r="J128" s="86">
        <v>43740</v>
      </c>
      <c r="K128" s="87">
        <v>3170350</v>
      </c>
      <c r="L128" s="81">
        <v>72.481710105166897</v>
      </c>
      <c r="M128" s="93"/>
      <c r="N128" s="95">
        <v>40</v>
      </c>
      <c r="O128" s="82">
        <v>450</v>
      </c>
      <c r="P128" s="83">
        <v>3414226</v>
      </c>
      <c r="Q128" s="81">
        <f t="shared" ref="Q128:Q188" si="8">IF(AND(O128&gt;0,P128&gt;0),P128/O128,0)</f>
        <v>7587.1688888888893</v>
      </c>
      <c r="R128" s="82">
        <v>45072</v>
      </c>
      <c r="S128" s="83">
        <v>3414226</v>
      </c>
      <c r="T128" s="81">
        <f t="shared" ref="T128:T188" si="9">IF(AND(R128&gt;0,S128&gt;0),S128/R128,0)</f>
        <v>75.750488107916226</v>
      </c>
      <c r="U128" s="84"/>
      <c r="V128" s="85"/>
      <c r="W128" s="83"/>
      <c r="X128" s="96">
        <v>6142.6470588235297</v>
      </c>
      <c r="Y128" s="97">
        <v>6190.4761904761908</v>
      </c>
      <c r="Z128" s="98">
        <v>6182.8703703703704</v>
      </c>
      <c r="AA128" s="96">
        <v>7692.3076923076924</v>
      </c>
      <c r="AB128" s="97">
        <v>7826.086956521739</v>
      </c>
      <c r="AC128" s="98">
        <v>7956.989247311828</v>
      </c>
    </row>
    <row r="129" spans="1:29" s="4" customFormat="1" ht="27" customHeight="1" x14ac:dyDescent="0.15">
      <c r="A129" s="19"/>
      <c r="B129" s="79" t="s">
        <v>97</v>
      </c>
      <c r="C129" s="146">
        <v>125</v>
      </c>
      <c r="D129" s="304" t="s">
        <v>214</v>
      </c>
      <c r="E129" s="56">
        <v>2</v>
      </c>
      <c r="F129" s="94">
        <v>30</v>
      </c>
      <c r="G129" s="86">
        <v>306</v>
      </c>
      <c r="H129" s="87">
        <v>2980484</v>
      </c>
      <c r="I129" s="81">
        <v>9740.1437908496737</v>
      </c>
      <c r="J129" s="86">
        <v>30187</v>
      </c>
      <c r="K129" s="87">
        <v>2980484</v>
      </c>
      <c r="L129" s="81">
        <v>98.734024580117264</v>
      </c>
      <c r="M129" s="93"/>
      <c r="N129" s="95">
        <v>30</v>
      </c>
      <c r="O129" s="82">
        <v>298</v>
      </c>
      <c r="P129" s="83">
        <v>3010873</v>
      </c>
      <c r="Q129" s="81">
        <f t="shared" si="8"/>
        <v>10103.600671140939</v>
      </c>
      <c r="R129" s="82">
        <v>32376</v>
      </c>
      <c r="S129" s="83">
        <v>3010873</v>
      </c>
      <c r="T129" s="81">
        <f t="shared" si="9"/>
        <v>92.997065727699535</v>
      </c>
      <c r="U129" s="84"/>
      <c r="V129" s="85"/>
      <c r="W129" s="83"/>
      <c r="X129" s="96">
        <v>6526.5625</v>
      </c>
      <c r="Y129" s="97">
        <v>6218.75</v>
      </c>
      <c r="Z129" s="98">
        <v>6944.375</v>
      </c>
      <c r="AA129" s="96">
        <v>11071.428571428571</v>
      </c>
      <c r="AB129" s="97">
        <v>12075.471698113208</v>
      </c>
      <c r="AC129" s="98">
        <v>12307.692307692309</v>
      </c>
    </row>
    <row r="130" spans="1:29" s="4" customFormat="1" ht="27" customHeight="1" x14ac:dyDescent="0.15">
      <c r="A130" s="19"/>
      <c r="B130" s="79" t="s">
        <v>97</v>
      </c>
      <c r="C130" s="146">
        <v>126</v>
      </c>
      <c r="D130" s="298" t="s">
        <v>215</v>
      </c>
      <c r="E130" s="56">
        <v>5</v>
      </c>
      <c r="F130" s="94">
        <v>20</v>
      </c>
      <c r="G130" s="86">
        <v>180</v>
      </c>
      <c r="H130" s="87">
        <v>761150</v>
      </c>
      <c r="I130" s="81">
        <v>4228.6111111111113</v>
      </c>
      <c r="J130" s="86">
        <v>11983.5</v>
      </c>
      <c r="K130" s="87">
        <v>761150</v>
      </c>
      <c r="L130" s="81">
        <v>63.516501856719657</v>
      </c>
      <c r="M130" s="93"/>
      <c r="N130" s="95">
        <v>20</v>
      </c>
      <c r="O130" s="82">
        <v>155</v>
      </c>
      <c r="P130" s="83">
        <v>958750</v>
      </c>
      <c r="Q130" s="81">
        <f t="shared" si="8"/>
        <v>6185.4838709677415</v>
      </c>
      <c r="R130" s="82">
        <v>2785</v>
      </c>
      <c r="S130" s="83">
        <v>958750</v>
      </c>
      <c r="T130" s="81">
        <f t="shared" si="9"/>
        <v>344.25493716337525</v>
      </c>
      <c r="U130" s="84"/>
      <c r="V130" s="85"/>
      <c r="W130" s="83"/>
      <c r="X130" s="96">
        <v>5842.7586206896549</v>
      </c>
      <c r="Y130" s="97">
        <v>8622.6111111111113</v>
      </c>
      <c r="Z130" s="98">
        <v>10122.019607843138</v>
      </c>
      <c r="AA130" s="96">
        <v>12740.878787878788</v>
      </c>
      <c r="AB130" s="97">
        <v>17954.545454545456</v>
      </c>
      <c r="AC130" s="98">
        <v>18181.81818181818</v>
      </c>
    </row>
    <row r="131" spans="1:29" s="4" customFormat="1" ht="27" customHeight="1" x14ac:dyDescent="0.15">
      <c r="A131" s="19"/>
      <c r="B131" s="79" t="s">
        <v>97</v>
      </c>
      <c r="C131" s="146">
        <v>127</v>
      </c>
      <c r="D131" s="304" t="s">
        <v>216</v>
      </c>
      <c r="E131" s="56">
        <v>2</v>
      </c>
      <c r="F131" s="94">
        <v>20</v>
      </c>
      <c r="G131" s="86">
        <v>240</v>
      </c>
      <c r="H131" s="87">
        <v>3149132</v>
      </c>
      <c r="I131" s="81">
        <v>13121.383333333333</v>
      </c>
      <c r="J131" s="86">
        <v>19535</v>
      </c>
      <c r="K131" s="87">
        <v>3149132</v>
      </c>
      <c r="L131" s="81">
        <v>161.20460711543384</v>
      </c>
      <c r="M131" s="93"/>
      <c r="N131" s="95">
        <v>20</v>
      </c>
      <c r="O131" s="82">
        <v>231</v>
      </c>
      <c r="P131" s="83">
        <v>3056591</v>
      </c>
      <c r="Q131" s="81">
        <f t="shared" si="8"/>
        <v>13231.995670995671</v>
      </c>
      <c r="R131" s="82">
        <v>17138</v>
      </c>
      <c r="S131" s="83">
        <v>3056591</v>
      </c>
      <c r="T131" s="81">
        <f t="shared" si="9"/>
        <v>178.35167464114832</v>
      </c>
      <c r="U131" s="84"/>
      <c r="V131" s="85"/>
      <c r="W131" s="83"/>
      <c r="X131" s="96">
        <v>14552.631578947368</v>
      </c>
      <c r="Y131" s="97">
        <v>14703.157894736842</v>
      </c>
      <c r="Z131" s="98">
        <v>14805.263157894737</v>
      </c>
      <c r="AA131" s="96">
        <v>13393.939393939394</v>
      </c>
      <c r="AB131" s="97">
        <v>13413.419913419913</v>
      </c>
      <c r="AC131" s="98">
        <v>13606.060606060606</v>
      </c>
    </row>
    <row r="132" spans="1:29" s="4" customFormat="1" ht="27" customHeight="1" x14ac:dyDescent="0.15">
      <c r="A132" s="19"/>
      <c r="B132" s="79" t="s">
        <v>97</v>
      </c>
      <c r="C132" s="146">
        <v>128</v>
      </c>
      <c r="D132" s="304" t="s">
        <v>217</v>
      </c>
      <c r="E132" s="56">
        <v>5</v>
      </c>
      <c r="F132" s="94">
        <v>10</v>
      </c>
      <c r="G132" s="86">
        <v>108</v>
      </c>
      <c r="H132" s="87">
        <v>907000</v>
      </c>
      <c r="I132" s="81">
        <v>8398.1481481481478</v>
      </c>
      <c r="J132" s="86">
        <v>13464</v>
      </c>
      <c r="K132" s="87">
        <v>907000</v>
      </c>
      <c r="L132" s="81">
        <v>67.364824717765899</v>
      </c>
      <c r="M132" s="93"/>
      <c r="N132" s="95">
        <v>10</v>
      </c>
      <c r="O132" s="82">
        <v>112</v>
      </c>
      <c r="P132" s="83">
        <v>897000</v>
      </c>
      <c r="Q132" s="81">
        <f t="shared" si="8"/>
        <v>8008.9285714285716</v>
      </c>
      <c r="R132" s="82">
        <v>15624</v>
      </c>
      <c r="S132" s="83">
        <v>897000</v>
      </c>
      <c r="T132" s="81">
        <f t="shared" si="9"/>
        <v>57.411674347158218</v>
      </c>
      <c r="U132" s="84"/>
      <c r="V132" s="85"/>
      <c r="W132" s="83"/>
      <c r="X132" s="96">
        <v>9120.3703703703704</v>
      </c>
      <c r="Y132" s="97">
        <v>8495.3703703703704</v>
      </c>
      <c r="Z132" s="98">
        <v>8750</v>
      </c>
      <c r="AA132" s="96">
        <v>8250</v>
      </c>
      <c r="AB132" s="97">
        <v>8333.3333333333339</v>
      </c>
      <c r="AC132" s="98">
        <v>8750</v>
      </c>
    </row>
    <row r="133" spans="1:29" s="4" customFormat="1" ht="27" customHeight="1" x14ac:dyDescent="0.15">
      <c r="A133" s="19"/>
      <c r="B133" s="79" t="s">
        <v>97</v>
      </c>
      <c r="C133" s="146">
        <v>129</v>
      </c>
      <c r="D133" s="304" t="s">
        <v>218</v>
      </c>
      <c r="E133" s="56">
        <v>5</v>
      </c>
      <c r="F133" s="94">
        <v>20</v>
      </c>
      <c r="G133" s="86">
        <v>162</v>
      </c>
      <c r="H133" s="87">
        <v>1423580</v>
      </c>
      <c r="I133" s="81">
        <v>8787.5308641975316</v>
      </c>
      <c r="J133" s="86">
        <v>12612</v>
      </c>
      <c r="K133" s="87">
        <v>1423580</v>
      </c>
      <c r="L133" s="81">
        <v>112.87503964478275</v>
      </c>
      <c r="M133" s="93"/>
      <c r="N133" s="95">
        <v>20</v>
      </c>
      <c r="O133" s="82">
        <v>143</v>
      </c>
      <c r="P133" s="83">
        <v>1695430</v>
      </c>
      <c r="Q133" s="81">
        <f t="shared" si="8"/>
        <v>11856.153846153846</v>
      </c>
      <c r="R133" s="82">
        <v>11188</v>
      </c>
      <c r="S133" s="83">
        <v>1695430</v>
      </c>
      <c r="T133" s="81">
        <f t="shared" si="9"/>
        <v>151.54004290311047</v>
      </c>
      <c r="U133" s="84"/>
      <c r="V133" s="85"/>
      <c r="W133" s="83"/>
      <c r="X133" s="96">
        <v>5000</v>
      </c>
      <c r="Y133" s="97">
        <v>7000</v>
      </c>
      <c r="Z133" s="98">
        <v>8316.3541666666661</v>
      </c>
      <c r="AA133" s="96">
        <v>13600.223183149672</v>
      </c>
      <c r="AB133" s="97">
        <v>15700.23027004396</v>
      </c>
      <c r="AC133" s="98">
        <v>18099.547511312216</v>
      </c>
    </row>
    <row r="134" spans="1:29" s="4" customFormat="1" ht="27" customHeight="1" x14ac:dyDescent="0.15">
      <c r="A134" s="19"/>
      <c r="B134" s="79" t="s">
        <v>97</v>
      </c>
      <c r="C134" s="146">
        <v>130</v>
      </c>
      <c r="D134" s="304" t="s">
        <v>219</v>
      </c>
      <c r="E134" s="56">
        <v>2</v>
      </c>
      <c r="F134" s="94">
        <v>20</v>
      </c>
      <c r="G134" s="86">
        <v>222</v>
      </c>
      <c r="H134" s="87">
        <v>1616800</v>
      </c>
      <c r="I134" s="81">
        <v>7282.8828828828828</v>
      </c>
      <c r="J134" s="86">
        <v>15075</v>
      </c>
      <c r="K134" s="87">
        <v>1616800</v>
      </c>
      <c r="L134" s="81">
        <v>107.25041459369818</v>
      </c>
      <c r="M134" s="93"/>
      <c r="N134" s="95">
        <v>20</v>
      </c>
      <c r="O134" s="82">
        <v>230</v>
      </c>
      <c r="P134" s="83">
        <v>2188300</v>
      </c>
      <c r="Q134" s="81">
        <f t="shared" si="8"/>
        <v>9514.347826086956</v>
      </c>
      <c r="R134" s="82">
        <v>19110</v>
      </c>
      <c r="S134" s="83">
        <v>2188300</v>
      </c>
      <c r="T134" s="81">
        <f t="shared" si="9"/>
        <v>114.51072736787023</v>
      </c>
      <c r="U134" s="84"/>
      <c r="V134" s="85"/>
      <c r="W134" s="83"/>
      <c r="X134" s="96">
        <v>6136.1702127659573</v>
      </c>
      <c r="Y134" s="97">
        <v>6493.6170212765956</v>
      </c>
      <c r="Z134" s="98">
        <v>6883.4042553191493</v>
      </c>
      <c r="AA134" s="96">
        <v>9782.608695652174</v>
      </c>
      <c r="AB134" s="97">
        <v>9956.5217391304341</v>
      </c>
      <c r="AC134" s="98">
        <v>10434.782608695652</v>
      </c>
    </row>
    <row r="135" spans="1:29" s="4" customFormat="1" ht="27" customHeight="1" x14ac:dyDescent="0.15">
      <c r="A135" s="19"/>
      <c r="B135" s="79" t="s">
        <v>97</v>
      </c>
      <c r="C135" s="146">
        <v>131</v>
      </c>
      <c r="D135" s="304" t="s">
        <v>220</v>
      </c>
      <c r="E135" s="56">
        <v>5</v>
      </c>
      <c r="F135" s="94">
        <v>20</v>
      </c>
      <c r="G135" s="86">
        <v>261</v>
      </c>
      <c r="H135" s="87">
        <v>1330760</v>
      </c>
      <c r="I135" s="81">
        <v>5098.6973180076629</v>
      </c>
      <c r="J135" s="86">
        <v>7605</v>
      </c>
      <c r="K135" s="87">
        <v>1330760</v>
      </c>
      <c r="L135" s="81">
        <v>174.98487836949374</v>
      </c>
      <c r="M135" s="93"/>
      <c r="N135" s="95">
        <v>20</v>
      </c>
      <c r="O135" s="82">
        <v>248</v>
      </c>
      <c r="P135" s="83">
        <v>1706898</v>
      </c>
      <c r="Q135" s="81">
        <f t="shared" si="8"/>
        <v>6882.6532258064517</v>
      </c>
      <c r="R135" s="82">
        <v>6918</v>
      </c>
      <c r="S135" s="83">
        <v>1706898</v>
      </c>
      <c r="T135" s="81">
        <f t="shared" si="9"/>
        <v>246.7328707718994</v>
      </c>
      <c r="U135" s="84"/>
      <c r="V135" s="85"/>
      <c r="W135" s="83"/>
      <c r="X135" s="96">
        <v>5398.8888888888887</v>
      </c>
      <c r="Y135" s="97">
        <v>5471.8</v>
      </c>
      <c r="Z135" s="98">
        <v>5581.4620689655176</v>
      </c>
      <c r="AA135" s="96">
        <v>7115.3846153846152</v>
      </c>
      <c r="AB135" s="97">
        <v>7333.333333333333</v>
      </c>
      <c r="AC135" s="98">
        <v>7678.5714285714284</v>
      </c>
    </row>
    <row r="136" spans="1:29" s="4" customFormat="1" ht="27" customHeight="1" x14ac:dyDescent="0.15">
      <c r="A136" s="19"/>
      <c r="B136" s="79" t="s">
        <v>97</v>
      </c>
      <c r="C136" s="146">
        <v>132</v>
      </c>
      <c r="D136" s="304" t="s">
        <v>221</v>
      </c>
      <c r="E136" s="56">
        <v>5</v>
      </c>
      <c r="F136" s="94">
        <v>20</v>
      </c>
      <c r="G136" s="86">
        <v>249</v>
      </c>
      <c r="H136" s="87">
        <v>1175275</v>
      </c>
      <c r="I136" s="81">
        <v>4719.9799196787153</v>
      </c>
      <c r="J136" s="86">
        <v>11102</v>
      </c>
      <c r="K136" s="87">
        <v>1175275</v>
      </c>
      <c r="L136" s="81">
        <v>105.86155647631057</v>
      </c>
      <c r="M136" s="93"/>
      <c r="N136" s="95">
        <v>20</v>
      </c>
      <c r="O136" s="82">
        <v>260</v>
      </c>
      <c r="P136" s="83">
        <v>2620576</v>
      </c>
      <c r="Q136" s="81">
        <f t="shared" si="8"/>
        <v>10079.138461538461</v>
      </c>
      <c r="R136" s="82">
        <v>12277.8</v>
      </c>
      <c r="S136" s="83">
        <v>2620576</v>
      </c>
      <c r="T136" s="81">
        <f t="shared" si="9"/>
        <v>213.44019286842922</v>
      </c>
      <c r="U136" s="84"/>
      <c r="V136" s="85"/>
      <c r="W136" s="83"/>
      <c r="X136" s="96">
        <v>6406.4885496183206</v>
      </c>
      <c r="Y136" s="97">
        <v>7391.304347826087</v>
      </c>
      <c r="Z136" s="98">
        <v>7659.5744680851067</v>
      </c>
      <c r="AA136" s="96">
        <v>10370.37037037037</v>
      </c>
      <c r="AB136" s="97">
        <v>10545.454545454546</v>
      </c>
      <c r="AC136" s="98">
        <v>10714.285714285714</v>
      </c>
    </row>
    <row r="137" spans="1:29" s="4" customFormat="1" ht="27" customHeight="1" x14ac:dyDescent="0.15">
      <c r="A137" s="19"/>
      <c r="B137" s="79" t="s">
        <v>97</v>
      </c>
      <c r="C137" s="146">
        <v>133</v>
      </c>
      <c r="D137" s="304" t="s">
        <v>222</v>
      </c>
      <c r="E137" s="56">
        <v>5</v>
      </c>
      <c r="F137" s="94">
        <v>20</v>
      </c>
      <c r="G137" s="86">
        <v>54</v>
      </c>
      <c r="H137" s="87">
        <v>1332850</v>
      </c>
      <c r="I137" s="81">
        <v>24682.407407407409</v>
      </c>
      <c r="J137" s="86">
        <v>6930</v>
      </c>
      <c r="K137" s="87">
        <v>1332850</v>
      </c>
      <c r="L137" s="81">
        <v>192.33044733044733</v>
      </c>
      <c r="M137" s="93"/>
      <c r="N137" s="95">
        <v>20</v>
      </c>
      <c r="O137" s="82">
        <v>46</v>
      </c>
      <c r="P137" s="83">
        <v>1044330</v>
      </c>
      <c r="Q137" s="81">
        <f t="shared" si="8"/>
        <v>22702.82608695652</v>
      </c>
      <c r="R137" s="82">
        <v>5592</v>
      </c>
      <c r="S137" s="83">
        <v>1044330</v>
      </c>
      <c r="T137" s="81">
        <f t="shared" si="9"/>
        <v>186.75429184549355</v>
      </c>
      <c r="U137" s="84"/>
      <c r="V137" s="85"/>
      <c r="W137" s="83"/>
      <c r="X137" s="96">
        <v>23055.555555555555</v>
      </c>
      <c r="Y137" s="97">
        <v>23604.166666666668</v>
      </c>
      <c r="Z137" s="98">
        <v>24791.666666666668</v>
      </c>
      <c r="AA137" s="96">
        <v>23518.518518518518</v>
      </c>
      <c r="AB137" s="97">
        <v>24166.666666666668</v>
      </c>
      <c r="AC137" s="98">
        <v>24242.424242424244</v>
      </c>
    </row>
    <row r="138" spans="1:29" s="4" customFormat="1" ht="27" customHeight="1" x14ac:dyDescent="0.15">
      <c r="A138" s="19"/>
      <c r="B138" s="79" t="s">
        <v>97</v>
      </c>
      <c r="C138" s="146">
        <v>134</v>
      </c>
      <c r="D138" s="304" t="s">
        <v>223</v>
      </c>
      <c r="E138" s="56">
        <v>2</v>
      </c>
      <c r="F138" s="94">
        <v>30</v>
      </c>
      <c r="G138" s="86">
        <v>279</v>
      </c>
      <c r="H138" s="87">
        <v>3804000</v>
      </c>
      <c r="I138" s="81">
        <v>13634.408602150537</v>
      </c>
      <c r="J138" s="86">
        <v>21368</v>
      </c>
      <c r="K138" s="87">
        <v>3804000</v>
      </c>
      <c r="L138" s="81">
        <v>178.02321228004493</v>
      </c>
      <c r="M138" s="93"/>
      <c r="N138" s="95">
        <v>30</v>
      </c>
      <c r="O138" s="82">
        <v>284</v>
      </c>
      <c r="P138" s="83">
        <v>4033000</v>
      </c>
      <c r="Q138" s="81">
        <f t="shared" si="8"/>
        <v>14200.704225352112</v>
      </c>
      <c r="R138" s="82">
        <v>21752</v>
      </c>
      <c r="S138" s="83">
        <v>4033000</v>
      </c>
      <c r="T138" s="81">
        <f t="shared" si="9"/>
        <v>185.40823832291284</v>
      </c>
      <c r="U138" s="84"/>
      <c r="V138" s="85"/>
      <c r="W138" s="83"/>
      <c r="X138" s="96">
        <v>11438.596491228071</v>
      </c>
      <c r="Y138" s="97">
        <v>13893.992932862191</v>
      </c>
      <c r="Z138" s="98">
        <v>14678.571428571429</v>
      </c>
      <c r="AA138" s="96">
        <v>14956.521739130434</v>
      </c>
      <c r="AB138" s="97">
        <v>15942.028985507246</v>
      </c>
      <c r="AC138" s="98">
        <v>16942.028985507248</v>
      </c>
    </row>
    <row r="139" spans="1:29" s="4" customFormat="1" ht="27" customHeight="1" x14ac:dyDescent="0.15">
      <c r="A139" s="19"/>
      <c r="B139" s="79" t="s">
        <v>97</v>
      </c>
      <c r="C139" s="146">
        <v>135</v>
      </c>
      <c r="D139" s="304" t="s">
        <v>224</v>
      </c>
      <c r="E139" s="56">
        <v>2</v>
      </c>
      <c r="F139" s="94">
        <v>20</v>
      </c>
      <c r="G139" s="86">
        <v>336</v>
      </c>
      <c r="H139" s="87">
        <v>3479397</v>
      </c>
      <c r="I139" s="81">
        <v>10355.348214285714</v>
      </c>
      <c r="J139" s="86">
        <v>25724</v>
      </c>
      <c r="K139" s="87">
        <v>3479397</v>
      </c>
      <c r="L139" s="81">
        <v>135.25878556989582</v>
      </c>
      <c r="M139" s="93"/>
      <c r="N139" s="95">
        <v>20</v>
      </c>
      <c r="O139" s="82">
        <v>348</v>
      </c>
      <c r="P139" s="83">
        <v>3514029</v>
      </c>
      <c r="Q139" s="81">
        <f t="shared" si="8"/>
        <v>10097.784482758621</v>
      </c>
      <c r="R139" s="82">
        <v>20697</v>
      </c>
      <c r="S139" s="83">
        <v>3514029</v>
      </c>
      <c r="T139" s="81">
        <f t="shared" si="9"/>
        <v>169.78446151616177</v>
      </c>
      <c r="U139" s="84"/>
      <c r="V139" s="85"/>
      <c r="W139" s="83"/>
      <c r="X139" s="96">
        <v>9606.060606060606</v>
      </c>
      <c r="Y139" s="97">
        <v>10666.666666666666</v>
      </c>
      <c r="Z139" s="98">
        <v>11348.484848484848</v>
      </c>
      <c r="AA139" s="96">
        <v>10201.149425287356</v>
      </c>
      <c r="AB139" s="97">
        <v>10344.827586206897</v>
      </c>
      <c r="AC139" s="98">
        <v>10488.505747126437</v>
      </c>
    </row>
    <row r="140" spans="1:29" s="4" customFormat="1" ht="27" customHeight="1" x14ac:dyDescent="0.15">
      <c r="A140" s="19"/>
      <c r="B140" s="79" t="s">
        <v>97</v>
      </c>
      <c r="C140" s="146">
        <v>136</v>
      </c>
      <c r="D140" s="307" t="s">
        <v>225</v>
      </c>
      <c r="E140" s="56">
        <v>2</v>
      </c>
      <c r="F140" s="94">
        <v>40</v>
      </c>
      <c r="G140" s="86">
        <v>486</v>
      </c>
      <c r="H140" s="87">
        <v>5789232</v>
      </c>
      <c r="I140" s="81">
        <v>11912</v>
      </c>
      <c r="J140" s="86">
        <v>48943.5</v>
      </c>
      <c r="K140" s="87">
        <v>5789232</v>
      </c>
      <c r="L140" s="81">
        <v>118.28398050813693</v>
      </c>
      <c r="M140" s="93"/>
      <c r="N140" s="95">
        <v>40</v>
      </c>
      <c r="O140" s="82">
        <v>480</v>
      </c>
      <c r="P140" s="83">
        <v>5784000</v>
      </c>
      <c r="Q140" s="81">
        <f t="shared" si="8"/>
        <v>12050</v>
      </c>
      <c r="R140" s="82">
        <v>49780</v>
      </c>
      <c r="S140" s="83">
        <v>5784000</v>
      </c>
      <c r="T140" s="81">
        <f t="shared" si="9"/>
        <v>116.19124146243472</v>
      </c>
      <c r="U140" s="84"/>
      <c r="V140" s="85"/>
      <c r="W140" s="83"/>
      <c r="X140" s="96">
        <v>11813.008130081302</v>
      </c>
      <c r="Y140" s="97">
        <v>12117.886178861789</v>
      </c>
      <c r="Z140" s="98">
        <v>12700.203252032521</v>
      </c>
      <c r="AA140" s="96">
        <v>11219.791666666666</v>
      </c>
      <c r="AB140" s="97">
        <v>11224.479166666666</v>
      </c>
      <c r="AC140" s="98">
        <v>11224.479166666666</v>
      </c>
    </row>
    <row r="141" spans="1:29" s="4" customFormat="1" ht="27" customHeight="1" x14ac:dyDescent="0.15">
      <c r="A141" s="19"/>
      <c r="B141" s="79" t="s">
        <v>97</v>
      </c>
      <c r="C141" s="146">
        <v>137</v>
      </c>
      <c r="D141" s="307" t="s">
        <v>226</v>
      </c>
      <c r="E141" s="56">
        <v>5</v>
      </c>
      <c r="F141" s="94">
        <v>34</v>
      </c>
      <c r="G141" s="86">
        <v>462</v>
      </c>
      <c r="H141" s="87">
        <v>8188305</v>
      </c>
      <c r="I141" s="81">
        <v>17723.603896103898</v>
      </c>
      <c r="J141" s="86">
        <v>27614</v>
      </c>
      <c r="K141" s="87">
        <v>8188305</v>
      </c>
      <c r="L141" s="81">
        <v>296.52730499022238</v>
      </c>
      <c r="M141" s="93"/>
      <c r="N141" s="95">
        <v>34</v>
      </c>
      <c r="O141" s="82">
        <v>456</v>
      </c>
      <c r="P141" s="83">
        <v>9164586</v>
      </c>
      <c r="Q141" s="81">
        <f t="shared" si="8"/>
        <v>20097.776315789473</v>
      </c>
      <c r="R141" s="82">
        <v>26478</v>
      </c>
      <c r="S141" s="83">
        <v>9164586</v>
      </c>
      <c r="T141" s="81">
        <f t="shared" si="9"/>
        <v>346.1207795150691</v>
      </c>
      <c r="U141" s="84"/>
      <c r="V141" s="85"/>
      <c r="W141" s="83"/>
      <c r="X141" s="96">
        <v>16877.551020408162</v>
      </c>
      <c r="Y141" s="97">
        <v>17719.587628865978</v>
      </c>
      <c r="Z141" s="98">
        <v>17962.244897959183</v>
      </c>
      <c r="AA141" s="96">
        <v>20742.358078602621</v>
      </c>
      <c r="AB141" s="97">
        <v>20869.565217391304</v>
      </c>
      <c r="AC141" s="98">
        <v>20995.670995670996</v>
      </c>
    </row>
    <row r="142" spans="1:29" s="4" customFormat="1" ht="27" customHeight="1" x14ac:dyDescent="0.15">
      <c r="A142" s="19"/>
      <c r="B142" s="79" t="s">
        <v>97</v>
      </c>
      <c r="C142" s="146">
        <v>138</v>
      </c>
      <c r="D142" s="307" t="s">
        <v>227</v>
      </c>
      <c r="E142" s="56">
        <v>5</v>
      </c>
      <c r="F142" s="94">
        <v>32</v>
      </c>
      <c r="G142" s="86">
        <v>289</v>
      </c>
      <c r="H142" s="87">
        <v>5964128</v>
      </c>
      <c r="I142" s="81">
        <v>20637.121107266437</v>
      </c>
      <c r="J142" s="86">
        <v>34680</v>
      </c>
      <c r="K142" s="87">
        <v>5964128</v>
      </c>
      <c r="L142" s="81">
        <v>171.97600922722029</v>
      </c>
      <c r="M142" s="93"/>
      <c r="N142" s="95">
        <v>32</v>
      </c>
      <c r="O142" s="82"/>
      <c r="P142" s="83"/>
      <c r="Q142" s="81"/>
      <c r="R142" s="82"/>
      <c r="S142" s="83"/>
      <c r="T142" s="81"/>
      <c r="U142" s="84"/>
      <c r="V142" s="85" t="s">
        <v>501</v>
      </c>
      <c r="W142" s="83"/>
      <c r="X142" s="96"/>
      <c r="Y142" s="97"/>
      <c r="Z142" s="98"/>
      <c r="AA142" s="96" t="s">
        <v>505</v>
      </c>
      <c r="AB142" s="97" t="s">
        <v>505</v>
      </c>
      <c r="AC142" s="98" t="s">
        <v>505</v>
      </c>
    </row>
    <row r="143" spans="1:29" s="4" customFormat="1" ht="27" customHeight="1" x14ac:dyDescent="0.15">
      <c r="A143" s="19"/>
      <c r="B143" s="79" t="s">
        <v>97</v>
      </c>
      <c r="C143" s="146">
        <v>139</v>
      </c>
      <c r="D143" s="307" t="s">
        <v>228</v>
      </c>
      <c r="E143" s="56">
        <v>6</v>
      </c>
      <c r="F143" s="94">
        <v>14</v>
      </c>
      <c r="G143" s="86">
        <v>127</v>
      </c>
      <c r="H143" s="87">
        <v>1390071</v>
      </c>
      <c r="I143" s="81">
        <v>10945.44094488189</v>
      </c>
      <c r="J143" s="86">
        <v>9474</v>
      </c>
      <c r="K143" s="87">
        <v>1390071</v>
      </c>
      <c r="L143" s="81">
        <v>146.7248258391387</v>
      </c>
      <c r="M143" s="93"/>
      <c r="N143" s="95">
        <v>14</v>
      </c>
      <c r="O143" s="82">
        <v>122</v>
      </c>
      <c r="P143" s="83">
        <v>1690438</v>
      </c>
      <c r="Q143" s="81">
        <f t="shared" si="8"/>
        <v>13856.049180327869</v>
      </c>
      <c r="R143" s="82">
        <v>9184</v>
      </c>
      <c r="S143" s="83">
        <v>1690438</v>
      </c>
      <c r="T143" s="81">
        <f t="shared" si="9"/>
        <v>184.06337108013938</v>
      </c>
      <c r="U143" s="84"/>
      <c r="V143" s="85"/>
      <c r="W143" s="83"/>
      <c r="X143" s="96">
        <v>8240.4761904761908</v>
      </c>
      <c r="Y143" s="97">
        <v>10005.428571428571</v>
      </c>
      <c r="Z143" s="98">
        <v>10666.666666666666</v>
      </c>
      <c r="AA143" s="96">
        <v>16181.674242424242</v>
      </c>
      <c r="AB143" s="97">
        <v>15278.201388888889</v>
      </c>
      <c r="AC143" s="98">
        <v>14526.044871794871</v>
      </c>
    </row>
    <row r="144" spans="1:29" s="4" customFormat="1" ht="27" customHeight="1" x14ac:dyDescent="0.15">
      <c r="A144" s="19"/>
      <c r="B144" s="79" t="s">
        <v>97</v>
      </c>
      <c r="C144" s="146">
        <v>140</v>
      </c>
      <c r="D144" s="307" t="s">
        <v>229</v>
      </c>
      <c r="E144" s="56">
        <v>5</v>
      </c>
      <c r="F144" s="94">
        <v>20</v>
      </c>
      <c r="G144" s="86">
        <v>214</v>
      </c>
      <c r="H144" s="87">
        <v>1452704</v>
      </c>
      <c r="I144" s="81">
        <v>6788.336448598131</v>
      </c>
      <c r="J144" s="86">
        <v>19393</v>
      </c>
      <c r="K144" s="87">
        <v>1452704</v>
      </c>
      <c r="L144" s="81">
        <v>74.908678389109468</v>
      </c>
      <c r="M144" s="93"/>
      <c r="N144" s="95">
        <v>20</v>
      </c>
      <c r="O144" s="82">
        <v>204</v>
      </c>
      <c r="P144" s="83">
        <v>1619277</v>
      </c>
      <c r="Q144" s="81">
        <f t="shared" si="8"/>
        <v>7937.6323529411766</v>
      </c>
      <c r="R144" s="82">
        <v>19808</v>
      </c>
      <c r="S144" s="83">
        <v>1619277</v>
      </c>
      <c r="T144" s="81">
        <f t="shared" si="9"/>
        <v>81.748636914378025</v>
      </c>
      <c r="U144" s="84"/>
      <c r="V144" s="85"/>
      <c r="W144" s="83"/>
      <c r="X144" s="96">
        <v>5125</v>
      </c>
      <c r="Y144" s="97">
        <v>6898.1481481481478</v>
      </c>
      <c r="Z144" s="98">
        <v>6944.4444444444443</v>
      </c>
      <c r="AA144" s="96">
        <v>8088.2352941176468</v>
      </c>
      <c r="AB144" s="97">
        <v>8333.3333333333339</v>
      </c>
      <c r="AC144" s="98">
        <v>8578.4313725490192</v>
      </c>
    </row>
    <row r="145" spans="1:29" s="4" customFormat="1" ht="27" customHeight="1" x14ac:dyDescent="0.15">
      <c r="A145" s="19"/>
      <c r="B145" s="79" t="s">
        <v>97</v>
      </c>
      <c r="C145" s="146">
        <v>141</v>
      </c>
      <c r="D145" s="307" t="s">
        <v>230</v>
      </c>
      <c r="E145" s="56">
        <v>2</v>
      </c>
      <c r="F145" s="94">
        <v>40</v>
      </c>
      <c r="G145" s="86">
        <v>420</v>
      </c>
      <c r="H145" s="87">
        <v>7869750</v>
      </c>
      <c r="I145" s="81">
        <v>18737.5</v>
      </c>
      <c r="J145" s="86">
        <v>48834</v>
      </c>
      <c r="K145" s="87">
        <v>7869750</v>
      </c>
      <c r="L145" s="81">
        <v>161.15309006020397</v>
      </c>
      <c r="M145" s="93"/>
      <c r="N145" s="95">
        <v>40</v>
      </c>
      <c r="O145" s="82">
        <v>419</v>
      </c>
      <c r="P145" s="83">
        <v>7870382</v>
      </c>
      <c r="Q145" s="81">
        <f t="shared" si="8"/>
        <v>18783.727923627685</v>
      </c>
      <c r="R145" s="82">
        <v>44880</v>
      </c>
      <c r="S145" s="83">
        <v>7870382</v>
      </c>
      <c r="T145" s="81">
        <f t="shared" si="9"/>
        <v>175.36501782531195</v>
      </c>
      <c r="U145" s="84"/>
      <c r="V145" s="85"/>
      <c r="W145" s="83"/>
      <c r="X145" s="96">
        <v>19463.942307692309</v>
      </c>
      <c r="Y145" s="97">
        <v>20725</v>
      </c>
      <c r="Z145" s="98">
        <v>20787.037037037036</v>
      </c>
      <c r="AA145" s="96">
        <v>20000</v>
      </c>
      <c r="AB145" s="97">
        <v>20945.945945945947</v>
      </c>
      <c r="AC145" s="98">
        <v>22072.072072072071</v>
      </c>
    </row>
    <row r="146" spans="1:29" s="4" customFormat="1" ht="27" customHeight="1" x14ac:dyDescent="0.15">
      <c r="A146" s="19"/>
      <c r="B146" s="79" t="s">
        <v>97</v>
      </c>
      <c r="C146" s="146">
        <v>142</v>
      </c>
      <c r="D146" s="305" t="s">
        <v>231</v>
      </c>
      <c r="E146" s="56">
        <v>6</v>
      </c>
      <c r="F146" s="94">
        <v>20</v>
      </c>
      <c r="G146" s="86">
        <v>263</v>
      </c>
      <c r="H146" s="87">
        <v>2481000</v>
      </c>
      <c r="I146" s="81">
        <v>9433.4600760456269</v>
      </c>
      <c r="J146" s="86">
        <v>21514</v>
      </c>
      <c r="K146" s="87">
        <v>2481000</v>
      </c>
      <c r="L146" s="81">
        <v>115.32025657711257</v>
      </c>
      <c r="M146" s="93"/>
      <c r="N146" s="95">
        <v>20</v>
      </c>
      <c r="O146" s="82">
        <v>273</v>
      </c>
      <c r="P146" s="83">
        <v>2509380</v>
      </c>
      <c r="Q146" s="81">
        <f t="shared" si="8"/>
        <v>9191.868131868132</v>
      </c>
      <c r="R146" s="82">
        <v>20705.5</v>
      </c>
      <c r="S146" s="83">
        <v>2509380</v>
      </c>
      <c r="T146" s="81">
        <f t="shared" si="9"/>
        <v>121.19388568254811</v>
      </c>
      <c r="U146" s="84"/>
      <c r="V146" s="85"/>
      <c r="W146" s="83"/>
      <c r="X146" s="96">
        <v>8695.652173913044</v>
      </c>
      <c r="Y146" s="97">
        <v>10606.060606060606</v>
      </c>
      <c r="Z146" s="98">
        <v>11050.72463768116</v>
      </c>
      <c r="AA146" s="96">
        <v>9500</v>
      </c>
      <c r="AB146" s="97">
        <v>9700</v>
      </c>
      <c r="AC146" s="98">
        <v>10000</v>
      </c>
    </row>
    <row r="147" spans="1:29" s="4" customFormat="1" ht="27" customHeight="1" x14ac:dyDescent="0.15">
      <c r="A147" s="19"/>
      <c r="B147" s="79" t="s">
        <v>97</v>
      </c>
      <c r="C147" s="146">
        <v>143</v>
      </c>
      <c r="D147" s="307" t="s">
        <v>232</v>
      </c>
      <c r="E147" s="56">
        <v>5</v>
      </c>
      <c r="F147" s="94">
        <v>20</v>
      </c>
      <c r="G147" s="86">
        <v>242</v>
      </c>
      <c r="H147" s="87">
        <v>7962857</v>
      </c>
      <c r="I147" s="81">
        <v>32904.367768595039</v>
      </c>
      <c r="J147" s="86">
        <v>23080</v>
      </c>
      <c r="K147" s="87">
        <v>7962857</v>
      </c>
      <c r="L147" s="81">
        <v>345.01113518197576</v>
      </c>
      <c r="M147" s="93"/>
      <c r="N147" s="95">
        <v>20</v>
      </c>
      <c r="O147" s="82">
        <v>255</v>
      </c>
      <c r="P147" s="83">
        <v>8027265</v>
      </c>
      <c r="Q147" s="81">
        <f t="shared" si="8"/>
        <v>31479.470588235294</v>
      </c>
      <c r="R147" s="82">
        <v>24282</v>
      </c>
      <c r="S147" s="83">
        <v>8027265</v>
      </c>
      <c r="T147" s="81">
        <f t="shared" si="9"/>
        <v>330.58500123548305</v>
      </c>
      <c r="U147" s="84"/>
      <c r="V147" s="85"/>
      <c r="W147" s="83"/>
      <c r="X147" s="96">
        <v>36251.879699248122</v>
      </c>
      <c r="Y147" s="97">
        <v>31836.54887218045</v>
      </c>
      <c r="Z147" s="98">
        <v>32410.793233082706</v>
      </c>
      <c r="AA147" s="96">
        <v>31980.392156862745</v>
      </c>
      <c r="AB147" s="97">
        <v>32388.235294117647</v>
      </c>
      <c r="AC147" s="98">
        <v>32722.352941176472</v>
      </c>
    </row>
    <row r="148" spans="1:29" s="4" customFormat="1" ht="30" customHeight="1" x14ac:dyDescent="0.15">
      <c r="A148" s="19"/>
      <c r="B148" s="79" t="s">
        <v>97</v>
      </c>
      <c r="C148" s="146">
        <v>144</v>
      </c>
      <c r="D148" s="307" t="s">
        <v>233</v>
      </c>
      <c r="E148" s="56">
        <v>4</v>
      </c>
      <c r="F148" s="94">
        <v>20</v>
      </c>
      <c r="G148" s="86">
        <v>206</v>
      </c>
      <c r="H148" s="87">
        <v>625000</v>
      </c>
      <c r="I148" s="81">
        <v>3033.980582524272</v>
      </c>
      <c r="J148" s="86">
        <v>12338.5</v>
      </c>
      <c r="K148" s="87">
        <v>625000</v>
      </c>
      <c r="L148" s="81">
        <v>50.654455565911576</v>
      </c>
      <c r="M148" s="93"/>
      <c r="N148" s="94">
        <v>20</v>
      </c>
      <c r="O148" s="86">
        <v>209</v>
      </c>
      <c r="P148" s="87">
        <v>639000</v>
      </c>
      <c r="Q148" s="81">
        <f t="shared" si="8"/>
        <v>3057.4162679425835</v>
      </c>
      <c r="R148" s="86">
        <v>12682</v>
      </c>
      <c r="S148" s="87">
        <v>639000</v>
      </c>
      <c r="T148" s="81">
        <f t="shared" si="9"/>
        <v>50.38637438889765</v>
      </c>
      <c r="U148" s="88"/>
      <c r="V148" s="89"/>
      <c r="W148" s="87"/>
      <c r="X148" s="96">
        <v>3325.2212389380529</v>
      </c>
      <c r="Y148" s="97">
        <v>3478.2608695652175</v>
      </c>
      <c r="Z148" s="98">
        <v>3913.0434782608695</v>
      </c>
      <c r="AA148" s="96">
        <v>4000</v>
      </c>
      <c r="AB148" s="97">
        <v>4500</v>
      </c>
      <c r="AC148" s="98">
        <v>5000</v>
      </c>
    </row>
    <row r="149" spans="1:29" s="4" customFormat="1" ht="27" customHeight="1" x14ac:dyDescent="0.15">
      <c r="A149" s="19"/>
      <c r="B149" s="79" t="s">
        <v>97</v>
      </c>
      <c r="C149" s="146">
        <v>145</v>
      </c>
      <c r="D149" s="307" t="s">
        <v>234</v>
      </c>
      <c r="E149" s="56">
        <v>5</v>
      </c>
      <c r="F149" s="94">
        <v>20</v>
      </c>
      <c r="G149" s="86">
        <v>269</v>
      </c>
      <c r="H149" s="87">
        <v>1289377</v>
      </c>
      <c r="I149" s="81">
        <v>4793.2230483271378</v>
      </c>
      <c r="J149" s="86">
        <v>7161</v>
      </c>
      <c r="K149" s="87">
        <v>1289377</v>
      </c>
      <c r="L149" s="81">
        <v>180.05543918447145</v>
      </c>
      <c r="M149" s="93"/>
      <c r="N149" s="94">
        <v>20</v>
      </c>
      <c r="O149" s="86">
        <v>229</v>
      </c>
      <c r="P149" s="87">
        <v>1376565</v>
      </c>
      <c r="Q149" s="81">
        <f t="shared" si="8"/>
        <v>6011.2008733624452</v>
      </c>
      <c r="R149" s="86">
        <v>6983</v>
      </c>
      <c r="S149" s="87">
        <v>1376565</v>
      </c>
      <c r="T149" s="81">
        <f t="shared" si="9"/>
        <v>197.13088930259201</v>
      </c>
      <c r="U149" s="88"/>
      <c r="V149" s="89"/>
      <c r="W149" s="87"/>
      <c r="X149" s="96">
        <v>5858.7443946188341</v>
      </c>
      <c r="Y149" s="97">
        <v>3948.6692015209123</v>
      </c>
      <c r="Z149" s="98">
        <v>3965.7727272727275</v>
      </c>
      <c r="AA149" s="96">
        <v>4069.3941018766754</v>
      </c>
      <c r="AB149" s="97">
        <v>3229.5396518375242</v>
      </c>
      <c r="AC149" s="98">
        <v>2910.1921331316189</v>
      </c>
    </row>
    <row r="150" spans="1:29" s="4" customFormat="1" ht="27" customHeight="1" x14ac:dyDescent="0.15">
      <c r="A150" s="19"/>
      <c r="B150" s="79" t="s">
        <v>97</v>
      </c>
      <c r="C150" s="146">
        <v>146</v>
      </c>
      <c r="D150" s="306" t="s">
        <v>235</v>
      </c>
      <c r="E150" s="56">
        <v>2</v>
      </c>
      <c r="F150" s="94">
        <v>20</v>
      </c>
      <c r="G150" s="86">
        <v>435</v>
      </c>
      <c r="H150" s="87">
        <v>7831750</v>
      </c>
      <c r="I150" s="81">
        <v>18004.022988505749</v>
      </c>
      <c r="J150" s="86">
        <v>30215</v>
      </c>
      <c r="K150" s="87">
        <v>7831750</v>
      </c>
      <c r="L150" s="81">
        <v>259.20072811517457</v>
      </c>
      <c r="M150" s="93"/>
      <c r="N150" s="94">
        <v>20</v>
      </c>
      <c r="O150" s="86">
        <v>412</v>
      </c>
      <c r="P150" s="87">
        <v>6850250</v>
      </c>
      <c r="Q150" s="81">
        <f t="shared" si="8"/>
        <v>16626.820388349515</v>
      </c>
      <c r="R150" s="86">
        <v>29135</v>
      </c>
      <c r="S150" s="87">
        <v>6850250</v>
      </c>
      <c r="T150" s="81">
        <f t="shared" si="9"/>
        <v>235.12098850180195</v>
      </c>
      <c r="U150" s="88"/>
      <c r="V150" s="89"/>
      <c r="W150" s="87"/>
      <c r="X150" s="96">
        <v>17100</v>
      </c>
      <c r="Y150" s="97">
        <v>18000</v>
      </c>
      <c r="Z150" s="98">
        <v>19000</v>
      </c>
      <c r="AA150" s="96">
        <v>20000</v>
      </c>
      <c r="AB150" s="97">
        <v>20000</v>
      </c>
      <c r="AC150" s="98">
        <v>20000</v>
      </c>
    </row>
    <row r="151" spans="1:29" s="4" customFormat="1" ht="27" customHeight="1" x14ac:dyDescent="0.15">
      <c r="A151" s="19"/>
      <c r="B151" s="79" t="s">
        <v>97</v>
      </c>
      <c r="C151" s="146">
        <v>147</v>
      </c>
      <c r="D151" s="307" t="s">
        <v>236</v>
      </c>
      <c r="E151" s="56">
        <v>5</v>
      </c>
      <c r="F151" s="94">
        <v>20</v>
      </c>
      <c r="G151" s="86">
        <v>157</v>
      </c>
      <c r="H151" s="87">
        <v>1746037</v>
      </c>
      <c r="I151" s="81">
        <v>11121.254777070064</v>
      </c>
      <c r="J151" s="86">
        <v>4968</v>
      </c>
      <c r="K151" s="87">
        <v>1746037</v>
      </c>
      <c r="L151" s="81">
        <v>351.45672302737518</v>
      </c>
      <c r="M151" s="93"/>
      <c r="N151" s="94">
        <v>20</v>
      </c>
      <c r="O151" s="86">
        <v>144</v>
      </c>
      <c r="P151" s="87">
        <v>1656897</v>
      </c>
      <c r="Q151" s="81">
        <f t="shared" si="8"/>
        <v>11506.229166666666</v>
      </c>
      <c r="R151" s="86">
        <v>3960</v>
      </c>
      <c r="S151" s="87">
        <v>1656897</v>
      </c>
      <c r="T151" s="81">
        <f t="shared" si="9"/>
        <v>418.40833333333336</v>
      </c>
      <c r="U151" s="88"/>
      <c r="V151" s="89"/>
      <c r="W151" s="87"/>
      <c r="X151" s="96">
        <v>8295</v>
      </c>
      <c r="Y151" s="97">
        <v>8350</v>
      </c>
      <c r="Z151" s="98">
        <v>8500</v>
      </c>
      <c r="AA151" s="96">
        <v>12179.48717948718</v>
      </c>
      <c r="AB151" s="97">
        <v>12500</v>
      </c>
      <c r="AC151" s="98">
        <v>13095.238095238095</v>
      </c>
    </row>
    <row r="152" spans="1:29" s="4" customFormat="1" ht="27" customHeight="1" x14ac:dyDescent="0.15">
      <c r="A152" s="19"/>
      <c r="B152" s="79" t="s">
        <v>97</v>
      </c>
      <c r="C152" s="146">
        <v>148</v>
      </c>
      <c r="D152" s="307" t="s">
        <v>237</v>
      </c>
      <c r="E152" s="56">
        <v>2</v>
      </c>
      <c r="F152" s="94">
        <v>20</v>
      </c>
      <c r="G152" s="86">
        <v>168</v>
      </c>
      <c r="H152" s="87">
        <v>3348168</v>
      </c>
      <c r="I152" s="81">
        <v>19929.571428571428</v>
      </c>
      <c r="J152" s="86">
        <v>19458</v>
      </c>
      <c r="K152" s="87">
        <v>3348168</v>
      </c>
      <c r="L152" s="81">
        <v>172.07153869873574</v>
      </c>
      <c r="M152" s="93"/>
      <c r="N152" s="94">
        <v>20</v>
      </c>
      <c r="O152" s="86">
        <v>168</v>
      </c>
      <c r="P152" s="87">
        <v>3255306</v>
      </c>
      <c r="Q152" s="81">
        <f t="shared" si="8"/>
        <v>19376.821428571428</v>
      </c>
      <c r="R152" s="86">
        <v>18711</v>
      </c>
      <c r="S152" s="87">
        <v>3255306</v>
      </c>
      <c r="T152" s="81">
        <f t="shared" si="9"/>
        <v>173.9781946448613</v>
      </c>
      <c r="U152" s="88"/>
      <c r="V152" s="89"/>
      <c r="W152" s="87"/>
      <c r="X152" s="96">
        <v>17890.128205128207</v>
      </c>
      <c r="Y152" s="97">
        <v>18385.678571428572</v>
      </c>
      <c r="Z152" s="98">
        <v>20029.977777777778</v>
      </c>
      <c r="AA152" s="96">
        <v>20000</v>
      </c>
      <c r="AB152" s="97">
        <v>20500</v>
      </c>
      <c r="AC152" s="98">
        <v>21000</v>
      </c>
    </row>
    <row r="153" spans="1:29" s="4" customFormat="1" ht="27" customHeight="1" x14ac:dyDescent="0.15">
      <c r="A153" s="19"/>
      <c r="B153" s="79" t="s">
        <v>97</v>
      </c>
      <c r="C153" s="146">
        <v>149</v>
      </c>
      <c r="D153" s="308" t="s">
        <v>238</v>
      </c>
      <c r="E153" s="56">
        <v>2</v>
      </c>
      <c r="F153" s="94">
        <v>40</v>
      </c>
      <c r="G153" s="86">
        <v>507</v>
      </c>
      <c r="H153" s="87">
        <v>7618195</v>
      </c>
      <c r="I153" s="81">
        <v>15026.025641025641</v>
      </c>
      <c r="J153" s="86">
        <v>41976</v>
      </c>
      <c r="K153" s="87">
        <v>7618195</v>
      </c>
      <c r="L153" s="81">
        <v>181.48930341147323</v>
      </c>
      <c r="M153" s="93"/>
      <c r="N153" s="94">
        <v>40</v>
      </c>
      <c r="O153" s="86">
        <v>485</v>
      </c>
      <c r="P153" s="87">
        <v>7767990</v>
      </c>
      <c r="Q153" s="81">
        <f t="shared" si="8"/>
        <v>16016.474226804125</v>
      </c>
      <c r="R153" s="86">
        <v>40852</v>
      </c>
      <c r="S153" s="87">
        <v>7767990</v>
      </c>
      <c r="T153" s="81">
        <f t="shared" si="9"/>
        <v>190.14956428081857</v>
      </c>
      <c r="U153" s="88"/>
      <c r="V153" s="89"/>
      <c r="W153" s="87"/>
      <c r="X153" s="96">
        <v>19573.643410852714</v>
      </c>
      <c r="Y153" s="97">
        <v>17866.927592954991</v>
      </c>
      <c r="Z153" s="98">
        <v>18219.178082191782</v>
      </c>
      <c r="AA153" s="96">
        <v>16666.666666666668</v>
      </c>
      <c r="AB153" s="97">
        <v>17063.492063492064</v>
      </c>
      <c r="AC153" s="98">
        <v>17829.457364341084</v>
      </c>
    </row>
    <row r="154" spans="1:29" s="4" customFormat="1" ht="27" customHeight="1" x14ac:dyDescent="0.15">
      <c r="A154" s="19"/>
      <c r="B154" s="79" t="s">
        <v>97</v>
      </c>
      <c r="C154" s="146">
        <v>150</v>
      </c>
      <c r="D154" s="308" t="s">
        <v>239</v>
      </c>
      <c r="E154" s="56">
        <v>5</v>
      </c>
      <c r="F154" s="94">
        <v>20</v>
      </c>
      <c r="G154" s="86">
        <v>236</v>
      </c>
      <c r="H154" s="87">
        <v>4864872</v>
      </c>
      <c r="I154" s="81">
        <v>20613.864406779659</v>
      </c>
      <c r="J154" s="86">
        <v>12548</v>
      </c>
      <c r="K154" s="87">
        <v>4864872</v>
      </c>
      <c r="L154" s="81">
        <v>387.70098820529171</v>
      </c>
      <c r="M154" s="93"/>
      <c r="N154" s="94">
        <v>20</v>
      </c>
      <c r="O154" s="86">
        <v>241</v>
      </c>
      <c r="P154" s="87">
        <v>4877825</v>
      </c>
      <c r="Q154" s="81">
        <f t="shared" si="8"/>
        <v>20239.937759336099</v>
      </c>
      <c r="R154" s="86">
        <v>14789</v>
      </c>
      <c r="S154" s="87">
        <v>4877825</v>
      </c>
      <c r="T154" s="81">
        <f t="shared" si="9"/>
        <v>329.82791263777131</v>
      </c>
      <c r="U154" s="88"/>
      <c r="V154" s="89"/>
      <c r="W154" s="87"/>
      <c r="X154" s="96">
        <v>18297.872340425532</v>
      </c>
      <c r="Y154" s="97">
        <v>23190.476190476191</v>
      </c>
      <c r="Z154" s="98">
        <v>21931.81818181818</v>
      </c>
      <c r="AA154" s="96">
        <v>20512.244897959183</v>
      </c>
      <c r="AB154" s="97">
        <v>21000</v>
      </c>
      <c r="AC154" s="98">
        <v>21500</v>
      </c>
    </row>
    <row r="155" spans="1:29" s="4" customFormat="1" ht="27" customHeight="1" x14ac:dyDescent="0.15">
      <c r="A155" s="19"/>
      <c r="B155" s="79" t="s">
        <v>97</v>
      </c>
      <c r="C155" s="146">
        <v>151</v>
      </c>
      <c r="D155" s="308" t="s">
        <v>240</v>
      </c>
      <c r="E155" s="56">
        <v>3</v>
      </c>
      <c r="F155" s="94">
        <v>10</v>
      </c>
      <c r="G155" s="86">
        <v>226</v>
      </c>
      <c r="H155" s="87">
        <v>2497779</v>
      </c>
      <c r="I155" s="81">
        <v>11052.119469026549</v>
      </c>
      <c r="J155" s="86">
        <v>12486</v>
      </c>
      <c r="K155" s="87">
        <v>2497779</v>
      </c>
      <c r="L155" s="81">
        <v>200.04637193656896</v>
      </c>
      <c r="M155" s="93"/>
      <c r="N155" s="94">
        <v>10</v>
      </c>
      <c r="O155" s="86">
        <v>150</v>
      </c>
      <c r="P155" s="87">
        <v>1891406</v>
      </c>
      <c r="Q155" s="81">
        <f t="shared" si="8"/>
        <v>12609.373333333333</v>
      </c>
      <c r="R155" s="86">
        <v>9422.19</v>
      </c>
      <c r="S155" s="87">
        <v>1891406</v>
      </c>
      <c r="T155" s="81">
        <f t="shared" si="9"/>
        <v>200.7395308309427</v>
      </c>
      <c r="U155" s="88"/>
      <c r="V155" s="89"/>
      <c r="W155" s="87"/>
      <c r="X155" s="96">
        <v>12621.544</v>
      </c>
      <c r="Y155" s="97">
        <v>11027.632653061224</v>
      </c>
      <c r="Z155" s="98">
        <v>12831.565384615385</v>
      </c>
      <c r="AA155" s="96">
        <v>14459.388888888889</v>
      </c>
      <c r="AB155" s="97">
        <v>16206.508474576271</v>
      </c>
      <c r="AC155" s="98">
        <v>18344.195767195768</v>
      </c>
    </row>
    <row r="156" spans="1:29" s="4" customFormat="1" ht="27" customHeight="1" x14ac:dyDescent="0.15">
      <c r="A156" s="19"/>
      <c r="B156" s="79" t="s">
        <v>97</v>
      </c>
      <c r="C156" s="146">
        <v>152</v>
      </c>
      <c r="D156" s="307" t="s">
        <v>241</v>
      </c>
      <c r="E156" s="56">
        <v>2</v>
      </c>
      <c r="F156" s="94">
        <v>20</v>
      </c>
      <c r="G156" s="86">
        <v>252</v>
      </c>
      <c r="H156" s="87">
        <v>2241017</v>
      </c>
      <c r="I156" s="81">
        <v>8892.9246031746025</v>
      </c>
      <c r="J156" s="86">
        <v>22753</v>
      </c>
      <c r="K156" s="87">
        <v>2241017</v>
      </c>
      <c r="L156" s="81">
        <v>98.493253636883054</v>
      </c>
      <c r="M156" s="93"/>
      <c r="N156" s="94">
        <v>20</v>
      </c>
      <c r="O156" s="86">
        <v>275</v>
      </c>
      <c r="P156" s="87">
        <v>2786673</v>
      </c>
      <c r="Q156" s="81">
        <f t="shared" si="8"/>
        <v>10133.356363636363</v>
      </c>
      <c r="R156" s="86">
        <v>24105</v>
      </c>
      <c r="S156" s="87">
        <v>2786673</v>
      </c>
      <c r="T156" s="81">
        <f t="shared" si="9"/>
        <v>115.60560049782202</v>
      </c>
      <c r="U156" s="88"/>
      <c r="V156" s="89"/>
      <c r="W156" s="87"/>
      <c r="X156" s="96">
        <v>15000</v>
      </c>
      <c r="Y156" s="97">
        <v>10683.666666666666</v>
      </c>
      <c r="Z156" s="98">
        <v>11286.235294117647</v>
      </c>
      <c r="AA156" s="96">
        <v>12065.217391304348</v>
      </c>
      <c r="AB156" s="97">
        <v>12934.782608695652</v>
      </c>
      <c r="AC156" s="98">
        <v>13550.72463768116</v>
      </c>
    </row>
    <row r="157" spans="1:29" s="4" customFormat="1" ht="27" customHeight="1" x14ac:dyDescent="0.15">
      <c r="A157" s="19"/>
      <c r="B157" s="79" t="s">
        <v>97</v>
      </c>
      <c r="C157" s="146">
        <v>153</v>
      </c>
      <c r="D157" s="307" t="s">
        <v>242</v>
      </c>
      <c r="E157" s="56">
        <v>2</v>
      </c>
      <c r="F157" s="94">
        <v>15</v>
      </c>
      <c r="G157" s="86">
        <v>216</v>
      </c>
      <c r="H157" s="87">
        <v>3044985</v>
      </c>
      <c r="I157" s="81">
        <v>14097.152777777777</v>
      </c>
      <c r="J157" s="86">
        <v>17748</v>
      </c>
      <c r="K157" s="87">
        <v>3044985</v>
      </c>
      <c r="L157" s="81">
        <v>171.56778228532792</v>
      </c>
      <c r="M157" s="93"/>
      <c r="N157" s="94">
        <v>15</v>
      </c>
      <c r="O157" s="86">
        <v>228</v>
      </c>
      <c r="P157" s="87">
        <v>3095673</v>
      </c>
      <c r="Q157" s="81">
        <f t="shared" si="8"/>
        <v>13577.513157894737</v>
      </c>
      <c r="R157" s="86">
        <v>18428</v>
      </c>
      <c r="S157" s="87">
        <v>3095673</v>
      </c>
      <c r="T157" s="81">
        <f t="shared" si="9"/>
        <v>167.98746472758845</v>
      </c>
      <c r="U157" s="88"/>
      <c r="V157" s="89"/>
      <c r="W157" s="87"/>
      <c r="X157" s="96">
        <v>11952.195121951219</v>
      </c>
      <c r="Y157" s="97">
        <v>16696.666666666668</v>
      </c>
      <c r="Z157" s="98">
        <v>17062.162162162163</v>
      </c>
      <c r="AA157" s="96">
        <v>13731</v>
      </c>
      <c r="AB157" s="97">
        <v>13842.553191489362</v>
      </c>
      <c r="AC157" s="98">
        <v>13953.191489361701</v>
      </c>
    </row>
    <row r="158" spans="1:29" s="4" customFormat="1" ht="27" customHeight="1" x14ac:dyDescent="0.15">
      <c r="A158" s="19"/>
      <c r="B158" s="79" t="s">
        <v>97</v>
      </c>
      <c r="C158" s="146">
        <v>154</v>
      </c>
      <c r="D158" s="307" t="s">
        <v>243</v>
      </c>
      <c r="E158" s="56">
        <v>2</v>
      </c>
      <c r="F158" s="94">
        <v>10</v>
      </c>
      <c r="G158" s="86">
        <v>141</v>
      </c>
      <c r="H158" s="87">
        <v>2256757</v>
      </c>
      <c r="I158" s="81">
        <v>16005.368794326241</v>
      </c>
      <c r="J158" s="86">
        <v>15304</v>
      </c>
      <c r="K158" s="87">
        <v>2256757</v>
      </c>
      <c r="L158" s="81">
        <v>147.46190538421328</v>
      </c>
      <c r="M158" s="93"/>
      <c r="N158" s="94">
        <v>10</v>
      </c>
      <c r="O158" s="86">
        <v>84</v>
      </c>
      <c r="P158" s="87">
        <v>1162354</v>
      </c>
      <c r="Q158" s="81">
        <f t="shared" si="8"/>
        <v>13837.547619047618</v>
      </c>
      <c r="R158" s="86">
        <v>7236.5</v>
      </c>
      <c r="S158" s="87">
        <v>1162354</v>
      </c>
      <c r="T158" s="81">
        <f t="shared" si="9"/>
        <v>160.62378221515925</v>
      </c>
      <c r="U158" s="88"/>
      <c r="V158" s="89"/>
      <c r="W158" s="87"/>
      <c r="X158" s="96">
        <v>18166.666666666668</v>
      </c>
      <c r="Y158" s="97">
        <v>17342.28187919463</v>
      </c>
      <c r="Z158" s="98">
        <v>20033.333333333332</v>
      </c>
      <c r="AA158" s="96">
        <v>15000</v>
      </c>
      <c r="AB158" s="97">
        <v>16000</v>
      </c>
      <c r="AC158" s="98">
        <v>17000</v>
      </c>
    </row>
    <row r="159" spans="1:29" s="4" customFormat="1" ht="27" customHeight="1" x14ac:dyDescent="0.15">
      <c r="A159" s="19"/>
      <c r="B159" s="79" t="s">
        <v>97</v>
      </c>
      <c r="C159" s="146">
        <v>155</v>
      </c>
      <c r="D159" s="307" t="s">
        <v>244</v>
      </c>
      <c r="E159" s="56">
        <v>2</v>
      </c>
      <c r="F159" s="94">
        <v>20</v>
      </c>
      <c r="G159" s="86">
        <v>195</v>
      </c>
      <c r="H159" s="87">
        <v>2631750</v>
      </c>
      <c r="I159" s="81">
        <v>13496.153846153846</v>
      </c>
      <c r="J159" s="86">
        <v>25254</v>
      </c>
      <c r="K159" s="87">
        <v>2631750</v>
      </c>
      <c r="L159" s="81">
        <v>104.2112140650986</v>
      </c>
      <c r="M159" s="93"/>
      <c r="N159" s="94">
        <v>20</v>
      </c>
      <c r="O159" s="86">
        <v>231</v>
      </c>
      <c r="P159" s="87">
        <v>2592070</v>
      </c>
      <c r="Q159" s="81">
        <f t="shared" si="8"/>
        <v>11221.082251082251</v>
      </c>
      <c r="R159" s="86">
        <v>23100</v>
      </c>
      <c r="S159" s="87">
        <v>2592070</v>
      </c>
      <c r="T159" s="81">
        <f t="shared" si="9"/>
        <v>112.21082251082251</v>
      </c>
      <c r="U159" s="88"/>
      <c r="V159" s="89"/>
      <c r="W159" s="87"/>
      <c r="X159" s="96">
        <v>12303.74358974359</v>
      </c>
      <c r="Y159" s="97">
        <v>15903.258333333333</v>
      </c>
      <c r="Z159" s="98">
        <v>22635.695833333335</v>
      </c>
      <c r="AA159" s="96">
        <v>12416.666666666666</v>
      </c>
      <c r="AB159" s="97">
        <v>14279.166666666666</v>
      </c>
      <c r="AC159" s="98">
        <v>16420.833333333332</v>
      </c>
    </row>
    <row r="160" spans="1:29" s="4" customFormat="1" ht="27" customHeight="1" x14ac:dyDescent="0.15">
      <c r="A160" s="19"/>
      <c r="B160" s="79" t="s">
        <v>97</v>
      </c>
      <c r="C160" s="146">
        <v>156</v>
      </c>
      <c r="D160" s="307" t="s">
        <v>245</v>
      </c>
      <c r="E160" s="56">
        <v>5</v>
      </c>
      <c r="F160" s="94">
        <v>20</v>
      </c>
      <c r="G160" s="86">
        <v>305</v>
      </c>
      <c r="H160" s="87">
        <v>3402090</v>
      </c>
      <c r="I160" s="81">
        <v>11154.393442622952</v>
      </c>
      <c r="J160" s="86">
        <v>31500</v>
      </c>
      <c r="K160" s="87">
        <v>3402090</v>
      </c>
      <c r="L160" s="81">
        <v>108.00285714285714</v>
      </c>
      <c r="M160" s="93"/>
      <c r="N160" s="94">
        <v>20</v>
      </c>
      <c r="O160" s="86">
        <v>293</v>
      </c>
      <c r="P160" s="87">
        <v>3387000</v>
      </c>
      <c r="Q160" s="81">
        <f t="shared" si="8"/>
        <v>11559.726962457338</v>
      </c>
      <c r="R160" s="86">
        <v>31500</v>
      </c>
      <c r="S160" s="87">
        <v>3387000</v>
      </c>
      <c r="T160" s="81">
        <f t="shared" si="9"/>
        <v>107.52380952380952</v>
      </c>
      <c r="U160" s="88"/>
      <c r="V160" s="89"/>
      <c r="W160" s="87"/>
      <c r="X160" s="96">
        <v>15148.231884057972</v>
      </c>
      <c r="Y160" s="97">
        <v>12033.333333333334</v>
      </c>
      <c r="Z160" s="98">
        <v>12129.62962962963</v>
      </c>
      <c r="AA160" s="96">
        <v>11666.666666666666</v>
      </c>
      <c r="AB160" s="97">
        <v>12000</v>
      </c>
      <c r="AC160" s="98">
        <v>12333.333333333334</v>
      </c>
    </row>
    <row r="161" spans="1:29" s="4" customFormat="1" ht="27" customHeight="1" x14ac:dyDescent="0.15">
      <c r="A161" s="19"/>
      <c r="B161" s="79" t="s">
        <v>97</v>
      </c>
      <c r="C161" s="146">
        <v>157</v>
      </c>
      <c r="D161" s="307" t="s">
        <v>246</v>
      </c>
      <c r="E161" s="56">
        <v>4</v>
      </c>
      <c r="F161" s="94">
        <v>20</v>
      </c>
      <c r="G161" s="86">
        <v>264</v>
      </c>
      <c r="H161" s="87">
        <v>3568736</v>
      </c>
      <c r="I161" s="81">
        <v>13517.939393939394</v>
      </c>
      <c r="J161" s="86">
        <v>8463</v>
      </c>
      <c r="K161" s="87">
        <v>3568736</v>
      </c>
      <c r="L161" s="81">
        <v>421.6868722675174</v>
      </c>
      <c r="M161" s="93"/>
      <c r="N161" s="94">
        <v>20</v>
      </c>
      <c r="O161" s="86">
        <v>365</v>
      </c>
      <c r="P161" s="87">
        <v>5308062</v>
      </c>
      <c r="Q161" s="81">
        <f t="shared" si="8"/>
        <v>14542.635616438356</v>
      </c>
      <c r="R161" s="86">
        <v>11661</v>
      </c>
      <c r="S161" s="87">
        <v>5308062</v>
      </c>
      <c r="T161" s="81">
        <f t="shared" si="9"/>
        <v>455.19783895034732</v>
      </c>
      <c r="U161" s="88"/>
      <c r="V161" s="89"/>
      <c r="W161" s="87"/>
      <c r="X161" s="96">
        <v>16266.666666666666</v>
      </c>
      <c r="Y161" s="97">
        <v>21160</v>
      </c>
      <c r="Z161" s="98">
        <v>24799.999999999996</v>
      </c>
      <c r="AA161" s="96">
        <v>16382.454545454546</v>
      </c>
      <c r="AB161" s="97">
        <v>15724.25516619124</v>
      </c>
      <c r="AC161" s="98">
        <v>15137.212476578021</v>
      </c>
    </row>
    <row r="162" spans="1:29" s="4" customFormat="1" ht="27" customHeight="1" x14ac:dyDescent="0.15">
      <c r="A162" s="19"/>
      <c r="B162" s="79" t="s">
        <v>97</v>
      </c>
      <c r="C162" s="146">
        <v>158</v>
      </c>
      <c r="D162" s="305" t="s">
        <v>247</v>
      </c>
      <c r="E162" s="56">
        <v>5</v>
      </c>
      <c r="F162" s="94">
        <v>20</v>
      </c>
      <c r="G162" s="86">
        <v>123</v>
      </c>
      <c r="H162" s="87">
        <v>1572900</v>
      </c>
      <c r="I162" s="81">
        <v>12787.804878048781</v>
      </c>
      <c r="J162" s="86">
        <v>4494</v>
      </c>
      <c r="K162" s="87">
        <v>1572900</v>
      </c>
      <c r="L162" s="81">
        <v>350</v>
      </c>
      <c r="M162" s="93"/>
      <c r="N162" s="94">
        <v>20</v>
      </c>
      <c r="O162" s="86">
        <v>131</v>
      </c>
      <c r="P162" s="87">
        <v>1572900</v>
      </c>
      <c r="Q162" s="81">
        <f t="shared" si="8"/>
        <v>12006.870229007634</v>
      </c>
      <c r="R162" s="86">
        <v>4494</v>
      </c>
      <c r="S162" s="87">
        <v>1572900</v>
      </c>
      <c r="T162" s="81">
        <f t="shared" si="9"/>
        <v>350</v>
      </c>
      <c r="U162" s="88"/>
      <c r="V162" s="89"/>
      <c r="W162" s="87"/>
      <c r="X162" s="96">
        <v>10303.030303030304</v>
      </c>
      <c r="Y162" s="97">
        <v>13151.515151515152</v>
      </c>
      <c r="Z162" s="98">
        <v>15272.727272727272</v>
      </c>
      <c r="AA162" s="96">
        <v>12307.692307692309</v>
      </c>
      <c r="AB162" s="97">
        <v>13076.923076923076</v>
      </c>
      <c r="AC162" s="98">
        <v>13846.153846153846</v>
      </c>
    </row>
    <row r="163" spans="1:29" s="4" customFormat="1" ht="27" customHeight="1" x14ac:dyDescent="0.15">
      <c r="A163" s="19"/>
      <c r="B163" s="79" t="s">
        <v>97</v>
      </c>
      <c r="C163" s="146">
        <v>159</v>
      </c>
      <c r="D163" s="307" t="s">
        <v>248</v>
      </c>
      <c r="E163" s="56">
        <v>4</v>
      </c>
      <c r="F163" s="94">
        <v>30</v>
      </c>
      <c r="G163" s="86">
        <v>615</v>
      </c>
      <c r="H163" s="87">
        <v>13234050</v>
      </c>
      <c r="I163" s="81">
        <v>21518.780487804877</v>
      </c>
      <c r="J163" s="86">
        <v>43664</v>
      </c>
      <c r="K163" s="87">
        <v>13234050</v>
      </c>
      <c r="L163" s="81">
        <v>303.08835654085743</v>
      </c>
      <c r="M163" s="93"/>
      <c r="N163" s="94">
        <v>24</v>
      </c>
      <c r="O163" s="86">
        <v>565</v>
      </c>
      <c r="P163" s="87">
        <v>11840439</v>
      </c>
      <c r="Q163" s="81">
        <f t="shared" si="8"/>
        <v>20956.529203539823</v>
      </c>
      <c r="R163" s="86">
        <v>39445</v>
      </c>
      <c r="S163" s="87">
        <v>11840439</v>
      </c>
      <c r="T163" s="81">
        <f t="shared" si="9"/>
        <v>300.17591583217137</v>
      </c>
      <c r="U163" s="88"/>
      <c r="V163" s="89"/>
      <c r="W163" s="87"/>
      <c r="X163" s="96">
        <v>23700</v>
      </c>
      <c r="Y163" s="97">
        <v>24579.45</v>
      </c>
      <c r="Z163" s="98">
        <v>27034.666666666668</v>
      </c>
      <c r="AA163" s="96">
        <v>22096.083050847457</v>
      </c>
      <c r="AB163" s="97">
        <v>23333.333333333332</v>
      </c>
      <c r="AC163" s="98">
        <v>23387.096774193549</v>
      </c>
    </row>
    <row r="164" spans="1:29" s="4" customFormat="1" ht="27" customHeight="1" x14ac:dyDescent="0.15">
      <c r="A164" s="19"/>
      <c r="B164" s="79" t="s">
        <v>97</v>
      </c>
      <c r="C164" s="146">
        <v>160</v>
      </c>
      <c r="D164" s="307" t="s">
        <v>249</v>
      </c>
      <c r="E164" s="56">
        <v>2</v>
      </c>
      <c r="F164" s="94">
        <v>20</v>
      </c>
      <c r="G164" s="86">
        <v>268</v>
      </c>
      <c r="H164" s="87">
        <v>2236934</v>
      </c>
      <c r="I164" s="81">
        <v>8346.7686567164183</v>
      </c>
      <c r="J164" s="86">
        <v>14700.9</v>
      </c>
      <c r="K164" s="87">
        <v>2236934</v>
      </c>
      <c r="L164" s="81">
        <v>152.16306484636996</v>
      </c>
      <c r="M164" s="93"/>
      <c r="N164" s="94"/>
      <c r="O164" s="86"/>
      <c r="P164" s="87"/>
      <c r="Q164" s="81">
        <f t="shared" si="8"/>
        <v>0</v>
      </c>
      <c r="R164" s="86"/>
      <c r="S164" s="87"/>
      <c r="T164" s="81">
        <f t="shared" si="9"/>
        <v>0</v>
      </c>
      <c r="U164" s="88"/>
      <c r="V164" s="85" t="s">
        <v>499</v>
      </c>
      <c r="W164" s="87"/>
      <c r="X164" s="96">
        <v>8981.2041666666664</v>
      </c>
      <c r="Y164" s="97">
        <v>9156</v>
      </c>
      <c r="Z164" s="98">
        <v>10221.333333333334</v>
      </c>
      <c r="AA164" s="96" t="s">
        <v>505</v>
      </c>
      <c r="AB164" s="97" t="s">
        <v>505</v>
      </c>
      <c r="AC164" s="98" t="s">
        <v>505</v>
      </c>
    </row>
    <row r="165" spans="1:29" s="4" customFormat="1" ht="27" customHeight="1" x14ac:dyDescent="0.15">
      <c r="A165" s="19"/>
      <c r="B165" s="79" t="s">
        <v>97</v>
      </c>
      <c r="C165" s="146">
        <v>161</v>
      </c>
      <c r="D165" s="307" t="s">
        <v>250</v>
      </c>
      <c r="E165" s="56">
        <v>4</v>
      </c>
      <c r="F165" s="94">
        <v>20</v>
      </c>
      <c r="G165" s="86">
        <v>258</v>
      </c>
      <c r="H165" s="87">
        <v>1472195</v>
      </c>
      <c r="I165" s="81">
        <v>5706.1821705426355</v>
      </c>
      <c r="J165" s="86">
        <v>7902.5</v>
      </c>
      <c r="K165" s="87">
        <v>1472195</v>
      </c>
      <c r="L165" s="81">
        <v>186.29484340398608</v>
      </c>
      <c r="M165" s="93"/>
      <c r="N165" s="94">
        <v>20</v>
      </c>
      <c r="O165" s="86">
        <v>269</v>
      </c>
      <c r="P165" s="87">
        <v>1908392</v>
      </c>
      <c r="Q165" s="81">
        <f t="shared" si="8"/>
        <v>7094.3940520446095</v>
      </c>
      <c r="R165" s="86">
        <v>9055.5</v>
      </c>
      <c r="S165" s="87">
        <v>1908392</v>
      </c>
      <c r="T165" s="81">
        <f t="shared" si="9"/>
        <v>210.7439677544034</v>
      </c>
      <c r="U165" s="88"/>
      <c r="V165" s="89"/>
      <c r="W165" s="87"/>
      <c r="X165" s="96">
        <v>7633.333333333333</v>
      </c>
      <c r="Y165" s="97">
        <v>7888</v>
      </c>
      <c r="Z165" s="98">
        <v>10051.576923076924</v>
      </c>
      <c r="AA165" s="96">
        <v>8518.5185185185182</v>
      </c>
      <c r="AB165" s="97">
        <v>9927.2727272727279</v>
      </c>
      <c r="AC165" s="98">
        <v>12000</v>
      </c>
    </row>
    <row r="166" spans="1:29" s="4" customFormat="1" ht="27" customHeight="1" x14ac:dyDescent="0.15">
      <c r="A166" s="19"/>
      <c r="B166" s="79" t="s">
        <v>97</v>
      </c>
      <c r="C166" s="146">
        <v>162</v>
      </c>
      <c r="D166" s="305" t="s">
        <v>251</v>
      </c>
      <c r="E166" s="56">
        <v>5</v>
      </c>
      <c r="F166" s="94">
        <v>20</v>
      </c>
      <c r="G166" s="86">
        <v>337</v>
      </c>
      <c r="H166" s="87">
        <v>4052766</v>
      </c>
      <c r="I166" s="81">
        <v>12026.011869436203</v>
      </c>
      <c r="J166" s="86">
        <v>22680</v>
      </c>
      <c r="K166" s="87">
        <v>4052766</v>
      </c>
      <c r="L166" s="81">
        <v>178.69338624338624</v>
      </c>
      <c r="M166" s="93"/>
      <c r="N166" s="94">
        <v>20</v>
      </c>
      <c r="O166" s="86">
        <v>287</v>
      </c>
      <c r="P166" s="87">
        <v>3066056</v>
      </c>
      <c r="Q166" s="81">
        <f t="shared" si="8"/>
        <v>10683.121951219513</v>
      </c>
      <c r="R166" s="86">
        <v>20874.5</v>
      </c>
      <c r="S166" s="87">
        <v>3066056</v>
      </c>
      <c r="T166" s="81">
        <f t="shared" si="9"/>
        <v>146.88045222640062</v>
      </c>
      <c r="U166" s="88"/>
      <c r="V166" s="89"/>
      <c r="W166" s="87"/>
      <c r="X166" s="96">
        <v>13814.814814814816</v>
      </c>
      <c r="Y166" s="97">
        <v>11621.336666666666</v>
      </c>
      <c r="Z166" s="98">
        <v>14650</v>
      </c>
      <c r="AA166" s="96">
        <v>11000</v>
      </c>
      <c r="AB166" s="97">
        <v>12701.754385964912</v>
      </c>
      <c r="AC166" s="98">
        <v>14385.964912280702</v>
      </c>
    </row>
    <row r="167" spans="1:29" s="4" customFormat="1" ht="27" customHeight="1" x14ac:dyDescent="0.15">
      <c r="A167" s="19"/>
      <c r="B167" s="79" t="s">
        <v>97</v>
      </c>
      <c r="C167" s="146">
        <v>163</v>
      </c>
      <c r="D167" s="304" t="s">
        <v>252</v>
      </c>
      <c r="E167" s="56">
        <v>4</v>
      </c>
      <c r="F167" s="94">
        <v>14</v>
      </c>
      <c r="G167" s="86">
        <v>94</v>
      </c>
      <c r="H167" s="87">
        <v>1039550</v>
      </c>
      <c r="I167" s="81">
        <v>11059.04255319149</v>
      </c>
      <c r="J167" s="86">
        <v>6400</v>
      </c>
      <c r="K167" s="87">
        <v>1039550</v>
      </c>
      <c r="L167" s="81">
        <v>162.4296875</v>
      </c>
      <c r="M167" s="93"/>
      <c r="N167" s="94">
        <v>14</v>
      </c>
      <c r="O167" s="86">
        <v>121</v>
      </c>
      <c r="P167" s="87">
        <v>1293050</v>
      </c>
      <c r="Q167" s="81">
        <f t="shared" si="8"/>
        <v>10686.363636363636</v>
      </c>
      <c r="R167" s="86">
        <v>9680</v>
      </c>
      <c r="S167" s="87">
        <v>1293050</v>
      </c>
      <c r="T167" s="81">
        <f t="shared" si="9"/>
        <v>133.57954545454547</v>
      </c>
      <c r="U167" s="88"/>
      <c r="V167" s="89"/>
      <c r="W167" s="87"/>
      <c r="X167" s="96">
        <v>10000</v>
      </c>
      <c r="Y167" s="97">
        <v>12241.379310344828</v>
      </c>
      <c r="Z167" s="98">
        <v>15402.777777777777</v>
      </c>
      <c r="AA167" s="96">
        <v>10416.666666666666</v>
      </c>
      <c r="AB167" s="97">
        <v>11538.461538461539</v>
      </c>
      <c r="AC167" s="98">
        <v>11904.761904761905</v>
      </c>
    </row>
    <row r="168" spans="1:29" s="4" customFormat="1" ht="27" customHeight="1" x14ac:dyDescent="0.15">
      <c r="A168" s="19"/>
      <c r="B168" s="79" t="s">
        <v>97</v>
      </c>
      <c r="C168" s="146">
        <v>164</v>
      </c>
      <c r="D168" s="304" t="s">
        <v>253</v>
      </c>
      <c r="E168" s="56">
        <v>2</v>
      </c>
      <c r="F168" s="94">
        <v>10</v>
      </c>
      <c r="G168" s="86">
        <v>80</v>
      </c>
      <c r="H168" s="87">
        <v>1855178</v>
      </c>
      <c r="I168" s="81">
        <v>23189.724999999999</v>
      </c>
      <c r="J168" s="86">
        <v>9240</v>
      </c>
      <c r="K168" s="87">
        <v>1855178</v>
      </c>
      <c r="L168" s="81">
        <v>200.77683982683982</v>
      </c>
      <c r="M168" s="93"/>
      <c r="N168" s="94">
        <v>10</v>
      </c>
      <c r="O168" s="86">
        <v>74</v>
      </c>
      <c r="P168" s="87">
        <v>1790780</v>
      </c>
      <c r="Q168" s="81">
        <f t="shared" si="8"/>
        <v>24199.72972972973</v>
      </c>
      <c r="R168" s="86">
        <v>9618</v>
      </c>
      <c r="S168" s="87">
        <v>1790780</v>
      </c>
      <c r="T168" s="81">
        <f t="shared" si="9"/>
        <v>186.1904761904762</v>
      </c>
      <c r="U168" s="88"/>
      <c r="V168" s="89"/>
      <c r="W168" s="87"/>
      <c r="X168" s="96">
        <v>22675</v>
      </c>
      <c r="Y168" s="97">
        <v>24225</v>
      </c>
      <c r="Z168" s="98">
        <v>24700</v>
      </c>
      <c r="AA168" s="96">
        <v>17857.142857142859</v>
      </c>
      <c r="AB168" s="97">
        <v>23958.333333333332</v>
      </c>
      <c r="AC168" s="98">
        <v>24074.074074074073</v>
      </c>
    </row>
    <row r="169" spans="1:29" s="4" customFormat="1" ht="27" customHeight="1" x14ac:dyDescent="0.15">
      <c r="A169" s="19"/>
      <c r="B169" s="79" t="s">
        <v>97</v>
      </c>
      <c r="C169" s="146">
        <v>165</v>
      </c>
      <c r="D169" s="304" t="s">
        <v>254</v>
      </c>
      <c r="E169" s="56">
        <v>2</v>
      </c>
      <c r="F169" s="94">
        <v>10</v>
      </c>
      <c r="G169" s="86">
        <v>108</v>
      </c>
      <c r="H169" s="87">
        <v>473000</v>
      </c>
      <c r="I169" s="81">
        <v>4379.6296296296296</v>
      </c>
      <c r="J169" s="86">
        <v>12258</v>
      </c>
      <c r="K169" s="87">
        <v>473000</v>
      </c>
      <c r="L169" s="81">
        <v>38.587045194974714</v>
      </c>
      <c r="M169" s="93"/>
      <c r="N169" s="94">
        <v>10</v>
      </c>
      <c r="O169" s="86">
        <v>89</v>
      </c>
      <c r="P169" s="87">
        <v>376500</v>
      </c>
      <c r="Q169" s="81">
        <f t="shared" si="8"/>
        <v>4230.3370786516853</v>
      </c>
      <c r="R169" s="86">
        <v>11094</v>
      </c>
      <c r="S169" s="87">
        <v>376500</v>
      </c>
      <c r="T169" s="81">
        <f t="shared" si="9"/>
        <v>33.937263385613846</v>
      </c>
      <c r="U169" s="88"/>
      <c r="V169" s="89"/>
      <c r="W169" s="87"/>
      <c r="X169" s="96">
        <v>10112.359550561798</v>
      </c>
      <c r="Y169" s="97">
        <v>8148.1481481481478</v>
      </c>
      <c r="Z169" s="98">
        <v>10092.592592592593</v>
      </c>
      <c r="AA169" s="96">
        <v>4629.6296296296296</v>
      </c>
      <c r="AB169" s="97">
        <v>5555.5555555555557</v>
      </c>
      <c r="AC169" s="98">
        <v>6250</v>
      </c>
    </row>
    <row r="170" spans="1:29" s="4" customFormat="1" ht="27" customHeight="1" x14ac:dyDescent="0.15">
      <c r="A170" s="19"/>
      <c r="B170" s="79" t="s">
        <v>97</v>
      </c>
      <c r="C170" s="146">
        <v>166</v>
      </c>
      <c r="D170" s="304" t="s">
        <v>255</v>
      </c>
      <c r="E170" s="56">
        <v>2</v>
      </c>
      <c r="F170" s="94">
        <v>20</v>
      </c>
      <c r="G170" s="86">
        <v>106</v>
      </c>
      <c r="H170" s="87">
        <v>1845367</v>
      </c>
      <c r="I170" s="81">
        <v>17409.122641509435</v>
      </c>
      <c r="J170" s="86">
        <v>12591</v>
      </c>
      <c r="K170" s="87">
        <v>1845367</v>
      </c>
      <c r="L170" s="81">
        <v>146.56238583114924</v>
      </c>
      <c r="M170" s="93"/>
      <c r="N170" s="94">
        <v>20</v>
      </c>
      <c r="O170" s="86">
        <v>132</v>
      </c>
      <c r="P170" s="87">
        <v>1719361</v>
      </c>
      <c r="Q170" s="81">
        <f t="shared" si="8"/>
        <v>13025.462121212122</v>
      </c>
      <c r="R170" s="86">
        <v>7896</v>
      </c>
      <c r="S170" s="87">
        <v>1719361</v>
      </c>
      <c r="T170" s="81">
        <f t="shared" si="9"/>
        <v>217.7508865248227</v>
      </c>
      <c r="U170" s="88"/>
      <c r="V170" s="89"/>
      <c r="W170" s="87"/>
      <c r="X170" s="96">
        <v>11923.611111111111</v>
      </c>
      <c r="Y170" s="97">
        <v>13448.979591836734</v>
      </c>
      <c r="Z170" s="98">
        <v>13664.660194174758</v>
      </c>
      <c r="AA170" s="96">
        <v>13082.089552238805</v>
      </c>
      <c r="AB170" s="97">
        <v>13144.927536231884</v>
      </c>
      <c r="AC170" s="98">
        <v>13150</v>
      </c>
    </row>
    <row r="171" spans="1:29" s="4" customFormat="1" ht="27" customHeight="1" x14ac:dyDescent="0.15">
      <c r="A171" s="19"/>
      <c r="B171" s="79" t="s">
        <v>97</v>
      </c>
      <c r="C171" s="146">
        <v>167</v>
      </c>
      <c r="D171" s="304" t="s">
        <v>256</v>
      </c>
      <c r="E171" s="56">
        <v>4</v>
      </c>
      <c r="F171" s="94">
        <v>20</v>
      </c>
      <c r="G171" s="86">
        <v>240</v>
      </c>
      <c r="H171" s="87">
        <v>2012650</v>
      </c>
      <c r="I171" s="81">
        <v>8386.0416666666661</v>
      </c>
      <c r="J171" s="86">
        <v>37524</v>
      </c>
      <c r="K171" s="87">
        <v>2012650</v>
      </c>
      <c r="L171" s="81">
        <v>53.636339409444624</v>
      </c>
      <c r="M171" s="93"/>
      <c r="N171" s="94">
        <v>20</v>
      </c>
      <c r="O171" s="86">
        <v>263</v>
      </c>
      <c r="P171" s="87">
        <v>2763700</v>
      </c>
      <c r="Q171" s="81">
        <f t="shared" si="8"/>
        <v>10508.365019011408</v>
      </c>
      <c r="R171" s="86">
        <v>35316</v>
      </c>
      <c r="S171" s="87">
        <v>2763700</v>
      </c>
      <c r="T171" s="81">
        <f t="shared" si="9"/>
        <v>78.256314418393927</v>
      </c>
      <c r="U171" s="88"/>
      <c r="V171" s="89"/>
      <c r="W171" s="87"/>
      <c r="X171" s="96">
        <v>8900</v>
      </c>
      <c r="Y171" s="97">
        <v>7669.565217391304</v>
      </c>
      <c r="Z171" s="98">
        <v>8108.217391304348</v>
      </c>
      <c r="AA171" s="96">
        <v>11625</v>
      </c>
      <c r="AB171" s="97">
        <v>11845.833333333334</v>
      </c>
      <c r="AC171" s="98">
        <v>12062.5</v>
      </c>
    </row>
    <row r="172" spans="1:29" s="4" customFormat="1" ht="27" customHeight="1" x14ac:dyDescent="0.15">
      <c r="A172" s="19"/>
      <c r="B172" s="79" t="s">
        <v>97</v>
      </c>
      <c r="C172" s="146">
        <v>168</v>
      </c>
      <c r="D172" s="304" t="s">
        <v>257</v>
      </c>
      <c r="E172" s="56">
        <v>4</v>
      </c>
      <c r="F172" s="94">
        <v>10</v>
      </c>
      <c r="G172" s="86">
        <v>157</v>
      </c>
      <c r="H172" s="87">
        <v>1390000</v>
      </c>
      <c r="I172" s="81">
        <v>8853.503184713376</v>
      </c>
      <c r="J172" s="86">
        <v>11404</v>
      </c>
      <c r="K172" s="87">
        <v>1390000</v>
      </c>
      <c r="L172" s="81">
        <v>121.88705717292179</v>
      </c>
      <c r="M172" s="93"/>
      <c r="N172" s="94">
        <v>10</v>
      </c>
      <c r="O172" s="86">
        <v>195</v>
      </c>
      <c r="P172" s="87">
        <v>2085000</v>
      </c>
      <c r="Q172" s="81">
        <f t="shared" si="8"/>
        <v>10692.307692307691</v>
      </c>
      <c r="R172" s="86">
        <v>16896</v>
      </c>
      <c r="S172" s="87">
        <v>2085000</v>
      </c>
      <c r="T172" s="81">
        <f t="shared" si="9"/>
        <v>123.40198863636364</v>
      </c>
      <c r="U172" s="88"/>
      <c r="V172" s="89"/>
      <c r="W172" s="87"/>
      <c r="X172" s="96">
        <v>13245.25</v>
      </c>
      <c r="Y172" s="97">
        <v>13675.384615384615</v>
      </c>
      <c r="Z172" s="98">
        <v>18230.76923076923</v>
      </c>
      <c r="AA172" s="96">
        <v>12512.820512820514</v>
      </c>
      <c r="AB172" s="97">
        <v>13025.641025641025</v>
      </c>
      <c r="AC172" s="98">
        <v>14051.282051282051</v>
      </c>
    </row>
    <row r="173" spans="1:29" s="4" customFormat="1" ht="27" customHeight="1" x14ac:dyDescent="0.15">
      <c r="A173" s="19"/>
      <c r="B173" s="79" t="s">
        <v>97</v>
      </c>
      <c r="C173" s="146">
        <v>169</v>
      </c>
      <c r="D173" s="304" t="s">
        <v>258</v>
      </c>
      <c r="E173" s="56">
        <v>5</v>
      </c>
      <c r="F173" s="94">
        <v>20</v>
      </c>
      <c r="G173" s="86">
        <v>171</v>
      </c>
      <c r="H173" s="87">
        <v>2480956</v>
      </c>
      <c r="I173" s="81">
        <v>14508.514619883041</v>
      </c>
      <c r="J173" s="86">
        <v>13800</v>
      </c>
      <c r="K173" s="87">
        <v>2480956</v>
      </c>
      <c r="L173" s="81">
        <v>179.77942028985507</v>
      </c>
      <c r="M173" s="93"/>
      <c r="N173" s="94">
        <v>20</v>
      </c>
      <c r="O173" s="86">
        <v>204</v>
      </c>
      <c r="P173" s="87">
        <v>2815415</v>
      </c>
      <c r="Q173" s="81">
        <f t="shared" si="8"/>
        <v>13801.053921568628</v>
      </c>
      <c r="R173" s="86">
        <v>24480</v>
      </c>
      <c r="S173" s="87">
        <v>2815415</v>
      </c>
      <c r="T173" s="81">
        <f t="shared" si="9"/>
        <v>115.00878267973856</v>
      </c>
      <c r="U173" s="88"/>
      <c r="V173" s="89"/>
      <c r="W173" s="87"/>
      <c r="X173" s="96">
        <v>6349.2063492063489</v>
      </c>
      <c r="Y173" s="97">
        <v>7500</v>
      </c>
      <c r="Z173" s="98">
        <v>8088.2352941176468</v>
      </c>
      <c r="AA173" s="96">
        <v>14120.37037037037</v>
      </c>
      <c r="AB173" s="97">
        <v>15046.296296296296</v>
      </c>
      <c r="AC173" s="98">
        <v>15972.222222222223</v>
      </c>
    </row>
    <row r="174" spans="1:29" s="4" customFormat="1" ht="27" customHeight="1" x14ac:dyDescent="0.15">
      <c r="A174" s="19"/>
      <c r="B174" s="79" t="s">
        <v>97</v>
      </c>
      <c r="C174" s="146">
        <v>170</v>
      </c>
      <c r="D174" s="304" t="s">
        <v>259</v>
      </c>
      <c r="E174" s="56">
        <v>4</v>
      </c>
      <c r="F174" s="94">
        <v>20</v>
      </c>
      <c r="G174" s="86">
        <v>182</v>
      </c>
      <c r="H174" s="87">
        <v>1229790</v>
      </c>
      <c r="I174" s="81">
        <v>6757.0879120879117</v>
      </c>
      <c r="J174" s="86">
        <v>17674</v>
      </c>
      <c r="K174" s="87">
        <v>1229790</v>
      </c>
      <c r="L174" s="81">
        <v>69.581871675908118</v>
      </c>
      <c r="M174" s="93"/>
      <c r="N174" s="94">
        <v>20</v>
      </c>
      <c r="O174" s="86">
        <v>193</v>
      </c>
      <c r="P174" s="87">
        <v>1079936</v>
      </c>
      <c r="Q174" s="81">
        <f t="shared" si="8"/>
        <v>5595.5233160621765</v>
      </c>
      <c r="R174" s="86">
        <v>12352</v>
      </c>
      <c r="S174" s="87">
        <v>1079936</v>
      </c>
      <c r="T174" s="81">
        <f t="shared" si="9"/>
        <v>87.430051813471508</v>
      </c>
      <c r="U174" s="88"/>
      <c r="V174" s="89"/>
      <c r="W174" s="87"/>
      <c r="X174" s="96">
        <v>5437.5</v>
      </c>
      <c r="Y174" s="97">
        <v>6055.5555555555557</v>
      </c>
      <c r="Z174" s="98">
        <v>7500</v>
      </c>
      <c r="AA174" s="96">
        <v>7631.5789473684208</v>
      </c>
      <c r="AB174" s="97">
        <v>8684.21052631579</v>
      </c>
      <c r="AC174" s="98">
        <v>10000</v>
      </c>
    </row>
    <row r="175" spans="1:29" s="4" customFormat="1" ht="27" customHeight="1" x14ac:dyDescent="0.15">
      <c r="A175" s="19"/>
      <c r="B175" s="79" t="s">
        <v>97</v>
      </c>
      <c r="C175" s="146">
        <v>171</v>
      </c>
      <c r="D175" s="299" t="s">
        <v>260</v>
      </c>
      <c r="E175" s="56">
        <v>2</v>
      </c>
      <c r="F175" s="94">
        <v>50</v>
      </c>
      <c r="G175" s="86">
        <v>589</v>
      </c>
      <c r="H175" s="87">
        <v>13569655</v>
      </c>
      <c r="I175" s="81">
        <v>23038.463497453311</v>
      </c>
      <c r="J175" s="86">
        <v>66550</v>
      </c>
      <c r="K175" s="87">
        <v>13569655</v>
      </c>
      <c r="L175" s="81">
        <v>203.90165289256197</v>
      </c>
      <c r="M175" s="93"/>
      <c r="N175" s="94">
        <v>50</v>
      </c>
      <c r="O175" s="86">
        <v>589</v>
      </c>
      <c r="P175" s="87">
        <v>13862512</v>
      </c>
      <c r="Q175" s="81">
        <f t="shared" si="8"/>
        <v>23535.674023769101</v>
      </c>
      <c r="R175" s="86">
        <v>65914</v>
      </c>
      <c r="S175" s="87">
        <v>13862512</v>
      </c>
      <c r="T175" s="81">
        <f t="shared" si="9"/>
        <v>210.31210365021087</v>
      </c>
      <c r="U175" s="88"/>
      <c r="V175" s="89"/>
      <c r="W175" s="87"/>
      <c r="X175" s="96">
        <v>22500</v>
      </c>
      <c r="Y175" s="97">
        <v>23000</v>
      </c>
      <c r="Z175" s="98">
        <v>23500</v>
      </c>
      <c r="AA175" s="96">
        <v>24000</v>
      </c>
      <c r="AB175" s="97">
        <v>24500</v>
      </c>
      <c r="AC175" s="98">
        <v>25000.00134408602</v>
      </c>
    </row>
    <row r="176" spans="1:29" s="4" customFormat="1" ht="27" customHeight="1" x14ac:dyDescent="0.15">
      <c r="A176" s="19"/>
      <c r="B176" s="79" t="s">
        <v>97</v>
      </c>
      <c r="C176" s="146">
        <v>172</v>
      </c>
      <c r="D176" s="299" t="s">
        <v>261</v>
      </c>
      <c r="E176" s="56">
        <v>1</v>
      </c>
      <c r="F176" s="94">
        <v>20</v>
      </c>
      <c r="G176" s="86">
        <v>237</v>
      </c>
      <c r="H176" s="87">
        <v>3040747</v>
      </c>
      <c r="I176" s="81">
        <v>12830.156118143459</v>
      </c>
      <c r="J176" s="86">
        <v>13610</v>
      </c>
      <c r="K176" s="87">
        <v>3040747</v>
      </c>
      <c r="L176" s="81">
        <v>223.42005878030861</v>
      </c>
      <c r="M176" s="93"/>
      <c r="N176" s="94">
        <v>20</v>
      </c>
      <c r="O176" s="86">
        <v>214</v>
      </c>
      <c r="P176" s="87">
        <v>2967721</v>
      </c>
      <c r="Q176" s="81">
        <f t="shared" si="8"/>
        <v>13867.855140186915</v>
      </c>
      <c r="R176" s="86">
        <v>12383</v>
      </c>
      <c r="S176" s="87">
        <v>2967721</v>
      </c>
      <c r="T176" s="81">
        <f t="shared" si="9"/>
        <v>239.66090608091739</v>
      </c>
      <c r="U176" s="88"/>
      <c r="V176" s="89"/>
      <c r="W176" s="87"/>
      <c r="X176" s="96">
        <v>13865.800865800866</v>
      </c>
      <c r="Y176" s="97">
        <v>14011.85</v>
      </c>
      <c r="Z176" s="98">
        <v>14711.9375</v>
      </c>
      <c r="AA176" s="96">
        <v>14013.020833333334</v>
      </c>
      <c r="AB176" s="97">
        <v>14541.5</v>
      </c>
      <c r="AC176" s="98">
        <v>14577.619047619048</v>
      </c>
    </row>
    <row r="177" spans="1:29" s="4" customFormat="1" ht="27" customHeight="1" x14ac:dyDescent="0.15">
      <c r="A177" s="19"/>
      <c r="B177" s="79" t="s">
        <v>97</v>
      </c>
      <c r="C177" s="146">
        <v>173</v>
      </c>
      <c r="D177" s="299" t="s">
        <v>262</v>
      </c>
      <c r="E177" s="56">
        <v>5</v>
      </c>
      <c r="F177" s="94">
        <v>20</v>
      </c>
      <c r="G177" s="86">
        <v>179</v>
      </c>
      <c r="H177" s="87">
        <v>1940005</v>
      </c>
      <c r="I177" s="81">
        <v>10838.016759776536</v>
      </c>
      <c r="J177" s="86">
        <v>14718</v>
      </c>
      <c r="K177" s="87">
        <v>1940005</v>
      </c>
      <c r="L177" s="81">
        <v>131.81172713683924</v>
      </c>
      <c r="M177" s="93"/>
      <c r="N177" s="94">
        <v>20</v>
      </c>
      <c r="O177" s="86">
        <v>251</v>
      </c>
      <c r="P177" s="87">
        <v>3056678</v>
      </c>
      <c r="Q177" s="81">
        <f t="shared" si="8"/>
        <v>12178</v>
      </c>
      <c r="R177" s="86">
        <v>28800</v>
      </c>
      <c r="S177" s="87">
        <v>3056678</v>
      </c>
      <c r="T177" s="81">
        <f t="shared" si="9"/>
        <v>106.13465277777777</v>
      </c>
      <c r="U177" s="88"/>
      <c r="V177" s="89"/>
      <c r="W177" s="87"/>
      <c r="X177" s="96">
        <v>6000</v>
      </c>
      <c r="Y177" s="97">
        <v>6441.666666666667</v>
      </c>
      <c r="Z177" s="98">
        <v>6808.333333333333</v>
      </c>
      <c r="AA177" s="96">
        <v>13000</v>
      </c>
      <c r="AB177" s="97">
        <v>13500</v>
      </c>
      <c r="AC177" s="98">
        <v>14000</v>
      </c>
    </row>
    <row r="178" spans="1:29" s="4" customFormat="1" ht="27" customHeight="1" x14ac:dyDescent="0.15">
      <c r="A178" s="19"/>
      <c r="B178" s="79" t="s">
        <v>97</v>
      </c>
      <c r="C178" s="146">
        <v>174</v>
      </c>
      <c r="D178" s="299" t="s">
        <v>263</v>
      </c>
      <c r="E178" s="56">
        <v>5</v>
      </c>
      <c r="F178" s="94">
        <v>20</v>
      </c>
      <c r="G178" s="86">
        <v>291</v>
      </c>
      <c r="H178" s="87">
        <v>2958106</v>
      </c>
      <c r="I178" s="81">
        <v>10165.312714776632</v>
      </c>
      <c r="J178" s="86">
        <v>12673</v>
      </c>
      <c r="K178" s="87">
        <v>2958106</v>
      </c>
      <c r="L178" s="81">
        <v>233.41797522291486</v>
      </c>
      <c r="M178" s="93"/>
      <c r="N178" s="94">
        <v>20</v>
      </c>
      <c r="O178" s="86">
        <v>343</v>
      </c>
      <c r="P178" s="87">
        <v>2318022</v>
      </c>
      <c r="Q178" s="81">
        <f t="shared" si="8"/>
        <v>6758.0816326530612</v>
      </c>
      <c r="R178" s="86">
        <v>12162</v>
      </c>
      <c r="S178" s="87">
        <v>2318022</v>
      </c>
      <c r="T178" s="81">
        <f t="shared" si="9"/>
        <v>190.59546127281698</v>
      </c>
      <c r="U178" s="88"/>
      <c r="V178" s="89"/>
      <c r="W178" s="87"/>
      <c r="X178" s="96">
        <v>12500</v>
      </c>
      <c r="Y178" s="97">
        <v>12500</v>
      </c>
      <c r="Z178" s="98">
        <v>12500</v>
      </c>
      <c r="AA178" s="96">
        <v>5750</v>
      </c>
      <c r="AB178" s="97">
        <v>5465.1162790697672</v>
      </c>
      <c r="AC178" s="98">
        <v>5333.333333333333</v>
      </c>
    </row>
    <row r="179" spans="1:29" s="4" customFormat="1" ht="27" customHeight="1" x14ac:dyDescent="0.15">
      <c r="A179" s="19"/>
      <c r="B179" s="79" t="s">
        <v>97</v>
      </c>
      <c r="C179" s="146">
        <v>175</v>
      </c>
      <c r="D179" s="299" t="s">
        <v>264</v>
      </c>
      <c r="E179" s="56">
        <v>1</v>
      </c>
      <c r="F179" s="94">
        <v>20</v>
      </c>
      <c r="G179" s="86">
        <v>197</v>
      </c>
      <c r="H179" s="87">
        <v>1431492</v>
      </c>
      <c r="I179" s="81">
        <v>7266.4568527918782</v>
      </c>
      <c r="J179" s="86">
        <v>20067</v>
      </c>
      <c r="K179" s="87">
        <v>1431492</v>
      </c>
      <c r="L179" s="81">
        <v>71.335625654058902</v>
      </c>
      <c r="M179" s="93"/>
      <c r="N179" s="94">
        <v>20</v>
      </c>
      <c r="O179" s="86">
        <v>194</v>
      </c>
      <c r="P179" s="87">
        <v>1522812</v>
      </c>
      <c r="Q179" s="81">
        <f t="shared" si="8"/>
        <v>7849.5463917525776</v>
      </c>
      <c r="R179" s="86">
        <v>21144</v>
      </c>
      <c r="S179" s="87">
        <v>1522812</v>
      </c>
      <c r="T179" s="81">
        <f t="shared" si="9"/>
        <v>72.020998864926227</v>
      </c>
      <c r="U179" s="88"/>
      <c r="V179" s="89"/>
      <c r="W179" s="87"/>
      <c r="X179" s="96">
        <v>7526.7326732673264</v>
      </c>
      <c r="Y179" s="97">
        <v>8371.287128712871</v>
      </c>
      <c r="Z179" s="98">
        <v>8457.9439252336451</v>
      </c>
      <c r="AA179" s="96">
        <v>8168.3168316831679</v>
      </c>
      <c r="AB179" s="97">
        <v>8714.2857142857138</v>
      </c>
      <c r="AC179" s="98">
        <v>8809.5238095238092</v>
      </c>
    </row>
    <row r="180" spans="1:29" s="4" customFormat="1" ht="27" customHeight="1" x14ac:dyDescent="0.15">
      <c r="A180" s="19"/>
      <c r="B180" s="79" t="s">
        <v>97</v>
      </c>
      <c r="C180" s="146">
        <v>176</v>
      </c>
      <c r="D180" s="299" t="s">
        <v>265</v>
      </c>
      <c r="E180" s="56">
        <v>5</v>
      </c>
      <c r="F180" s="94">
        <v>20</v>
      </c>
      <c r="G180" s="86">
        <v>256</v>
      </c>
      <c r="H180" s="87">
        <v>2321779</v>
      </c>
      <c r="I180" s="81">
        <v>9069.44921875</v>
      </c>
      <c r="J180" s="86">
        <v>18875</v>
      </c>
      <c r="K180" s="87">
        <v>2321779</v>
      </c>
      <c r="L180" s="81">
        <v>123.00815894039735</v>
      </c>
      <c r="M180" s="93"/>
      <c r="N180" s="94">
        <v>20</v>
      </c>
      <c r="O180" s="86">
        <v>279</v>
      </c>
      <c r="P180" s="87">
        <v>2386853</v>
      </c>
      <c r="Q180" s="81">
        <f t="shared" si="8"/>
        <v>8555.028673835126</v>
      </c>
      <c r="R180" s="86">
        <v>24000</v>
      </c>
      <c r="S180" s="87">
        <v>2386853</v>
      </c>
      <c r="T180" s="81">
        <f t="shared" si="9"/>
        <v>99.452208333333331</v>
      </c>
      <c r="U180" s="88"/>
      <c r="V180" s="89"/>
      <c r="W180" s="87"/>
      <c r="X180" s="96">
        <v>7194.2307692307695</v>
      </c>
      <c r="Y180" s="97">
        <v>8733.0246913580249</v>
      </c>
      <c r="Z180" s="98">
        <v>10944.444444444445</v>
      </c>
      <c r="AA180" s="96">
        <v>10375</v>
      </c>
      <c r="AB180" s="97">
        <v>11089.285714285714</v>
      </c>
      <c r="AC180" s="98">
        <v>12160.714285714286</v>
      </c>
    </row>
    <row r="181" spans="1:29" s="4" customFormat="1" ht="27" customHeight="1" x14ac:dyDescent="0.15">
      <c r="A181" s="19"/>
      <c r="B181" s="79" t="s">
        <v>97</v>
      </c>
      <c r="C181" s="146">
        <v>177</v>
      </c>
      <c r="D181" s="299" t="s">
        <v>266</v>
      </c>
      <c r="E181" s="56">
        <v>4</v>
      </c>
      <c r="F181" s="94">
        <v>30</v>
      </c>
      <c r="G181" s="86">
        <v>312</v>
      </c>
      <c r="H181" s="87">
        <v>3141117</v>
      </c>
      <c r="I181" s="81">
        <v>10067.682692307691</v>
      </c>
      <c r="J181" s="86">
        <v>19052</v>
      </c>
      <c r="K181" s="87">
        <v>3141117</v>
      </c>
      <c r="L181" s="81">
        <v>164.8707222338862</v>
      </c>
      <c r="M181" s="93"/>
      <c r="N181" s="94">
        <v>30</v>
      </c>
      <c r="O181" s="86">
        <v>353</v>
      </c>
      <c r="P181" s="87">
        <v>3990006</v>
      </c>
      <c r="Q181" s="81">
        <f t="shared" si="8"/>
        <v>11303.13314447592</v>
      </c>
      <c r="R181" s="86">
        <v>22874</v>
      </c>
      <c r="S181" s="87">
        <v>3990006</v>
      </c>
      <c r="T181" s="81">
        <f t="shared" si="9"/>
        <v>174.4341173384629</v>
      </c>
      <c r="U181" s="88"/>
      <c r="V181" s="89"/>
      <c r="W181" s="87"/>
      <c r="X181" s="96">
        <v>9998.3212851405624</v>
      </c>
      <c r="Y181" s="97">
        <v>9000</v>
      </c>
      <c r="Z181" s="98">
        <v>9000</v>
      </c>
      <c r="AA181" s="96">
        <v>12166.666666666666</v>
      </c>
      <c r="AB181" s="97">
        <v>13000</v>
      </c>
      <c r="AC181" s="98">
        <v>13500</v>
      </c>
    </row>
    <row r="182" spans="1:29" s="4" customFormat="1" ht="27" customHeight="1" x14ac:dyDescent="0.15">
      <c r="A182" s="19"/>
      <c r="B182" s="79" t="s">
        <v>97</v>
      </c>
      <c r="C182" s="146">
        <v>178</v>
      </c>
      <c r="D182" s="299" t="s">
        <v>267</v>
      </c>
      <c r="E182" s="56">
        <v>4</v>
      </c>
      <c r="F182" s="94">
        <v>20</v>
      </c>
      <c r="G182" s="86">
        <v>494</v>
      </c>
      <c r="H182" s="87">
        <v>9286516</v>
      </c>
      <c r="I182" s="81">
        <v>18798.615384615383</v>
      </c>
      <c r="J182" s="86">
        <v>22062</v>
      </c>
      <c r="K182" s="87">
        <v>9286516</v>
      </c>
      <c r="L182" s="81">
        <v>420.92811168525066</v>
      </c>
      <c r="M182" s="93"/>
      <c r="N182" s="94">
        <v>20</v>
      </c>
      <c r="O182" s="86">
        <v>390</v>
      </c>
      <c r="P182" s="87">
        <v>6829172</v>
      </c>
      <c r="Q182" s="81">
        <f t="shared" si="8"/>
        <v>17510.697435897437</v>
      </c>
      <c r="R182" s="86">
        <v>16769</v>
      </c>
      <c r="S182" s="87">
        <v>6829172</v>
      </c>
      <c r="T182" s="81">
        <f t="shared" si="9"/>
        <v>407.24980618999342</v>
      </c>
      <c r="U182" s="88"/>
      <c r="V182" s="89"/>
      <c r="W182" s="87"/>
      <c r="X182" s="96">
        <v>12571.428571428571</v>
      </c>
      <c r="Y182" s="97">
        <v>17697.674418604653</v>
      </c>
      <c r="Z182" s="98">
        <v>17982.222222222223</v>
      </c>
      <c r="AA182" s="96">
        <v>18500</v>
      </c>
      <c r="AB182" s="97">
        <v>19625</v>
      </c>
      <c r="AC182" s="98">
        <v>20000</v>
      </c>
    </row>
    <row r="183" spans="1:29" s="4" customFormat="1" ht="27" customHeight="1" x14ac:dyDescent="0.15">
      <c r="A183" s="19"/>
      <c r="B183" s="79" t="s">
        <v>97</v>
      </c>
      <c r="C183" s="146">
        <v>179</v>
      </c>
      <c r="D183" s="299" t="s">
        <v>268</v>
      </c>
      <c r="E183" s="56">
        <v>4</v>
      </c>
      <c r="F183" s="94">
        <v>20</v>
      </c>
      <c r="G183" s="86">
        <v>119</v>
      </c>
      <c r="H183" s="87">
        <v>1073339</v>
      </c>
      <c r="I183" s="81">
        <v>9019.6554621848736</v>
      </c>
      <c r="J183" s="86">
        <v>2975</v>
      </c>
      <c r="K183" s="87">
        <v>1073339</v>
      </c>
      <c r="L183" s="81">
        <v>360.78621848739493</v>
      </c>
      <c r="M183" s="93"/>
      <c r="N183" s="94">
        <v>20</v>
      </c>
      <c r="O183" s="86">
        <v>116</v>
      </c>
      <c r="P183" s="87">
        <v>1434240</v>
      </c>
      <c r="Q183" s="81">
        <f t="shared" si="8"/>
        <v>12364.137931034482</v>
      </c>
      <c r="R183" s="86">
        <v>21696</v>
      </c>
      <c r="S183" s="87">
        <v>1434240</v>
      </c>
      <c r="T183" s="81">
        <f t="shared" si="9"/>
        <v>66.106194690265482</v>
      </c>
      <c r="U183" s="88"/>
      <c r="V183" s="89"/>
      <c r="W183" s="87"/>
      <c r="X183" s="96">
        <v>7051.2820512820517</v>
      </c>
      <c r="Y183" s="97">
        <v>5405.9829059829062</v>
      </c>
      <c r="Z183" s="98" t="s">
        <v>95</v>
      </c>
      <c r="AA183" s="96">
        <v>13454.545454545454</v>
      </c>
      <c r="AB183" s="97">
        <v>13909.09090909091</v>
      </c>
      <c r="AC183" s="98">
        <v>14363.636363636364</v>
      </c>
    </row>
    <row r="184" spans="1:29" s="4" customFormat="1" ht="27" customHeight="1" x14ac:dyDescent="0.15">
      <c r="A184" s="19"/>
      <c r="B184" s="79" t="s">
        <v>97</v>
      </c>
      <c r="C184" s="146">
        <v>180</v>
      </c>
      <c r="D184" s="299" t="s">
        <v>269</v>
      </c>
      <c r="E184" s="56">
        <v>2</v>
      </c>
      <c r="F184" s="94">
        <v>24</v>
      </c>
      <c r="G184" s="86">
        <v>318</v>
      </c>
      <c r="H184" s="87">
        <v>3991416</v>
      </c>
      <c r="I184" s="81">
        <v>12551.622641509433</v>
      </c>
      <c r="J184" s="86">
        <v>29380</v>
      </c>
      <c r="K184" s="87">
        <v>3991416</v>
      </c>
      <c r="L184" s="81">
        <v>135.85486725663716</v>
      </c>
      <c r="M184" s="93"/>
      <c r="N184" s="94">
        <v>24</v>
      </c>
      <c r="O184" s="86">
        <v>275</v>
      </c>
      <c r="P184" s="87">
        <v>5559374</v>
      </c>
      <c r="Q184" s="81">
        <f t="shared" si="8"/>
        <v>20215.905454545453</v>
      </c>
      <c r="R184" s="86">
        <v>40504</v>
      </c>
      <c r="S184" s="87">
        <v>5559374</v>
      </c>
      <c r="T184" s="81">
        <f t="shared" si="9"/>
        <v>137.25493778392257</v>
      </c>
      <c r="U184" s="88"/>
      <c r="V184" s="89"/>
      <c r="W184" s="87"/>
      <c r="X184" s="96">
        <v>12252.42718446602</v>
      </c>
      <c r="Y184" s="97">
        <v>13478.571428571429</v>
      </c>
      <c r="Z184" s="98">
        <v>16113.492063492064</v>
      </c>
      <c r="AA184" s="96">
        <v>20655.172413793105</v>
      </c>
      <c r="AB184" s="97">
        <v>23550</v>
      </c>
      <c r="AC184" s="98">
        <v>25050</v>
      </c>
    </row>
    <row r="185" spans="1:29" s="4" customFormat="1" ht="27" customHeight="1" x14ac:dyDescent="0.15">
      <c r="A185" s="19"/>
      <c r="B185" s="79" t="s">
        <v>97</v>
      </c>
      <c r="C185" s="146">
        <v>181</v>
      </c>
      <c r="D185" s="299" t="s">
        <v>270</v>
      </c>
      <c r="E185" s="56">
        <v>3</v>
      </c>
      <c r="F185" s="94">
        <v>14</v>
      </c>
      <c r="G185" s="86">
        <v>395</v>
      </c>
      <c r="H185" s="87">
        <v>3034765</v>
      </c>
      <c r="I185" s="81">
        <v>7682.9493670886077</v>
      </c>
      <c r="J185" s="86">
        <v>14733.5</v>
      </c>
      <c r="K185" s="87">
        <v>3034765</v>
      </c>
      <c r="L185" s="81">
        <v>205.9771948281128</v>
      </c>
      <c r="M185" s="93"/>
      <c r="N185" s="94">
        <v>14</v>
      </c>
      <c r="O185" s="86">
        <v>424</v>
      </c>
      <c r="P185" s="87">
        <v>3525370</v>
      </c>
      <c r="Q185" s="81">
        <f t="shared" si="8"/>
        <v>8314.5518867924529</v>
      </c>
      <c r="R185" s="86">
        <v>16268.5</v>
      </c>
      <c r="S185" s="87">
        <v>3525370</v>
      </c>
      <c r="T185" s="81">
        <f t="shared" si="9"/>
        <v>216.6991425146756</v>
      </c>
      <c r="U185" s="88"/>
      <c r="V185" s="89"/>
      <c r="W185" s="87"/>
      <c r="X185" s="96">
        <v>6279.4642857142853</v>
      </c>
      <c r="Y185" s="97">
        <v>9264.1190476190477</v>
      </c>
      <c r="Z185" s="98">
        <v>11241.261904761905</v>
      </c>
      <c r="AA185" s="96">
        <v>8523.8095238095229</v>
      </c>
      <c r="AB185" s="97">
        <v>8761.9047619047615</v>
      </c>
      <c r="AC185" s="98">
        <v>9000</v>
      </c>
    </row>
    <row r="186" spans="1:29" s="4" customFormat="1" ht="27" customHeight="1" x14ac:dyDescent="0.15">
      <c r="A186" s="19"/>
      <c r="B186" s="79" t="s">
        <v>97</v>
      </c>
      <c r="C186" s="146">
        <v>182</v>
      </c>
      <c r="D186" s="299" t="s">
        <v>46</v>
      </c>
      <c r="E186" s="56">
        <v>4</v>
      </c>
      <c r="F186" s="94">
        <v>10</v>
      </c>
      <c r="G186" s="86">
        <v>146</v>
      </c>
      <c r="H186" s="87">
        <v>2393975</v>
      </c>
      <c r="I186" s="81">
        <v>16397.089041095889</v>
      </c>
      <c r="J186" s="86">
        <v>7167</v>
      </c>
      <c r="K186" s="87">
        <v>2393975</v>
      </c>
      <c r="L186" s="81">
        <v>334.02748709362356</v>
      </c>
      <c r="M186" s="93"/>
      <c r="N186" s="94">
        <v>20</v>
      </c>
      <c r="O186" s="86">
        <v>219</v>
      </c>
      <c r="P186" s="87">
        <v>4488614</v>
      </c>
      <c r="Q186" s="81">
        <f t="shared" si="8"/>
        <v>20495.954337899544</v>
      </c>
      <c r="R186" s="86">
        <v>10489.5</v>
      </c>
      <c r="S186" s="87">
        <v>4488614</v>
      </c>
      <c r="T186" s="81">
        <f t="shared" si="9"/>
        <v>427.91496258162925</v>
      </c>
      <c r="U186" s="88"/>
      <c r="V186" s="89"/>
      <c r="W186" s="87"/>
      <c r="X186" s="96">
        <v>12903.225806451614</v>
      </c>
      <c r="Y186" s="97">
        <v>15000</v>
      </c>
      <c r="Z186" s="98">
        <v>15625</v>
      </c>
      <c r="AA186" s="96">
        <v>20909.090909090908</v>
      </c>
      <c r="AB186" s="97">
        <v>21266.968325791855</v>
      </c>
      <c r="AC186" s="98">
        <v>21621.62162162162</v>
      </c>
    </row>
    <row r="187" spans="1:29" s="4" customFormat="1" ht="27" customHeight="1" x14ac:dyDescent="0.15">
      <c r="A187" s="19"/>
      <c r="B187" s="79" t="s">
        <v>97</v>
      </c>
      <c r="C187" s="146">
        <v>183</v>
      </c>
      <c r="D187" s="299" t="s">
        <v>516</v>
      </c>
      <c r="E187" s="56">
        <v>4</v>
      </c>
      <c r="F187" s="94">
        <v>20</v>
      </c>
      <c r="G187" s="86">
        <v>152</v>
      </c>
      <c r="H187" s="87">
        <v>1696600</v>
      </c>
      <c r="I187" s="81">
        <v>11161.842105263158</v>
      </c>
      <c r="J187" s="86">
        <v>14045</v>
      </c>
      <c r="K187" s="87">
        <v>1696600</v>
      </c>
      <c r="L187" s="81">
        <v>120.79743681025276</v>
      </c>
      <c r="M187" s="93"/>
      <c r="N187" s="94">
        <v>20</v>
      </c>
      <c r="O187" s="86">
        <v>185</v>
      </c>
      <c r="P187" s="87">
        <v>1775231</v>
      </c>
      <c r="Q187" s="81">
        <f t="shared" si="8"/>
        <v>9595.8432432432437</v>
      </c>
      <c r="R187" s="86">
        <v>16485</v>
      </c>
      <c r="S187" s="87">
        <v>1775231</v>
      </c>
      <c r="T187" s="81">
        <f t="shared" si="9"/>
        <v>107.68765544434335</v>
      </c>
      <c r="U187" s="88"/>
      <c r="V187" s="89"/>
      <c r="W187" s="87"/>
      <c r="X187" s="96">
        <v>11169.846153846154</v>
      </c>
      <c r="Y187" s="97">
        <v>12564.102564102564</v>
      </c>
      <c r="Z187" s="98">
        <v>12797.619047619048</v>
      </c>
      <c r="AA187" s="96">
        <v>10000</v>
      </c>
      <c r="AB187" s="97">
        <v>10250</v>
      </c>
      <c r="AC187" s="98">
        <v>10318.181818181818</v>
      </c>
    </row>
    <row r="188" spans="1:29" s="4" customFormat="1" ht="27" customHeight="1" x14ac:dyDescent="0.15">
      <c r="A188" s="19"/>
      <c r="B188" s="79" t="s">
        <v>97</v>
      </c>
      <c r="C188" s="146">
        <v>184</v>
      </c>
      <c r="D188" s="299" t="s">
        <v>271</v>
      </c>
      <c r="E188" s="56">
        <v>2</v>
      </c>
      <c r="F188" s="94">
        <v>20</v>
      </c>
      <c r="G188" s="86">
        <v>231</v>
      </c>
      <c r="H188" s="87">
        <v>3111050</v>
      </c>
      <c r="I188" s="81">
        <v>13467.748917748917</v>
      </c>
      <c r="J188" s="86">
        <v>8641</v>
      </c>
      <c r="K188" s="87">
        <v>3111050</v>
      </c>
      <c r="L188" s="81">
        <v>360.03356093044789</v>
      </c>
      <c r="M188" s="93"/>
      <c r="N188" s="94">
        <v>20</v>
      </c>
      <c r="O188" s="86">
        <v>287</v>
      </c>
      <c r="P188" s="87">
        <v>4405440</v>
      </c>
      <c r="Q188" s="81">
        <f t="shared" si="8"/>
        <v>15349.965156794426</v>
      </c>
      <c r="R188" s="86">
        <v>11993</v>
      </c>
      <c r="S188" s="87">
        <v>4405440</v>
      </c>
      <c r="T188" s="81">
        <f t="shared" si="9"/>
        <v>367.33427832902527</v>
      </c>
      <c r="U188" s="88"/>
      <c r="V188" s="89"/>
      <c r="W188" s="87"/>
      <c r="X188" s="96">
        <v>7244.8979591836733</v>
      </c>
      <c r="Y188" s="97">
        <v>10869.565217391304</v>
      </c>
      <c r="Z188" s="98">
        <v>11250</v>
      </c>
      <c r="AA188" s="96">
        <v>16000.666666666666</v>
      </c>
      <c r="AB188" s="97">
        <v>16490</v>
      </c>
      <c r="AC188" s="98">
        <v>17000</v>
      </c>
    </row>
    <row r="189" spans="1:29" s="4" customFormat="1" ht="27" customHeight="1" x14ac:dyDescent="0.15">
      <c r="A189" s="19"/>
      <c r="B189" s="79" t="s">
        <v>97</v>
      </c>
      <c r="C189" s="146">
        <v>185</v>
      </c>
      <c r="D189" s="299" t="s">
        <v>272</v>
      </c>
      <c r="E189" s="56">
        <v>2</v>
      </c>
      <c r="F189" s="94">
        <v>10</v>
      </c>
      <c r="G189" s="86">
        <v>105</v>
      </c>
      <c r="H189" s="87">
        <v>1931200</v>
      </c>
      <c r="I189" s="81">
        <v>18392.380952380954</v>
      </c>
      <c r="J189" s="86">
        <v>9656</v>
      </c>
      <c r="K189" s="87">
        <v>1931200</v>
      </c>
      <c r="L189" s="81">
        <v>200</v>
      </c>
      <c r="M189" s="93"/>
      <c r="N189" s="94">
        <v>10</v>
      </c>
      <c r="O189" s="86">
        <v>98</v>
      </c>
      <c r="P189" s="87">
        <v>1685100</v>
      </c>
      <c r="Q189" s="81">
        <f t="shared" ref="Q189:Q249" si="10">IF(AND(O189&gt;0,P189&gt;0),P189/O189,0)</f>
        <v>17194.897959183672</v>
      </c>
      <c r="R189" s="86">
        <v>9015.5</v>
      </c>
      <c r="S189" s="87">
        <v>1685100</v>
      </c>
      <c r="T189" s="81">
        <f t="shared" ref="T189:T249" si="11">IF(AND(R189&gt;0,S189&gt;0),S189/R189,0)</f>
        <v>186.91143031445844</v>
      </c>
      <c r="U189" s="88"/>
      <c r="V189" s="89"/>
      <c r="W189" s="87"/>
      <c r="X189" s="96">
        <v>18260.231481481482</v>
      </c>
      <c r="Y189" s="97">
        <v>19093.564814814814</v>
      </c>
      <c r="Z189" s="98">
        <v>20496.666666666668</v>
      </c>
      <c r="AA189" s="96">
        <v>17250</v>
      </c>
      <c r="AB189" s="97">
        <v>17375</v>
      </c>
      <c r="AC189" s="98">
        <v>17500</v>
      </c>
    </row>
    <row r="190" spans="1:29" s="4" customFormat="1" ht="27" customHeight="1" x14ac:dyDescent="0.15">
      <c r="A190" s="19"/>
      <c r="B190" s="79" t="s">
        <v>97</v>
      </c>
      <c r="C190" s="146">
        <v>186</v>
      </c>
      <c r="D190" s="299" t="s">
        <v>273</v>
      </c>
      <c r="E190" s="56">
        <v>2</v>
      </c>
      <c r="F190" s="94">
        <v>10</v>
      </c>
      <c r="G190" s="86">
        <v>132</v>
      </c>
      <c r="H190" s="87">
        <v>436000</v>
      </c>
      <c r="I190" s="81">
        <v>3303.030303030303</v>
      </c>
      <c r="J190" s="86">
        <v>6732</v>
      </c>
      <c r="K190" s="87">
        <v>436000</v>
      </c>
      <c r="L190" s="81">
        <v>64.765300059417712</v>
      </c>
      <c r="M190" s="93"/>
      <c r="N190" s="94">
        <v>10</v>
      </c>
      <c r="O190" s="86">
        <v>132</v>
      </c>
      <c r="P190" s="87">
        <v>446000</v>
      </c>
      <c r="Q190" s="81">
        <f t="shared" si="10"/>
        <v>3378.787878787879</v>
      </c>
      <c r="R190" s="86">
        <v>6536</v>
      </c>
      <c r="S190" s="87">
        <v>446000</v>
      </c>
      <c r="T190" s="81">
        <f t="shared" si="11"/>
        <v>68.237454100367202</v>
      </c>
      <c r="U190" s="88"/>
      <c r="V190" s="89" t="s">
        <v>504</v>
      </c>
      <c r="W190" s="87"/>
      <c r="X190" s="96">
        <v>4357.1428571428569</v>
      </c>
      <c r="Y190" s="97">
        <v>5285.7142857142853</v>
      </c>
      <c r="Z190" s="98">
        <v>8035.7142857142853</v>
      </c>
      <c r="AA190" s="96" t="s">
        <v>505</v>
      </c>
      <c r="AB190" s="97" t="s">
        <v>505</v>
      </c>
      <c r="AC190" s="98" t="s">
        <v>505</v>
      </c>
    </row>
    <row r="191" spans="1:29" s="4" customFormat="1" ht="27" customHeight="1" x14ac:dyDescent="0.15">
      <c r="A191" s="19"/>
      <c r="B191" s="79" t="s">
        <v>97</v>
      </c>
      <c r="C191" s="146">
        <v>187</v>
      </c>
      <c r="D191" s="299" t="s">
        <v>274</v>
      </c>
      <c r="E191" s="56">
        <v>2</v>
      </c>
      <c r="F191" s="94">
        <v>20</v>
      </c>
      <c r="G191" s="86">
        <v>269</v>
      </c>
      <c r="H191" s="87">
        <v>2841940</v>
      </c>
      <c r="I191" s="81">
        <v>10564.832713754648</v>
      </c>
      <c r="J191" s="86">
        <v>13397.4</v>
      </c>
      <c r="K191" s="87">
        <v>2841940</v>
      </c>
      <c r="L191" s="81">
        <v>212.12623344828103</v>
      </c>
      <c r="M191" s="93"/>
      <c r="N191" s="94">
        <v>20</v>
      </c>
      <c r="O191" s="86">
        <v>208</v>
      </c>
      <c r="P191" s="87">
        <v>2185700</v>
      </c>
      <c r="Q191" s="81">
        <f t="shared" si="10"/>
        <v>10508.173076923076</v>
      </c>
      <c r="R191" s="86">
        <v>10943.5</v>
      </c>
      <c r="S191" s="87">
        <v>2185700</v>
      </c>
      <c r="T191" s="81">
        <f t="shared" si="11"/>
        <v>199.72586466852471</v>
      </c>
      <c r="U191" s="88"/>
      <c r="V191" s="89"/>
      <c r="W191" s="87"/>
      <c r="X191" s="96">
        <v>11727.272727272728</v>
      </c>
      <c r="Y191" s="97">
        <v>11793.103448275862</v>
      </c>
      <c r="Z191" s="98">
        <v>13426.666666666666</v>
      </c>
      <c r="AA191" s="96">
        <v>18083.333333333332</v>
      </c>
      <c r="AB191" s="97">
        <v>18600</v>
      </c>
      <c r="AC191" s="98">
        <v>18867.924528301886</v>
      </c>
    </row>
    <row r="192" spans="1:29" s="4" customFormat="1" ht="27" customHeight="1" x14ac:dyDescent="0.15">
      <c r="A192" s="19"/>
      <c r="B192" s="79" t="s">
        <v>97</v>
      </c>
      <c r="C192" s="146">
        <v>188</v>
      </c>
      <c r="D192" s="299" t="s">
        <v>275</v>
      </c>
      <c r="E192" s="56">
        <v>2</v>
      </c>
      <c r="F192" s="94">
        <v>20</v>
      </c>
      <c r="G192" s="86">
        <v>410</v>
      </c>
      <c r="H192" s="87">
        <v>1902200</v>
      </c>
      <c r="I192" s="81">
        <v>4639.5121951219517</v>
      </c>
      <c r="J192" s="86">
        <v>8507</v>
      </c>
      <c r="K192" s="87">
        <v>1902200</v>
      </c>
      <c r="L192" s="81">
        <v>223.6040907487951</v>
      </c>
      <c r="M192" s="93"/>
      <c r="N192" s="94">
        <v>20</v>
      </c>
      <c r="O192" s="86">
        <v>384</v>
      </c>
      <c r="P192" s="87">
        <v>1925107</v>
      </c>
      <c r="Q192" s="81">
        <f t="shared" si="10"/>
        <v>5013.299479166667</v>
      </c>
      <c r="R192" s="86">
        <v>8789</v>
      </c>
      <c r="S192" s="87">
        <v>1925107</v>
      </c>
      <c r="T192" s="81">
        <f t="shared" si="11"/>
        <v>219.03595403345091</v>
      </c>
      <c r="U192" s="88"/>
      <c r="V192" s="89"/>
      <c r="W192" s="87"/>
      <c r="X192" s="96">
        <v>4269.6629213483147</v>
      </c>
      <c r="Y192" s="97">
        <v>5511.9047619047615</v>
      </c>
      <c r="Z192" s="98">
        <v>5714.2857142857147</v>
      </c>
      <c r="AA192" s="96">
        <v>6000</v>
      </c>
      <c r="AB192" s="97">
        <v>8000</v>
      </c>
      <c r="AC192" s="98">
        <v>10000</v>
      </c>
    </row>
    <row r="193" spans="1:29" s="4" customFormat="1" ht="27" customHeight="1" x14ac:dyDescent="0.15">
      <c r="A193" s="19"/>
      <c r="B193" s="79" t="s">
        <v>97</v>
      </c>
      <c r="C193" s="146">
        <v>189</v>
      </c>
      <c r="D193" s="299" t="s">
        <v>276</v>
      </c>
      <c r="E193" s="56">
        <v>4</v>
      </c>
      <c r="F193" s="94">
        <v>20</v>
      </c>
      <c r="G193" s="86">
        <v>132</v>
      </c>
      <c r="H193" s="87">
        <v>754050</v>
      </c>
      <c r="I193" s="81">
        <v>5712.5</v>
      </c>
      <c r="J193" s="86">
        <v>12820</v>
      </c>
      <c r="K193" s="87">
        <v>754050</v>
      </c>
      <c r="L193" s="81">
        <v>58.818252730109201</v>
      </c>
      <c r="M193" s="93"/>
      <c r="N193" s="94">
        <v>20</v>
      </c>
      <c r="O193" s="86">
        <v>132</v>
      </c>
      <c r="P193" s="87">
        <v>947012</v>
      </c>
      <c r="Q193" s="81">
        <f t="shared" si="10"/>
        <v>7174.333333333333</v>
      </c>
      <c r="R193" s="86">
        <v>8448</v>
      </c>
      <c r="S193" s="87">
        <v>947012</v>
      </c>
      <c r="T193" s="81">
        <f t="shared" si="11"/>
        <v>112.09895833333333</v>
      </c>
      <c r="U193" s="88"/>
      <c r="V193" s="89"/>
      <c r="W193" s="87"/>
      <c r="X193" s="96">
        <v>5000</v>
      </c>
      <c r="Y193" s="97">
        <v>6571</v>
      </c>
      <c r="Z193" s="98">
        <v>7360</v>
      </c>
      <c r="AA193" s="96">
        <v>8636.363636363636</v>
      </c>
      <c r="AB193" s="97">
        <v>10606.060606060606</v>
      </c>
      <c r="AC193" s="98">
        <v>12878.787878787878</v>
      </c>
    </row>
    <row r="194" spans="1:29" s="4" customFormat="1" ht="27" customHeight="1" x14ac:dyDescent="0.15">
      <c r="A194" s="19"/>
      <c r="B194" s="79" t="s">
        <v>97</v>
      </c>
      <c r="C194" s="146">
        <v>190</v>
      </c>
      <c r="D194" s="304" t="s">
        <v>277</v>
      </c>
      <c r="E194" s="56">
        <v>2</v>
      </c>
      <c r="F194" s="94"/>
      <c r="G194" s="86"/>
      <c r="H194" s="87"/>
      <c r="I194" s="81">
        <f>-SUM(G194:H194)</f>
        <v>0</v>
      </c>
      <c r="J194" s="86"/>
      <c r="K194" s="87"/>
      <c r="L194" s="81">
        <f>-SUM(J194:K194)</f>
        <v>0</v>
      </c>
      <c r="M194" s="93"/>
      <c r="N194" s="94"/>
      <c r="O194" s="86"/>
      <c r="P194" s="87"/>
      <c r="Q194" s="81"/>
      <c r="R194" s="86"/>
      <c r="S194" s="87"/>
      <c r="T194" s="81"/>
      <c r="U194" s="88"/>
      <c r="V194" s="85" t="s">
        <v>374</v>
      </c>
      <c r="W194" s="87"/>
      <c r="X194" s="118" t="s">
        <v>95</v>
      </c>
      <c r="Y194" s="119" t="s">
        <v>95</v>
      </c>
      <c r="Z194" s="120" t="s">
        <v>95</v>
      </c>
      <c r="AA194" s="96" t="s">
        <v>505</v>
      </c>
      <c r="AB194" s="97" t="s">
        <v>505</v>
      </c>
      <c r="AC194" s="98" t="s">
        <v>505</v>
      </c>
    </row>
    <row r="195" spans="1:29" s="4" customFormat="1" ht="27" customHeight="1" x14ac:dyDescent="0.15">
      <c r="A195" s="19"/>
      <c r="B195" s="79" t="s">
        <v>97</v>
      </c>
      <c r="C195" s="146">
        <v>191</v>
      </c>
      <c r="D195" s="304" t="s">
        <v>138</v>
      </c>
      <c r="E195" s="56">
        <v>5</v>
      </c>
      <c r="F195" s="94">
        <v>20</v>
      </c>
      <c r="G195" s="86">
        <v>227</v>
      </c>
      <c r="H195" s="87">
        <v>4343390</v>
      </c>
      <c r="I195" s="81">
        <v>19133.87665198238</v>
      </c>
      <c r="J195" s="86">
        <v>19921</v>
      </c>
      <c r="K195" s="87">
        <v>4343390</v>
      </c>
      <c r="L195" s="81">
        <v>218.03072134932987</v>
      </c>
      <c r="M195" s="93"/>
      <c r="N195" s="94">
        <v>20</v>
      </c>
      <c r="O195" s="86">
        <v>250</v>
      </c>
      <c r="P195" s="87">
        <v>4727570</v>
      </c>
      <c r="Q195" s="81">
        <f t="shared" si="10"/>
        <v>18910.28</v>
      </c>
      <c r="R195" s="86">
        <v>21061</v>
      </c>
      <c r="S195" s="87">
        <v>4727570</v>
      </c>
      <c r="T195" s="81">
        <f t="shared" si="11"/>
        <v>224.47034803665542</v>
      </c>
      <c r="U195" s="88"/>
      <c r="V195" s="89"/>
      <c r="W195" s="87"/>
      <c r="X195" s="96">
        <v>14841.239285714286</v>
      </c>
      <c r="Y195" s="97">
        <v>20666.666666666668</v>
      </c>
      <c r="Z195" s="98">
        <v>21345.833333333332</v>
      </c>
      <c r="AA195" s="96">
        <v>19107.142857142859</v>
      </c>
      <c r="AB195" s="97">
        <v>19166.666666666668</v>
      </c>
      <c r="AC195" s="98">
        <v>20000</v>
      </c>
    </row>
    <row r="196" spans="1:29" s="4" customFormat="1" ht="27" customHeight="1" x14ac:dyDescent="0.15">
      <c r="A196" s="19"/>
      <c r="B196" s="79" t="s">
        <v>97</v>
      </c>
      <c r="C196" s="146">
        <v>192</v>
      </c>
      <c r="D196" s="299" t="s">
        <v>278</v>
      </c>
      <c r="E196" s="56">
        <v>5</v>
      </c>
      <c r="F196" s="94">
        <v>20</v>
      </c>
      <c r="G196" s="86">
        <v>280</v>
      </c>
      <c r="H196" s="87">
        <v>3321936</v>
      </c>
      <c r="I196" s="81">
        <v>11864.057142857142</v>
      </c>
      <c r="J196" s="86">
        <v>26446</v>
      </c>
      <c r="K196" s="87">
        <v>3321936</v>
      </c>
      <c r="L196" s="81">
        <v>125.61203962792105</v>
      </c>
      <c r="M196" s="93"/>
      <c r="N196" s="94">
        <v>30</v>
      </c>
      <c r="O196" s="86">
        <v>294</v>
      </c>
      <c r="P196" s="87">
        <v>3121006</v>
      </c>
      <c r="Q196" s="81">
        <f t="shared" si="10"/>
        <v>10615.666666666666</v>
      </c>
      <c r="R196" s="86">
        <v>27550</v>
      </c>
      <c r="S196" s="87">
        <v>3121006</v>
      </c>
      <c r="T196" s="81">
        <f t="shared" si="11"/>
        <v>113.28515426497277</v>
      </c>
      <c r="U196" s="88"/>
      <c r="V196" s="89"/>
      <c r="W196" s="87"/>
      <c r="X196" s="96">
        <v>13320</v>
      </c>
      <c r="Y196" s="97">
        <v>12142.857142857143</v>
      </c>
      <c r="Z196" s="98">
        <v>12068.965517241379</v>
      </c>
      <c r="AA196" s="96">
        <v>11000</v>
      </c>
      <c r="AB196" s="97">
        <v>12000</v>
      </c>
      <c r="AC196" s="98">
        <v>13000</v>
      </c>
    </row>
    <row r="197" spans="1:29" s="4" customFormat="1" ht="27" customHeight="1" x14ac:dyDescent="0.15">
      <c r="A197" s="19"/>
      <c r="B197" s="79" t="s">
        <v>97</v>
      </c>
      <c r="C197" s="146">
        <v>193</v>
      </c>
      <c r="D197" s="299" t="s">
        <v>279</v>
      </c>
      <c r="E197" s="56">
        <v>6</v>
      </c>
      <c r="F197" s="94">
        <v>20</v>
      </c>
      <c r="G197" s="86">
        <v>253</v>
      </c>
      <c r="H197" s="87">
        <v>3281752</v>
      </c>
      <c r="I197" s="81">
        <v>12971.351778656126</v>
      </c>
      <c r="J197" s="90">
        <v>20640</v>
      </c>
      <c r="K197" s="91">
        <v>3281752</v>
      </c>
      <c r="L197" s="81">
        <v>158.99961240310077</v>
      </c>
      <c r="M197" s="93"/>
      <c r="N197" s="94">
        <v>20</v>
      </c>
      <c r="O197" s="86">
        <v>249</v>
      </c>
      <c r="P197" s="87">
        <v>3361702</v>
      </c>
      <c r="Q197" s="81">
        <f t="shared" si="10"/>
        <v>13500.811244979919</v>
      </c>
      <c r="R197" s="86">
        <v>20907</v>
      </c>
      <c r="S197" s="87">
        <v>3361702</v>
      </c>
      <c r="T197" s="81">
        <f t="shared" si="11"/>
        <v>160.79313148706174</v>
      </c>
      <c r="U197" s="88"/>
      <c r="V197" s="89"/>
      <c r="W197" s="87"/>
      <c r="X197" s="96">
        <v>13472</v>
      </c>
      <c r="Y197" s="97">
        <v>13659</v>
      </c>
      <c r="Z197" s="98">
        <v>13994</v>
      </c>
      <c r="AA197" s="96">
        <v>15370.833333333334</v>
      </c>
      <c r="AB197" s="97">
        <v>16629.166666666668</v>
      </c>
      <c r="AC197" s="98">
        <v>17995.833333333332</v>
      </c>
    </row>
    <row r="198" spans="1:29" s="4" customFormat="1" ht="27" customHeight="1" x14ac:dyDescent="0.15">
      <c r="A198" s="19"/>
      <c r="B198" s="79" t="s">
        <v>97</v>
      </c>
      <c r="C198" s="146">
        <v>194</v>
      </c>
      <c r="D198" s="304" t="s">
        <v>280</v>
      </c>
      <c r="E198" s="56">
        <v>2</v>
      </c>
      <c r="F198" s="94">
        <v>10</v>
      </c>
      <c r="G198" s="86">
        <v>251</v>
      </c>
      <c r="H198" s="87">
        <v>554800</v>
      </c>
      <c r="I198" s="81">
        <v>2210.3585657370518</v>
      </c>
      <c r="J198" s="86">
        <v>4420</v>
      </c>
      <c r="K198" s="87">
        <v>554800</v>
      </c>
      <c r="L198" s="81">
        <v>125.52036199095022</v>
      </c>
      <c r="M198" s="93"/>
      <c r="N198" s="94"/>
      <c r="O198" s="86"/>
      <c r="P198" s="87"/>
      <c r="Q198" s="81"/>
      <c r="R198" s="86"/>
      <c r="S198" s="87"/>
      <c r="T198" s="81"/>
      <c r="U198" s="88"/>
      <c r="V198" s="85" t="s">
        <v>429</v>
      </c>
      <c r="W198" s="87"/>
      <c r="X198" s="96">
        <v>3423.6111111111113</v>
      </c>
      <c r="Y198" s="97">
        <v>3015</v>
      </c>
      <c r="Z198" s="98">
        <v>3124.375</v>
      </c>
      <c r="AA198" s="96" t="s">
        <v>505</v>
      </c>
      <c r="AB198" s="97" t="s">
        <v>505</v>
      </c>
      <c r="AC198" s="98" t="s">
        <v>505</v>
      </c>
    </row>
    <row r="199" spans="1:29" s="4" customFormat="1" ht="27" customHeight="1" x14ac:dyDescent="0.15">
      <c r="A199" s="19"/>
      <c r="B199" s="79" t="s">
        <v>97</v>
      </c>
      <c r="C199" s="146">
        <v>195</v>
      </c>
      <c r="D199" s="299" t="s">
        <v>281</v>
      </c>
      <c r="E199" s="56">
        <v>5</v>
      </c>
      <c r="F199" s="99">
        <v>20</v>
      </c>
      <c r="G199" s="90">
        <v>207</v>
      </c>
      <c r="H199" s="91">
        <v>5058610</v>
      </c>
      <c r="I199" s="81">
        <v>24437.729468599035</v>
      </c>
      <c r="J199" s="90">
        <v>16236</v>
      </c>
      <c r="K199" s="91">
        <v>5058610</v>
      </c>
      <c r="L199" s="81">
        <v>311.56750431140676</v>
      </c>
      <c r="M199" s="93"/>
      <c r="N199" s="94">
        <v>20</v>
      </c>
      <c r="O199" s="86">
        <v>213</v>
      </c>
      <c r="P199" s="87">
        <v>5949450</v>
      </c>
      <c r="Q199" s="81">
        <f t="shared" si="10"/>
        <v>27931.690140845072</v>
      </c>
      <c r="R199" s="86">
        <v>16440</v>
      </c>
      <c r="S199" s="87">
        <v>5949450</v>
      </c>
      <c r="T199" s="81">
        <f t="shared" si="11"/>
        <v>361.88868613138686</v>
      </c>
      <c r="U199" s="88"/>
      <c r="V199" s="89"/>
      <c r="W199" s="87"/>
      <c r="X199" s="100">
        <v>24468.08510638298</v>
      </c>
      <c r="Y199" s="101">
        <v>22666.666666666668</v>
      </c>
      <c r="Z199" s="102">
        <v>24000</v>
      </c>
      <c r="AA199" s="96">
        <v>28169.014084507042</v>
      </c>
      <c r="AB199" s="97">
        <v>29577.464788732395</v>
      </c>
      <c r="AC199" s="98">
        <v>30516.431924882629</v>
      </c>
    </row>
    <row r="200" spans="1:29" s="4" customFormat="1" ht="27" customHeight="1" x14ac:dyDescent="0.15">
      <c r="A200" s="19"/>
      <c r="B200" s="79" t="s">
        <v>97</v>
      </c>
      <c r="C200" s="146">
        <v>196</v>
      </c>
      <c r="D200" s="299" t="s">
        <v>282</v>
      </c>
      <c r="E200" s="56">
        <v>4</v>
      </c>
      <c r="F200" s="99">
        <v>20</v>
      </c>
      <c r="G200" s="90">
        <v>261</v>
      </c>
      <c r="H200" s="91">
        <v>2268360</v>
      </c>
      <c r="I200" s="81">
        <v>8691.0344827586214</v>
      </c>
      <c r="J200" s="90">
        <v>35118</v>
      </c>
      <c r="K200" s="91">
        <v>2268360</v>
      </c>
      <c r="L200" s="81">
        <v>64.59251665812404</v>
      </c>
      <c r="M200" s="93"/>
      <c r="N200" s="94">
        <v>20</v>
      </c>
      <c r="O200" s="86">
        <v>248</v>
      </c>
      <c r="P200" s="87">
        <v>2825800</v>
      </c>
      <c r="Q200" s="81">
        <f t="shared" si="10"/>
        <v>11394.354838709678</v>
      </c>
      <c r="R200" s="86">
        <v>33354</v>
      </c>
      <c r="S200" s="87">
        <v>2825800</v>
      </c>
      <c r="T200" s="81">
        <f t="shared" si="11"/>
        <v>84.721472686934106</v>
      </c>
      <c r="U200" s="88"/>
      <c r="V200" s="89"/>
      <c r="W200" s="87"/>
      <c r="X200" s="100">
        <v>10000</v>
      </c>
      <c r="Y200" s="101">
        <v>8880</v>
      </c>
      <c r="Z200" s="102">
        <v>9728.4</v>
      </c>
      <c r="AA200" s="96">
        <v>12500</v>
      </c>
      <c r="AB200" s="97">
        <v>13500</v>
      </c>
      <c r="AC200" s="98">
        <v>14000</v>
      </c>
    </row>
    <row r="201" spans="1:29" s="4" customFormat="1" ht="27" customHeight="1" x14ac:dyDescent="0.15">
      <c r="A201" s="19"/>
      <c r="B201" s="79" t="s">
        <v>97</v>
      </c>
      <c r="C201" s="146">
        <v>197</v>
      </c>
      <c r="D201" s="299" t="s">
        <v>283</v>
      </c>
      <c r="E201" s="56">
        <v>2</v>
      </c>
      <c r="F201" s="99">
        <v>10</v>
      </c>
      <c r="G201" s="90">
        <v>62</v>
      </c>
      <c r="H201" s="91">
        <v>213767</v>
      </c>
      <c r="I201" s="81">
        <v>3447.8548387096776</v>
      </c>
      <c r="J201" s="90">
        <v>700</v>
      </c>
      <c r="K201" s="91">
        <v>213767</v>
      </c>
      <c r="L201" s="81">
        <v>305.38142857142856</v>
      </c>
      <c r="M201" s="93"/>
      <c r="N201" s="94">
        <v>10</v>
      </c>
      <c r="O201" s="86">
        <v>65</v>
      </c>
      <c r="P201" s="87">
        <v>170651</v>
      </c>
      <c r="Q201" s="81">
        <f t="shared" si="10"/>
        <v>2625.4</v>
      </c>
      <c r="R201" s="86">
        <v>2929.5</v>
      </c>
      <c r="S201" s="87">
        <v>170651</v>
      </c>
      <c r="T201" s="81">
        <f t="shared" si="11"/>
        <v>58.252602833247991</v>
      </c>
      <c r="U201" s="88"/>
      <c r="V201" s="89"/>
      <c r="W201" s="87"/>
      <c r="X201" s="100">
        <v>5125</v>
      </c>
      <c r="Y201" s="101">
        <v>6898.1481481481478</v>
      </c>
      <c r="Z201" s="102">
        <v>6944.4444444444443</v>
      </c>
      <c r="AA201" s="96">
        <v>2940.2985074626868</v>
      </c>
      <c r="AB201" s="97">
        <v>3942.8571428571427</v>
      </c>
      <c r="AC201" s="98">
        <v>5000</v>
      </c>
    </row>
    <row r="202" spans="1:29" s="4" customFormat="1" ht="27" customHeight="1" x14ac:dyDescent="0.15">
      <c r="A202" s="19"/>
      <c r="B202" s="79" t="s">
        <v>97</v>
      </c>
      <c r="C202" s="146">
        <v>198</v>
      </c>
      <c r="D202" s="299" t="s">
        <v>284</v>
      </c>
      <c r="E202" s="56">
        <v>2</v>
      </c>
      <c r="F202" s="99">
        <v>20</v>
      </c>
      <c r="G202" s="90">
        <v>405</v>
      </c>
      <c r="H202" s="91">
        <v>2507848</v>
      </c>
      <c r="I202" s="81">
        <v>6192.2172839506175</v>
      </c>
      <c r="J202" s="90">
        <v>14103</v>
      </c>
      <c r="K202" s="91">
        <v>2507848</v>
      </c>
      <c r="L202" s="81">
        <v>177.82372544848613</v>
      </c>
      <c r="M202" s="93"/>
      <c r="N202" s="94">
        <v>30</v>
      </c>
      <c r="O202" s="86">
        <v>545</v>
      </c>
      <c r="P202" s="87">
        <v>4134520</v>
      </c>
      <c r="Q202" s="81">
        <f t="shared" si="10"/>
        <v>7586.2752293577978</v>
      </c>
      <c r="R202" s="86">
        <v>20130</v>
      </c>
      <c r="S202" s="87">
        <v>4134520</v>
      </c>
      <c r="T202" s="81">
        <f t="shared" si="11"/>
        <v>205.39095876800795</v>
      </c>
      <c r="U202" s="88"/>
      <c r="V202" s="89"/>
      <c r="W202" s="87"/>
      <c r="X202" s="100">
        <v>20000</v>
      </c>
      <c r="Y202" s="101">
        <v>8571.4285714285706</v>
      </c>
      <c r="Z202" s="102">
        <v>12500</v>
      </c>
      <c r="AA202" s="96">
        <v>8916.6666666666661</v>
      </c>
      <c r="AB202" s="97">
        <v>10661.290322580646</v>
      </c>
      <c r="AC202" s="98">
        <v>12880</v>
      </c>
    </row>
    <row r="203" spans="1:29" s="4" customFormat="1" ht="27" customHeight="1" x14ac:dyDescent="0.15">
      <c r="A203" s="19"/>
      <c r="B203" s="79" t="s">
        <v>97</v>
      </c>
      <c r="C203" s="146">
        <v>199</v>
      </c>
      <c r="D203" s="299" t="s">
        <v>285</v>
      </c>
      <c r="E203" s="56">
        <v>2</v>
      </c>
      <c r="F203" s="99">
        <v>20</v>
      </c>
      <c r="G203" s="90">
        <v>134</v>
      </c>
      <c r="H203" s="91">
        <v>1173392</v>
      </c>
      <c r="I203" s="81">
        <v>8756.6567164179105</v>
      </c>
      <c r="J203" s="90">
        <v>10549</v>
      </c>
      <c r="K203" s="91">
        <v>1173392</v>
      </c>
      <c r="L203" s="81">
        <v>111.2325338894682</v>
      </c>
      <c r="M203" s="93"/>
      <c r="N203" s="94">
        <v>20</v>
      </c>
      <c r="O203" s="86">
        <v>124</v>
      </c>
      <c r="P203" s="87">
        <v>998472</v>
      </c>
      <c r="Q203" s="81">
        <f t="shared" si="10"/>
        <v>8052.1935483870966</v>
      </c>
      <c r="R203" s="86">
        <v>9087</v>
      </c>
      <c r="S203" s="87">
        <v>998472</v>
      </c>
      <c r="T203" s="81">
        <f t="shared" si="11"/>
        <v>109.87916804225817</v>
      </c>
      <c r="U203" s="88"/>
      <c r="V203" s="89"/>
      <c r="W203" s="87"/>
      <c r="X203" s="100">
        <v>13575</v>
      </c>
      <c r="Y203" s="101">
        <v>13720</v>
      </c>
      <c r="Z203" s="102">
        <v>13916</v>
      </c>
      <c r="AA203" s="96">
        <v>8492.3076923076915</v>
      </c>
      <c r="AB203" s="97">
        <v>8914.8148148148157</v>
      </c>
      <c r="AC203" s="98">
        <v>9307.1428571428569</v>
      </c>
    </row>
    <row r="204" spans="1:29" s="4" customFormat="1" ht="27" customHeight="1" x14ac:dyDescent="0.15">
      <c r="A204" s="19"/>
      <c r="B204" s="79" t="s">
        <v>97</v>
      </c>
      <c r="C204" s="146">
        <v>200</v>
      </c>
      <c r="D204" s="299" t="s">
        <v>286</v>
      </c>
      <c r="E204" s="56">
        <v>2</v>
      </c>
      <c r="F204" s="99">
        <v>20</v>
      </c>
      <c r="G204" s="90">
        <v>225</v>
      </c>
      <c r="H204" s="91">
        <v>3034980</v>
      </c>
      <c r="I204" s="81">
        <v>13488.8</v>
      </c>
      <c r="J204" s="90">
        <v>13154</v>
      </c>
      <c r="K204" s="91">
        <v>3034980</v>
      </c>
      <c r="L204" s="81">
        <v>230.72677512543714</v>
      </c>
      <c r="M204" s="93"/>
      <c r="N204" s="94">
        <v>20</v>
      </c>
      <c r="O204" s="86">
        <v>141</v>
      </c>
      <c r="P204" s="87">
        <v>3110542</v>
      </c>
      <c r="Q204" s="81">
        <f t="shared" si="10"/>
        <v>22060.581560283688</v>
      </c>
      <c r="R204" s="86">
        <v>9568</v>
      </c>
      <c r="S204" s="87">
        <v>3110542</v>
      </c>
      <c r="T204" s="81">
        <f t="shared" si="11"/>
        <v>325.09845317725751</v>
      </c>
      <c r="U204" s="88"/>
      <c r="V204" s="89"/>
      <c r="W204" s="87"/>
      <c r="X204" s="100">
        <v>17681.81818181818</v>
      </c>
      <c r="Y204" s="101">
        <v>18740.909090909092</v>
      </c>
      <c r="Z204" s="102">
        <v>20590.909090909092</v>
      </c>
      <c r="AA204" s="96">
        <v>22167.832167832166</v>
      </c>
      <c r="AB204" s="97">
        <v>22413.793103448275</v>
      </c>
      <c r="AC204" s="98">
        <v>22602.739726027397</v>
      </c>
    </row>
    <row r="205" spans="1:29" s="4" customFormat="1" ht="27" customHeight="1" x14ac:dyDescent="0.15">
      <c r="A205" s="19"/>
      <c r="B205" s="79" t="s">
        <v>97</v>
      </c>
      <c r="C205" s="146">
        <v>201</v>
      </c>
      <c r="D205" s="299" t="s">
        <v>287</v>
      </c>
      <c r="E205" s="56">
        <v>2</v>
      </c>
      <c r="F205" s="99">
        <v>20</v>
      </c>
      <c r="G205" s="90">
        <v>258</v>
      </c>
      <c r="H205" s="91">
        <v>1697000</v>
      </c>
      <c r="I205" s="81">
        <v>6577.5193798449609</v>
      </c>
      <c r="J205" s="90">
        <v>27090</v>
      </c>
      <c r="K205" s="91">
        <v>1697000</v>
      </c>
      <c r="L205" s="81">
        <v>62.643041712809158</v>
      </c>
      <c r="M205" s="93"/>
      <c r="N205" s="94">
        <v>20</v>
      </c>
      <c r="O205" s="86">
        <v>294</v>
      </c>
      <c r="P205" s="87">
        <v>2370900</v>
      </c>
      <c r="Q205" s="81">
        <f t="shared" si="10"/>
        <v>8064.2857142857147</v>
      </c>
      <c r="R205" s="86">
        <v>35280</v>
      </c>
      <c r="S205" s="87">
        <v>2370900</v>
      </c>
      <c r="T205" s="81">
        <f t="shared" si="11"/>
        <v>67.202380952380949</v>
      </c>
      <c r="U205" s="88"/>
      <c r="V205" s="89"/>
      <c r="W205" s="87"/>
      <c r="X205" s="100">
        <v>6200</v>
      </c>
      <c r="Y205" s="101">
        <v>8000</v>
      </c>
      <c r="Z205" s="102">
        <v>9064.3939393939399</v>
      </c>
      <c r="AA205" s="96">
        <v>9991.1894273127746</v>
      </c>
      <c r="AB205" s="97">
        <v>13783.064516129032</v>
      </c>
      <c r="AC205" s="98">
        <v>16512.741312741313</v>
      </c>
    </row>
    <row r="206" spans="1:29" s="4" customFormat="1" ht="27" customHeight="1" x14ac:dyDescent="0.15">
      <c r="A206" s="19"/>
      <c r="B206" s="79" t="s">
        <v>97</v>
      </c>
      <c r="C206" s="146">
        <v>202</v>
      </c>
      <c r="D206" s="299" t="s">
        <v>288</v>
      </c>
      <c r="E206" s="56">
        <v>2</v>
      </c>
      <c r="F206" s="99">
        <v>10</v>
      </c>
      <c r="G206" s="90">
        <v>137</v>
      </c>
      <c r="H206" s="91">
        <v>1850500</v>
      </c>
      <c r="I206" s="81">
        <v>13507.299270072992</v>
      </c>
      <c r="J206" s="90">
        <v>10250</v>
      </c>
      <c r="K206" s="91">
        <v>1850500</v>
      </c>
      <c r="L206" s="81">
        <v>180.53658536585365</v>
      </c>
      <c r="M206" s="93"/>
      <c r="N206" s="94">
        <v>10</v>
      </c>
      <c r="O206" s="86">
        <v>163</v>
      </c>
      <c r="P206" s="87">
        <v>2994970</v>
      </c>
      <c r="Q206" s="81">
        <f t="shared" si="10"/>
        <v>18374.049079754601</v>
      </c>
      <c r="R206" s="86">
        <v>13411</v>
      </c>
      <c r="S206" s="87">
        <v>2994970</v>
      </c>
      <c r="T206" s="81">
        <f t="shared" si="11"/>
        <v>223.32189993289091</v>
      </c>
      <c r="U206" s="88"/>
      <c r="V206" s="89"/>
      <c r="W206" s="87"/>
      <c r="X206" s="100">
        <v>12788.325581395349</v>
      </c>
      <c r="Y206" s="101">
        <v>17350.344827586207</v>
      </c>
      <c r="Z206" s="102">
        <v>23388.461538461539</v>
      </c>
      <c r="AA206" s="96">
        <v>18846.354166666668</v>
      </c>
      <c r="AB206" s="97">
        <v>19411.744791666668</v>
      </c>
      <c r="AC206" s="98">
        <v>19994.098958333332</v>
      </c>
    </row>
    <row r="207" spans="1:29" s="4" customFormat="1" ht="27" customHeight="1" x14ac:dyDescent="0.15">
      <c r="A207" s="19"/>
      <c r="B207" s="79" t="s">
        <v>97</v>
      </c>
      <c r="C207" s="146">
        <v>203</v>
      </c>
      <c r="D207" s="299" t="s">
        <v>289</v>
      </c>
      <c r="E207" s="56">
        <v>5</v>
      </c>
      <c r="F207" s="99">
        <v>20</v>
      </c>
      <c r="G207" s="90">
        <v>218</v>
      </c>
      <c r="H207" s="91">
        <v>4127625</v>
      </c>
      <c r="I207" s="81">
        <v>18934.059633027522</v>
      </c>
      <c r="J207" s="90">
        <v>18370</v>
      </c>
      <c r="K207" s="91">
        <v>4127625</v>
      </c>
      <c r="L207" s="81">
        <v>224.69379422972239</v>
      </c>
      <c r="M207" s="93"/>
      <c r="N207" s="94">
        <v>20</v>
      </c>
      <c r="O207" s="86">
        <v>217</v>
      </c>
      <c r="P207" s="87">
        <v>5440075</v>
      </c>
      <c r="Q207" s="81">
        <f t="shared" si="10"/>
        <v>25069.470046082948</v>
      </c>
      <c r="R207" s="86">
        <v>19598</v>
      </c>
      <c r="S207" s="87">
        <v>5440075</v>
      </c>
      <c r="T207" s="81">
        <f t="shared" si="11"/>
        <v>277.58317175221964</v>
      </c>
      <c r="U207" s="88"/>
      <c r="V207" s="89"/>
      <c r="W207" s="87"/>
      <c r="X207" s="100">
        <v>18489.316239316238</v>
      </c>
      <c r="Y207" s="101">
        <v>20729.166666666668</v>
      </c>
      <c r="Z207" s="102">
        <v>22989.583333333332</v>
      </c>
      <c r="AA207" s="96">
        <v>25416.666666666668</v>
      </c>
      <c r="AB207" s="97">
        <v>27916.666666666668</v>
      </c>
      <c r="AC207" s="98">
        <v>30208.333333333332</v>
      </c>
    </row>
    <row r="208" spans="1:29" s="4" customFormat="1" ht="27" customHeight="1" x14ac:dyDescent="0.15">
      <c r="A208" s="19"/>
      <c r="B208" s="79" t="s">
        <v>97</v>
      </c>
      <c r="C208" s="146">
        <v>204</v>
      </c>
      <c r="D208" s="311" t="s">
        <v>290</v>
      </c>
      <c r="E208" s="56">
        <v>5</v>
      </c>
      <c r="F208" s="99">
        <v>20</v>
      </c>
      <c r="G208" s="90">
        <v>163</v>
      </c>
      <c r="H208" s="91">
        <v>1239180</v>
      </c>
      <c r="I208" s="81">
        <v>7602.3312883435583</v>
      </c>
      <c r="J208" s="90">
        <v>12540</v>
      </c>
      <c r="K208" s="91">
        <v>1239180</v>
      </c>
      <c r="L208" s="81">
        <v>98.818181818181813</v>
      </c>
      <c r="M208" s="93"/>
      <c r="N208" s="94">
        <v>20</v>
      </c>
      <c r="O208" s="86">
        <v>186</v>
      </c>
      <c r="P208" s="87">
        <v>1305102</v>
      </c>
      <c r="Q208" s="81">
        <f t="shared" si="10"/>
        <v>7016.677419354839</v>
      </c>
      <c r="R208" s="86">
        <v>14750</v>
      </c>
      <c r="S208" s="87">
        <v>1305102</v>
      </c>
      <c r="T208" s="81">
        <f t="shared" si="11"/>
        <v>88.481491525423735</v>
      </c>
      <c r="U208" s="88"/>
      <c r="V208" s="89"/>
      <c r="W208" s="87"/>
      <c r="X208" s="100">
        <v>8148.4375</v>
      </c>
      <c r="Y208" s="101">
        <v>7083.333333333333</v>
      </c>
      <c r="Z208" s="102">
        <v>6800</v>
      </c>
      <c r="AA208" s="96">
        <v>7057.291666666667</v>
      </c>
      <c r="AB208" s="97">
        <v>7070.7070707070707</v>
      </c>
      <c r="AC208" s="98">
        <v>7107.8431372549021</v>
      </c>
    </row>
    <row r="209" spans="1:29" s="4" customFormat="1" ht="27" customHeight="1" x14ac:dyDescent="0.15">
      <c r="A209" s="19"/>
      <c r="B209" s="79" t="s">
        <v>97</v>
      </c>
      <c r="C209" s="146">
        <v>205</v>
      </c>
      <c r="D209" s="299" t="s">
        <v>291</v>
      </c>
      <c r="E209" s="56">
        <v>2</v>
      </c>
      <c r="F209" s="99">
        <v>20</v>
      </c>
      <c r="G209" s="90">
        <v>139</v>
      </c>
      <c r="H209" s="91">
        <v>2861500</v>
      </c>
      <c r="I209" s="81">
        <v>20586.330935251797</v>
      </c>
      <c r="J209" s="90">
        <v>11676</v>
      </c>
      <c r="K209" s="91">
        <v>2861500</v>
      </c>
      <c r="L209" s="81">
        <v>245.07536827680713</v>
      </c>
      <c r="M209" s="93"/>
      <c r="N209" s="94">
        <v>20</v>
      </c>
      <c r="O209" s="86">
        <v>192</v>
      </c>
      <c r="P209" s="87">
        <v>3200000</v>
      </c>
      <c r="Q209" s="81">
        <f t="shared" si="10"/>
        <v>16666.666666666668</v>
      </c>
      <c r="R209" s="86">
        <v>18432</v>
      </c>
      <c r="S209" s="87">
        <v>3200000</v>
      </c>
      <c r="T209" s="81">
        <f t="shared" si="11"/>
        <v>173.61111111111111</v>
      </c>
      <c r="U209" s="88"/>
      <c r="V209" s="89"/>
      <c r="W209" s="87"/>
      <c r="X209" s="100">
        <v>20000</v>
      </c>
      <c r="Y209" s="101">
        <v>20895.5223880597</v>
      </c>
      <c r="Z209" s="102">
        <v>21301.775147928995</v>
      </c>
      <c r="AA209" s="96">
        <v>17857.142857142859</v>
      </c>
      <c r="AB209" s="97">
        <v>18229.166666666668</v>
      </c>
      <c r="AC209" s="98">
        <v>18571.428571428572</v>
      </c>
    </row>
    <row r="210" spans="1:29" s="4" customFormat="1" ht="27" customHeight="1" x14ac:dyDescent="0.15">
      <c r="A210" s="19"/>
      <c r="B210" s="79" t="s">
        <v>97</v>
      </c>
      <c r="C210" s="146">
        <v>206</v>
      </c>
      <c r="D210" s="299" t="s">
        <v>292</v>
      </c>
      <c r="E210" s="56">
        <v>5</v>
      </c>
      <c r="F210" s="99">
        <v>20</v>
      </c>
      <c r="G210" s="90">
        <v>222</v>
      </c>
      <c r="H210" s="91">
        <v>1406356</v>
      </c>
      <c r="I210" s="81">
        <v>6334.9369369369369</v>
      </c>
      <c r="J210" s="90">
        <v>14223</v>
      </c>
      <c r="K210" s="91">
        <v>1406356</v>
      </c>
      <c r="L210" s="81">
        <v>98.878998804752868</v>
      </c>
      <c r="M210" s="93"/>
      <c r="N210" s="94">
        <v>20</v>
      </c>
      <c r="O210" s="86">
        <v>191</v>
      </c>
      <c r="P210" s="87">
        <v>1158257</v>
      </c>
      <c r="Q210" s="81">
        <f t="shared" si="10"/>
        <v>6064.1727748691101</v>
      </c>
      <c r="R210" s="86">
        <v>11592</v>
      </c>
      <c r="S210" s="87">
        <v>1158257</v>
      </c>
      <c r="T210" s="81">
        <f t="shared" si="11"/>
        <v>99.918650793650798</v>
      </c>
      <c r="U210" s="88"/>
      <c r="V210" s="89"/>
      <c r="W210" s="87"/>
      <c r="X210" s="100">
        <v>7750</v>
      </c>
      <c r="Y210" s="101">
        <v>6919.2982456140353</v>
      </c>
      <c r="Z210" s="102">
        <v>7133.4561403508769</v>
      </c>
      <c r="AA210" s="96">
        <v>10005.235602094241</v>
      </c>
      <c r="AB210" s="97">
        <v>11036.649214659687</v>
      </c>
      <c r="AC210" s="98">
        <v>12031.413612565446</v>
      </c>
    </row>
    <row r="211" spans="1:29" s="4" customFormat="1" ht="27" customHeight="1" x14ac:dyDescent="0.15">
      <c r="A211" s="19"/>
      <c r="B211" s="79" t="s">
        <v>97</v>
      </c>
      <c r="C211" s="146">
        <v>207</v>
      </c>
      <c r="D211" s="299" t="s">
        <v>293</v>
      </c>
      <c r="E211" s="56">
        <v>6</v>
      </c>
      <c r="F211" s="99">
        <v>20</v>
      </c>
      <c r="G211" s="90">
        <v>207</v>
      </c>
      <c r="H211" s="91">
        <v>1391770</v>
      </c>
      <c r="I211" s="81">
        <v>6723.5265700483096</v>
      </c>
      <c r="J211" s="90">
        <v>19964</v>
      </c>
      <c r="K211" s="91">
        <v>1391770</v>
      </c>
      <c r="L211" s="81">
        <v>69.713985173311968</v>
      </c>
      <c r="M211" s="93"/>
      <c r="N211" s="94">
        <v>20</v>
      </c>
      <c r="O211" s="86">
        <v>203</v>
      </c>
      <c r="P211" s="87">
        <v>1340000</v>
      </c>
      <c r="Q211" s="81">
        <f t="shared" si="10"/>
        <v>6600.9852216748768</v>
      </c>
      <c r="R211" s="86">
        <v>14100</v>
      </c>
      <c r="S211" s="87">
        <v>1340000</v>
      </c>
      <c r="T211" s="81">
        <f t="shared" si="11"/>
        <v>95.035460992907801</v>
      </c>
      <c r="U211" s="88"/>
      <c r="V211" s="89"/>
      <c r="W211" s="87"/>
      <c r="X211" s="100">
        <v>11600</v>
      </c>
      <c r="Y211" s="101">
        <v>8158.2278481012654</v>
      </c>
      <c r="Z211" s="102">
        <v>9650</v>
      </c>
      <c r="AA211" s="96">
        <v>15000</v>
      </c>
      <c r="AB211" s="97">
        <v>15100</v>
      </c>
      <c r="AC211" s="98">
        <v>15100</v>
      </c>
    </row>
    <row r="212" spans="1:29" s="4" customFormat="1" ht="27" customHeight="1" x14ac:dyDescent="0.15">
      <c r="A212" s="19"/>
      <c r="B212" s="79" t="s">
        <v>97</v>
      </c>
      <c r="C212" s="146">
        <v>208</v>
      </c>
      <c r="D212" s="299" t="s">
        <v>56</v>
      </c>
      <c r="E212" s="56">
        <v>6</v>
      </c>
      <c r="F212" s="99">
        <v>10</v>
      </c>
      <c r="G212" s="90">
        <v>188</v>
      </c>
      <c r="H212" s="91">
        <v>5922686</v>
      </c>
      <c r="I212" s="81">
        <v>31503.648936170212</v>
      </c>
      <c r="J212" s="90">
        <v>17763</v>
      </c>
      <c r="K212" s="91">
        <v>5922686</v>
      </c>
      <c r="L212" s="81">
        <v>333.42824973259019</v>
      </c>
      <c r="M212" s="93"/>
      <c r="N212" s="94">
        <v>20</v>
      </c>
      <c r="O212" s="86">
        <v>221</v>
      </c>
      <c r="P212" s="87">
        <v>11584773</v>
      </c>
      <c r="Q212" s="81">
        <f t="shared" si="10"/>
        <v>52419.787330316743</v>
      </c>
      <c r="R212" s="86">
        <v>32577</v>
      </c>
      <c r="S212" s="87">
        <v>11584773</v>
      </c>
      <c r="T212" s="81">
        <f t="shared" si="11"/>
        <v>355.6120268901372</v>
      </c>
      <c r="U212" s="88"/>
      <c r="V212" s="89"/>
      <c r="W212" s="87"/>
      <c r="X212" s="100">
        <v>29270.975609756097</v>
      </c>
      <c r="Y212" s="101">
        <v>31737.273809523809</v>
      </c>
      <c r="Z212" s="102">
        <v>33322.488888888889</v>
      </c>
      <c r="AA212" s="96">
        <v>60820.058250000002</v>
      </c>
      <c r="AB212" s="97">
        <v>63861.061162500009</v>
      </c>
      <c r="AC212" s="98">
        <v>67054.114220625008</v>
      </c>
    </row>
    <row r="213" spans="1:29" s="4" customFormat="1" ht="27" customHeight="1" x14ac:dyDescent="0.15">
      <c r="A213" s="19"/>
      <c r="B213" s="79" t="s">
        <v>97</v>
      </c>
      <c r="C213" s="146">
        <v>209</v>
      </c>
      <c r="D213" s="299" t="s">
        <v>294</v>
      </c>
      <c r="E213" s="56">
        <v>5</v>
      </c>
      <c r="F213" s="99">
        <v>10</v>
      </c>
      <c r="G213" s="90">
        <v>223</v>
      </c>
      <c r="H213" s="91">
        <v>7152426</v>
      </c>
      <c r="I213" s="81">
        <v>32073.659192825111</v>
      </c>
      <c r="J213" s="90">
        <v>14705.5</v>
      </c>
      <c r="K213" s="91">
        <v>7152426</v>
      </c>
      <c r="L213" s="81">
        <v>486.37761381795929</v>
      </c>
      <c r="M213" s="93"/>
      <c r="N213" s="94">
        <v>10</v>
      </c>
      <c r="O213" s="86">
        <v>277</v>
      </c>
      <c r="P213" s="87">
        <v>9570581</v>
      </c>
      <c r="Q213" s="81">
        <f t="shared" si="10"/>
        <v>34550.833935018054</v>
      </c>
      <c r="R213" s="86">
        <v>18359.5</v>
      </c>
      <c r="S213" s="87">
        <v>9570581</v>
      </c>
      <c r="T213" s="81">
        <f t="shared" si="11"/>
        <v>521.28767123287673</v>
      </c>
      <c r="U213" s="88"/>
      <c r="V213" s="89"/>
      <c r="W213" s="87"/>
      <c r="X213" s="100">
        <v>30000</v>
      </c>
      <c r="Y213" s="101">
        <v>31666.666666666668</v>
      </c>
      <c r="Z213" s="102">
        <v>33055.555555555555</v>
      </c>
      <c r="AA213" s="96">
        <v>35185.185185185182</v>
      </c>
      <c r="AB213" s="97">
        <v>35925.925925925927</v>
      </c>
      <c r="AC213" s="98">
        <v>36666.666666666664</v>
      </c>
    </row>
    <row r="214" spans="1:29" s="4" customFormat="1" ht="27" customHeight="1" x14ac:dyDescent="0.15">
      <c r="A214" s="19"/>
      <c r="B214" s="79" t="s">
        <v>97</v>
      </c>
      <c r="C214" s="146">
        <v>210</v>
      </c>
      <c r="D214" s="299" t="s">
        <v>295</v>
      </c>
      <c r="E214" s="56">
        <v>5</v>
      </c>
      <c r="F214" s="149">
        <v>12</v>
      </c>
      <c r="G214" s="150">
        <v>84</v>
      </c>
      <c r="H214" s="151">
        <v>1099815</v>
      </c>
      <c r="I214" s="81">
        <v>13093.035714285714</v>
      </c>
      <c r="J214" s="90">
        <v>3691.5</v>
      </c>
      <c r="K214" s="91">
        <v>1099815</v>
      </c>
      <c r="L214" s="81">
        <v>297.93173506704591</v>
      </c>
      <c r="M214" s="93"/>
      <c r="N214" s="94">
        <v>30</v>
      </c>
      <c r="O214" s="86">
        <v>148</v>
      </c>
      <c r="P214" s="87">
        <v>1644545</v>
      </c>
      <c r="Q214" s="81">
        <f t="shared" si="10"/>
        <v>11111.79054054054</v>
      </c>
      <c r="R214" s="86">
        <v>6004</v>
      </c>
      <c r="S214" s="87">
        <v>1644545</v>
      </c>
      <c r="T214" s="81">
        <f t="shared" si="11"/>
        <v>273.90822784810126</v>
      </c>
      <c r="U214" s="88"/>
      <c r="V214" s="89"/>
      <c r="W214" s="87"/>
      <c r="X214" s="100">
        <v>16382.35294117647</v>
      </c>
      <c r="Y214" s="101">
        <v>19678.832116788322</v>
      </c>
      <c r="Z214" s="102">
        <v>20196.428571428572</v>
      </c>
      <c r="AA214" s="96">
        <v>12857.142857142857</v>
      </c>
      <c r="AB214" s="97">
        <v>13013.698630136987</v>
      </c>
      <c r="AC214" s="98">
        <v>12993.197278911564</v>
      </c>
    </row>
    <row r="215" spans="1:29" s="4" customFormat="1" ht="27" customHeight="1" x14ac:dyDescent="0.15">
      <c r="A215" s="19"/>
      <c r="B215" s="79" t="s">
        <v>97</v>
      </c>
      <c r="C215" s="146">
        <v>211</v>
      </c>
      <c r="D215" s="299" t="s">
        <v>296</v>
      </c>
      <c r="E215" s="56">
        <v>4</v>
      </c>
      <c r="F215" s="152"/>
      <c r="G215" s="154"/>
      <c r="H215" s="155"/>
      <c r="I215" s="81">
        <f>-SUM(G215:H215)</f>
        <v>0</v>
      </c>
      <c r="J215" s="90"/>
      <c r="K215" s="91"/>
      <c r="L215" s="81">
        <f>-SUM(J215:K215)</f>
        <v>0</v>
      </c>
      <c r="M215" s="93"/>
      <c r="N215" s="94"/>
      <c r="O215" s="86"/>
      <c r="P215" s="87"/>
      <c r="Q215" s="81"/>
      <c r="R215" s="86"/>
      <c r="S215" s="87"/>
      <c r="T215" s="81"/>
      <c r="U215" s="88"/>
      <c r="V215" s="85" t="s">
        <v>373</v>
      </c>
      <c r="W215" s="87"/>
      <c r="X215" s="100" t="s">
        <v>95</v>
      </c>
      <c r="Y215" s="101" t="s">
        <v>95</v>
      </c>
      <c r="Z215" s="102" t="s">
        <v>95</v>
      </c>
      <c r="AA215" s="96" t="s">
        <v>505</v>
      </c>
      <c r="AB215" s="97" t="s">
        <v>505</v>
      </c>
      <c r="AC215" s="98" t="s">
        <v>505</v>
      </c>
    </row>
    <row r="216" spans="1:29" s="4" customFormat="1" ht="27" customHeight="1" x14ac:dyDescent="0.15">
      <c r="A216" s="19"/>
      <c r="B216" s="79" t="s">
        <v>97</v>
      </c>
      <c r="C216" s="146">
        <v>212</v>
      </c>
      <c r="D216" s="299" t="s">
        <v>297</v>
      </c>
      <c r="E216" s="164">
        <v>5</v>
      </c>
      <c r="F216" s="149">
        <v>20</v>
      </c>
      <c r="G216" s="150">
        <v>192</v>
      </c>
      <c r="H216" s="151">
        <v>827951</v>
      </c>
      <c r="I216" s="81">
        <v>4312.244791666667</v>
      </c>
      <c r="J216" s="90">
        <v>12960</v>
      </c>
      <c r="K216" s="91">
        <v>827951</v>
      </c>
      <c r="L216" s="81">
        <v>63.885108024691355</v>
      </c>
      <c r="M216" s="93"/>
      <c r="N216" s="94">
        <v>11</v>
      </c>
      <c r="O216" s="86">
        <v>102</v>
      </c>
      <c r="P216" s="87">
        <v>1205575</v>
      </c>
      <c r="Q216" s="81">
        <f t="shared" si="10"/>
        <v>11819.362745098038</v>
      </c>
      <c r="R216" s="86">
        <v>8160</v>
      </c>
      <c r="S216" s="87">
        <v>1205575</v>
      </c>
      <c r="T216" s="81">
        <f t="shared" si="11"/>
        <v>147.7420343137255</v>
      </c>
      <c r="U216" s="88"/>
      <c r="V216" s="89"/>
      <c r="W216" s="87"/>
      <c r="X216" s="100">
        <v>4000</v>
      </c>
      <c r="Y216" s="101">
        <v>5310.2362204724413</v>
      </c>
      <c r="Z216" s="102">
        <v>6880</v>
      </c>
      <c r="AA216" s="96">
        <v>12878.787878787878</v>
      </c>
      <c r="AB216" s="97">
        <v>16515.151515151516</v>
      </c>
      <c r="AC216" s="98">
        <v>17803.030303030304</v>
      </c>
    </row>
    <row r="217" spans="1:29" s="4" customFormat="1" ht="27" customHeight="1" x14ac:dyDescent="0.15">
      <c r="A217" s="19"/>
      <c r="B217" s="79" t="s">
        <v>97</v>
      </c>
      <c r="C217" s="146">
        <v>213</v>
      </c>
      <c r="D217" s="299" t="s">
        <v>298</v>
      </c>
      <c r="E217" s="164">
        <v>5</v>
      </c>
      <c r="F217" s="153">
        <v>20</v>
      </c>
      <c r="G217" s="154">
        <v>262</v>
      </c>
      <c r="H217" s="155">
        <v>2511883</v>
      </c>
      <c r="I217" s="81">
        <v>9587.3396946564881</v>
      </c>
      <c r="J217" s="90">
        <v>28667</v>
      </c>
      <c r="K217" s="91">
        <v>2511883</v>
      </c>
      <c r="L217" s="81">
        <v>87.62280671154987</v>
      </c>
      <c r="M217" s="93"/>
      <c r="N217" s="94">
        <v>20</v>
      </c>
      <c r="O217" s="86">
        <v>265</v>
      </c>
      <c r="P217" s="87">
        <v>2655355</v>
      </c>
      <c r="Q217" s="81">
        <f t="shared" si="10"/>
        <v>10020.207547169812</v>
      </c>
      <c r="R217" s="86">
        <v>33264</v>
      </c>
      <c r="S217" s="87">
        <v>2655355</v>
      </c>
      <c r="T217" s="81">
        <f t="shared" si="11"/>
        <v>79.826689514189511</v>
      </c>
      <c r="U217" s="88"/>
      <c r="V217" s="89"/>
      <c r="W217" s="87"/>
      <c r="X217" s="100" t="s">
        <v>95</v>
      </c>
      <c r="Y217" s="101">
        <v>5185.2307692307695</v>
      </c>
      <c r="Z217" s="102">
        <v>53571.428571428572</v>
      </c>
      <c r="AA217" s="96">
        <v>10108.303249097473</v>
      </c>
      <c r="AB217" s="97">
        <v>11010.830324909748</v>
      </c>
      <c r="AC217" s="98">
        <v>11552.346570397112</v>
      </c>
    </row>
    <row r="218" spans="1:29" s="4" customFormat="1" ht="27" customHeight="1" x14ac:dyDescent="0.15">
      <c r="A218" s="19"/>
      <c r="B218" s="79" t="s">
        <v>97</v>
      </c>
      <c r="C218" s="146">
        <v>214</v>
      </c>
      <c r="D218" s="299" t="s">
        <v>299</v>
      </c>
      <c r="E218" s="164">
        <v>4</v>
      </c>
      <c r="F218" s="152">
        <v>10</v>
      </c>
      <c r="G218" s="150">
        <v>53</v>
      </c>
      <c r="H218" s="151">
        <v>278000</v>
      </c>
      <c r="I218" s="81">
        <v>5245.2830188679245</v>
      </c>
      <c r="J218" s="90">
        <v>3313</v>
      </c>
      <c r="K218" s="91">
        <v>278000</v>
      </c>
      <c r="L218" s="81">
        <v>83.91186236039843</v>
      </c>
      <c r="M218" s="93"/>
      <c r="N218" s="94">
        <v>10</v>
      </c>
      <c r="O218" s="86">
        <v>25</v>
      </c>
      <c r="P218" s="87">
        <v>116870</v>
      </c>
      <c r="Q218" s="81">
        <f t="shared" si="10"/>
        <v>4674.8</v>
      </c>
      <c r="R218" s="86">
        <v>1158</v>
      </c>
      <c r="S218" s="87">
        <v>116870</v>
      </c>
      <c r="T218" s="81">
        <f t="shared" si="11"/>
        <v>100.92400690846287</v>
      </c>
      <c r="U218" s="88"/>
      <c r="V218" s="89"/>
      <c r="W218" s="87"/>
      <c r="X218" s="100">
        <v>10400</v>
      </c>
      <c r="Y218" s="101">
        <v>13500</v>
      </c>
      <c r="Z218" s="102">
        <v>15600</v>
      </c>
      <c r="AA218" s="96">
        <v>15625</v>
      </c>
      <c r="AB218" s="97">
        <v>16111.111111111111</v>
      </c>
      <c r="AC218" s="98">
        <v>17023.809523809523</v>
      </c>
    </row>
    <row r="219" spans="1:29" s="4" customFormat="1" ht="27" customHeight="1" x14ac:dyDescent="0.15">
      <c r="A219" s="19"/>
      <c r="B219" s="79" t="s">
        <v>97</v>
      </c>
      <c r="C219" s="146">
        <v>215</v>
      </c>
      <c r="D219" s="299" t="s">
        <v>300</v>
      </c>
      <c r="E219" s="164">
        <v>4</v>
      </c>
      <c r="F219" s="152">
        <v>20</v>
      </c>
      <c r="G219" s="154">
        <v>260</v>
      </c>
      <c r="H219" s="155">
        <v>2557820</v>
      </c>
      <c r="I219" s="81">
        <v>9837.7692307692305</v>
      </c>
      <c r="J219" s="90">
        <v>34968</v>
      </c>
      <c r="K219" s="91">
        <v>2557820</v>
      </c>
      <c r="L219" s="81">
        <v>73.147449096316635</v>
      </c>
      <c r="M219" s="93"/>
      <c r="N219" s="94">
        <v>20</v>
      </c>
      <c r="O219" s="86">
        <v>260</v>
      </c>
      <c r="P219" s="87">
        <v>3525220</v>
      </c>
      <c r="Q219" s="81">
        <f t="shared" si="10"/>
        <v>13558.538461538461</v>
      </c>
      <c r="R219" s="86">
        <v>34320</v>
      </c>
      <c r="S219" s="87">
        <v>3525220</v>
      </c>
      <c r="T219" s="81">
        <f t="shared" si="11"/>
        <v>102.71620046620046</v>
      </c>
      <c r="U219" s="88"/>
      <c r="V219" s="89"/>
      <c r="W219" s="87"/>
      <c r="X219" s="100">
        <v>6000</v>
      </c>
      <c r="Y219" s="101">
        <v>8880</v>
      </c>
      <c r="Z219" s="102">
        <v>9760</v>
      </c>
      <c r="AA219" s="96">
        <v>14500</v>
      </c>
      <c r="AB219" s="97">
        <v>15500</v>
      </c>
      <c r="AC219" s="98">
        <v>16500</v>
      </c>
    </row>
    <row r="220" spans="1:29" s="4" customFormat="1" ht="27" customHeight="1" x14ac:dyDescent="0.15">
      <c r="A220" s="19"/>
      <c r="B220" s="79" t="s">
        <v>97</v>
      </c>
      <c r="C220" s="146">
        <v>216</v>
      </c>
      <c r="D220" s="299" t="s">
        <v>301</v>
      </c>
      <c r="E220" s="164">
        <v>6</v>
      </c>
      <c r="F220" s="149">
        <v>10</v>
      </c>
      <c r="G220" s="150">
        <v>105</v>
      </c>
      <c r="H220" s="151">
        <v>579000</v>
      </c>
      <c r="I220" s="81">
        <v>5514.2857142857147</v>
      </c>
      <c r="J220" s="90">
        <v>8724</v>
      </c>
      <c r="K220" s="91">
        <v>579000</v>
      </c>
      <c r="L220" s="81">
        <v>66.368638239339759</v>
      </c>
      <c r="M220" s="93"/>
      <c r="N220" s="94">
        <v>10</v>
      </c>
      <c r="O220" s="86">
        <v>96</v>
      </c>
      <c r="P220" s="87">
        <v>1312510</v>
      </c>
      <c r="Q220" s="81">
        <f t="shared" si="10"/>
        <v>13671.979166666666</v>
      </c>
      <c r="R220" s="86">
        <v>8479</v>
      </c>
      <c r="S220" s="87">
        <v>1312510</v>
      </c>
      <c r="T220" s="81">
        <f t="shared" si="11"/>
        <v>154.79537681330345</v>
      </c>
      <c r="U220" s="88"/>
      <c r="V220" s="89"/>
      <c r="W220" s="87"/>
      <c r="X220" s="100">
        <v>5520.833333333333</v>
      </c>
      <c r="Y220" s="101">
        <v>6562.5</v>
      </c>
      <c r="Z220" s="102">
        <v>6416.666666666667</v>
      </c>
      <c r="AA220" s="96">
        <v>14000</v>
      </c>
      <c r="AB220" s="97">
        <v>14500</v>
      </c>
      <c r="AC220" s="98">
        <v>15000</v>
      </c>
    </row>
    <row r="221" spans="1:29" s="4" customFormat="1" ht="27" customHeight="1" x14ac:dyDescent="0.15">
      <c r="A221" s="19"/>
      <c r="B221" s="79" t="s">
        <v>97</v>
      </c>
      <c r="C221" s="146">
        <v>217</v>
      </c>
      <c r="D221" s="299" t="s">
        <v>302</v>
      </c>
      <c r="E221" s="164">
        <v>4</v>
      </c>
      <c r="F221" s="153">
        <v>10</v>
      </c>
      <c r="G221" s="154">
        <v>147</v>
      </c>
      <c r="H221" s="155">
        <v>1911390</v>
      </c>
      <c r="I221" s="81">
        <v>13002.65306122449</v>
      </c>
      <c r="J221" s="90">
        <v>12284</v>
      </c>
      <c r="K221" s="91">
        <v>1911390</v>
      </c>
      <c r="L221" s="81">
        <v>155.59996743731685</v>
      </c>
      <c r="M221" s="93"/>
      <c r="N221" s="94">
        <v>10</v>
      </c>
      <c r="O221" s="86">
        <v>150</v>
      </c>
      <c r="P221" s="87">
        <v>1892930</v>
      </c>
      <c r="Q221" s="81">
        <f t="shared" si="10"/>
        <v>12619.533333333333</v>
      </c>
      <c r="R221" s="86">
        <v>14850</v>
      </c>
      <c r="S221" s="87">
        <v>1892930</v>
      </c>
      <c r="T221" s="81">
        <f t="shared" si="11"/>
        <v>127.47003367003367</v>
      </c>
      <c r="U221" s="88"/>
      <c r="V221" s="89"/>
      <c r="W221" s="87"/>
      <c r="X221" s="100">
        <v>13000</v>
      </c>
      <c r="Y221" s="101">
        <v>12233.333333333334</v>
      </c>
      <c r="Z221" s="102">
        <v>13773.333333333334</v>
      </c>
      <c r="AA221" s="96">
        <v>13000</v>
      </c>
      <c r="AB221" s="97">
        <v>14000</v>
      </c>
      <c r="AC221" s="98">
        <v>15000</v>
      </c>
    </row>
    <row r="222" spans="1:29" s="4" customFormat="1" ht="27" customHeight="1" x14ac:dyDescent="0.15">
      <c r="A222" s="19"/>
      <c r="B222" s="79" t="s">
        <v>97</v>
      </c>
      <c r="C222" s="146">
        <v>218</v>
      </c>
      <c r="D222" s="299" t="s">
        <v>303</v>
      </c>
      <c r="E222" s="164">
        <v>2</v>
      </c>
      <c r="F222" s="152">
        <v>14</v>
      </c>
      <c r="G222" s="150">
        <v>203</v>
      </c>
      <c r="H222" s="151">
        <v>2451294</v>
      </c>
      <c r="I222" s="81">
        <v>12075.339901477833</v>
      </c>
      <c r="J222" s="90">
        <v>28014</v>
      </c>
      <c r="K222" s="91">
        <v>2451294</v>
      </c>
      <c r="L222" s="81">
        <v>87.502463054187189</v>
      </c>
      <c r="M222" s="93"/>
      <c r="N222" s="94">
        <v>14</v>
      </c>
      <c r="O222" s="86">
        <v>208</v>
      </c>
      <c r="P222" s="87">
        <v>2636650</v>
      </c>
      <c r="Q222" s="81">
        <f t="shared" si="10"/>
        <v>12676.201923076924</v>
      </c>
      <c r="R222" s="86">
        <v>25986</v>
      </c>
      <c r="S222" s="87">
        <v>2636650</v>
      </c>
      <c r="T222" s="81">
        <f t="shared" si="11"/>
        <v>101.46424998075886</v>
      </c>
      <c r="U222" s="88"/>
      <c r="V222" s="89"/>
      <c r="W222" s="87"/>
      <c r="X222" s="100">
        <v>9823.7208333333328</v>
      </c>
      <c r="Y222" s="101">
        <v>10695.876288659794</v>
      </c>
      <c r="Z222" s="102">
        <v>10811.666666666666</v>
      </c>
      <c r="AA222" s="96">
        <v>12696.461538461539</v>
      </c>
      <c r="AB222" s="97">
        <v>14423.076923076924</v>
      </c>
      <c r="AC222" s="98">
        <v>15384.615384615385</v>
      </c>
    </row>
    <row r="223" spans="1:29" s="4" customFormat="1" ht="27" customHeight="1" x14ac:dyDescent="0.15">
      <c r="A223" s="19"/>
      <c r="B223" s="79" t="s">
        <v>97</v>
      </c>
      <c r="C223" s="146">
        <v>219</v>
      </c>
      <c r="D223" s="299" t="s">
        <v>304</v>
      </c>
      <c r="E223" s="164">
        <v>2</v>
      </c>
      <c r="F223" s="153">
        <v>20</v>
      </c>
      <c r="G223" s="154">
        <v>183</v>
      </c>
      <c r="H223" s="155">
        <v>1146500</v>
      </c>
      <c r="I223" s="81">
        <v>6265.0273224043713</v>
      </c>
      <c r="J223" s="90">
        <v>14431</v>
      </c>
      <c r="K223" s="91">
        <v>1146500</v>
      </c>
      <c r="L223" s="81">
        <v>79.447023768276622</v>
      </c>
      <c r="M223" s="93"/>
      <c r="N223" s="94">
        <v>20</v>
      </c>
      <c r="O223" s="86">
        <v>222</v>
      </c>
      <c r="P223" s="87">
        <v>1800190</v>
      </c>
      <c r="Q223" s="81">
        <f t="shared" si="10"/>
        <v>8108.9639639639636</v>
      </c>
      <c r="R223" s="86">
        <v>16004</v>
      </c>
      <c r="S223" s="87">
        <v>1800190</v>
      </c>
      <c r="T223" s="81">
        <f t="shared" si="11"/>
        <v>112.48375406148463</v>
      </c>
      <c r="U223" s="88"/>
      <c r="V223" s="89"/>
      <c r="W223" s="87"/>
      <c r="X223" s="100">
        <v>3000</v>
      </c>
      <c r="Y223" s="101">
        <v>3555.5555555555557</v>
      </c>
      <c r="Z223" s="102">
        <v>3750</v>
      </c>
      <c r="AA223" s="96">
        <v>8500</v>
      </c>
      <c r="AB223" s="97">
        <v>9000</v>
      </c>
      <c r="AC223" s="98">
        <v>9500</v>
      </c>
    </row>
    <row r="224" spans="1:29" s="4" customFormat="1" ht="27" customHeight="1" x14ac:dyDescent="0.15">
      <c r="A224" s="19"/>
      <c r="B224" s="79" t="s">
        <v>97</v>
      </c>
      <c r="C224" s="146">
        <v>220</v>
      </c>
      <c r="D224" s="299" t="s">
        <v>305</v>
      </c>
      <c r="E224" s="164">
        <v>2</v>
      </c>
      <c r="F224" s="152">
        <v>30</v>
      </c>
      <c r="G224" s="150">
        <v>254</v>
      </c>
      <c r="H224" s="151">
        <v>2601173</v>
      </c>
      <c r="I224" s="81">
        <v>10240.838582677165</v>
      </c>
      <c r="J224" s="90">
        <v>19364</v>
      </c>
      <c r="K224" s="91">
        <v>2601173</v>
      </c>
      <c r="L224" s="81">
        <v>134.33035529849204</v>
      </c>
      <c r="M224" s="93"/>
      <c r="N224" s="94">
        <v>30</v>
      </c>
      <c r="O224" s="86">
        <v>242</v>
      </c>
      <c r="P224" s="87">
        <v>2735876</v>
      </c>
      <c r="Q224" s="81">
        <f t="shared" si="10"/>
        <v>11305.272727272728</v>
      </c>
      <c r="R224" s="86">
        <v>18339</v>
      </c>
      <c r="S224" s="87">
        <v>2735876</v>
      </c>
      <c r="T224" s="81">
        <f t="shared" si="11"/>
        <v>149.18348873984405</v>
      </c>
      <c r="U224" s="88"/>
      <c r="V224" s="89"/>
      <c r="W224" s="87"/>
      <c r="X224" s="100">
        <v>6848.1712062256811</v>
      </c>
      <c r="Y224" s="101">
        <v>8093.3852140077825</v>
      </c>
      <c r="Z224" s="102">
        <v>9182.8793774319074</v>
      </c>
      <c r="AA224" s="96">
        <v>11350</v>
      </c>
      <c r="AB224" s="97">
        <v>11400</v>
      </c>
      <c r="AC224" s="98">
        <v>11450</v>
      </c>
    </row>
    <row r="225" spans="1:29" s="4" customFormat="1" ht="27" customHeight="1" x14ac:dyDescent="0.15">
      <c r="A225" s="19"/>
      <c r="B225" s="79" t="s">
        <v>97</v>
      </c>
      <c r="C225" s="146">
        <v>221</v>
      </c>
      <c r="D225" s="299" t="s">
        <v>306</v>
      </c>
      <c r="E225" s="164">
        <v>2</v>
      </c>
      <c r="F225" s="153">
        <v>20</v>
      </c>
      <c r="G225" s="154">
        <v>156</v>
      </c>
      <c r="H225" s="155">
        <v>1734000</v>
      </c>
      <c r="I225" s="81">
        <v>11115.384615384615</v>
      </c>
      <c r="J225" s="90">
        <v>9594</v>
      </c>
      <c r="K225" s="91">
        <v>1734000</v>
      </c>
      <c r="L225" s="81">
        <v>180.7379612257661</v>
      </c>
      <c r="M225" s="93"/>
      <c r="N225" s="94">
        <v>20</v>
      </c>
      <c r="O225" s="86">
        <v>228</v>
      </c>
      <c r="P225" s="87">
        <v>2456650</v>
      </c>
      <c r="Q225" s="81">
        <f t="shared" si="10"/>
        <v>10774.780701754386</v>
      </c>
      <c r="R225" s="86">
        <v>26550</v>
      </c>
      <c r="S225" s="87">
        <v>2456650</v>
      </c>
      <c r="T225" s="81">
        <f t="shared" si="11"/>
        <v>92.529190207156304</v>
      </c>
      <c r="U225" s="88"/>
      <c r="V225" s="89"/>
      <c r="W225" s="87"/>
      <c r="X225" s="100">
        <v>10000</v>
      </c>
      <c r="Y225" s="101">
        <v>13888.888888888889</v>
      </c>
      <c r="Z225" s="102">
        <v>18518.518518518518</v>
      </c>
      <c r="AA225" s="96">
        <v>12676.447876447877</v>
      </c>
      <c r="AB225" s="97">
        <v>15737.671232876712</v>
      </c>
      <c r="AC225" s="98">
        <v>18900</v>
      </c>
    </row>
    <row r="226" spans="1:29" s="4" customFormat="1" ht="27" customHeight="1" x14ac:dyDescent="0.15">
      <c r="A226" s="19"/>
      <c r="B226" s="79" t="s">
        <v>97</v>
      </c>
      <c r="C226" s="146">
        <v>222</v>
      </c>
      <c r="D226" s="299" t="s">
        <v>307</v>
      </c>
      <c r="E226" s="164">
        <v>2</v>
      </c>
      <c r="F226" s="152">
        <v>10</v>
      </c>
      <c r="G226" s="150">
        <v>91</v>
      </c>
      <c r="H226" s="151">
        <v>324427</v>
      </c>
      <c r="I226" s="81">
        <v>3565.131868131868</v>
      </c>
      <c r="J226" s="90">
        <v>8470</v>
      </c>
      <c r="K226" s="91">
        <v>324427</v>
      </c>
      <c r="L226" s="81">
        <v>38.303069657615112</v>
      </c>
      <c r="M226" s="93"/>
      <c r="N226" s="94">
        <v>10</v>
      </c>
      <c r="O226" s="86">
        <v>113</v>
      </c>
      <c r="P226" s="87">
        <v>411161</v>
      </c>
      <c r="Q226" s="81">
        <f t="shared" si="10"/>
        <v>3638.5929203539822</v>
      </c>
      <c r="R226" s="86">
        <v>10280</v>
      </c>
      <c r="S226" s="87">
        <v>411161</v>
      </c>
      <c r="T226" s="81">
        <f t="shared" si="11"/>
        <v>39.996206225680936</v>
      </c>
      <c r="U226" s="88"/>
      <c r="V226" s="89"/>
      <c r="W226" s="87"/>
      <c r="X226" s="100">
        <v>3600</v>
      </c>
      <c r="Y226" s="101">
        <v>4107.1428571428569</v>
      </c>
      <c r="Z226" s="102">
        <v>4270.1149425287358</v>
      </c>
      <c r="AA226" s="96">
        <v>3750</v>
      </c>
      <c r="AB226" s="97">
        <v>3863.6363636363635</v>
      </c>
      <c r="AC226" s="98">
        <v>3888.8888888888887</v>
      </c>
    </row>
    <row r="227" spans="1:29" s="4" customFormat="1" ht="27" customHeight="1" x14ac:dyDescent="0.15">
      <c r="A227" s="19"/>
      <c r="B227" s="79" t="s">
        <v>97</v>
      </c>
      <c r="C227" s="146">
        <v>223</v>
      </c>
      <c r="D227" s="313" t="s">
        <v>308</v>
      </c>
      <c r="E227" s="164">
        <v>5</v>
      </c>
      <c r="F227" s="153">
        <v>10</v>
      </c>
      <c r="G227" s="154">
        <v>50</v>
      </c>
      <c r="H227" s="155">
        <v>268000</v>
      </c>
      <c r="I227" s="81">
        <v>5360</v>
      </c>
      <c r="J227" s="90">
        <v>4250</v>
      </c>
      <c r="K227" s="91">
        <v>268000</v>
      </c>
      <c r="L227" s="81">
        <v>63.058823529411768</v>
      </c>
      <c r="M227" s="93"/>
      <c r="N227" s="94">
        <v>10</v>
      </c>
      <c r="O227" s="86">
        <v>28</v>
      </c>
      <c r="P227" s="87">
        <v>137570</v>
      </c>
      <c r="Q227" s="81">
        <f t="shared" si="10"/>
        <v>4913.2142857142853</v>
      </c>
      <c r="R227" s="86">
        <v>2609.5</v>
      </c>
      <c r="S227" s="87">
        <v>137570</v>
      </c>
      <c r="T227" s="81">
        <f t="shared" si="11"/>
        <v>52.718911668902088</v>
      </c>
      <c r="U227" s="88"/>
      <c r="V227" s="89"/>
      <c r="W227" s="87"/>
      <c r="X227" s="100">
        <v>3942.8571428571427</v>
      </c>
      <c r="Y227" s="101">
        <v>5360</v>
      </c>
      <c r="Z227" s="102">
        <v>7200</v>
      </c>
      <c r="AA227" s="96">
        <v>6160</v>
      </c>
      <c r="AB227" s="97">
        <v>6600</v>
      </c>
      <c r="AC227" s="98">
        <v>7071.4285714285716</v>
      </c>
    </row>
    <row r="228" spans="1:29" s="4" customFormat="1" ht="27" customHeight="1" x14ac:dyDescent="0.15">
      <c r="A228" s="19"/>
      <c r="B228" s="79" t="s">
        <v>97</v>
      </c>
      <c r="C228" s="146">
        <v>224</v>
      </c>
      <c r="D228" s="299" t="s">
        <v>309</v>
      </c>
      <c r="E228" s="164">
        <v>5</v>
      </c>
      <c r="F228" s="152">
        <v>20</v>
      </c>
      <c r="G228" s="150">
        <v>114</v>
      </c>
      <c r="H228" s="151">
        <v>1494850</v>
      </c>
      <c r="I228" s="81">
        <v>13112.719298245614</v>
      </c>
      <c r="J228" s="90">
        <v>11800</v>
      </c>
      <c r="K228" s="91">
        <v>1494850</v>
      </c>
      <c r="L228" s="81">
        <v>126.68220338983051</v>
      </c>
      <c r="M228" s="93"/>
      <c r="N228" s="94">
        <v>20</v>
      </c>
      <c r="O228" s="86">
        <v>156</v>
      </c>
      <c r="P228" s="87">
        <v>1899746</v>
      </c>
      <c r="Q228" s="81">
        <f t="shared" si="10"/>
        <v>12177.858974358975</v>
      </c>
      <c r="R228" s="86">
        <v>14200</v>
      </c>
      <c r="S228" s="87">
        <v>1899746</v>
      </c>
      <c r="T228" s="81">
        <f t="shared" si="11"/>
        <v>133.78492957746479</v>
      </c>
      <c r="U228" s="88"/>
      <c r="V228" s="89"/>
      <c r="W228" s="87"/>
      <c r="X228" s="100">
        <v>11672.727272727272</v>
      </c>
      <c r="Y228" s="101">
        <v>12969.287878787878</v>
      </c>
      <c r="Z228" s="102">
        <v>13877.136363636364</v>
      </c>
      <c r="AA228" s="96">
        <v>13030.307692307691</v>
      </c>
      <c r="AB228" s="97">
        <v>13942.423076923076</v>
      </c>
      <c r="AC228" s="98">
        <v>14918.391025641025</v>
      </c>
    </row>
    <row r="229" spans="1:29" s="4" customFormat="1" ht="27" customHeight="1" x14ac:dyDescent="0.15">
      <c r="A229" s="19"/>
      <c r="B229" s="79" t="s">
        <v>97</v>
      </c>
      <c r="C229" s="146">
        <v>225</v>
      </c>
      <c r="D229" s="299" t="s">
        <v>310</v>
      </c>
      <c r="E229" s="164">
        <v>5</v>
      </c>
      <c r="F229" s="153">
        <v>11</v>
      </c>
      <c r="G229" s="154">
        <v>106</v>
      </c>
      <c r="H229" s="155">
        <v>1191530</v>
      </c>
      <c r="I229" s="81">
        <v>11240.849056603774</v>
      </c>
      <c r="J229" s="90">
        <v>8480</v>
      </c>
      <c r="K229" s="91">
        <v>1191530</v>
      </c>
      <c r="L229" s="81">
        <v>140.51061320754718</v>
      </c>
      <c r="M229" s="93"/>
      <c r="N229" s="94">
        <v>11</v>
      </c>
      <c r="O229" s="86">
        <v>89.5</v>
      </c>
      <c r="P229" s="87">
        <v>1159170</v>
      </c>
      <c r="Q229" s="81">
        <f t="shared" si="10"/>
        <v>12951.620111731843</v>
      </c>
      <c r="R229" s="86">
        <v>8224</v>
      </c>
      <c r="S229" s="87">
        <v>1159170</v>
      </c>
      <c r="T229" s="81">
        <f t="shared" si="11"/>
        <v>140.94965953307394</v>
      </c>
      <c r="U229" s="88"/>
      <c r="V229" s="89"/>
      <c r="W229" s="87"/>
      <c r="X229" s="100">
        <v>13787.878787878788</v>
      </c>
      <c r="Y229" s="101">
        <v>14976.190476190477</v>
      </c>
      <c r="Z229" s="102">
        <v>15013.690476190477</v>
      </c>
      <c r="AA229" s="96">
        <v>15000</v>
      </c>
      <c r="AB229" s="97">
        <v>16666.666666666668</v>
      </c>
      <c r="AC229" s="98">
        <v>16666.666666666668</v>
      </c>
    </row>
    <row r="230" spans="1:29" s="4" customFormat="1" ht="27" customHeight="1" x14ac:dyDescent="0.15">
      <c r="A230" s="19"/>
      <c r="B230" s="79" t="s">
        <v>97</v>
      </c>
      <c r="C230" s="146">
        <v>226</v>
      </c>
      <c r="D230" s="299" t="s">
        <v>311</v>
      </c>
      <c r="E230" s="164">
        <v>5</v>
      </c>
      <c r="F230" s="152">
        <v>10</v>
      </c>
      <c r="G230" s="150">
        <v>46</v>
      </c>
      <c r="H230" s="151">
        <v>754100</v>
      </c>
      <c r="I230" s="81">
        <v>16393.478260869564</v>
      </c>
      <c r="J230" s="90">
        <v>4028</v>
      </c>
      <c r="K230" s="91">
        <v>754100</v>
      </c>
      <c r="L230" s="81">
        <v>187.21449851042701</v>
      </c>
      <c r="M230" s="93"/>
      <c r="N230" s="94">
        <v>20</v>
      </c>
      <c r="O230" s="86">
        <v>83</v>
      </c>
      <c r="P230" s="87">
        <v>1176000</v>
      </c>
      <c r="Q230" s="81">
        <f t="shared" si="10"/>
        <v>14168.674698795181</v>
      </c>
      <c r="R230" s="86">
        <v>9960</v>
      </c>
      <c r="S230" s="87">
        <v>1176000</v>
      </c>
      <c r="T230" s="81">
        <f t="shared" si="11"/>
        <v>118.07228915662651</v>
      </c>
      <c r="U230" s="88"/>
      <c r="V230" s="89"/>
      <c r="W230" s="87"/>
      <c r="X230" s="100">
        <v>9916.6666666666661</v>
      </c>
      <c r="Y230" s="101">
        <v>13125.233333333334</v>
      </c>
      <c r="Z230" s="102">
        <v>13955.952380952382</v>
      </c>
      <c r="AA230" s="96">
        <v>15059.523809523809</v>
      </c>
      <c r="AB230" s="97">
        <v>16000</v>
      </c>
      <c r="AC230" s="98">
        <v>17031.25</v>
      </c>
    </row>
    <row r="231" spans="1:29" s="4" customFormat="1" ht="27" customHeight="1" x14ac:dyDescent="0.15">
      <c r="A231" s="19"/>
      <c r="B231" s="79" t="s">
        <v>97</v>
      </c>
      <c r="C231" s="146">
        <v>227</v>
      </c>
      <c r="D231" s="299" t="s">
        <v>312</v>
      </c>
      <c r="E231" s="164">
        <v>5</v>
      </c>
      <c r="F231" s="153">
        <v>20</v>
      </c>
      <c r="G231" s="154">
        <v>251</v>
      </c>
      <c r="H231" s="155">
        <v>2495081</v>
      </c>
      <c r="I231" s="81">
        <v>9940.5617529880474</v>
      </c>
      <c r="J231" s="90">
        <v>20699</v>
      </c>
      <c r="K231" s="91">
        <v>2495081</v>
      </c>
      <c r="L231" s="81">
        <v>120.54113725300739</v>
      </c>
      <c r="M231" s="93"/>
      <c r="N231" s="94">
        <v>20</v>
      </c>
      <c r="O231" s="86">
        <v>295</v>
      </c>
      <c r="P231" s="87">
        <v>2937594</v>
      </c>
      <c r="Q231" s="81">
        <f t="shared" si="10"/>
        <v>9957.9457627118645</v>
      </c>
      <c r="R231" s="86">
        <v>30599</v>
      </c>
      <c r="S231" s="87">
        <v>2937594</v>
      </c>
      <c r="T231" s="81">
        <f t="shared" si="11"/>
        <v>96.002941272590604</v>
      </c>
      <c r="U231" s="88"/>
      <c r="V231" s="89"/>
      <c r="W231" s="87"/>
      <c r="X231" s="100">
        <v>7380.9523809523807</v>
      </c>
      <c r="Y231" s="101">
        <v>8087.6190476190477</v>
      </c>
      <c r="Z231" s="102">
        <v>9215.2380952380954</v>
      </c>
      <c r="AA231" s="96">
        <v>11520</v>
      </c>
      <c r="AB231" s="97">
        <v>13553</v>
      </c>
      <c r="AC231" s="98">
        <v>15945</v>
      </c>
    </row>
    <row r="232" spans="1:29" s="4" customFormat="1" ht="27" customHeight="1" x14ac:dyDescent="0.15">
      <c r="A232" s="19"/>
      <c r="B232" s="79" t="s">
        <v>97</v>
      </c>
      <c r="C232" s="146">
        <v>228</v>
      </c>
      <c r="D232" s="299" t="s">
        <v>313</v>
      </c>
      <c r="E232" s="164">
        <v>5</v>
      </c>
      <c r="F232" s="152">
        <v>32</v>
      </c>
      <c r="G232" s="150">
        <v>353</v>
      </c>
      <c r="H232" s="151">
        <v>6412755</v>
      </c>
      <c r="I232" s="81">
        <v>18166.444759206799</v>
      </c>
      <c r="J232" s="90">
        <v>41292.699999999997</v>
      </c>
      <c r="K232" s="91">
        <v>6412755</v>
      </c>
      <c r="L232" s="81">
        <v>155.29996827526415</v>
      </c>
      <c r="M232" s="93"/>
      <c r="N232" s="94"/>
      <c r="O232" s="86"/>
      <c r="P232" s="87"/>
      <c r="Q232" s="81"/>
      <c r="R232" s="86"/>
      <c r="S232" s="87"/>
      <c r="T232" s="81"/>
      <c r="U232" s="88"/>
      <c r="V232" s="85" t="s">
        <v>426</v>
      </c>
      <c r="W232" s="87"/>
      <c r="X232" s="100">
        <v>17390.862944162436</v>
      </c>
      <c r="Y232" s="101">
        <v>18130.311614730879</v>
      </c>
      <c r="Z232" s="102">
        <v>18548.387096774193</v>
      </c>
      <c r="AA232" s="96" t="s">
        <v>505</v>
      </c>
      <c r="AB232" s="97" t="s">
        <v>505</v>
      </c>
      <c r="AC232" s="98" t="s">
        <v>505</v>
      </c>
    </row>
    <row r="233" spans="1:29" s="4" customFormat="1" ht="27" customHeight="1" x14ac:dyDescent="0.15">
      <c r="A233" s="19"/>
      <c r="B233" s="79" t="s">
        <v>97</v>
      </c>
      <c r="C233" s="146">
        <v>229</v>
      </c>
      <c r="D233" s="299" t="s">
        <v>314</v>
      </c>
      <c r="E233" s="164">
        <v>5</v>
      </c>
      <c r="F233" s="153">
        <v>10</v>
      </c>
      <c r="G233" s="154">
        <v>101</v>
      </c>
      <c r="H233" s="155">
        <v>797730</v>
      </c>
      <c r="I233" s="81">
        <v>7898.3168316831679</v>
      </c>
      <c r="J233" s="90">
        <v>6376</v>
      </c>
      <c r="K233" s="91">
        <v>797730</v>
      </c>
      <c r="L233" s="81">
        <v>125.11449184441656</v>
      </c>
      <c r="M233" s="93"/>
      <c r="N233" s="94">
        <v>10</v>
      </c>
      <c r="O233" s="86">
        <v>99</v>
      </c>
      <c r="P233" s="87">
        <v>955850</v>
      </c>
      <c r="Q233" s="81">
        <f t="shared" si="10"/>
        <v>9655.0505050505053</v>
      </c>
      <c r="R233" s="86">
        <v>7428</v>
      </c>
      <c r="S233" s="87">
        <v>955850</v>
      </c>
      <c r="T233" s="81">
        <f t="shared" si="11"/>
        <v>128.68201400107699</v>
      </c>
      <c r="U233" s="88"/>
      <c r="V233" s="89"/>
      <c r="W233" s="87"/>
      <c r="X233" s="100">
        <v>5487.8048780487807</v>
      </c>
      <c r="Y233" s="101">
        <v>7393.8775510204077</v>
      </c>
      <c r="Z233" s="102">
        <v>8229</v>
      </c>
      <c r="AA233" s="96">
        <v>10075</v>
      </c>
      <c r="AB233" s="97">
        <v>10178</v>
      </c>
      <c r="AC233" s="98">
        <v>10290.5</v>
      </c>
    </row>
    <row r="234" spans="1:29" s="4" customFormat="1" ht="27" customHeight="1" x14ac:dyDescent="0.15">
      <c r="A234" s="19"/>
      <c r="B234" s="79" t="s">
        <v>97</v>
      </c>
      <c r="C234" s="146">
        <v>230</v>
      </c>
      <c r="D234" s="299" t="s">
        <v>315</v>
      </c>
      <c r="E234" s="164">
        <v>5</v>
      </c>
      <c r="F234" s="152">
        <v>20</v>
      </c>
      <c r="G234" s="150">
        <v>126</v>
      </c>
      <c r="H234" s="151">
        <v>2608730</v>
      </c>
      <c r="I234" s="81">
        <v>20704.20634920635</v>
      </c>
      <c r="J234" s="90">
        <v>13220</v>
      </c>
      <c r="K234" s="91">
        <v>2608730</v>
      </c>
      <c r="L234" s="81">
        <v>197.33207261724661</v>
      </c>
      <c r="M234" s="93"/>
      <c r="N234" s="94">
        <v>14</v>
      </c>
      <c r="O234" s="86">
        <v>173</v>
      </c>
      <c r="P234" s="87">
        <v>5266267</v>
      </c>
      <c r="Q234" s="81">
        <f t="shared" si="10"/>
        <v>30440.84971098266</v>
      </c>
      <c r="R234" s="86">
        <v>14931</v>
      </c>
      <c r="S234" s="87">
        <v>5266267</v>
      </c>
      <c r="T234" s="81">
        <f t="shared" si="11"/>
        <v>352.70691849172863</v>
      </c>
      <c r="U234" s="88"/>
      <c r="V234" s="89"/>
      <c r="W234" s="87"/>
      <c r="X234" s="100">
        <v>10625</v>
      </c>
      <c r="Y234" s="101">
        <v>20300.751879699248</v>
      </c>
      <c r="Z234" s="102">
        <v>20482.758620689656</v>
      </c>
      <c r="AA234" s="96">
        <v>30810.81081081081</v>
      </c>
      <c r="AB234" s="97">
        <v>31472.08121827411</v>
      </c>
      <c r="AC234" s="98">
        <v>32057.416267942583</v>
      </c>
    </row>
    <row r="235" spans="1:29" s="4" customFormat="1" ht="27" customHeight="1" x14ac:dyDescent="0.15">
      <c r="A235" s="19"/>
      <c r="B235" s="79" t="s">
        <v>97</v>
      </c>
      <c r="C235" s="146">
        <v>231</v>
      </c>
      <c r="D235" s="299" t="s">
        <v>316</v>
      </c>
      <c r="E235" s="164">
        <v>5</v>
      </c>
      <c r="F235" s="153">
        <v>20</v>
      </c>
      <c r="G235" s="154">
        <v>36</v>
      </c>
      <c r="H235" s="155">
        <v>303019</v>
      </c>
      <c r="I235" s="81">
        <v>8417.1944444444453</v>
      </c>
      <c r="J235" s="90">
        <v>1789.5</v>
      </c>
      <c r="K235" s="91">
        <v>303019</v>
      </c>
      <c r="L235" s="81">
        <v>169.33165688739871</v>
      </c>
      <c r="M235" s="93"/>
      <c r="N235" s="94">
        <v>20</v>
      </c>
      <c r="O235" s="86">
        <v>68</v>
      </c>
      <c r="P235" s="87">
        <v>533938</v>
      </c>
      <c r="Q235" s="81">
        <f t="shared" si="10"/>
        <v>7852.0294117647063</v>
      </c>
      <c r="R235" s="86">
        <v>3544</v>
      </c>
      <c r="S235" s="87">
        <v>533938</v>
      </c>
      <c r="T235" s="81">
        <f t="shared" si="11"/>
        <v>150.6597065462754</v>
      </c>
      <c r="U235" s="88"/>
      <c r="V235" s="89"/>
      <c r="W235" s="87"/>
      <c r="X235" s="100">
        <v>11666.666666666666</v>
      </c>
      <c r="Y235" s="101">
        <v>12500</v>
      </c>
      <c r="Z235" s="102">
        <v>20833.333333333332</v>
      </c>
      <c r="AA235" s="96">
        <v>10000</v>
      </c>
      <c r="AB235" s="97">
        <v>13194.444444444445</v>
      </c>
      <c r="AC235" s="98">
        <v>15104.166666666666</v>
      </c>
    </row>
    <row r="236" spans="1:29" s="4" customFormat="1" ht="27" customHeight="1" x14ac:dyDescent="0.15">
      <c r="A236" s="19"/>
      <c r="B236" s="79" t="s">
        <v>97</v>
      </c>
      <c r="C236" s="146">
        <v>232</v>
      </c>
      <c r="D236" s="299" t="s">
        <v>317</v>
      </c>
      <c r="E236" s="164">
        <v>2</v>
      </c>
      <c r="F236" s="152">
        <v>20</v>
      </c>
      <c r="G236" s="150">
        <v>88</v>
      </c>
      <c r="H236" s="151">
        <v>408430</v>
      </c>
      <c r="I236" s="81">
        <v>4641.25</v>
      </c>
      <c r="J236" s="90">
        <v>6407</v>
      </c>
      <c r="K236" s="91">
        <v>408430</v>
      </c>
      <c r="L236" s="81">
        <v>63.747463711565473</v>
      </c>
      <c r="M236" s="93"/>
      <c r="N236" s="94">
        <v>20</v>
      </c>
      <c r="O236" s="86">
        <v>153</v>
      </c>
      <c r="P236" s="87">
        <v>1306430</v>
      </c>
      <c r="Q236" s="81">
        <f t="shared" si="10"/>
        <v>8538.758169934641</v>
      </c>
      <c r="R236" s="86">
        <v>7100</v>
      </c>
      <c r="S236" s="87">
        <v>1306430</v>
      </c>
      <c r="T236" s="81">
        <f t="shared" si="11"/>
        <v>184.00422535211268</v>
      </c>
      <c r="U236" s="88"/>
      <c r="V236" s="89"/>
      <c r="W236" s="87"/>
      <c r="X236" s="100">
        <v>10272.727272727272</v>
      </c>
      <c r="Y236" s="101">
        <v>7600.5714285714284</v>
      </c>
      <c r="Z236" s="102">
        <v>7638.3095238095239</v>
      </c>
      <c r="AA236" s="96">
        <v>10000</v>
      </c>
      <c r="AB236" s="97">
        <v>10277.777777777777</v>
      </c>
      <c r="AC236" s="98">
        <v>10810.81081081081</v>
      </c>
    </row>
    <row r="237" spans="1:29" s="4" customFormat="1" ht="27" customHeight="1" x14ac:dyDescent="0.15">
      <c r="A237" s="19"/>
      <c r="B237" s="79" t="s">
        <v>97</v>
      </c>
      <c r="C237" s="146">
        <v>233</v>
      </c>
      <c r="D237" s="299" t="s">
        <v>318</v>
      </c>
      <c r="E237" s="164">
        <v>2</v>
      </c>
      <c r="F237" s="153">
        <v>24</v>
      </c>
      <c r="G237" s="154">
        <v>322</v>
      </c>
      <c r="H237" s="155">
        <v>2601821</v>
      </c>
      <c r="I237" s="81">
        <v>8080.1894409937886</v>
      </c>
      <c r="J237" s="90">
        <v>8246.5</v>
      </c>
      <c r="K237" s="91">
        <v>2601821</v>
      </c>
      <c r="L237" s="81">
        <v>315.50609349420967</v>
      </c>
      <c r="M237" s="93"/>
      <c r="N237" s="94">
        <v>14</v>
      </c>
      <c r="O237" s="86">
        <v>335</v>
      </c>
      <c r="P237" s="87">
        <v>2973018</v>
      </c>
      <c r="Q237" s="81">
        <f t="shared" si="10"/>
        <v>8874.6805970149253</v>
      </c>
      <c r="R237" s="86">
        <v>10664.75</v>
      </c>
      <c r="S237" s="87">
        <v>2973018</v>
      </c>
      <c r="T237" s="81">
        <f t="shared" si="11"/>
        <v>278.77052907944397</v>
      </c>
      <c r="U237" s="88"/>
      <c r="V237" s="89"/>
      <c r="W237" s="87"/>
      <c r="X237" s="100">
        <v>3746.1313868613138</v>
      </c>
      <c r="Y237" s="101">
        <v>7311.9937694704049</v>
      </c>
      <c r="Z237" s="102">
        <v>8374.0740740740748</v>
      </c>
      <c r="AA237" s="96">
        <v>10720.967741935483</v>
      </c>
      <c r="AB237" s="97">
        <v>11190.860215053763</v>
      </c>
      <c r="AC237" s="98">
        <v>11846.236559139785</v>
      </c>
    </row>
    <row r="238" spans="1:29" s="4" customFormat="1" ht="27" customHeight="1" x14ac:dyDescent="0.15">
      <c r="A238" s="19"/>
      <c r="B238" s="79" t="s">
        <v>97</v>
      </c>
      <c r="C238" s="146">
        <v>234</v>
      </c>
      <c r="D238" s="147" t="s">
        <v>319</v>
      </c>
      <c r="E238" s="164">
        <v>4</v>
      </c>
      <c r="F238" s="152">
        <v>20</v>
      </c>
      <c r="G238" s="150">
        <v>86</v>
      </c>
      <c r="H238" s="151">
        <v>530703</v>
      </c>
      <c r="I238" s="81">
        <v>6170.9651162790697</v>
      </c>
      <c r="J238" s="90">
        <v>3673</v>
      </c>
      <c r="K238" s="91">
        <v>530703</v>
      </c>
      <c r="L238" s="81">
        <v>144.48761230601687</v>
      </c>
      <c r="M238" s="93"/>
      <c r="N238" s="94">
        <v>20</v>
      </c>
      <c r="O238" s="86">
        <v>106</v>
      </c>
      <c r="P238" s="87">
        <v>618611</v>
      </c>
      <c r="Q238" s="81">
        <f t="shared" si="10"/>
        <v>5835.9528301886794</v>
      </c>
      <c r="R238" s="86">
        <v>9517</v>
      </c>
      <c r="S238" s="87">
        <v>618611</v>
      </c>
      <c r="T238" s="81">
        <f t="shared" si="11"/>
        <v>65.000630450772306</v>
      </c>
      <c r="U238" s="88"/>
      <c r="V238" s="89"/>
      <c r="W238" s="87"/>
      <c r="X238" s="100">
        <v>3285.7142857142858</v>
      </c>
      <c r="Y238" s="101">
        <v>5261.9047619047615</v>
      </c>
      <c r="Z238" s="102">
        <v>6434.5238095238092</v>
      </c>
      <c r="AA238" s="96">
        <v>6142.8571428571431</v>
      </c>
      <c r="AB238" s="97">
        <v>6196.5811965811963</v>
      </c>
      <c r="AC238" s="98">
        <v>6240.3100775193798</v>
      </c>
    </row>
    <row r="239" spans="1:29" s="4" customFormat="1" ht="27" customHeight="1" x14ac:dyDescent="0.15">
      <c r="A239" s="19"/>
      <c r="B239" s="79" t="s">
        <v>97</v>
      </c>
      <c r="C239" s="146">
        <v>235</v>
      </c>
      <c r="D239" s="299" t="s">
        <v>320</v>
      </c>
      <c r="E239" s="164">
        <v>4</v>
      </c>
      <c r="F239" s="153">
        <v>20</v>
      </c>
      <c r="G239" s="154">
        <v>48</v>
      </c>
      <c r="H239" s="155">
        <v>520619</v>
      </c>
      <c r="I239" s="81">
        <v>10846.229166666666</v>
      </c>
      <c r="J239" s="90">
        <v>2376.3000000000002</v>
      </c>
      <c r="K239" s="91">
        <v>520619</v>
      </c>
      <c r="L239" s="81">
        <v>219.08807810461641</v>
      </c>
      <c r="M239" s="93"/>
      <c r="N239" s="94">
        <v>20</v>
      </c>
      <c r="O239" s="86">
        <v>56</v>
      </c>
      <c r="P239" s="87">
        <v>563393</v>
      </c>
      <c r="Q239" s="81">
        <f t="shared" si="10"/>
        <v>10060.589285714286</v>
      </c>
      <c r="R239" s="86">
        <v>2477</v>
      </c>
      <c r="S239" s="87">
        <v>563393</v>
      </c>
      <c r="T239" s="81">
        <f t="shared" si="11"/>
        <v>227.44973758578925</v>
      </c>
      <c r="U239" s="88"/>
      <c r="V239" s="89"/>
      <c r="W239" s="87"/>
      <c r="X239" s="100">
        <v>4413</v>
      </c>
      <c r="Y239" s="101">
        <v>6875</v>
      </c>
      <c r="Z239" s="102">
        <v>7333.333333333333</v>
      </c>
      <c r="AA239" s="96">
        <v>10606.060606060606</v>
      </c>
      <c r="AB239" s="97">
        <v>10897.435897435897</v>
      </c>
      <c r="AC239" s="98">
        <v>11176.470588235294</v>
      </c>
    </row>
    <row r="240" spans="1:29" s="4" customFormat="1" ht="27" customHeight="1" x14ac:dyDescent="0.15">
      <c r="A240" s="19"/>
      <c r="B240" s="79" t="s">
        <v>97</v>
      </c>
      <c r="C240" s="146">
        <v>236</v>
      </c>
      <c r="D240" s="299" t="s">
        <v>321</v>
      </c>
      <c r="E240" s="164">
        <v>6</v>
      </c>
      <c r="F240" s="152">
        <v>10</v>
      </c>
      <c r="G240" s="150">
        <v>12</v>
      </c>
      <c r="H240" s="151">
        <v>37122</v>
      </c>
      <c r="I240" s="81">
        <v>3093.5</v>
      </c>
      <c r="J240" s="90">
        <v>960</v>
      </c>
      <c r="K240" s="91">
        <v>37122</v>
      </c>
      <c r="L240" s="81">
        <v>38.668750000000003</v>
      </c>
      <c r="M240" s="93"/>
      <c r="N240" s="94">
        <v>10</v>
      </c>
      <c r="O240" s="86">
        <v>21</v>
      </c>
      <c r="P240" s="87">
        <v>78392</v>
      </c>
      <c r="Q240" s="81">
        <f t="shared" si="10"/>
        <v>3732.9523809523807</v>
      </c>
      <c r="R240" s="86">
        <v>1035</v>
      </c>
      <c r="S240" s="87">
        <v>78392</v>
      </c>
      <c r="T240" s="81">
        <f t="shared" si="11"/>
        <v>75.741062801932372</v>
      </c>
      <c r="U240" s="88"/>
      <c r="V240" s="89"/>
      <c r="W240" s="87"/>
      <c r="X240" s="100">
        <v>3000</v>
      </c>
      <c r="Y240" s="101">
        <v>3100</v>
      </c>
      <c r="Z240" s="102">
        <v>3150</v>
      </c>
      <c r="AA240" s="96">
        <v>4047.6190476190477</v>
      </c>
      <c r="AB240" s="97">
        <v>4347.826086956522</v>
      </c>
      <c r="AC240" s="98">
        <v>4600</v>
      </c>
    </row>
    <row r="241" spans="1:29" s="4" customFormat="1" ht="27" customHeight="1" x14ac:dyDescent="0.15">
      <c r="A241" s="19"/>
      <c r="B241" s="79" t="s">
        <v>97</v>
      </c>
      <c r="C241" s="146">
        <v>237</v>
      </c>
      <c r="D241" s="299" t="s">
        <v>322</v>
      </c>
      <c r="E241" s="164">
        <v>4</v>
      </c>
      <c r="F241" s="152">
        <v>20</v>
      </c>
      <c r="G241" s="150">
        <v>396</v>
      </c>
      <c r="H241" s="156">
        <v>2103771</v>
      </c>
      <c r="I241" s="81">
        <v>5312.55303030303</v>
      </c>
      <c r="J241" s="90">
        <v>11982</v>
      </c>
      <c r="K241" s="91">
        <v>2103771</v>
      </c>
      <c r="L241" s="81">
        <v>175.57761642463694</v>
      </c>
      <c r="M241" s="93"/>
      <c r="N241" s="94">
        <v>20</v>
      </c>
      <c r="O241" s="86">
        <v>429</v>
      </c>
      <c r="P241" s="87">
        <v>2951510</v>
      </c>
      <c r="Q241" s="81">
        <f t="shared" si="10"/>
        <v>6879.9766899766901</v>
      </c>
      <c r="R241" s="86">
        <v>18184</v>
      </c>
      <c r="S241" s="87">
        <v>2951510</v>
      </c>
      <c r="T241" s="81">
        <f t="shared" si="11"/>
        <v>162.31357237131544</v>
      </c>
      <c r="U241" s="88"/>
      <c r="V241" s="89"/>
      <c r="W241" s="87"/>
      <c r="X241" s="100">
        <v>12379.62962962963</v>
      </c>
      <c r="Y241" s="101">
        <v>13440.65934065934</v>
      </c>
      <c r="Z241" s="102">
        <v>8420.6666666666661</v>
      </c>
      <c r="AA241" s="96">
        <v>10000</v>
      </c>
      <c r="AB241" s="97">
        <v>15000</v>
      </c>
      <c r="AC241" s="98">
        <v>18000</v>
      </c>
    </row>
    <row r="242" spans="1:29" s="4" customFormat="1" ht="27" customHeight="1" x14ac:dyDescent="0.15">
      <c r="A242" s="19"/>
      <c r="B242" s="79" t="s">
        <v>97</v>
      </c>
      <c r="C242" s="146">
        <v>238</v>
      </c>
      <c r="D242" s="147" t="s">
        <v>323</v>
      </c>
      <c r="E242" s="164">
        <v>6</v>
      </c>
      <c r="F242" s="152">
        <v>14</v>
      </c>
      <c r="G242" s="150">
        <v>108</v>
      </c>
      <c r="H242" s="156">
        <v>2396354</v>
      </c>
      <c r="I242" s="81">
        <v>22188.462962962964</v>
      </c>
      <c r="J242" s="90">
        <v>4621</v>
      </c>
      <c r="K242" s="91">
        <v>2396354</v>
      </c>
      <c r="L242" s="81">
        <v>518.57909543388882</v>
      </c>
      <c r="M242" s="93"/>
      <c r="N242" s="94">
        <v>14</v>
      </c>
      <c r="O242" s="86">
        <v>158</v>
      </c>
      <c r="P242" s="87">
        <v>2557181</v>
      </c>
      <c r="Q242" s="81">
        <f t="shared" si="10"/>
        <v>16184.689873417721</v>
      </c>
      <c r="R242" s="86">
        <v>5146</v>
      </c>
      <c r="S242" s="87">
        <v>2557181</v>
      </c>
      <c r="T242" s="81">
        <f t="shared" si="11"/>
        <v>496.92596191216478</v>
      </c>
      <c r="U242" s="88"/>
      <c r="V242" s="89"/>
      <c r="W242" s="87"/>
      <c r="X242" s="100">
        <v>24160</v>
      </c>
      <c r="Y242" s="101">
        <v>26635.955056179777</v>
      </c>
      <c r="Z242" s="102">
        <v>28930</v>
      </c>
      <c r="AA242" s="96">
        <v>14895.833333333334</v>
      </c>
      <c r="AB242" s="97">
        <v>17031.25</v>
      </c>
      <c r="AC242" s="98">
        <v>17500</v>
      </c>
    </row>
    <row r="243" spans="1:29" s="4" customFormat="1" ht="27" customHeight="1" x14ac:dyDescent="0.15">
      <c r="A243" s="19"/>
      <c r="B243" s="79" t="s">
        <v>97</v>
      </c>
      <c r="C243" s="146">
        <v>239</v>
      </c>
      <c r="D243" s="299" t="s">
        <v>86</v>
      </c>
      <c r="E243" s="164">
        <v>2</v>
      </c>
      <c r="F243" s="149">
        <v>14</v>
      </c>
      <c r="G243" s="157">
        <v>94</v>
      </c>
      <c r="H243" s="155">
        <v>2711081</v>
      </c>
      <c r="I243" s="81">
        <v>28841.287234042553</v>
      </c>
      <c r="J243" s="90">
        <v>7161</v>
      </c>
      <c r="K243" s="91">
        <v>2711081</v>
      </c>
      <c r="L243" s="81">
        <v>378.58972210585114</v>
      </c>
      <c r="M243" s="93"/>
      <c r="N243" s="94">
        <v>14</v>
      </c>
      <c r="O243" s="86">
        <v>122</v>
      </c>
      <c r="P243" s="87">
        <v>3307131</v>
      </c>
      <c r="Q243" s="81">
        <f t="shared" si="10"/>
        <v>27107.631147540982</v>
      </c>
      <c r="R243" s="86">
        <v>9365</v>
      </c>
      <c r="S243" s="87">
        <v>3307131</v>
      </c>
      <c r="T243" s="81">
        <f t="shared" si="11"/>
        <v>353.137319807795</v>
      </c>
      <c r="U243" s="88"/>
      <c r="V243" s="89"/>
      <c r="W243" s="87"/>
      <c r="X243" s="100">
        <v>30322.580645161292</v>
      </c>
      <c r="Y243" s="101">
        <v>30213.975903614457</v>
      </c>
      <c r="Z243" s="102">
        <v>30531.25</v>
      </c>
      <c r="AA243" s="96">
        <v>28472.222222222223</v>
      </c>
      <c r="AB243" s="97">
        <v>29487.179487179488</v>
      </c>
      <c r="AC243" s="98">
        <v>30357.142857142859</v>
      </c>
    </row>
    <row r="244" spans="1:29" s="4" customFormat="1" ht="27" customHeight="1" x14ac:dyDescent="0.15">
      <c r="A244" s="19"/>
      <c r="B244" s="79" t="s">
        <v>97</v>
      </c>
      <c r="C244" s="146">
        <v>240</v>
      </c>
      <c r="D244" s="299" t="s">
        <v>324</v>
      </c>
      <c r="E244" s="164">
        <v>2</v>
      </c>
      <c r="F244" s="152">
        <v>20</v>
      </c>
      <c r="G244" s="154">
        <v>134</v>
      </c>
      <c r="H244" s="151">
        <v>1572564</v>
      </c>
      <c r="I244" s="81">
        <v>11735.552238805971</v>
      </c>
      <c r="J244" s="90">
        <v>13158</v>
      </c>
      <c r="K244" s="91">
        <v>1572564</v>
      </c>
      <c r="L244" s="81">
        <v>119.5139078887369</v>
      </c>
      <c r="M244" s="93"/>
      <c r="N244" s="94">
        <v>20</v>
      </c>
      <c r="O244" s="86">
        <v>148</v>
      </c>
      <c r="P244" s="87">
        <v>3038914</v>
      </c>
      <c r="Q244" s="81">
        <f t="shared" si="10"/>
        <v>20533.202702702703</v>
      </c>
      <c r="R244" s="86">
        <v>14593.5</v>
      </c>
      <c r="S244" s="87">
        <v>3038914</v>
      </c>
      <c r="T244" s="81">
        <f t="shared" si="11"/>
        <v>208.23750299791004</v>
      </c>
      <c r="U244" s="88"/>
      <c r="V244" s="89"/>
      <c r="W244" s="87"/>
      <c r="X244" s="100">
        <v>8402.7777777777774</v>
      </c>
      <c r="Y244" s="101">
        <v>9795.9183673469379</v>
      </c>
      <c r="Z244" s="102">
        <v>13533.6</v>
      </c>
      <c r="AA244" s="96">
        <v>20539.215686274511</v>
      </c>
      <c r="AB244" s="97">
        <v>20833.333333333332</v>
      </c>
      <c r="AC244" s="98">
        <v>21666.666666666668</v>
      </c>
    </row>
    <row r="245" spans="1:29" s="4" customFormat="1" ht="27" customHeight="1" x14ac:dyDescent="0.15">
      <c r="A245" s="19"/>
      <c r="B245" s="79" t="s">
        <v>97</v>
      </c>
      <c r="C245" s="146">
        <v>241</v>
      </c>
      <c r="D245" s="299" t="s">
        <v>325</v>
      </c>
      <c r="E245" s="164">
        <v>5</v>
      </c>
      <c r="F245" s="158">
        <v>10</v>
      </c>
      <c r="G245" s="150">
        <v>73</v>
      </c>
      <c r="H245" s="151">
        <v>309920</v>
      </c>
      <c r="I245" s="81">
        <v>4245.4794520547948</v>
      </c>
      <c r="J245" s="90">
        <v>1294</v>
      </c>
      <c r="K245" s="91">
        <v>309920</v>
      </c>
      <c r="L245" s="81">
        <v>239.50540958268934</v>
      </c>
      <c r="M245" s="93"/>
      <c r="N245" s="94">
        <v>10</v>
      </c>
      <c r="O245" s="86">
        <v>85</v>
      </c>
      <c r="P245" s="87">
        <v>260036</v>
      </c>
      <c r="Q245" s="81">
        <f t="shared" si="10"/>
        <v>3059.2470588235292</v>
      </c>
      <c r="R245" s="86">
        <v>1260</v>
      </c>
      <c r="S245" s="87">
        <v>260036</v>
      </c>
      <c r="T245" s="81">
        <f t="shared" si="11"/>
        <v>206.37777777777777</v>
      </c>
      <c r="U245" s="88"/>
      <c r="V245" s="89"/>
      <c r="W245" s="87"/>
      <c r="X245" s="100">
        <v>6094.0476190476193</v>
      </c>
      <c r="Y245" s="101">
        <v>6480</v>
      </c>
      <c r="Z245" s="102">
        <v>9000</v>
      </c>
      <c r="AA245" s="96">
        <v>5500</v>
      </c>
      <c r="AB245" s="97">
        <v>5500</v>
      </c>
      <c r="AC245" s="98">
        <v>6875</v>
      </c>
    </row>
    <row r="246" spans="1:29" s="4" customFormat="1" ht="27" customHeight="1" x14ac:dyDescent="0.15">
      <c r="A246" s="19"/>
      <c r="B246" s="79" t="s">
        <v>97</v>
      </c>
      <c r="C246" s="146">
        <v>242</v>
      </c>
      <c r="D246" s="299" t="s">
        <v>326</v>
      </c>
      <c r="E246" s="164">
        <v>2</v>
      </c>
      <c r="F246" s="158">
        <v>20</v>
      </c>
      <c r="G246" s="159">
        <v>117</v>
      </c>
      <c r="H246" s="156">
        <v>3252838</v>
      </c>
      <c r="I246" s="81">
        <v>27802.034188034188</v>
      </c>
      <c r="J246" s="90">
        <v>10272.75</v>
      </c>
      <c r="K246" s="91">
        <v>3252838</v>
      </c>
      <c r="L246" s="81">
        <v>316.64724635564966</v>
      </c>
      <c r="M246" s="93"/>
      <c r="N246" s="94">
        <v>20</v>
      </c>
      <c r="O246" s="86">
        <v>174</v>
      </c>
      <c r="P246" s="87">
        <v>4470396</v>
      </c>
      <c r="Q246" s="81">
        <f t="shared" si="10"/>
        <v>25691.931034482757</v>
      </c>
      <c r="R246" s="86">
        <v>15223.25</v>
      </c>
      <c r="S246" s="87">
        <v>4470396</v>
      </c>
      <c r="T246" s="81">
        <f t="shared" si="11"/>
        <v>293.65582250833427</v>
      </c>
      <c r="U246" s="88"/>
      <c r="V246" s="89"/>
      <c r="W246" s="87"/>
      <c r="X246" s="100">
        <v>18285.714285714286</v>
      </c>
      <c r="Y246" s="101">
        <v>36224.637681159424</v>
      </c>
      <c r="Z246" s="102">
        <v>37635.132183908048</v>
      </c>
      <c r="AA246" s="96">
        <v>27590</v>
      </c>
      <c r="AB246" s="97">
        <v>28480</v>
      </c>
      <c r="AC246" s="98">
        <v>29370</v>
      </c>
    </row>
    <row r="247" spans="1:29" s="4" customFormat="1" ht="27" customHeight="1" x14ac:dyDescent="0.15">
      <c r="A247" s="19"/>
      <c r="B247" s="79" t="s">
        <v>97</v>
      </c>
      <c r="C247" s="146">
        <v>243</v>
      </c>
      <c r="D247" s="299" t="s">
        <v>327</v>
      </c>
      <c r="E247" s="164">
        <v>4</v>
      </c>
      <c r="F247" s="158">
        <v>20</v>
      </c>
      <c r="G247" s="159">
        <v>96</v>
      </c>
      <c r="H247" s="156">
        <v>4096795</v>
      </c>
      <c r="I247" s="81">
        <v>42674.947916666664</v>
      </c>
      <c r="J247" s="90">
        <v>12201.5</v>
      </c>
      <c r="K247" s="91">
        <v>4096795</v>
      </c>
      <c r="L247" s="81">
        <v>335.76158669016104</v>
      </c>
      <c r="M247" s="93"/>
      <c r="N247" s="94">
        <v>20</v>
      </c>
      <c r="O247" s="86">
        <v>140</v>
      </c>
      <c r="P247" s="87">
        <v>6018704</v>
      </c>
      <c r="Q247" s="81">
        <f t="shared" si="10"/>
        <v>42990.742857142854</v>
      </c>
      <c r="R247" s="86">
        <v>16985</v>
      </c>
      <c r="S247" s="87">
        <v>6018704</v>
      </c>
      <c r="T247" s="81">
        <f t="shared" si="11"/>
        <v>354.35407712687663</v>
      </c>
      <c r="U247" s="88"/>
      <c r="V247" s="89"/>
      <c r="W247" s="87"/>
      <c r="X247" s="100">
        <v>40500</v>
      </c>
      <c r="Y247" s="101">
        <v>42187.5</v>
      </c>
      <c r="Z247" s="102">
        <v>42348.484848484848</v>
      </c>
      <c r="AA247" s="96">
        <v>43452.380952380954</v>
      </c>
      <c r="AB247" s="97">
        <v>44444.444444444445</v>
      </c>
      <c r="AC247" s="98">
        <v>45312.5</v>
      </c>
    </row>
    <row r="248" spans="1:29" s="4" customFormat="1" ht="27" customHeight="1" x14ac:dyDescent="0.15">
      <c r="A248" s="19"/>
      <c r="B248" s="79" t="s">
        <v>97</v>
      </c>
      <c r="C248" s="146">
        <v>244</v>
      </c>
      <c r="D248" s="299" t="s">
        <v>328</v>
      </c>
      <c r="E248" s="164">
        <v>5</v>
      </c>
      <c r="F248" s="158">
        <v>20</v>
      </c>
      <c r="G248" s="159">
        <v>26</v>
      </c>
      <c r="H248" s="156">
        <v>160499</v>
      </c>
      <c r="I248" s="81">
        <v>6173.0384615384619</v>
      </c>
      <c r="J248" s="90">
        <v>1455</v>
      </c>
      <c r="K248" s="91">
        <v>160499</v>
      </c>
      <c r="L248" s="81">
        <v>110.30859106529209</v>
      </c>
      <c r="M248" s="93"/>
      <c r="N248" s="94">
        <v>20</v>
      </c>
      <c r="O248" s="86">
        <v>45</v>
      </c>
      <c r="P248" s="87">
        <v>156319</v>
      </c>
      <c r="Q248" s="81">
        <f t="shared" si="10"/>
        <v>3473.7555555555555</v>
      </c>
      <c r="R248" s="86">
        <v>2213</v>
      </c>
      <c r="S248" s="87">
        <v>156319</v>
      </c>
      <c r="T248" s="81">
        <f t="shared" si="11"/>
        <v>70.636692272932677</v>
      </c>
      <c r="U248" s="88"/>
      <c r="V248" s="89"/>
      <c r="W248" s="87"/>
      <c r="X248" s="100" t="s">
        <v>95</v>
      </c>
      <c r="Y248" s="101">
        <v>4838.7096774193551</v>
      </c>
      <c r="Z248" s="102">
        <v>12500</v>
      </c>
      <c r="AA248" s="96">
        <v>3020</v>
      </c>
      <c r="AB248" s="97">
        <v>3645</v>
      </c>
      <c r="AC248" s="98">
        <v>4947</v>
      </c>
    </row>
    <row r="249" spans="1:29" s="4" customFormat="1" ht="27" customHeight="1" x14ac:dyDescent="0.15">
      <c r="A249" s="19"/>
      <c r="B249" s="79" t="s">
        <v>97</v>
      </c>
      <c r="C249" s="146">
        <v>245</v>
      </c>
      <c r="D249" s="299" t="s">
        <v>329</v>
      </c>
      <c r="E249" s="164">
        <v>5</v>
      </c>
      <c r="F249" s="158">
        <v>20</v>
      </c>
      <c r="G249" s="159">
        <v>189</v>
      </c>
      <c r="H249" s="156">
        <v>909354</v>
      </c>
      <c r="I249" s="81">
        <v>4811.3968253968251</v>
      </c>
      <c r="J249" s="90">
        <v>11726</v>
      </c>
      <c r="K249" s="91">
        <v>909354</v>
      </c>
      <c r="L249" s="81">
        <v>77.550230257547327</v>
      </c>
      <c r="M249" s="93"/>
      <c r="N249" s="94">
        <v>20</v>
      </c>
      <c r="O249" s="86">
        <v>262</v>
      </c>
      <c r="P249" s="87">
        <v>1413457</v>
      </c>
      <c r="Q249" s="81">
        <f t="shared" si="10"/>
        <v>5394.8740458015263</v>
      </c>
      <c r="R249" s="86">
        <v>17152.5</v>
      </c>
      <c r="S249" s="87">
        <v>1413457</v>
      </c>
      <c r="T249" s="81">
        <f t="shared" si="11"/>
        <v>82.405305349074482</v>
      </c>
      <c r="U249" s="88"/>
      <c r="V249" s="89"/>
      <c r="W249" s="87"/>
      <c r="X249" s="100">
        <v>4000</v>
      </c>
      <c r="Y249" s="101">
        <v>4500</v>
      </c>
      <c r="Z249" s="102">
        <v>5000</v>
      </c>
      <c r="AA249" s="96">
        <v>6011.9047619047615</v>
      </c>
      <c r="AB249" s="97">
        <v>6527.7777777777774</v>
      </c>
      <c r="AC249" s="98">
        <v>7003.9682539682535</v>
      </c>
    </row>
    <row r="250" spans="1:29" s="4" customFormat="1" ht="27" customHeight="1" x14ac:dyDescent="0.15">
      <c r="A250" s="19"/>
      <c r="B250" s="79" t="s">
        <v>97</v>
      </c>
      <c r="C250" s="146">
        <v>246</v>
      </c>
      <c r="D250" s="299" t="s">
        <v>330</v>
      </c>
      <c r="E250" s="164">
        <v>4</v>
      </c>
      <c r="F250" s="158">
        <v>20</v>
      </c>
      <c r="G250" s="159"/>
      <c r="H250" s="156"/>
      <c r="I250" s="81">
        <f>-SUM(G250:H250)</f>
        <v>0</v>
      </c>
      <c r="J250" s="90"/>
      <c r="K250" s="91"/>
      <c r="L250" s="81">
        <f>-SUM(J250:K250)</f>
        <v>0</v>
      </c>
      <c r="M250" s="93"/>
      <c r="N250" s="94"/>
      <c r="O250" s="86"/>
      <c r="P250" s="87"/>
      <c r="Q250" s="81"/>
      <c r="R250" s="86"/>
      <c r="S250" s="87"/>
      <c r="T250" s="81"/>
      <c r="U250" s="88"/>
      <c r="V250" s="89"/>
      <c r="W250" s="85" t="s">
        <v>503</v>
      </c>
      <c r="X250" s="100" t="s">
        <v>95</v>
      </c>
      <c r="Y250" s="101" t="s">
        <v>95</v>
      </c>
      <c r="Z250" s="102" t="s">
        <v>95</v>
      </c>
      <c r="AA250" s="96" t="s">
        <v>505</v>
      </c>
      <c r="AB250" s="97" t="s">
        <v>505</v>
      </c>
      <c r="AC250" s="98" t="s">
        <v>505</v>
      </c>
    </row>
    <row r="251" spans="1:29" s="4" customFormat="1" ht="27" customHeight="1" x14ac:dyDescent="0.15">
      <c r="A251" s="19"/>
      <c r="B251" s="79" t="s">
        <v>97</v>
      </c>
      <c r="C251" s="146">
        <v>247</v>
      </c>
      <c r="D251" s="299" t="s">
        <v>331</v>
      </c>
      <c r="E251" s="56">
        <v>5</v>
      </c>
      <c r="F251" s="99">
        <v>20</v>
      </c>
      <c r="G251" s="90">
        <v>333</v>
      </c>
      <c r="H251" s="91">
        <v>4001840</v>
      </c>
      <c r="I251" s="81">
        <v>12017.537537537537</v>
      </c>
      <c r="J251" s="90">
        <v>11779</v>
      </c>
      <c r="K251" s="91">
        <v>4001840</v>
      </c>
      <c r="L251" s="81">
        <v>339.74361151201288</v>
      </c>
      <c r="M251" s="93"/>
      <c r="N251" s="94">
        <v>20</v>
      </c>
      <c r="O251" s="86">
        <v>346</v>
      </c>
      <c r="P251" s="87">
        <v>5518570</v>
      </c>
      <c r="Q251" s="81">
        <f t="shared" ref="Q251:Q334" si="12">IF(AND(O251&gt;0,P251&gt;0),P251/O251,0)</f>
        <v>15949.624277456647</v>
      </c>
      <c r="R251" s="86">
        <v>14060</v>
      </c>
      <c r="S251" s="87">
        <v>5518570</v>
      </c>
      <c r="T251" s="81">
        <f t="shared" ref="T251:T334" si="13">IF(AND(R251&gt;0,S251&gt;0),S251/R251,0)</f>
        <v>392.50142247510666</v>
      </c>
      <c r="U251" s="88"/>
      <c r="V251" s="89"/>
      <c r="W251" s="87"/>
      <c r="X251" s="103" t="s">
        <v>95</v>
      </c>
      <c r="Y251" s="104">
        <v>17439</v>
      </c>
      <c r="Z251" s="105">
        <v>18311</v>
      </c>
      <c r="AA251" s="96">
        <v>17026.83962264151</v>
      </c>
      <c r="AB251" s="97">
        <v>17878.181603773584</v>
      </c>
      <c r="AC251" s="98">
        <v>18772.090683962266</v>
      </c>
    </row>
    <row r="252" spans="1:29" s="4" customFormat="1" ht="27" customHeight="1" x14ac:dyDescent="0.15">
      <c r="A252" s="19"/>
      <c r="B252" s="79" t="s">
        <v>97</v>
      </c>
      <c r="C252" s="146">
        <v>248</v>
      </c>
      <c r="D252" s="299" t="s">
        <v>332</v>
      </c>
      <c r="E252" s="56">
        <v>4</v>
      </c>
      <c r="F252" s="99">
        <v>20</v>
      </c>
      <c r="G252" s="90">
        <v>108</v>
      </c>
      <c r="H252" s="91">
        <v>526218</v>
      </c>
      <c r="I252" s="81">
        <v>4872.3888888888887</v>
      </c>
      <c r="J252" s="90">
        <v>5467</v>
      </c>
      <c r="K252" s="91">
        <v>526218</v>
      </c>
      <c r="L252" s="81">
        <v>96.25352112676056</v>
      </c>
      <c r="M252" s="93"/>
      <c r="N252" s="94">
        <v>20</v>
      </c>
      <c r="O252" s="86">
        <v>188</v>
      </c>
      <c r="P252" s="87">
        <v>1564536</v>
      </c>
      <c r="Q252" s="81">
        <f t="shared" si="12"/>
        <v>8322</v>
      </c>
      <c r="R252" s="86">
        <v>8237</v>
      </c>
      <c r="S252" s="87">
        <v>1564536</v>
      </c>
      <c r="T252" s="81">
        <f t="shared" si="13"/>
        <v>189.94002670875318</v>
      </c>
      <c r="U252" s="88"/>
      <c r="V252" s="89"/>
      <c r="W252" s="87"/>
      <c r="X252" s="103" t="s">
        <v>95</v>
      </c>
      <c r="Y252" s="104">
        <v>6487</v>
      </c>
      <c r="Z252" s="105">
        <v>8902</v>
      </c>
      <c r="AA252" s="96">
        <v>10250</v>
      </c>
      <c r="AB252" s="97">
        <v>12000</v>
      </c>
      <c r="AC252" s="98">
        <v>14250</v>
      </c>
    </row>
    <row r="253" spans="1:29" s="4" customFormat="1" ht="27" customHeight="1" x14ac:dyDescent="0.15">
      <c r="A253" s="19"/>
      <c r="B253" s="79" t="s">
        <v>97</v>
      </c>
      <c r="C253" s="146">
        <v>249</v>
      </c>
      <c r="D253" s="299" t="s">
        <v>333</v>
      </c>
      <c r="E253" s="56">
        <v>4</v>
      </c>
      <c r="F253" s="99">
        <v>20</v>
      </c>
      <c r="G253" s="90">
        <v>114</v>
      </c>
      <c r="H253" s="91">
        <v>3293346</v>
      </c>
      <c r="I253" s="81">
        <v>28889</v>
      </c>
      <c r="J253" s="90">
        <v>6832</v>
      </c>
      <c r="K253" s="91">
        <v>3293346</v>
      </c>
      <c r="L253" s="81">
        <v>482.04713114754099</v>
      </c>
      <c r="M253" s="93"/>
      <c r="N253" s="94">
        <v>20</v>
      </c>
      <c r="O253" s="86">
        <v>162</v>
      </c>
      <c r="P253" s="87">
        <v>4051177</v>
      </c>
      <c r="Q253" s="81">
        <f t="shared" si="12"/>
        <v>25007.265432098764</v>
      </c>
      <c r="R253" s="86">
        <v>12150</v>
      </c>
      <c r="S253" s="87">
        <v>4051177</v>
      </c>
      <c r="T253" s="81">
        <f t="shared" si="13"/>
        <v>333.43020576131687</v>
      </c>
      <c r="U253" s="88"/>
      <c r="V253" s="89"/>
      <c r="W253" s="87"/>
      <c r="X253" s="103" t="s">
        <v>95</v>
      </c>
      <c r="Y253" s="104">
        <v>11073</v>
      </c>
      <c r="Z253" s="105">
        <v>12257</v>
      </c>
      <c r="AA253" s="96">
        <v>26303</v>
      </c>
      <c r="AB253" s="97">
        <v>27619</v>
      </c>
      <c r="AC253" s="98">
        <v>28471</v>
      </c>
    </row>
    <row r="254" spans="1:29" s="4" customFormat="1" ht="27" customHeight="1" x14ac:dyDescent="0.15">
      <c r="A254" s="19"/>
      <c r="B254" s="79" t="s">
        <v>97</v>
      </c>
      <c r="C254" s="146">
        <v>250</v>
      </c>
      <c r="D254" s="300" t="s">
        <v>334</v>
      </c>
      <c r="E254" s="56">
        <v>1</v>
      </c>
      <c r="F254" s="99">
        <v>22</v>
      </c>
      <c r="G254" s="90">
        <v>205</v>
      </c>
      <c r="H254" s="91">
        <v>2092950</v>
      </c>
      <c r="I254" s="81">
        <v>10209.512195121952</v>
      </c>
      <c r="J254" s="90">
        <v>17664</v>
      </c>
      <c r="K254" s="91">
        <v>2092950</v>
      </c>
      <c r="L254" s="81">
        <v>118.4867527173913</v>
      </c>
      <c r="M254" s="93"/>
      <c r="N254" s="94">
        <v>22</v>
      </c>
      <c r="O254" s="86">
        <v>204</v>
      </c>
      <c r="P254" s="87">
        <v>1970680</v>
      </c>
      <c r="Q254" s="81">
        <f t="shared" si="12"/>
        <v>9660.1960784313724</v>
      </c>
      <c r="R254" s="86">
        <v>20740</v>
      </c>
      <c r="S254" s="87">
        <v>1970680</v>
      </c>
      <c r="T254" s="81">
        <f t="shared" si="13"/>
        <v>95.018322082931533</v>
      </c>
      <c r="U254" s="88"/>
      <c r="V254" s="89"/>
      <c r="W254" s="87"/>
      <c r="X254" s="103" t="s">
        <v>95</v>
      </c>
      <c r="Y254" s="104">
        <v>7500</v>
      </c>
      <c r="Z254" s="105">
        <v>8030</v>
      </c>
      <c r="AA254" s="96">
        <v>9754.9019607843129</v>
      </c>
      <c r="AB254" s="97">
        <v>11411.764705882353</v>
      </c>
      <c r="AC254" s="98">
        <v>13362.745098039215</v>
      </c>
    </row>
    <row r="255" spans="1:29" s="4" customFormat="1" ht="27" customHeight="1" x14ac:dyDescent="0.15">
      <c r="A255" s="19"/>
      <c r="B255" s="79" t="s">
        <v>97</v>
      </c>
      <c r="C255" s="146">
        <v>251</v>
      </c>
      <c r="D255" s="300" t="s">
        <v>335</v>
      </c>
      <c r="E255" s="56">
        <v>1</v>
      </c>
      <c r="F255" s="99">
        <v>22</v>
      </c>
      <c r="G255" s="90">
        <v>228</v>
      </c>
      <c r="H255" s="91">
        <v>2437282</v>
      </c>
      <c r="I255" s="81">
        <v>10689.833333333334</v>
      </c>
      <c r="J255" s="90">
        <v>18240</v>
      </c>
      <c r="K255" s="91">
        <v>2437282</v>
      </c>
      <c r="L255" s="81">
        <v>133.62291666666667</v>
      </c>
      <c r="M255" s="93"/>
      <c r="N255" s="94">
        <v>22</v>
      </c>
      <c r="O255" s="86">
        <v>221</v>
      </c>
      <c r="P255" s="87">
        <v>1994611</v>
      </c>
      <c r="Q255" s="81">
        <f t="shared" si="12"/>
        <v>9025.3891402714926</v>
      </c>
      <c r="R255" s="86">
        <v>26520</v>
      </c>
      <c r="S255" s="87">
        <v>1994611</v>
      </c>
      <c r="T255" s="81">
        <f t="shared" si="13"/>
        <v>75.211576168929113</v>
      </c>
      <c r="U255" s="88"/>
      <c r="V255" s="89"/>
      <c r="W255" s="87"/>
      <c r="X255" s="103" t="s">
        <v>95</v>
      </c>
      <c r="Y255" s="104">
        <v>7500</v>
      </c>
      <c r="Z255" s="105">
        <v>8030</v>
      </c>
      <c r="AA255" s="96">
        <v>9259.2592592592591</v>
      </c>
      <c r="AB255" s="97">
        <v>9490.7407407407409</v>
      </c>
      <c r="AC255" s="98">
        <v>9953.7037037037044</v>
      </c>
    </row>
    <row r="256" spans="1:29" s="4" customFormat="1" ht="27" customHeight="1" x14ac:dyDescent="0.15">
      <c r="A256" s="19"/>
      <c r="B256" s="79" t="s">
        <v>97</v>
      </c>
      <c r="C256" s="146">
        <v>252</v>
      </c>
      <c r="D256" s="147" t="s">
        <v>336</v>
      </c>
      <c r="E256" s="56">
        <v>2</v>
      </c>
      <c r="F256" s="99">
        <v>20</v>
      </c>
      <c r="G256" s="90">
        <v>100</v>
      </c>
      <c r="H256" s="91">
        <v>585290</v>
      </c>
      <c r="I256" s="81">
        <v>5852.9</v>
      </c>
      <c r="J256" s="90">
        <v>13279</v>
      </c>
      <c r="K256" s="91">
        <v>585290</v>
      </c>
      <c r="L256" s="81">
        <v>44.076361171774984</v>
      </c>
      <c r="M256" s="93"/>
      <c r="N256" s="94">
        <v>20</v>
      </c>
      <c r="O256" s="86">
        <v>96</v>
      </c>
      <c r="P256" s="87">
        <v>567100</v>
      </c>
      <c r="Q256" s="81">
        <f t="shared" si="12"/>
        <v>5907.291666666667</v>
      </c>
      <c r="R256" s="86">
        <v>9100</v>
      </c>
      <c r="S256" s="87">
        <v>567100</v>
      </c>
      <c r="T256" s="81">
        <f t="shared" si="13"/>
        <v>62.318681318681321</v>
      </c>
      <c r="U256" s="88"/>
      <c r="V256" s="89" t="s">
        <v>427</v>
      </c>
      <c r="W256" s="87"/>
      <c r="X256" s="103" t="s">
        <v>95</v>
      </c>
      <c r="Y256" s="104">
        <v>8883</v>
      </c>
      <c r="Z256" s="105">
        <v>10000</v>
      </c>
      <c r="AA256" s="96" t="s">
        <v>505</v>
      </c>
      <c r="AB256" s="97" t="s">
        <v>505</v>
      </c>
      <c r="AC256" s="98" t="s">
        <v>505</v>
      </c>
    </row>
    <row r="257" spans="1:29" s="4" customFormat="1" ht="27" customHeight="1" x14ac:dyDescent="0.15">
      <c r="A257" s="19"/>
      <c r="B257" s="79" t="s">
        <v>97</v>
      </c>
      <c r="C257" s="146">
        <v>253</v>
      </c>
      <c r="D257" s="300" t="s">
        <v>337</v>
      </c>
      <c r="E257" s="56">
        <v>2</v>
      </c>
      <c r="F257" s="99">
        <v>28</v>
      </c>
      <c r="G257" s="90">
        <v>146</v>
      </c>
      <c r="H257" s="91">
        <v>1759972</v>
      </c>
      <c r="I257" s="81">
        <v>12054.602739726028</v>
      </c>
      <c r="J257" s="90">
        <v>15969</v>
      </c>
      <c r="K257" s="91">
        <v>1759972</v>
      </c>
      <c r="L257" s="81">
        <v>110.21178533408479</v>
      </c>
      <c r="M257" s="93"/>
      <c r="N257" s="94">
        <v>28</v>
      </c>
      <c r="O257" s="86">
        <v>198</v>
      </c>
      <c r="P257" s="87">
        <v>2611978</v>
      </c>
      <c r="Q257" s="81">
        <f t="shared" si="12"/>
        <v>13191.808080808081</v>
      </c>
      <c r="R257" s="86">
        <v>21103.4</v>
      </c>
      <c r="S257" s="87">
        <v>2611978</v>
      </c>
      <c r="T257" s="81">
        <f t="shared" si="13"/>
        <v>123.77048248149586</v>
      </c>
      <c r="U257" s="88"/>
      <c r="V257" s="89"/>
      <c r="W257" s="87"/>
      <c r="X257" s="103" t="s">
        <v>364</v>
      </c>
      <c r="Y257" s="104">
        <v>15750</v>
      </c>
      <c r="Z257" s="105">
        <v>16367</v>
      </c>
      <c r="AA257" s="96">
        <v>14285.714285714286</v>
      </c>
      <c r="AB257" s="97">
        <v>15000</v>
      </c>
      <c r="AC257" s="98">
        <v>16000</v>
      </c>
    </row>
    <row r="258" spans="1:29" s="4" customFormat="1" ht="27" customHeight="1" x14ac:dyDescent="0.15">
      <c r="A258" s="19"/>
      <c r="B258" s="79" t="s">
        <v>97</v>
      </c>
      <c r="C258" s="146">
        <v>254</v>
      </c>
      <c r="D258" s="300" t="s">
        <v>338</v>
      </c>
      <c r="E258" s="56">
        <v>2</v>
      </c>
      <c r="F258" s="99">
        <v>30</v>
      </c>
      <c r="G258" s="90">
        <v>347</v>
      </c>
      <c r="H258" s="91">
        <v>1445378</v>
      </c>
      <c r="I258" s="81">
        <v>4165.3544668587892</v>
      </c>
      <c r="J258" s="90">
        <v>32773</v>
      </c>
      <c r="K258" s="91">
        <v>1445378</v>
      </c>
      <c r="L258" s="81">
        <v>44.102706496201101</v>
      </c>
      <c r="M258" s="93"/>
      <c r="N258" s="94">
        <v>30</v>
      </c>
      <c r="O258" s="86">
        <v>348</v>
      </c>
      <c r="P258" s="87">
        <v>1557300</v>
      </c>
      <c r="Q258" s="81">
        <f t="shared" si="12"/>
        <v>4475</v>
      </c>
      <c r="R258" s="86">
        <v>34090</v>
      </c>
      <c r="S258" s="87">
        <v>1557300</v>
      </c>
      <c r="T258" s="81">
        <f t="shared" si="13"/>
        <v>45.682018187151655</v>
      </c>
      <c r="U258" s="88"/>
      <c r="V258" s="89"/>
      <c r="W258" s="87"/>
      <c r="X258" s="103" t="s">
        <v>95</v>
      </c>
      <c r="Y258" s="104">
        <v>4200</v>
      </c>
      <c r="Z258" s="105">
        <v>6111</v>
      </c>
      <c r="AA258" s="96">
        <v>5142.8571428571431</v>
      </c>
      <c r="AB258" s="97">
        <v>5428.5714285714284</v>
      </c>
      <c r="AC258" s="98">
        <v>5714.2857142857147</v>
      </c>
    </row>
    <row r="259" spans="1:29" s="4" customFormat="1" ht="27" customHeight="1" x14ac:dyDescent="0.15">
      <c r="A259" s="19"/>
      <c r="B259" s="79" t="s">
        <v>97</v>
      </c>
      <c r="C259" s="146">
        <v>255</v>
      </c>
      <c r="D259" s="300" t="s">
        <v>339</v>
      </c>
      <c r="E259" s="56">
        <v>2</v>
      </c>
      <c r="F259" s="99">
        <v>30</v>
      </c>
      <c r="G259" s="90">
        <v>326</v>
      </c>
      <c r="H259" s="91">
        <v>1459021</v>
      </c>
      <c r="I259" s="81">
        <v>4475.5245398773004</v>
      </c>
      <c r="J259" s="90">
        <v>30455</v>
      </c>
      <c r="K259" s="91">
        <v>1459021</v>
      </c>
      <c r="L259" s="81">
        <v>47.907437202429811</v>
      </c>
      <c r="M259" s="93"/>
      <c r="N259" s="94">
        <v>30</v>
      </c>
      <c r="O259" s="86">
        <v>338</v>
      </c>
      <c r="P259" s="87">
        <v>1681945</v>
      </c>
      <c r="Q259" s="81">
        <f t="shared" si="12"/>
        <v>4976.1686390532541</v>
      </c>
      <c r="R259" s="86">
        <v>30137</v>
      </c>
      <c r="S259" s="87">
        <v>1681945</v>
      </c>
      <c r="T259" s="81">
        <f t="shared" si="13"/>
        <v>55.809967813650992</v>
      </c>
      <c r="U259" s="88"/>
      <c r="V259" s="89"/>
      <c r="W259" s="87"/>
      <c r="X259" s="103" t="s">
        <v>95</v>
      </c>
      <c r="Y259" s="104">
        <v>6624</v>
      </c>
      <c r="Z259" s="105">
        <v>6944</v>
      </c>
      <c r="AA259" s="96">
        <v>6468</v>
      </c>
      <c r="AB259" s="97">
        <v>7115</v>
      </c>
      <c r="AC259" s="98">
        <v>7826</v>
      </c>
    </row>
    <row r="260" spans="1:29" s="4" customFormat="1" ht="27" customHeight="1" x14ac:dyDescent="0.15">
      <c r="A260" s="19"/>
      <c r="B260" s="79" t="s">
        <v>97</v>
      </c>
      <c r="C260" s="146">
        <v>256</v>
      </c>
      <c r="D260" s="299" t="s">
        <v>340</v>
      </c>
      <c r="E260" s="56">
        <v>2</v>
      </c>
      <c r="F260" s="99">
        <v>15</v>
      </c>
      <c r="G260" s="90">
        <v>215</v>
      </c>
      <c r="H260" s="91">
        <v>715170</v>
      </c>
      <c r="I260" s="81">
        <v>3326.3720930232557</v>
      </c>
      <c r="J260" s="90">
        <v>20500</v>
      </c>
      <c r="K260" s="91">
        <v>715170</v>
      </c>
      <c r="L260" s="81">
        <v>34.886341463414631</v>
      </c>
      <c r="M260" s="93"/>
      <c r="N260" s="94">
        <v>22</v>
      </c>
      <c r="O260" s="86">
        <v>234</v>
      </c>
      <c r="P260" s="87">
        <v>1021339</v>
      </c>
      <c r="Q260" s="81">
        <f t="shared" si="12"/>
        <v>4364.6965811965811</v>
      </c>
      <c r="R260" s="86">
        <v>13575</v>
      </c>
      <c r="S260" s="87">
        <v>1021339</v>
      </c>
      <c r="T260" s="81">
        <f t="shared" si="13"/>
        <v>75.236758747697976</v>
      </c>
      <c r="U260" s="88"/>
      <c r="V260" s="89"/>
      <c r="W260" s="87"/>
      <c r="X260" s="103" t="s">
        <v>95</v>
      </c>
      <c r="Y260" s="104">
        <v>6929</v>
      </c>
      <c r="Z260" s="105">
        <v>7549</v>
      </c>
      <c r="AA260" s="96">
        <v>5080</v>
      </c>
      <c r="AB260" s="97">
        <v>5653.8461538461543</v>
      </c>
      <c r="AC260" s="98">
        <v>6185.1851851851852</v>
      </c>
    </row>
    <row r="261" spans="1:29" s="4" customFormat="1" ht="27" customHeight="1" x14ac:dyDescent="0.15">
      <c r="A261" s="19"/>
      <c r="B261" s="79" t="s">
        <v>97</v>
      </c>
      <c r="C261" s="146">
        <v>257</v>
      </c>
      <c r="D261" s="299" t="s">
        <v>341</v>
      </c>
      <c r="E261" s="56">
        <v>2</v>
      </c>
      <c r="F261" s="99">
        <v>10</v>
      </c>
      <c r="G261" s="90">
        <v>72</v>
      </c>
      <c r="H261" s="91">
        <v>1558420</v>
      </c>
      <c r="I261" s="81">
        <v>21644.722222222223</v>
      </c>
      <c r="J261" s="90">
        <v>7132.25</v>
      </c>
      <c r="K261" s="91">
        <v>1558420</v>
      </c>
      <c r="L261" s="81">
        <v>218.50327736688982</v>
      </c>
      <c r="M261" s="93"/>
      <c r="N261" s="94">
        <v>10</v>
      </c>
      <c r="O261" s="86">
        <v>68</v>
      </c>
      <c r="P261" s="87">
        <v>2122837</v>
      </c>
      <c r="Q261" s="81">
        <f t="shared" si="12"/>
        <v>31218.191176470587</v>
      </c>
      <c r="R261" s="86">
        <v>6647</v>
      </c>
      <c r="S261" s="87">
        <v>2122837</v>
      </c>
      <c r="T261" s="81">
        <f t="shared" si="13"/>
        <v>319.36768466977583</v>
      </c>
      <c r="U261" s="88"/>
      <c r="V261" s="89"/>
      <c r="W261" s="87"/>
      <c r="X261" s="103" t="s">
        <v>95</v>
      </c>
      <c r="Y261" s="104">
        <v>15000</v>
      </c>
      <c r="Z261" s="105">
        <v>16000</v>
      </c>
      <c r="AA261" s="96">
        <v>32000</v>
      </c>
      <c r="AB261" s="97">
        <v>33000</v>
      </c>
      <c r="AC261" s="98">
        <v>34000</v>
      </c>
    </row>
    <row r="262" spans="1:29" s="4" customFormat="1" ht="27" customHeight="1" x14ac:dyDescent="0.15">
      <c r="A262" s="19"/>
      <c r="B262" s="79" t="s">
        <v>97</v>
      </c>
      <c r="C262" s="146">
        <v>258</v>
      </c>
      <c r="D262" s="299" t="s">
        <v>342</v>
      </c>
      <c r="E262" s="56">
        <v>2</v>
      </c>
      <c r="F262" s="99">
        <v>10</v>
      </c>
      <c r="G262" s="90">
        <v>141</v>
      </c>
      <c r="H262" s="91">
        <v>2462717</v>
      </c>
      <c r="I262" s="81">
        <v>17466.078014184397</v>
      </c>
      <c r="J262" s="90">
        <v>18036</v>
      </c>
      <c r="K262" s="91">
        <v>2462717</v>
      </c>
      <c r="L262" s="81">
        <v>136.54452206697715</v>
      </c>
      <c r="M262" s="93"/>
      <c r="N262" s="94">
        <v>10</v>
      </c>
      <c r="O262" s="86">
        <v>128</v>
      </c>
      <c r="P262" s="87">
        <v>2036441</v>
      </c>
      <c r="Q262" s="81">
        <f t="shared" si="12"/>
        <v>15909.6953125</v>
      </c>
      <c r="R262" s="86">
        <v>16272</v>
      </c>
      <c r="S262" s="87">
        <v>2036441</v>
      </c>
      <c r="T262" s="81">
        <f t="shared" si="13"/>
        <v>125.15001229105211</v>
      </c>
      <c r="U262" s="88"/>
      <c r="V262" s="89"/>
      <c r="W262" s="87"/>
      <c r="X262" s="103" t="s">
        <v>95</v>
      </c>
      <c r="Y262" s="104">
        <v>15000</v>
      </c>
      <c r="Z262" s="105">
        <v>16000</v>
      </c>
      <c r="AA262" s="96">
        <v>17083.333333333332</v>
      </c>
      <c r="AB262" s="97">
        <v>17500</v>
      </c>
      <c r="AC262" s="98">
        <v>18333.333333333332</v>
      </c>
    </row>
    <row r="263" spans="1:29" s="4" customFormat="1" ht="27" customHeight="1" x14ac:dyDescent="0.15">
      <c r="A263" s="19"/>
      <c r="B263" s="79" t="s">
        <v>97</v>
      </c>
      <c r="C263" s="146">
        <v>259</v>
      </c>
      <c r="D263" s="299" t="s">
        <v>343</v>
      </c>
      <c r="E263" s="56">
        <v>2</v>
      </c>
      <c r="F263" s="99">
        <v>10</v>
      </c>
      <c r="G263" s="90">
        <v>138</v>
      </c>
      <c r="H263" s="91">
        <v>2489273</v>
      </c>
      <c r="I263" s="81">
        <v>18038.210144927536</v>
      </c>
      <c r="J263" s="90">
        <v>17580</v>
      </c>
      <c r="K263" s="91">
        <v>2489273</v>
      </c>
      <c r="L263" s="81">
        <v>141.59687144482368</v>
      </c>
      <c r="M263" s="93"/>
      <c r="N263" s="94">
        <v>10</v>
      </c>
      <c r="O263" s="86">
        <v>131</v>
      </c>
      <c r="P263" s="87">
        <v>2541916</v>
      </c>
      <c r="Q263" s="81">
        <f t="shared" si="12"/>
        <v>19403.938931297711</v>
      </c>
      <c r="R263" s="86">
        <v>16692</v>
      </c>
      <c r="S263" s="87">
        <v>2541916</v>
      </c>
      <c r="T263" s="81">
        <f t="shared" si="13"/>
        <v>152.28348909657322</v>
      </c>
      <c r="U263" s="88"/>
      <c r="V263" s="89"/>
      <c r="W263" s="87"/>
      <c r="X263" s="103" t="s">
        <v>95</v>
      </c>
      <c r="Y263" s="104">
        <v>15000</v>
      </c>
      <c r="Z263" s="105">
        <v>16000</v>
      </c>
      <c r="AA263" s="96">
        <v>21000</v>
      </c>
      <c r="AB263" s="97">
        <v>21250</v>
      </c>
      <c r="AC263" s="98">
        <v>21500</v>
      </c>
    </row>
    <row r="264" spans="1:29" s="4" customFormat="1" ht="27" customHeight="1" x14ac:dyDescent="0.15">
      <c r="A264" s="19"/>
      <c r="B264" s="79" t="s">
        <v>97</v>
      </c>
      <c r="C264" s="146">
        <v>260</v>
      </c>
      <c r="D264" s="299" t="s">
        <v>344</v>
      </c>
      <c r="E264" s="56">
        <v>2</v>
      </c>
      <c r="F264" s="99">
        <v>10</v>
      </c>
      <c r="G264" s="90">
        <v>100</v>
      </c>
      <c r="H264" s="91">
        <v>1656520</v>
      </c>
      <c r="I264" s="81">
        <v>16565.2</v>
      </c>
      <c r="J264" s="90">
        <v>14273</v>
      </c>
      <c r="K264" s="91">
        <v>1656520</v>
      </c>
      <c r="L264" s="81">
        <v>116.05969312688292</v>
      </c>
      <c r="M264" s="93"/>
      <c r="N264" s="94"/>
      <c r="O264" s="86"/>
      <c r="P264" s="87"/>
      <c r="Q264" s="81"/>
      <c r="R264" s="86"/>
      <c r="S264" s="87"/>
      <c r="T264" s="81"/>
      <c r="U264" s="88"/>
      <c r="V264" s="89" t="s">
        <v>428</v>
      </c>
      <c r="W264" s="87"/>
      <c r="X264" s="103" t="s">
        <v>95</v>
      </c>
      <c r="Y264" s="104">
        <v>4259</v>
      </c>
      <c r="Z264" s="105">
        <v>5093</v>
      </c>
      <c r="AA264" s="96" t="s">
        <v>505</v>
      </c>
      <c r="AB264" s="97" t="s">
        <v>505</v>
      </c>
      <c r="AC264" s="98" t="s">
        <v>505</v>
      </c>
    </row>
    <row r="265" spans="1:29" s="4" customFormat="1" ht="27" customHeight="1" x14ac:dyDescent="0.15">
      <c r="A265" s="19"/>
      <c r="B265" s="79" t="s">
        <v>97</v>
      </c>
      <c r="C265" s="146">
        <v>261</v>
      </c>
      <c r="D265" s="299" t="s">
        <v>345</v>
      </c>
      <c r="E265" s="56">
        <v>5</v>
      </c>
      <c r="F265" s="99">
        <v>20</v>
      </c>
      <c r="G265" s="90">
        <v>136</v>
      </c>
      <c r="H265" s="91">
        <v>1895100</v>
      </c>
      <c r="I265" s="81">
        <v>13934.558823529413</v>
      </c>
      <c r="J265" s="90">
        <v>9644</v>
      </c>
      <c r="K265" s="91">
        <v>1895100</v>
      </c>
      <c r="L265" s="81">
        <v>196.50559933637496</v>
      </c>
      <c r="M265" s="93"/>
      <c r="N265" s="94">
        <v>20</v>
      </c>
      <c r="O265" s="86">
        <v>152</v>
      </c>
      <c r="P265" s="87">
        <v>2015300</v>
      </c>
      <c r="Q265" s="81">
        <f t="shared" si="12"/>
        <v>13258.552631578947</v>
      </c>
      <c r="R265" s="86">
        <v>10756</v>
      </c>
      <c r="S265" s="87">
        <v>2015300</v>
      </c>
      <c r="T265" s="81">
        <f t="shared" si="13"/>
        <v>187.36519152101152</v>
      </c>
      <c r="U265" s="88"/>
      <c r="V265" s="89"/>
      <c r="W265" s="87"/>
      <c r="X265" s="103" t="s">
        <v>95</v>
      </c>
      <c r="Y265" s="104">
        <v>15024</v>
      </c>
      <c r="Z265" s="105">
        <v>15174</v>
      </c>
      <c r="AA265" s="96">
        <v>12381.972222222223</v>
      </c>
      <c r="AB265" s="97">
        <v>10699.476190476191</v>
      </c>
      <c r="AC265" s="98">
        <v>10699.476190476191</v>
      </c>
    </row>
    <row r="266" spans="1:29" s="4" customFormat="1" ht="27" customHeight="1" x14ac:dyDescent="0.15">
      <c r="A266" s="19"/>
      <c r="B266" s="79" t="s">
        <v>97</v>
      </c>
      <c r="C266" s="146">
        <v>262</v>
      </c>
      <c r="D266" s="299" t="s">
        <v>346</v>
      </c>
      <c r="E266" s="56">
        <v>5</v>
      </c>
      <c r="F266" s="99">
        <v>20</v>
      </c>
      <c r="G266" s="90">
        <v>189</v>
      </c>
      <c r="H266" s="91">
        <v>882370</v>
      </c>
      <c r="I266" s="81">
        <v>4668.6243386243386</v>
      </c>
      <c r="J266" s="90">
        <v>7182</v>
      </c>
      <c r="K266" s="91">
        <v>882370</v>
      </c>
      <c r="L266" s="81">
        <v>122.85853522695628</v>
      </c>
      <c r="M266" s="93"/>
      <c r="N266" s="94">
        <v>20</v>
      </c>
      <c r="O266" s="86">
        <v>211</v>
      </c>
      <c r="P266" s="87">
        <v>928660</v>
      </c>
      <c r="Q266" s="81">
        <f t="shared" si="12"/>
        <v>4401.2322274881517</v>
      </c>
      <c r="R266" s="86">
        <v>7344</v>
      </c>
      <c r="S266" s="87">
        <v>928660</v>
      </c>
      <c r="T266" s="81">
        <f t="shared" si="13"/>
        <v>126.45152505446623</v>
      </c>
      <c r="U266" s="88"/>
      <c r="V266" s="89"/>
      <c r="W266" s="87"/>
      <c r="X266" s="103" t="s">
        <v>95</v>
      </c>
      <c r="Y266" s="104">
        <v>3000</v>
      </c>
      <c r="Z266" s="105">
        <v>3004</v>
      </c>
      <c r="AA266" s="96">
        <v>5370.1421800947865</v>
      </c>
      <c r="AB266" s="97">
        <v>5416.1137440758293</v>
      </c>
      <c r="AC266" s="98">
        <v>5462.0853080568722</v>
      </c>
    </row>
    <row r="267" spans="1:29" s="4" customFormat="1" ht="27" customHeight="1" x14ac:dyDescent="0.15">
      <c r="A267" s="19"/>
      <c r="B267" s="79" t="s">
        <v>97</v>
      </c>
      <c r="C267" s="146">
        <v>263</v>
      </c>
      <c r="D267" s="299" t="s">
        <v>347</v>
      </c>
      <c r="E267" s="56">
        <v>5</v>
      </c>
      <c r="F267" s="99">
        <v>20</v>
      </c>
      <c r="G267" s="90">
        <v>12</v>
      </c>
      <c r="H267" s="91">
        <v>150000</v>
      </c>
      <c r="I267" s="81">
        <v>12500</v>
      </c>
      <c r="J267" s="90">
        <v>1148</v>
      </c>
      <c r="K267" s="91">
        <v>150000</v>
      </c>
      <c r="L267" s="81">
        <v>130.66202090592336</v>
      </c>
      <c r="M267" s="93"/>
      <c r="N267" s="94">
        <v>20</v>
      </c>
      <c r="O267" s="86">
        <v>24</v>
      </c>
      <c r="P267" s="87">
        <v>300000</v>
      </c>
      <c r="Q267" s="81">
        <f t="shared" si="12"/>
        <v>12500</v>
      </c>
      <c r="R267" s="86">
        <v>2250</v>
      </c>
      <c r="S267" s="87">
        <v>300000</v>
      </c>
      <c r="T267" s="81">
        <f t="shared" si="13"/>
        <v>133.33333333333334</v>
      </c>
      <c r="U267" s="88"/>
      <c r="V267" s="89"/>
      <c r="W267" s="87"/>
      <c r="X267" s="103" t="s">
        <v>95</v>
      </c>
      <c r="Y267" s="104">
        <v>10833</v>
      </c>
      <c r="Z267" s="105">
        <v>10833</v>
      </c>
      <c r="AA267" s="96">
        <v>13000</v>
      </c>
      <c r="AB267" s="97">
        <v>13500</v>
      </c>
      <c r="AC267" s="98">
        <v>14000</v>
      </c>
    </row>
    <row r="268" spans="1:29" s="4" customFormat="1" ht="27" customHeight="1" x14ac:dyDescent="0.15">
      <c r="A268" s="19"/>
      <c r="B268" s="79" t="s">
        <v>97</v>
      </c>
      <c r="C268" s="146">
        <v>264</v>
      </c>
      <c r="D268" s="299" t="s">
        <v>348</v>
      </c>
      <c r="E268" s="56">
        <v>6</v>
      </c>
      <c r="F268" s="99">
        <v>20</v>
      </c>
      <c r="G268" s="90">
        <v>73</v>
      </c>
      <c r="H268" s="91">
        <v>632650</v>
      </c>
      <c r="I268" s="81">
        <v>8666.4383561643845</v>
      </c>
      <c r="J268" s="90">
        <v>2284.5</v>
      </c>
      <c r="K268" s="91">
        <v>632650</v>
      </c>
      <c r="L268" s="81">
        <v>276.93149485664259</v>
      </c>
      <c r="M268" s="93"/>
      <c r="N268" s="94">
        <v>20</v>
      </c>
      <c r="O268" s="86">
        <v>108</v>
      </c>
      <c r="P268" s="87">
        <v>1482960</v>
      </c>
      <c r="Q268" s="81">
        <f t="shared" si="12"/>
        <v>13731.111111111111</v>
      </c>
      <c r="R268" s="86">
        <v>3546</v>
      </c>
      <c r="S268" s="87">
        <v>1482960</v>
      </c>
      <c r="T268" s="81">
        <f t="shared" si="13"/>
        <v>418.20642978003383</v>
      </c>
      <c r="U268" s="88"/>
      <c r="V268" s="89"/>
      <c r="W268" s="87"/>
      <c r="X268" s="103" t="s">
        <v>95</v>
      </c>
      <c r="Y268" s="104">
        <v>6528</v>
      </c>
      <c r="Z268" s="105">
        <v>11483</v>
      </c>
      <c r="AA268" s="96">
        <v>15315.315315315316</v>
      </c>
      <c r="AB268" s="97">
        <v>16371.681415929204</v>
      </c>
      <c r="AC268" s="98">
        <v>17079.646017699117</v>
      </c>
    </row>
    <row r="269" spans="1:29" s="4" customFormat="1" ht="27" customHeight="1" x14ac:dyDescent="0.15">
      <c r="A269" s="19"/>
      <c r="B269" s="79" t="s">
        <v>97</v>
      </c>
      <c r="C269" s="146">
        <v>265</v>
      </c>
      <c r="D269" s="299" t="s">
        <v>349</v>
      </c>
      <c r="E269" s="56">
        <v>4</v>
      </c>
      <c r="F269" s="99">
        <v>10</v>
      </c>
      <c r="G269" s="90">
        <v>102</v>
      </c>
      <c r="H269" s="91">
        <v>586000</v>
      </c>
      <c r="I269" s="81">
        <v>5745.0980392156862</v>
      </c>
      <c r="J269" s="90">
        <v>1678</v>
      </c>
      <c r="K269" s="91">
        <v>586000</v>
      </c>
      <c r="L269" s="81">
        <v>349.2252681764005</v>
      </c>
      <c r="M269" s="93"/>
      <c r="N269" s="94">
        <v>10</v>
      </c>
      <c r="O269" s="86">
        <v>212</v>
      </c>
      <c r="P269" s="87">
        <v>1728921</v>
      </c>
      <c r="Q269" s="81">
        <f t="shared" si="12"/>
        <v>8155.2877358490568</v>
      </c>
      <c r="R269" s="86">
        <v>5641</v>
      </c>
      <c r="S269" s="87">
        <v>1728921</v>
      </c>
      <c r="T269" s="81">
        <f t="shared" si="13"/>
        <v>306.49193405424569</v>
      </c>
      <c r="U269" s="88"/>
      <c r="V269" s="89"/>
      <c r="W269" s="87"/>
      <c r="X269" s="103" t="s">
        <v>95</v>
      </c>
      <c r="Y269" s="104">
        <v>17698</v>
      </c>
      <c r="Z269" s="105">
        <v>17982</v>
      </c>
      <c r="AA269" s="96">
        <v>8837.209302325582</v>
      </c>
      <c r="AB269" s="97">
        <v>9534.8837209302328</v>
      </c>
      <c r="AC269" s="98">
        <v>10000</v>
      </c>
    </row>
    <row r="270" spans="1:29" s="4" customFormat="1" ht="27" customHeight="1" x14ac:dyDescent="0.15">
      <c r="A270" s="19"/>
      <c r="B270" s="79" t="s">
        <v>97</v>
      </c>
      <c r="C270" s="146">
        <v>266</v>
      </c>
      <c r="D270" s="299" t="s">
        <v>515</v>
      </c>
      <c r="E270" s="56">
        <v>5</v>
      </c>
      <c r="F270" s="99">
        <v>20</v>
      </c>
      <c r="G270" s="90">
        <v>72</v>
      </c>
      <c r="H270" s="91">
        <v>669700</v>
      </c>
      <c r="I270" s="81">
        <v>9301.3888888888887</v>
      </c>
      <c r="J270" s="90">
        <v>5760</v>
      </c>
      <c r="K270" s="91">
        <v>669700</v>
      </c>
      <c r="L270" s="81">
        <v>116.26736111111111</v>
      </c>
      <c r="M270" s="93"/>
      <c r="N270" s="94">
        <v>20</v>
      </c>
      <c r="O270" s="86">
        <v>103</v>
      </c>
      <c r="P270" s="87">
        <v>940000</v>
      </c>
      <c r="Q270" s="81">
        <f t="shared" si="12"/>
        <v>9126.213592233009</v>
      </c>
      <c r="R270" s="86">
        <v>8240</v>
      </c>
      <c r="S270" s="87">
        <v>940000</v>
      </c>
      <c r="T270" s="81">
        <f t="shared" si="13"/>
        <v>114.07766990291262</v>
      </c>
      <c r="U270" s="88"/>
      <c r="V270" s="89"/>
      <c r="W270" s="87"/>
      <c r="X270" s="103" t="s">
        <v>95</v>
      </c>
      <c r="Y270" s="104">
        <v>7701</v>
      </c>
      <c r="Z270" s="105">
        <v>8111</v>
      </c>
      <c r="AA270" s="96">
        <v>9469.69696969697</v>
      </c>
      <c r="AB270" s="97">
        <v>9722.2222222222226</v>
      </c>
      <c r="AC270" s="98">
        <v>9935.8974358974356</v>
      </c>
    </row>
    <row r="271" spans="1:29" s="4" customFormat="1" ht="27" customHeight="1" x14ac:dyDescent="0.15">
      <c r="A271" s="19"/>
      <c r="B271" s="79" t="s">
        <v>97</v>
      </c>
      <c r="C271" s="146">
        <v>267</v>
      </c>
      <c r="D271" s="299" t="s">
        <v>350</v>
      </c>
      <c r="E271" s="56">
        <v>5</v>
      </c>
      <c r="F271" s="99">
        <v>20</v>
      </c>
      <c r="G271" s="90">
        <v>2</v>
      </c>
      <c r="H271" s="91">
        <v>22752</v>
      </c>
      <c r="I271" s="81">
        <v>11376</v>
      </c>
      <c r="J271" s="90">
        <v>122</v>
      </c>
      <c r="K271" s="91">
        <v>22752</v>
      </c>
      <c r="L271" s="81">
        <v>186.49180327868854</v>
      </c>
      <c r="M271" s="93"/>
      <c r="N271" s="94">
        <v>20</v>
      </c>
      <c r="O271" s="86">
        <v>56</v>
      </c>
      <c r="P271" s="87">
        <v>353155</v>
      </c>
      <c r="Q271" s="81">
        <f t="shared" si="12"/>
        <v>6306.3392857142853</v>
      </c>
      <c r="R271" s="86">
        <v>6228</v>
      </c>
      <c r="S271" s="87">
        <v>353155</v>
      </c>
      <c r="T271" s="81">
        <f t="shared" si="13"/>
        <v>56.704399486191392</v>
      </c>
      <c r="U271" s="88"/>
      <c r="V271" s="89"/>
      <c r="W271" s="87"/>
      <c r="X271" s="103" t="s">
        <v>95</v>
      </c>
      <c r="Y271" s="104">
        <v>5100</v>
      </c>
      <c r="Z271" s="105">
        <v>8185</v>
      </c>
      <c r="AA271" s="96">
        <v>8796.2962962962956</v>
      </c>
      <c r="AB271" s="97">
        <v>9583.3333333333339</v>
      </c>
      <c r="AC271" s="98">
        <v>10666.666666666666</v>
      </c>
    </row>
    <row r="272" spans="1:29" s="4" customFormat="1" ht="27" customHeight="1" x14ac:dyDescent="0.15">
      <c r="A272" s="19"/>
      <c r="B272" s="79" t="s">
        <v>97</v>
      </c>
      <c r="C272" s="146">
        <v>268</v>
      </c>
      <c r="D272" s="299" t="s">
        <v>68</v>
      </c>
      <c r="E272" s="56">
        <v>4</v>
      </c>
      <c r="F272" s="99">
        <v>20</v>
      </c>
      <c r="G272" s="90">
        <v>80</v>
      </c>
      <c r="H272" s="91">
        <v>400200</v>
      </c>
      <c r="I272" s="81">
        <v>5002.5</v>
      </c>
      <c r="J272" s="90">
        <v>2668</v>
      </c>
      <c r="K272" s="91">
        <v>400200</v>
      </c>
      <c r="L272" s="81">
        <v>150</v>
      </c>
      <c r="M272" s="93"/>
      <c r="N272" s="94">
        <v>20</v>
      </c>
      <c r="O272" s="86">
        <v>233</v>
      </c>
      <c r="P272" s="87">
        <v>1621920</v>
      </c>
      <c r="Q272" s="81">
        <f t="shared" si="12"/>
        <v>6961.0300429184554</v>
      </c>
      <c r="R272" s="86">
        <v>10137</v>
      </c>
      <c r="S272" s="87">
        <v>1621920</v>
      </c>
      <c r="T272" s="81">
        <f t="shared" si="13"/>
        <v>160</v>
      </c>
      <c r="U272" s="88"/>
      <c r="V272" s="89"/>
      <c r="W272" s="87"/>
      <c r="X272" s="103" t="s">
        <v>95</v>
      </c>
      <c r="Y272" s="104">
        <v>12600</v>
      </c>
      <c r="Z272" s="105">
        <v>13147</v>
      </c>
      <c r="AA272" s="96">
        <v>10208.333333333334</v>
      </c>
      <c r="AB272" s="97">
        <v>10699.588477366255</v>
      </c>
      <c r="AC272" s="98">
        <v>11111.111111111111</v>
      </c>
    </row>
    <row r="273" spans="1:29" s="4" customFormat="1" ht="27" customHeight="1" x14ac:dyDescent="0.15">
      <c r="A273" s="19"/>
      <c r="B273" s="79" t="s">
        <v>97</v>
      </c>
      <c r="C273" s="146">
        <v>269</v>
      </c>
      <c r="D273" s="299" t="s">
        <v>351</v>
      </c>
      <c r="E273" s="56">
        <v>5</v>
      </c>
      <c r="F273" s="99">
        <v>20</v>
      </c>
      <c r="G273" s="90">
        <v>120</v>
      </c>
      <c r="H273" s="91">
        <v>852580</v>
      </c>
      <c r="I273" s="81">
        <v>7104.833333333333</v>
      </c>
      <c r="J273" s="90">
        <v>13440</v>
      </c>
      <c r="K273" s="91">
        <v>852580</v>
      </c>
      <c r="L273" s="81">
        <v>63.436011904761905</v>
      </c>
      <c r="M273" s="93"/>
      <c r="N273" s="94"/>
      <c r="O273" s="86"/>
      <c r="P273" s="87"/>
      <c r="Q273" s="81"/>
      <c r="R273" s="86"/>
      <c r="S273" s="87"/>
      <c r="T273" s="81"/>
      <c r="U273" s="88"/>
      <c r="V273" s="89" t="s">
        <v>376</v>
      </c>
      <c r="W273" s="87"/>
      <c r="X273" s="103" t="s">
        <v>95</v>
      </c>
      <c r="Y273" s="104">
        <v>9500</v>
      </c>
      <c r="Z273" s="105">
        <v>10500</v>
      </c>
      <c r="AA273" s="96" t="s">
        <v>505</v>
      </c>
      <c r="AB273" s="97" t="s">
        <v>505</v>
      </c>
      <c r="AC273" s="98" t="s">
        <v>505</v>
      </c>
    </row>
    <row r="274" spans="1:29" s="4" customFormat="1" ht="27" customHeight="1" x14ac:dyDescent="0.15">
      <c r="A274" s="19"/>
      <c r="B274" s="79" t="s">
        <v>97</v>
      </c>
      <c r="C274" s="146">
        <v>270</v>
      </c>
      <c r="D274" s="299" t="s">
        <v>352</v>
      </c>
      <c r="E274" s="56">
        <v>4</v>
      </c>
      <c r="F274" s="99">
        <v>20</v>
      </c>
      <c r="G274" s="90">
        <v>108</v>
      </c>
      <c r="H274" s="91">
        <v>1553400</v>
      </c>
      <c r="I274" s="81">
        <v>14383.333333333334</v>
      </c>
      <c r="J274" s="90">
        <v>5816</v>
      </c>
      <c r="K274" s="91">
        <v>1553400</v>
      </c>
      <c r="L274" s="81">
        <v>267.09078404401652</v>
      </c>
      <c r="M274" s="93"/>
      <c r="N274" s="94">
        <v>20</v>
      </c>
      <c r="O274" s="86">
        <v>395</v>
      </c>
      <c r="P274" s="87">
        <v>6078350</v>
      </c>
      <c r="Q274" s="81">
        <f t="shared" si="12"/>
        <v>15388.227848101265</v>
      </c>
      <c r="R274" s="86">
        <v>21828</v>
      </c>
      <c r="S274" s="87">
        <v>6078350</v>
      </c>
      <c r="T274" s="81">
        <f t="shared" si="13"/>
        <v>278.46573208722742</v>
      </c>
      <c r="U274" s="88"/>
      <c r="V274" s="89"/>
      <c r="W274" s="87"/>
      <c r="X274" s="103" t="s">
        <v>95</v>
      </c>
      <c r="Y274" s="104">
        <v>15015</v>
      </c>
      <c r="Z274" s="105">
        <v>17321</v>
      </c>
      <c r="AA274" s="96">
        <v>16000</v>
      </c>
      <c r="AB274" s="97">
        <v>16500</v>
      </c>
      <c r="AC274" s="98">
        <v>17000</v>
      </c>
    </row>
    <row r="275" spans="1:29" s="4" customFormat="1" ht="27" customHeight="1" x14ac:dyDescent="0.15">
      <c r="A275" s="19"/>
      <c r="B275" s="79" t="s">
        <v>97</v>
      </c>
      <c r="C275" s="146">
        <v>271</v>
      </c>
      <c r="D275" s="299" t="s">
        <v>353</v>
      </c>
      <c r="E275" s="56">
        <v>4</v>
      </c>
      <c r="F275" s="99">
        <v>10</v>
      </c>
      <c r="G275" s="90">
        <v>27</v>
      </c>
      <c r="H275" s="91">
        <v>240975</v>
      </c>
      <c r="I275" s="81">
        <v>8925</v>
      </c>
      <c r="J275" s="90">
        <v>1869.5</v>
      </c>
      <c r="K275" s="91">
        <v>240975</v>
      </c>
      <c r="L275" s="81">
        <v>128.89810109654988</v>
      </c>
      <c r="M275" s="93"/>
      <c r="N275" s="94">
        <v>20</v>
      </c>
      <c r="O275" s="86">
        <v>155</v>
      </c>
      <c r="P275" s="87">
        <v>1136050</v>
      </c>
      <c r="Q275" s="81">
        <f t="shared" si="12"/>
        <v>7329.3548387096771</v>
      </c>
      <c r="R275" s="86">
        <v>9855</v>
      </c>
      <c r="S275" s="87">
        <v>1136050</v>
      </c>
      <c r="T275" s="81">
        <f t="shared" si="13"/>
        <v>115.27650938609843</v>
      </c>
      <c r="U275" s="88"/>
      <c r="V275" s="89"/>
      <c r="W275" s="87"/>
      <c r="X275" s="103" t="s">
        <v>95</v>
      </c>
      <c r="Y275" s="104">
        <v>11469</v>
      </c>
      <c r="Z275" s="105">
        <v>18542</v>
      </c>
      <c r="AA275" s="96">
        <v>7339.7435897435898</v>
      </c>
      <c r="AB275" s="97">
        <v>7407.4074074074078</v>
      </c>
      <c r="AC275" s="98">
        <v>7500</v>
      </c>
    </row>
    <row r="276" spans="1:29" s="4" customFormat="1" ht="27" customHeight="1" x14ac:dyDescent="0.15">
      <c r="A276" s="19"/>
      <c r="B276" s="79" t="s">
        <v>97</v>
      </c>
      <c r="C276" s="146">
        <v>272</v>
      </c>
      <c r="D276" s="299" t="s">
        <v>354</v>
      </c>
      <c r="E276" s="56">
        <v>2</v>
      </c>
      <c r="F276" s="99">
        <v>20</v>
      </c>
      <c r="G276" s="90">
        <v>202</v>
      </c>
      <c r="H276" s="91">
        <v>1250000</v>
      </c>
      <c r="I276" s="81">
        <v>6188.1188118811879</v>
      </c>
      <c r="J276" s="90">
        <v>18034</v>
      </c>
      <c r="K276" s="91">
        <v>1250000</v>
      </c>
      <c r="L276" s="81">
        <v>69.313518908727957</v>
      </c>
      <c r="M276" s="93"/>
      <c r="N276" s="94">
        <v>20</v>
      </c>
      <c r="O276" s="86">
        <v>234</v>
      </c>
      <c r="P276" s="87">
        <v>1855000</v>
      </c>
      <c r="Q276" s="81">
        <f t="shared" si="12"/>
        <v>7927.3504273504277</v>
      </c>
      <c r="R276" s="86">
        <v>23400</v>
      </c>
      <c r="S276" s="87">
        <v>1855000</v>
      </c>
      <c r="T276" s="81">
        <f t="shared" si="13"/>
        <v>79.273504273504273</v>
      </c>
      <c r="U276" s="88"/>
      <c r="V276" s="89"/>
      <c r="W276" s="87"/>
      <c r="X276" s="103" t="s">
        <v>95</v>
      </c>
      <c r="Y276" s="104">
        <v>7682</v>
      </c>
      <c r="Z276" s="105">
        <v>8208</v>
      </c>
      <c r="AA276" s="96">
        <v>8211.3821138211388</v>
      </c>
      <c r="AB276" s="97">
        <v>8790.322580645161</v>
      </c>
      <c r="AC276" s="98">
        <v>10080.645161290322</v>
      </c>
    </row>
    <row r="277" spans="1:29" s="4" customFormat="1" ht="27" customHeight="1" x14ac:dyDescent="0.15">
      <c r="A277" s="19"/>
      <c r="B277" s="79" t="s">
        <v>97</v>
      </c>
      <c r="C277" s="146">
        <v>273</v>
      </c>
      <c r="D277" s="299" t="s">
        <v>355</v>
      </c>
      <c r="E277" s="56">
        <v>2</v>
      </c>
      <c r="F277" s="99">
        <v>18</v>
      </c>
      <c r="G277" s="90">
        <v>132</v>
      </c>
      <c r="H277" s="91">
        <v>1508052</v>
      </c>
      <c r="I277" s="81">
        <v>11424.636363636364</v>
      </c>
      <c r="J277" s="90">
        <v>14364</v>
      </c>
      <c r="K277" s="91">
        <v>1508052</v>
      </c>
      <c r="L277" s="81">
        <v>104.98830409356725</v>
      </c>
      <c r="M277" s="93"/>
      <c r="N277" s="94">
        <v>18</v>
      </c>
      <c r="O277" s="86">
        <v>228</v>
      </c>
      <c r="P277" s="87">
        <v>2766354</v>
      </c>
      <c r="Q277" s="81">
        <f t="shared" si="12"/>
        <v>12133.131578947368</v>
      </c>
      <c r="R277" s="86">
        <v>27360</v>
      </c>
      <c r="S277" s="87">
        <v>2766354</v>
      </c>
      <c r="T277" s="81">
        <f t="shared" si="13"/>
        <v>101.1094298245614</v>
      </c>
      <c r="U277" s="88"/>
      <c r="V277" s="89"/>
      <c r="W277" s="87"/>
      <c r="X277" s="103" t="s">
        <v>95</v>
      </c>
      <c r="Y277" s="104">
        <v>14554</v>
      </c>
      <c r="Z277" s="105">
        <v>14984</v>
      </c>
      <c r="AA277" s="96">
        <v>12608.695652173914</v>
      </c>
      <c r="AB277" s="97">
        <v>12826.08695652174</v>
      </c>
      <c r="AC277" s="98">
        <v>13043.478260869566</v>
      </c>
    </row>
    <row r="278" spans="1:29" s="4" customFormat="1" ht="27" customHeight="1" x14ac:dyDescent="0.15">
      <c r="A278" s="19"/>
      <c r="B278" s="79" t="s">
        <v>97</v>
      </c>
      <c r="C278" s="146">
        <v>274</v>
      </c>
      <c r="D278" s="299" t="s">
        <v>356</v>
      </c>
      <c r="E278" s="56">
        <v>2</v>
      </c>
      <c r="F278" s="99">
        <v>10</v>
      </c>
      <c r="G278" s="90">
        <v>34</v>
      </c>
      <c r="H278" s="91">
        <v>186500</v>
      </c>
      <c r="I278" s="81">
        <v>5485.2941176470586</v>
      </c>
      <c r="J278" s="90">
        <v>2720</v>
      </c>
      <c r="K278" s="91">
        <v>186500</v>
      </c>
      <c r="L278" s="81">
        <v>68.566176470588232</v>
      </c>
      <c r="M278" s="93"/>
      <c r="N278" s="94">
        <v>10</v>
      </c>
      <c r="O278" s="86">
        <v>63.7</v>
      </c>
      <c r="P278" s="87">
        <v>646616</v>
      </c>
      <c r="Q278" s="81">
        <f t="shared" si="12"/>
        <v>10150.957613814757</v>
      </c>
      <c r="R278" s="86">
        <v>1520</v>
      </c>
      <c r="S278" s="87">
        <v>646616</v>
      </c>
      <c r="T278" s="81">
        <f t="shared" si="13"/>
        <v>425.40526315789475</v>
      </c>
      <c r="U278" s="88"/>
      <c r="V278" s="89"/>
      <c r="W278" s="87"/>
      <c r="X278" s="103" t="s">
        <v>95</v>
      </c>
      <c r="Y278" s="104">
        <v>8000</v>
      </c>
      <c r="Z278" s="105">
        <v>8500</v>
      </c>
      <c r="AA278" s="96">
        <v>11000</v>
      </c>
      <c r="AB278" s="97">
        <v>12000</v>
      </c>
      <c r="AC278" s="98">
        <v>13000</v>
      </c>
    </row>
    <row r="279" spans="1:29" s="4" customFormat="1" ht="27" customHeight="1" x14ac:dyDescent="0.15">
      <c r="A279" s="19"/>
      <c r="B279" s="79" t="s">
        <v>97</v>
      </c>
      <c r="C279" s="146">
        <v>275</v>
      </c>
      <c r="D279" s="299" t="s">
        <v>357</v>
      </c>
      <c r="E279" s="56">
        <v>5</v>
      </c>
      <c r="F279" s="99">
        <v>20</v>
      </c>
      <c r="G279" s="90">
        <v>18</v>
      </c>
      <c r="H279" s="91">
        <v>118272</v>
      </c>
      <c r="I279" s="81">
        <v>6570.666666666667</v>
      </c>
      <c r="J279" s="90">
        <v>1140</v>
      </c>
      <c r="K279" s="91">
        <v>118272</v>
      </c>
      <c r="L279" s="81">
        <v>103.74736842105263</v>
      </c>
      <c r="M279" s="93"/>
      <c r="N279" s="94">
        <v>20</v>
      </c>
      <c r="O279" s="86">
        <v>64</v>
      </c>
      <c r="P279" s="87">
        <v>561480</v>
      </c>
      <c r="Q279" s="81">
        <f t="shared" si="12"/>
        <v>8773.125</v>
      </c>
      <c r="R279" s="86">
        <v>4089</v>
      </c>
      <c r="S279" s="87">
        <v>561480</v>
      </c>
      <c r="T279" s="81">
        <f t="shared" si="13"/>
        <v>137.31474688187822</v>
      </c>
      <c r="U279" s="88"/>
      <c r="V279" s="89"/>
      <c r="W279" s="87"/>
      <c r="X279" s="103" t="s">
        <v>95</v>
      </c>
      <c r="Y279" s="104">
        <v>13284</v>
      </c>
      <c r="Z279" s="105">
        <v>16784</v>
      </c>
      <c r="AA279" s="96">
        <v>15624.222222222223</v>
      </c>
      <c r="AB279" s="97">
        <v>20222.222222222223</v>
      </c>
      <c r="AC279" s="98">
        <v>21759.259259259259</v>
      </c>
    </row>
    <row r="280" spans="1:29" s="4" customFormat="1" ht="27" customHeight="1" x14ac:dyDescent="0.15">
      <c r="A280" s="19"/>
      <c r="B280" s="79" t="s">
        <v>97</v>
      </c>
      <c r="C280" s="146">
        <v>276</v>
      </c>
      <c r="D280" s="299" t="s">
        <v>358</v>
      </c>
      <c r="E280" s="56">
        <v>4</v>
      </c>
      <c r="F280" s="99">
        <v>20</v>
      </c>
      <c r="G280" s="90">
        <v>22</v>
      </c>
      <c r="H280" s="91">
        <v>93925</v>
      </c>
      <c r="I280" s="81">
        <v>4269.318181818182</v>
      </c>
      <c r="J280" s="90">
        <v>939</v>
      </c>
      <c r="K280" s="91">
        <v>93925</v>
      </c>
      <c r="L280" s="81">
        <v>100.02662406815762</v>
      </c>
      <c r="M280" s="93"/>
      <c r="N280" s="94">
        <v>20</v>
      </c>
      <c r="O280" s="86">
        <v>369</v>
      </c>
      <c r="P280" s="87">
        <v>1845595</v>
      </c>
      <c r="Q280" s="81">
        <f t="shared" si="12"/>
        <v>5001.6124661246613</v>
      </c>
      <c r="R280" s="86">
        <v>18452.95</v>
      </c>
      <c r="S280" s="87">
        <v>1845595</v>
      </c>
      <c r="T280" s="81">
        <f t="shared" si="13"/>
        <v>100.01625756315386</v>
      </c>
      <c r="U280" s="88"/>
      <c r="V280" s="89"/>
      <c r="W280" s="87"/>
      <c r="X280" s="103" t="s">
        <v>95</v>
      </c>
      <c r="Y280" s="104">
        <v>15000</v>
      </c>
      <c r="Z280" s="105">
        <v>15000</v>
      </c>
      <c r="AA280" s="96">
        <v>5263.1578947368425</v>
      </c>
      <c r="AB280" s="97">
        <v>5526.3157894736842</v>
      </c>
      <c r="AC280" s="98">
        <v>8508.7719298245611</v>
      </c>
    </row>
    <row r="281" spans="1:29" s="4" customFormat="1" ht="27" customHeight="1" x14ac:dyDescent="0.15">
      <c r="A281" s="19"/>
      <c r="B281" s="79" t="s">
        <v>97</v>
      </c>
      <c r="C281" s="146">
        <v>277</v>
      </c>
      <c r="D281" s="299" t="s">
        <v>359</v>
      </c>
      <c r="E281" s="56">
        <v>6</v>
      </c>
      <c r="F281" s="99">
        <v>20</v>
      </c>
      <c r="G281" s="90">
        <v>30</v>
      </c>
      <c r="H281" s="91">
        <v>456365</v>
      </c>
      <c r="I281" s="81">
        <v>15212.166666666666</v>
      </c>
      <c r="J281" s="90">
        <v>1869</v>
      </c>
      <c r="K281" s="91">
        <v>456365</v>
      </c>
      <c r="L281" s="81">
        <v>244.17602996254681</v>
      </c>
      <c r="M281" s="93"/>
      <c r="N281" s="94">
        <v>20</v>
      </c>
      <c r="O281" s="86">
        <v>94</v>
      </c>
      <c r="P281" s="87">
        <v>1644170</v>
      </c>
      <c r="Q281" s="81">
        <f t="shared" si="12"/>
        <v>17491.170212765959</v>
      </c>
      <c r="R281" s="86">
        <v>6612</v>
      </c>
      <c r="S281" s="87">
        <v>1644170</v>
      </c>
      <c r="T281" s="81">
        <f t="shared" si="13"/>
        <v>248.66454930429521</v>
      </c>
      <c r="U281" s="88"/>
      <c r="V281" s="89"/>
      <c r="W281" s="87"/>
      <c r="X281" s="103" t="s">
        <v>95</v>
      </c>
      <c r="Y281" s="104">
        <v>17000</v>
      </c>
      <c r="Z281" s="105">
        <v>18889</v>
      </c>
      <c r="AA281" s="96">
        <v>18085.870000000003</v>
      </c>
      <c r="AB281" s="97">
        <v>18085.870000000003</v>
      </c>
      <c r="AC281" s="98">
        <v>18236.585583333337</v>
      </c>
    </row>
    <row r="282" spans="1:29" s="4" customFormat="1" ht="27" customHeight="1" x14ac:dyDescent="0.15">
      <c r="A282" s="19"/>
      <c r="B282" s="79" t="s">
        <v>97</v>
      </c>
      <c r="C282" s="146">
        <v>278</v>
      </c>
      <c r="D282" s="299" t="s">
        <v>360</v>
      </c>
      <c r="E282" s="56">
        <v>4</v>
      </c>
      <c r="F282" s="99">
        <v>20</v>
      </c>
      <c r="G282" s="90">
        <v>53</v>
      </c>
      <c r="H282" s="91">
        <v>187916</v>
      </c>
      <c r="I282" s="81">
        <v>3545.5849056603774</v>
      </c>
      <c r="J282" s="90">
        <v>3758.25</v>
      </c>
      <c r="K282" s="91">
        <v>187916</v>
      </c>
      <c r="L282" s="81">
        <v>50.000931284507416</v>
      </c>
      <c r="M282" s="93"/>
      <c r="N282" s="94">
        <v>20</v>
      </c>
      <c r="O282" s="86">
        <v>213</v>
      </c>
      <c r="P282" s="87">
        <v>1158213</v>
      </c>
      <c r="Q282" s="81">
        <f t="shared" si="12"/>
        <v>5437.6197183098593</v>
      </c>
      <c r="R282" s="86">
        <v>16378.25</v>
      </c>
      <c r="S282" s="87">
        <v>1158213</v>
      </c>
      <c r="T282" s="81">
        <f t="shared" si="13"/>
        <v>70.716529543754675</v>
      </c>
      <c r="U282" s="88"/>
      <c r="V282" s="89"/>
      <c r="W282" s="87"/>
      <c r="X282" s="103" t="s">
        <v>95</v>
      </c>
      <c r="Y282" s="104">
        <v>4050</v>
      </c>
      <c r="Z282" s="105">
        <v>5367</v>
      </c>
      <c r="AA282" s="96">
        <v>10000</v>
      </c>
      <c r="AB282" s="97">
        <v>15000</v>
      </c>
      <c r="AC282" s="98">
        <v>20000</v>
      </c>
    </row>
    <row r="283" spans="1:29" s="4" customFormat="1" ht="27" customHeight="1" x14ac:dyDescent="0.15">
      <c r="A283" s="19"/>
      <c r="B283" s="79" t="s">
        <v>97</v>
      </c>
      <c r="C283" s="146">
        <v>279</v>
      </c>
      <c r="D283" s="299" t="s">
        <v>361</v>
      </c>
      <c r="E283" s="56">
        <v>6</v>
      </c>
      <c r="F283" s="99">
        <v>0</v>
      </c>
      <c r="G283" s="90">
        <v>1</v>
      </c>
      <c r="H283" s="91">
        <v>5000</v>
      </c>
      <c r="I283" s="81">
        <v>5000</v>
      </c>
      <c r="J283" s="90">
        <v>60</v>
      </c>
      <c r="K283" s="91">
        <v>5000</v>
      </c>
      <c r="L283" s="81">
        <v>83.333333333333329</v>
      </c>
      <c r="M283" s="93"/>
      <c r="N283" s="94">
        <v>20</v>
      </c>
      <c r="O283" s="86">
        <v>61</v>
      </c>
      <c r="P283" s="87">
        <v>302499</v>
      </c>
      <c r="Q283" s="81">
        <f t="shared" si="12"/>
        <v>4959</v>
      </c>
      <c r="R283" s="86">
        <v>2403</v>
      </c>
      <c r="S283" s="87">
        <v>302499</v>
      </c>
      <c r="T283" s="81">
        <f t="shared" si="13"/>
        <v>125.88389513108615</v>
      </c>
      <c r="U283" s="88"/>
      <c r="V283" s="89"/>
      <c r="W283" s="87"/>
      <c r="X283" s="103" t="s">
        <v>95</v>
      </c>
      <c r="Y283" s="104">
        <v>16750</v>
      </c>
      <c r="Z283" s="105">
        <v>10244</v>
      </c>
      <c r="AA283" s="96">
        <v>6000</v>
      </c>
      <c r="AB283" s="97">
        <v>10444</v>
      </c>
      <c r="AC283" s="98">
        <v>11375</v>
      </c>
    </row>
    <row r="284" spans="1:29" s="4" customFormat="1" ht="27" customHeight="1" x14ac:dyDescent="0.15">
      <c r="A284" s="19"/>
      <c r="B284" s="79" t="s">
        <v>97</v>
      </c>
      <c r="C284" s="146">
        <v>280</v>
      </c>
      <c r="D284" s="299" t="s">
        <v>362</v>
      </c>
      <c r="E284" s="56">
        <v>6</v>
      </c>
      <c r="F284" s="99">
        <v>10</v>
      </c>
      <c r="G284" s="90">
        <v>5</v>
      </c>
      <c r="H284" s="91">
        <v>11900</v>
      </c>
      <c r="I284" s="81">
        <v>2380</v>
      </c>
      <c r="J284" s="90">
        <v>550</v>
      </c>
      <c r="K284" s="91">
        <v>11900</v>
      </c>
      <c r="L284" s="81">
        <v>21.636363636363637</v>
      </c>
      <c r="M284" s="93"/>
      <c r="N284" s="94">
        <v>10</v>
      </c>
      <c r="O284" s="86">
        <v>120</v>
      </c>
      <c r="P284" s="87">
        <v>737904</v>
      </c>
      <c r="Q284" s="81">
        <f t="shared" si="12"/>
        <v>6149.2</v>
      </c>
      <c r="R284" s="86">
        <v>7200</v>
      </c>
      <c r="S284" s="87">
        <v>737904</v>
      </c>
      <c r="T284" s="81">
        <f t="shared" si="13"/>
        <v>102.48666666666666</v>
      </c>
      <c r="U284" s="88"/>
      <c r="V284" s="89"/>
      <c r="W284" s="87"/>
      <c r="X284" s="103" t="s">
        <v>95</v>
      </c>
      <c r="Y284" s="104">
        <v>12800</v>
      </c>
      <c r="Z284" s="105">
        <v>18667</v>
      </c>
      <c r="AA284" s="96">
        <v>8000</v>
      </c>
      <c r="AB284" s="97">
        <v>10000</v>
      </c>
      <c r="AC284" s="98">
        <v>12000</v>
      </c>
    </row>
    <row r="285" spans="1:29" s="4" customFormat="1" ht="27" customHeight="1" x14ac:dyDescent="0.15">
      <c r="A285" s="19"/>
      <c r="B285" s="79" t="s">
        <v>97</v>
      </c>
      <c r="C285" s="146">
        <v>281</v>
      </c>
      <c r="D285" s="304" t="s">
        <v>363</v>
      </c>
      <c r="E285" s="56">
        <v>5</v>
      </c>
      <c r="F285" s="99">
        <v>10</v>
      </c>
      <c r="G285" s="90">
        <v>1</v>
      </c>
      <c r="H285" s="91">
        <v>5850</v>
      </c>
      <c r="I285" s="81">
        <v>5850</v>
      </c>
      <c r="J285" s="90">
        <v>78</v>
      </c>
      <c r="K285" s="91">
        <v>5850</v>
      </c>
      <c r="L285" s="81">
        <v>75</v>
      </c>
      <c r="M285" s="93"/>
      <c r="N285" s="94">
        <v>10</v>
      </c>
      <c r="O285" s="86">
        <v>5</v>
      </c>
      <c r="P285" s="87">
        <v>30550</v>
      </c>
      <c r="Q285" s="81">
        <f t="shared" si="12"/>
        <v>6110</v>
      </c>
      <c r="R285" s="86">
        <v>305.5</v>
      </c>
      <c r="S285" s="87">
        <v>30550</v>
      </c>
      <c r="T285" s="81">
        <f t="shared" si="13"/>
        <v>100</v>
      </c>
      <c r="U285" s="88"/>
      <c r="V285" s="89"/>
      <c r="W285" s="87"/>
      <c r="X285" s="103" t="s">
        <v>95</v>
      </c>
      <c r="Y285" s="104">
        <v>11807</v>
      </c>
      <c r="Z285" s="105">
        <v>12182</v>
      </c>
      <c r="AA285" s="96">
        <v>11666.666666666666</v>
      </c>
      <c r="AB285" s="97">
        <v>12833.333333333334</v>
      </c>
      <c r="AC285" s="98">
        <v>13750</v>
      </c>
    </row>
    <row r="286" spans="1:29" s="4" customFormat="1" ht="27" customHeight="1" x14ac:dyDescent="0.15">
      <c r="A286" s="19"/>
      <c r="B286" s="79" t="s">
        <v>97</v>
      </c>
      <c r="C286" s="146">
        <v>282</v>
      </c>
      <c r="D286" s="299" t="s">
        <v>449</v>
      </c>
      <c r="E286" s="56">
        <v>5</v>
      </c>
      <c r="F286" s="99"/>
      <c r="G286" s="90"/>
      <c r="H286" s="91"/>
      <c r="I286" s="81"/>
      <c r="J286" s="90"/>
      <c r="K286" s="91"/>
      <c r="L286" s="81"/>
      <c r="M286" s="93"/>
      <c r="N286" s="94">
        <v>20</v>
      </c>
      <c r="O286" s="86">
        <v>3</v>
      </c>
      <c r="P286" s="87">
        <v>300000</v>
      </c>
      <c r="Q286" s="81">
        <f t="shared" si="12"/>
        <v>100000</v>
      </c>
      <c r="R286" s="86">
        <v>285</v>
      </c>
      <c r="S286" s="87">
        <v>300000</v>
      </c>
      <c r="T286" s="81">
        <f t="shared" si="13"/>
        <v>1052.6315789473683</v>
      </c>
      <c r="U286" s="85" t="s">
        <v>396</v>
      </c>
      <c r="V286" s="165"/>
      <c r="W286" s="87"/>
      <c r="X286" s="103"/>
      <c r="Y286" s="104"/>
      <c r="Z286" s="105"/>
      <c r="AA286" s="96">
        <v>53500</v>
      </c>
      <c r="AB286" s="97">
        <v>60000</v>
      </c>
      <c r="AC286" s="98">
        <v>65000</v>
      </c>
    </row>
    <row r="287" spans="1:29" s="4" customFormat="1" ht="27" customHeight="1" x14ac:dyDescent="0.15">
      <c r="A287" s="19"/>
      <c r="B287" s="79" t="s">
        <v>97</v>
      </c>
      <c r="C287" s="146">
        <v>283</v>
      </c>
      <c r="D287" s="299" t="s">
        <v>49</v>
      </c>
      <c r="E287" s="56">
        <v>5</v>
      </c>
      <c r="F287" s="99"/>
      <c r="G287" s="90"/>
      <c r="H287" s="91"/>
      <c r="I287" s="81"/>
      <c r="J287" s="90"/>
      <c r="K287" s="91"/>
      <c r="L287" s="81"/>
      <c r="M287" s="93"/>
      <c r="N287" s="94">
        <v>10</v>
      </c>
      <c r="O287" s="86">
        <v>66</v>
      </c>
      <c r="P287" s="87">
        <v>2198607</v>
      </c>
      <c r="Q287" s="81">
        <f t="shared" si="12"/>
        <v>33312.227272727272</v>
      </c>
      <c r="R287" s="86">
        <v>7339</v>
      </c>
      <c r="S287" s="87">
        <v>2198607</v>
      </c>
      <c r="T287" s="81">
        <f t="shared" si="13"/>
        <v>299.57855293636737</v>
      </c>
      <c r="U287" s="85" t="s">
        <v>392</v>
      </c>
      <c r="V287" s="165"/>
      <c r="W287" s="87"/>
      <c r="X287" s="103"/>
      <c r="Y287" s="104"/>
      <c r="Z287" s="105"/>
      <c r="AA287" s="96">
        <v>33636.36363636364</v>
      </c>
      <c r="AB287" s="97">
        <v>33939.393939393936</v>
      </c>
      <c r="AC287" s="98">
        <v>34242.42424242424</v>
      </c>
    </row>
    <row r="288" spans="1:29" s="4" customFormat="1" ht="27" customHeight="1" x14ac:dyDescent="0.15">
      <c r="A288" s="19"/>
      <c r="B288" s="79" t="s">
        <v>97</v>
      </c>
      <c r="C288" s="146">
        <v>284</v>
      </c>
      <c r="D288" s="299" t="s">
        <v>430</v>
      </c>
      <c r="E288" s="56">
        <v>5</v>
      </c>
      <c r="F288" s="99"/>
      <c r="G288" s="90"/>
      <c r="H288" s="91"/>
      <c r="I288" s="81"/>
      <c r="J288" s="90"/>
      <c r="K288" s="91"/>
      <c r="L288" s="81"/>
      <c r="M288" s="93"/>
      <c r="N288" s="94">
        <v>13</v>
      </c>
      <c r="O288" s="86">
        <v>3</v>
      </c>
      <c r="P288" s="87">
        <v>3734</v>
      </c>
      <c r="Q288" s="81">
        <f t="shared" si="12"/>
        <v>1244.6666666666667</v>
      </c>
      <c r="R288" s="86">
        <v>84</v>
      </c>
      <c r="S288" s="87">
        <v>3734</v>
      </c>
      <c r="T288" s="81">
        <f t="shared" si="13"/>
        <v>44.452380952380949</v>
      </c>
      <c r="U288" s="85" t="s">
        <v>396</v>
      </c>
      <c r="V288" s="165"/>
      <c r="W288" s="87"/>
      <c r="X288" s="103"/>
      <c r="Y288" s="104"/>
      <c r="Z288" s="105"/>
      <c r="AA288" s="96">
        <v>3619</v>
      </c>
      <c r="AB288" s="97">
        <v>3757.1</v>
      </c>
      <c r="AC288" s="98">
        <v>4508.5200000000004</v>
      </c>
    </row>
    <row r="289" spans="1:29" s="4" customFormat="1" ht="27" customHeight="1" x14ac:dyDescent="0.15">
      <c r="A289" s="19"/>
      <c r="B289" s="79" t="s">
        <v>97</v>
      </c>
      <c r="C289" s="146">
        <v>285</v>
      </c>
      <c r="D289" s="299" t="s">
        <v>431</v>
      </c>
      <c r="E289" s="56">
        <v>5</v>
      </c>
      <c r="F289" s="99"/>
      <c r="G289" s="90"/>
      <c r="H289" s="91"/>
      <c r="I289" s="81"/>
      <c r="J289" s="90"/>
      <c r="K289" s="91"/>
      <c r="L289" s="81"/>
      <c r="M289" s="93"/>
      <c r="N289" s="94">
        <v>20</v>
      </c>
      <c r="O289" s="86">
        <v>99</v>
      </c>
      <c r="P289" s="87">
        <v>396864</v>
      </c>
      <c r="Q289" s="81">
        <f t="shared" si="12"/>
        <v>4008.7272727272725</v>
      </c>
      <c r="R289" s="86">
        <v>2088</v>
      </c>
      <c r="S289" s="87">
        <v>396864</v>
      </c>
      <c r="T289" s="81">
        <f t="shared" si="13"/>
        <v>190.06896551724137</v>
      </c>
      <c r="U289" s="85" t="s">
        <v>398</v>
      </c>
      <c r="V289" s="165"/>
      <c r="W289" s="87"/>
      <c r="X289" s="103"/>
      <c r="Y289" s="104"/>
      <c r="Z289" s="105"/>
      <c r="AA289" s="96">
        <v>3326</v>
      </c>
      <c r="AB289" s="97">
        <v>3225.6</v>
      </c>
      <c r="AC289" s="98">
        <v>3242.4</v>
      </c>
    </row>
    <row r="290" spans="1:29" s="4" customFormat="1" ht="27" customHeight="1" x14ac:dyDescent="0.15">
      <c r="A290" s="19"/>
      <c r="B290" s="79" t="s">
        <v>97</v>
      </c>
      <c r="C290" s="146">
        <v>286</v>
      </c>
      <c r="D290" s="299" t="s">
        <v>450</v>
      </c>
      <c r="E290" s="56">
        <v>4</v>
      </c>
      <c r="F290" s="99"/>
      <c r="G290" s="90"/>
      <c r="H290" s="91"/>
      <c r="I290" s="81"/>
      <c r="J290" s="90"/>
      <c r="K290" s="91"/>
      <c r="L290" s="81"/>
      <c r="M290" s="93"/>
      <c r="N290" s="94">
        <v>20</v>
      </c>
      <c r="O290" s="86">
        <v>22</v>
      </c>
      <c r="P290" s="87">
        <v>237483</v>
      </c>
      <c r="Q290" s="81">
        <f t="shared" si="12"/>
        <v>10794.681818181818</v>
      </c>
      <c r="R290" s="86">
        <v>836</v>
      </c>
      <c r="S290" s="87">
        <v>237483</v>
      </c>
      <c r="T290" s="81">
        <f t="shared" si="13"/>
        <v>284.07057416267941</v>
      </c>
      <c r="U290" s="85" t="s">
        <v>393</v>
      </c>
      <c r="V290" s="165"/>
      <c r="W290" s="87"/>
      <c r="X290" s="103"/>
      <c r="Y290" s="104"/>
      <c r="Z290" s="105"/>
      <c r="AA290" s="96">
        <v>15000</v>
      </c>
      <c r="AB290" s="97">
        <v>16000</v>
      </c>
      <c r="AC290" s="98">
        <v>17000</v>
      </c>
    </row>
    <row r="291" spans="1:29" s="4" customFormat="1" ht="27" customHeight="1" x14ac:dyDescent="0.15">
      <c r="A291" s="19"/>
      <c r="B291" s="79" t="s">
        <v>97</v>
      </c>
      <c r="C291" s="146">
        <v>287</v>
      </c>
      <c r="D291" s="299" t="s">
        <v>434</v>
      </c>
      <c r="E291" s="56">
        <v>4</v>
      </c>
      <c r="F291" s="99"/>
      <c r="G291" s="90"/>
      <c r="H291" s="91"/>
      <c r="I291" s="81"/>
      <c r="J291" s="90"/>
      <c r="K291" s="91"/>
      <c r="L291" s="81"/>
      <c r="M291" s="93"/>
      <c r="N291" s="94">
        <v>20</v>
      </c>
      <c r="O291" s="86">
        <v>20</v>
      </c>
      <c r="P291" s="87">
        <v>71529</v>
      </c>
      <c r="Q291" s="81">
        <f t="shared" si="12"/>
        <v>3576.45</v>
      </c>
      <c r="R291" s="86">
        <v>741</v>
      </c>
      <c r="S291" s="87">
        <v>71529</v>
      </c>
      <c r="T291" s="81">
        <f t="shared" si="13"/>
        <v>96.530364372469634</v>
      </c>
      <c r="U291" s="85" t="s">
        <v>393</v>
      </c>
      <c r="V291" s="165"/>
      <c r="W291" s="87"/>
      <c r="X291" s="103"/>
      <c r="Y291" s="104"/>
      <c r="Z291" s="105"/>
      <c r="AA291" s="96">
        <v>4105.6910569105694</v>
      </c>
      <c r="AB291" s="97">
        <v>6159.090909090909</v>
      </c>
      <c r="AC291" s="98">
        <v>6479.166666666667</v>
      </c>
    </row>
    <row r="292" spans="1:29" s="4" customFormat="1" ht="27" customHeight="1" x14ac:dyDescent="0.15">
      <c r="A292" s="19"/>
      <c r="B292" s="79" t="s">
        <v>97</v>
      </c>
      <c r="C292" s="146">
        <v>288</v>
      </c>
      <c r="D292" s="299" t="s">
        <v>451</v>
      </c>
      <c r="E292" s="56">
        <v>6</v>
      </c>
      <c r="F292" s="99"/>
      <c r="G292" s="90"/>
      <c r="H292" s="91"/>
      <c r="I292" s="81"/>
      <c r="J292" s="90"/>
      <c r="K292" s="91"/>
      <c r="L292" s="81"/>
      <c r="M292" s="93"/>
      <c r="N292" s="94">
        <v>20</v>
      </c>
      <c r="O292" s="86"/>
      <c r="P292" s="87"/>
      <c r="Q292" s="81"/>
      <c r="R292" s="86"/>
      <c r="S292" s="87"/>
      <c r="T292" s="81"/>
      <c r="U292" s="85" t="s">
        <v>400</v>
      </c>
      <c r="V292" s="165"/>
      <c r="W292" s="87"/>
      <c r="X292" s="103"/>
      <c r="Y292" s="104"/>
      <c r="Z292" s="105"/>
      <c r="AA292" s="96">
        <v>15000</v>
      </c>
      <c r="AB292" s="97">
        <v>17010</v>
      </c>
      <c r="AC292" s="98">
        <v>17010</v>
      </c>
    </row>
    <row r="293" spans="1:29" s="4" customFormat="1" ht="27" customHeight="1" x14ac:dyDescent="0.15">
      <c r="A293" s="19"/>
      <c r="B293" s="79" t="s">
        <v>97</v>
      </c>
      <c r="C293" s="146">
        <v>289</v>
      </c>
      <c r="D293" s="299" t="s">
        <v>452</v>
      </c>
      <c r="E293" s="56">
        <v>4</v>
      </c>
      <c r="F293" s="99"/>
      <c r="G293" s="90"/>
      <c r="H293" s="91"/>
      <c r="I293" s="81"/>
      <c r="J293" s="90"/>
      <c r="K293" s="91"/>
      <c r="L293" s="81"/>
      <c r="M293" s="93"/>
      <c r="N293" s="94">
        <v>20</v>
      </c>
      <c r="O293" s="86">
        <v>20</v>
      </c>
      <c r="P293" s="87">
        <v>99896</v>
      </c>
      <c r="Q293" s="81">
        <f t="shared" si="12"/>
        <v>4994.8</v>
      </c>
      <c r="R293" s="86">
        <v>495</v>
      </c>
      <c r="S293" s="87">
        <v>99896</v>
      </c>
      <c r="T293" s="81">
        <f t="shared" si="13"/>
        <v>201.81010101010102</v>
      </c>
      <c r="U293" s="85" t="s">
        <v>397</v>
      </c>
      <c r="V293" s="165"/>
      <c r="W293" s="87"/>
      <c r="X293" s="103"/>
      <c r="Y293" s="104"/>
      <c r="Z293" s="105"/>
      <c r="AA293" s="96">
        <v>7250</v>
      </c>
      <c r="AB293" s="97">
        <v>9750</v>
      </c>
      <c r="AC293" s="98">
        <v>12250</v>
      </c>
    </row>
    <row r="294" spans="1:29" s="4" customFormat="1" ht="27" customHeight="1" x14ac:dyDescent="0.15">
      <c r="A294" s="19"/>
      <c r="B294" s="79" t="s">
        <v>97</v>
      </c>
      <c r="C294" s="146">
        <v>290</v>
      </c>
      <c r="D294" s="299" t="s">
        <v>453</v>
      </c>
      <c r="E294" s="56">
        <v>4</v>
      </c>
      <c r="F294" s="99"/>
      <c r="G294" s="90"/>
      <c r="H294" s="91"/>
      <c r="I294" s="81"/>
      <c r="J294" s="90"/>
      <c r="K294" s="91"/>
      <c r="L294" s="81"/>
      <c r="M294" s="93"/>
      <c r="N294" s="94">
        <v>14</v>
      </c>
      <c r="O294" s="86">
        <v>2</v>
      </c>
      <c r="P294" s="87">
        <v>17550</v>
      </c>
      <c r="Q294" s="81">
        <f t="shared" si="12"/>
        <v>8775</v>
      </c>
      <c r="R294" s="86">
        <v>191</v>
      </c>
      <c r="S294" s="87">
        <v>17550</v>
      </c>
      <c r="T294" s="81">
        <f t="shared" si="13"/>
        <v>91.8848167539267</v>
      </c>
      <c r="U294" s="85" t="s">
        <v>393</v>
      </c>
      <c r="V294" s="165"/>
      <c r="W294" s="87"/>
      <c r="X294" s="103"/>
      <c r="Y294" s="104"/>
      <c r="Z294" s="105"/>
      <c r="AA294" s="96">
        <v>15000</v>
      </c>
      <c r="AB294" s="97">
        <v>16022.727272727272</v>
      </c>
      <c r="AC294" s="98">
        <v>16948.717948717949</v>
      </c>
    </row>
    <row r="295" spans="1:29" s="4" customFormat="1" ht="27" customHeight="1" x14ac:dyDescent="0.15">
      <c r="A295" s="19"/>
      <c r="B295" s="79" t="s">
        <v>97</v>
      </c>
      <c r="C295" s="146">
        <v>291</v>
      </c>
      <c r="D295" s="299" t="s">
        <v>351</v>
      </c>
      <c r="E295" s="56">
        <v>4</v>
      </c>
      <c r="F295" s="99"/>
      <c r="G295" s="90"/>
      <c r="H295" s="91"/>
      <c r="I295" s="81"/>
      <c r="J295" s="90"/>
      <c r="K295" s="91"/>
      <c r="L295" s="81"/>
      <c r="M295" s="93"/>
      <c r="N295" s="94">
        <v>40</v>
      </c>
      <c r="O295" s="86">
        <v>99</v>
      </c>
      <c r="P295" s="87">
        <v>1035800</v>
      </c>
      <c r="Q295" s="81">
        <f t="shared" si="12"/>
        <v>10462.626262626263</v>
      </c>
      <c r="R295" s="86">
        <v>13068</v>
      </c>
      <c r="S295" s="87">
        <v>1035800</v>
      </c>
      <c r="T295" s="81">
        <f t="shared" si="13"/>
        <v>79.262320171411076</v>
      </c>
      <c r="U295" s="85" t="s">
        <v>396</v>
      </c>
      <c r="V295" s="165"/>
      <c r="W295" s="87"/>
      <c r="X295" s="103"/>
      <c r="Y295" s="104"/>
      <c r="Z295" s="105"/>
      <c r="AA295" s="96">
        <v>11000</v>
      </c>
      <c r="AB295" s="97">
        <v>12000</v>
      </c>
      <c r="AC295" s="98">
        <v>13000</v>
      </c>
    </row>
    <row r="296" spans="1:29" s="4" customFormat="1" ht="27" customHeight="1" x14ac:dyDescent="0.15">
      <c r="A296" s="19"/>
      <c r="B296" s="79" t="s">
        <v>97</v>
      </c>
      <c r="C296" s="146">
        <v>292</v>
      </c>
      <c r="D296" s="299" t="s">
        <v>454</v>
      </c>
      <c r="E296" s="56">
        <v>4</v>
      </c>
      <c r="F296" s="99"/>
      <c r="G296" s="90"/>
      <c r="H296" s="91"/>
      <c r="I296" s="81"/>
      <c r="J296" s="90"/>
      <c r="K296" s="91"/>
      <c r="L296" s="81"/>
      <c r="M296" s="93"/>
      <c r="N296" s="94">
        <v>20</v>
      </c>
      <c r="O296" s="86"/>
      <c r="P296" s="87"/>
      <c r="Q296" s="81"/>
      <c r="R296" s="86"/>
      <c r="S296" s="87"/>
      <c r="T296" s="81"/>
      <c r="U296" s="85" t="s">
        <v>400</v>
      </c>
      <c r="V296" s="165"/>
      <c r="W296" s="87"/>
      <c r="X296" s="103"/>
      <c r="Y296" s="104"/>
      <c r="Z296" s="105"/>
      <c r="AA296" s="96">
        <v>15625</v>
      </c>
      <c r="AB296" s="97">
        <v>16666.666666666668</v>
      </c>
      <c r="AC296" s="98">
        <v>16927.083333333332</v>
      </c>
    </row>
    <row r="297" spans="1:29" s="4" customFormat="1" ht="27" customHeight="1" x14ac:dyDescent="0.15">
      <c r="A297" s="19"/>
      <c r="B297" s="79" t="s">
        <v>97</v>
      </c>
      <c r="C297" s="146">
        <v>293</v>
      </c>
      <c r="D297" s="147" t="s">
        <v>455</v>
      </c>
      <c r="E297" s="56">
        <v>4</v>
      </c>
      <c r="F297" s="99"/>
      <c r="G297" s="90"/>
      <c r="H297" s="91"/>
      <c r="I297" s="81"/>
      <c r="J297" s="90"/>
      <c r="K297" s="91"/>
      <c r="L297" s="81"/>
      <c r="M297" s="93"/>
      <c r="N297" s="94">
        <v>20</v>
      </c>
      <c r="O297" s="86">
        <v>18</v>
      </c>
      <c r="P297" s="87">
        <v>352500</v>
      </c>
      <c r="Q297" s="81">
        <f t="shared" si="12"/>
        <v>19583.333333333332</v>
      </c>
      <c r="R297" s="86">
        <v>1236</v>
      </c>
      <c r="S297" s="87">
        <v>352500</v>
      </c>
      <c r="T297" s="81">
        <f t="shared" si="13"/>
        <v>285.19417475728153</v>
      </c>
      <c r="U297" s="85" t="s">
        <v>406</v>
      </c>
      <c r="V297" s="165"/>
      <c r="W297" s="87"/>
      <c r="X297" s="103"/>
      <c r="Y297" s="104"/>
      <c r="Z297" s="105"/>
      <c r="AA297" s="96">
        <v>16000</v>
      </c>
      <c r="AB297" s="97">
        <v>16500</v>
      </c>
      <c r="AC297" s="98">
        <v>17000</v>
      </c>
    </row>
    <row r="298" spans="1:29" s="4" customFormat="1" ht="27" customHeight="1" x14ac:dyDescent="0.15">
      <c r="A298" s="19"/>
      <c r="B298" s="79" t="s">
        <v>97</v>
      </c>
      <c r="C298" s="146">
        <v>294</v>
      </c>
      <c r="D298" s="299" t="s">
        <v>432</v>
      </c>
      <c r="E298" s="56">
        <v>4</v>
      </c>
      <c r="F298" s="99"/>
      <c r="G298" s="90"/>
      <c r="H298" s="91"/>
      <c r="I298" s="81"/>
      <c r="J298" s="90"/>
      <c r="K298" s="91"/>
      <c r="L298" s="81"/>
      <c r="M298" s="93"/>
      <c r="N298" s="94">
        <v>20</v>
      </c>
      <c r="O298" s="86">
        <v>93</v>
      </c>
      <c r="P298" s="87">
        <v>458560</v>
      </c>
      <c r="Q298" s="81">
        <f t="shared" si="12"/>
        <v>4930.7526881720432</v>
      </c>
      <c r="R298" s="86">
        <v>9300</v>
      </c>
      <c r="S298" s="87">
        <v>458560</v>
      </c>
      <c r="T298" s="81">
        <f t="shared" si="13"/>
        <v>49.307526881720428</v>
      </c>
      <c r="U298" s="85" t="s">
        <v>397</v>
      </c>
      <c r="V298" s="165"/>
      <c r="W298" s="87"/>
      <c r="X298" s="103"/>
      <c r="Y298" s="104"/>
      <c r="Z298" s="105"/>
      <c r="AA298" s="96">
        <v>8000</v>
      </c>
      <c r="AB298" s="97">
        <v>10000</v>
      </c>
      <c r="AC298" s="98">
        <v>15000</v>
      </c>
    </row>
    <row r="299" spans="1:29" s="4" customFormat="1" ht="27" customHeight="1" x14ac:dyDescent="0.15">
      <c r="A299" s="19"/>
      <c r="B299" s="79" t="s">
        <v>97</v>
      </c>
      <c r="C299" s="146">
        <v>295</v>
      </c>
      <c r="D299" s="299" t="s">
        <v>456</v>
      </c>
      <c r="E299" s="56">
        <v>4</v>
      </c>
      <c r="F299" s="99"/>
      <c r="G299" s="90"/>
      <c r="H299" s="91"/>
      <c r="I299" s="81"/>
      <c r="J299" s="90"/>
      <c r="K299" s="91"/>
      <c r="L299" s="81"/>
      <c r="M299" s="93"/>
      <c r="N299" s="94">
        <v>14</v>
      </c>
      <c r="O299" s="86">
        <v>1</v>
      </c>
      <c r="P299" s="87">
        <v>8750</v>
      </c>
      <c r="Q299" s="81">
        <f t="shared" si="12"/>
        <v>8750</v>
      </c>
      <c r="R299" s="86">
        <v>495</v>
      </c>
      <c r="S299" s="87">
        <v>8750</v>
      </c>
      <c r="T299" s="81">
        <f t="shared" si="13"/>
        <v>17.676767676767678</v>
      </c>
      <c r="U299" s="85" t="s">
        <v>393</v>
      </c>
      <c r="V299" s="89" t="s">
        <v>427</v>
      </c>
      <c r="W299" s="87"/>
      <c r="X299" s="103"/>
      <c r="Y299" s="104"/>
      <c r="Z299" s="105"/>
      <c r="AA299" s="96" t="s">
        <v>505</v>
      </c>
      <c r="AB299" s="97" t="s">
        <v>505</v>
      </c>
      <c r="AC299" s="98" t="s">
        <v>505</v>
      </c>
    </row>
    <row r="300" spans="1:29" s="4" customFormat="1" ht="27" customHeight="1" x14ac:dyDescent="0.15">
      <c r="A300" s="19"/>
      <c r="B300" s="79" t="s">
        <v>97</v>
      </c>
      <c r="C300" s="146">
        <v>296</v>
      </c>
      <c r="D300" s="299" t="s">
        <v>433</v>
      </c>
      <c r="E300" s="56">
        <v>4</v>
      </c>
      <c r="F300" s="99"/>
      <c r="G300" s="90"/>
      <c r="H300" s="91"/>
      <c r="I300" s="81"/>
      <c r="J300" s="90"/>
      <c r="K300" s="91"/>
      <c r="L300" s="81"/>
      <c r="M300" s="93"/>
      <c r="N300" s="94">
        <v>20</v>
      </c>
      <c r="O300" s="86">
        <v>180</v>
      </c>
      <c r="P300" s="87">
        <v>600000</v>
      </c>
      <c r="Q300" s="81">
        <f t="shared" si="12"/>
        <v>3333.3333333333335</v>
      </c>
      <c r="R300" s="86">
        <v>8000</v>
      </c>
      <c r="S300" s="87">
        <v>600000</v>
      </c>
      <c r="T300" s="81">
        <f t="shared" si="13"/>
        <v>75</v>
      </c>
      <c r="U300" s="85" t="s">
        <v>406</v>
      </c>
      <c r="V300" s="165"/>
      <c r="W300" s="87"/>
      <c r="X300" s="103"/>
      <c r="Y300" s="104"/>
      <c r="Z300" s="105"/>
      <c r="AA300" s="96">
        <v>15000</v>
      </c>
      <c r="AB300" s="97">
        <v>16666.666666666668</v>
      </c>
      <c r="AC300" s="98">
        <v>17500</v>
      </c>
    </row>
    <row r="301" spans="1:29" s="4" customFormat="1" ht="27" customHeight="1" x14ac:dyDescent="0.15">
      <c r="A301" s="19"/>
      <c r="B301" s="79" t="s">
        <v>97</v>
      </c>
      <c r="C301" s="146">
        <v>297</v>
      </c>
      <c r="D301" s="299" t="s">
        <v>457</v>
      </c>
      <c r="E301" s="56">
        <v>4</v>
      </c>
      <c r="F301" s="99"/>
      <c r="G301" s="90"/>
      <c r="H301" s="91"/>
      <c r="I301" s="81"/>
      <c r="J301" s="90"/>
      <c r="K301" s="91"/>
      <c r="L301" s="81"/>
      <c r="M301" s="93"/>
      <c r="N301" s="94">
        <v>20</v>
      </c>
      <c r="O301" s="86"/>
      <c r="P301" s="87"/>
      <c r="Q301" s="81"/>
      <c r="R301" s="86"/>
      <c r="S301" s="87"/>
      <c r="T301" s="81"/>
      <c r="U301" s="85" t="s">
        <v>400</v>
      </c>
      <c r="V301" s="165"/>
      <c r="W301" s="87"/>
      <c r="X301" s="103"/>
      <c r="Y301" s="104"/>
      <c r="Z301" s="105"/>
      <c r="AA301" s="96">
        <v>4872.1606496214199</v>
      </c>
      <c r="AB301" s="97">
        <v>8013.1147540983602</v>
      </c>
      <c r="AC301" s="98">
        <v>12068.531468531468</v>
      </c>
    </row>
    <row r="302" spans="1:29" s="4" customFormat="1" ht="27" customHeight="1" x14ac:dyDescent="0.15">
      <c r="A302" s="19"/>
      <c r="B302" s="79" t="s">
        <v>97</v>
      </c>
      <c r="C302" s="146">
        <v>298</v>
      </c>
      <c r="D302" s="299" t="s">
        <v>458</v>
      </c>
      <c r="E302" s="56">
        <v>4</v>
      </c>
      <c r="F302" s="99"/>
      <c r="G302" s="90"/>
      <c r="H302" s="91"/>
      <c r="I302" s="81"/>
      <c r="J302" s="90"/>
      <c r="K302" s="91"/>
      <c r="L302" s="81"/>
      <c r="M302" s="93"/>
      <c r="N302" s="94">
        <v>10</v>
      </c>
      <c r="O302" s="86"/>
      <c r="P302" s="87"/>
      <c r="Q302" s="81"/>
      <c r="R302" s="86"/>
      <c r="S302" s="87"/>
      <c r="T302" s="81"/>
      <c r="U302" s="85" t="s">
        <v>400</v>
      </c>
      <c r="V302" s="165"/>
      <c r="W302" s="87"/>
      <c r="X302" s="103"/>
      <c r="Y302" s="104"/>
      <c r="Z302" s="105"/>
      <c r="AA302" s="96">
        <v>1333.3333333333333</v>
      </c>
      <c r="AB302" s="97">
        <v>1666.6666666666667</v>
      </c>
      <c r="AC302" s="98">
        <v>2000</v>
      </c>
    </row>
    <row r="303" spans="1:29" s="4" customFormat="1" ht="27" customHeight="1" x14ac:dyDescent="0.15">
      <c r="A303" s="19"/>
      <c r="B303" s="79" t="s">
        <v>97</v>
      </c>
      <c r="C303" s="146">
        <v>299</v>
      </c>
      <c r="D303" s="299" t="s">
        <v>435</v>
      </c>
      <c r="E303" s="56">
        <v>4</v>
      </c>
      <c r="F303" s="99"/>
      <c r="G303" s="90"/>
      <c r="H303" s="91"/>
      <c r="I303" s="81"/>
      <c r="J303" s="90"/>
      <c r="K303" s="91"/>
      <c r="L303" s="81"/>
      <c r="M303" s="93"/>
      <c r="N303" s="94">
        <v>10</v>
      </c>
      <c r="O303" s="86">
        <v>41</v>
      </c>
      <c r="P303" s="87">
        <v>516675</v>
      </c>
      <c r="Q303" s="81">
        <f t="shared" si="12"/>
        <v>12601.829268292682</v>
      </c>
      <c r="R303" s="86">
        <v>4927</v>
      </c>
      <c r="S303" s="87">
        <v>516675</v>
      </c>
      <c r="T303" s="81">
        <f t="shared" si="13"/>
        <v>104.86604424599147</v>
      </c>
      <c r="U303" s="85" t="s">
        <v>392</v>
      </c>
      <c r="V303" s="165"/>
      <c r="W303" s="87"/>
      <c r="X303" s="103"/>
      <c r="Y303" s="104"/>
      <c r="Z303" s="105"/>
      <c r="AA303" s="96">
        <v>15625</v>
      </c>
      <c r="AB303" s="97">
        <v>17916.666666666668</v>
      </c>
      <c r="AC303" s="98">
        <v>20625</v>
      </c>
    </row>
    <row r="304" spans="1:29" s="4" customFormat="1" ht="27" customHeight="1" x14ac:dyDescent="0.15">
      <c r="A304" s="19"/>
      <c r="B304" s="79" t="s">
        <v>97</v>
      </c>
      <c r="C304" s="146">
        <v>300</v>
      </c>
      <c r="D304" s="147" t="s">
        <v>459</v>
      </c>
      <c r="E304" s="56">
        <v>4</v>
      </c>
      <c r="F304" s="99"/>
      <c r="G304" s="90"/>
      <c r="H304" s="91"/>
      <c r="I304" s="81"/>
      <c r="J304" s="90"/>
      <c r="K304" s="91"/>
      <c r="L304" s="81"/>
      <c r="M304" s="93"/>
      <c r="N304" s="94">
        <v>20</v>
      </c>
      <c r="O304" s="86"/>
      <c r="P304" s="87"/>
      <c r="Q304" s="81"/>
      <c r="R304" s="86"/>
      <c r="S304" s="87"/>
      <c r="T304" s="81"/>
      <c r="U304" s="85" t="s">
        <v>396</v>
      </c>
      <c r="V304" s="165"/>
      <c r="W304" s="296" t="s">
        <v>508</v>
      </c>
      <c r="X304" s="103"/>
      <c r="Y304" s="104"/>
      <c r="Z304" s="105"/>
      <c r="AA304" s="96">
        <v>15342.465753424658</v>
      </c>
      <c r="AB304" s="97">
        <v>16833.333333333332</v>
      </c>
      <c r="AC304" s="98">
        <v>17229.166666666668</v>
      </c>
    </row>
    <row r="305" spans="1:29" s="4" customFormat="1" ht="27" customHeight="1" x14ac:dyDescent="0.15">
      <c r="A305" s="19"/>
      <c r="B305" s="79" t="s">
        <v>97</v>
      </c>
      <c r="C305" s="146">
        <v>301</v>
      </c>
      <c r="D305" s="299" t="s">
        <v>436</v>
      </c>
      <c r="E305" s="56">
        <v>4</v>
      </c>
      <c r="F305" s="99"/>
      <c r="G305" s="90"/>
      <c r="H305" s="91"/>
      <c r="I305" s="81"/>
      <c r="J305" s="90"/>
      <c r="K305" s="91"/>
      <c r="L305" s="81"/>
      <c r="M305" s="93"/>
      <c r="N305" s="94">
        <v>20</v>
      </c>
      <c r="O305" s="86"/>
      <c r="P305" s="87"/>
      <c r="Q305" s="81"/>
      <c r="R305" s="86"/>
      <c r="S305" s="87"/>
      <c r="T305" s="81"/>
      <c r="U305" s="85" t="s">
        <v>400</v>
      </c>
      <c r="V305" s="165"/>
      <c r="W305" s="87"/>
      <c r="X305" s="103"/>
      <c r="Y305" s="104"/>
      <c r="Z305" s="105"/>
      <c r="AA305" s="96">
        <v>18085.87</v>
      </c>
      <c r="AB305" s="97">
        <v>18085.87</v>
      </c>
      <c r="AC305" s="98">
        <v>19593.025833333333</v>
      </c>
    </row>
    <row r="306" spans="1:29" s="4" customFormat="1" ht="27" customHeight="1" x14ac:dyDescent="0.15">
      <c r="A306" s="19"/>
      <c r="B306" s="79" t="s">
        <v>97</v>
      </c>
      <c r="C306" s="146">
        <v>302</v>
      </c>
      <c r="D306" s="299" t="s">
        <v>460</v>
      </c>
      <c r="E306" s="56">
        <v>4</v>
      </c>
      <c r="F306" s="99"/>
      <c r="G306" s="90"/>
      <c r="H306" s="91"/>
      <c r="I306" s="81"/>
      <c r="J306" s="90"/>
      <c r="K306" s="91"/>
      <c r="L306" s="81"/>
      <c r="M306" s="93"/>
      <c r="N306" s="94">
        <v>20</v>
      </c>
      <c r="O306" s="86">
        <v>30</v>
      </c>
      <c r="P306" s="87">
        <v>238265</v>
      </c>
      <c r="Q306" s="81">
        <f t="shared" si="12"/>
        <v>7942.166666666667</v>
      </c>
      <c r="R306" s="86">
        <v>1708</v>
      </c>
      <c r="S306" s="87">
        <v>238265</v>
      </c>
      <c r="T306" s="81">
        <f t="shared" si="13"/>
        <v>139.49941451990631</v>
      </c>
      <c r="U306" s="85" t="s">
        <v>477</v>
      </c>
      <c r="V306" s="165"/>
      <c r="W306" s="87"/>
      <c r="X306" s="103"/>
      <c r="Y306" s="104"/>
      <c r="Z306" s="105"/>
      <c r="AA306" s="96">
        <v>16000</v>
      </c>
      <c r="AB306" s="97">
        <v>17000</v>
      </c>
      <c r="AC306" s="98">
        <v>18000</v>
      </c>
    </row>
    <row r="307" spans="1:29" s="4" customFormat="1" ht="27" customHeight="1" x14ac:dyDescent="0.15">
      <c r="A307" s="19"/>
      <c r="B307" s="79" t="s">
        <v>97</v>
      </c>
      <c r="C307" s="146">
        <v>303</v>
      </c>
      <c r="D307" s="299" t="s">
        <v>461</v>
      </c>
      <c r="E307" s="56">
        <v>6</v>
      </c>
      <c r="F307" s="99"/>
      <c r="G307" s="90"/>
      <c r="H307" s="91"/>
      <c r="I307" s="81"/>
      <c r="J307" s="90"/>
      <c r="K307" s="91"/>
      <c r="L307" s="81"/>
      <c r="M307" s="93"/>
      <c r="N307" s="94">
        <v>10</v>
      </c>
      <c r="O307" s="86"/>
      <c r="P307" s="87"/>
      <c r="Q307" s="81"/>
      <c r="R307" s="86"/>
      <c r="S307" s="87"/>
      <c r="T307" s="81"/>
      <c r="U307" s="85" t="s">
        <v>400</v>
      </c>
      <c r="V307" s="165"/>
      <c r="W307" s="87"/>
      <c r="X307" s="103"/>
      <c r="Y307" s="104"/>
      <c r="Z307" s="105"/>
      <c r="AA307" s="96">
        <v>8745</v>
      </c>
      <c r="AB307" s="97">
        <v>10401</v>
      </c>
      <c r="AC307" s="98">
        <v>12057</v>
      </c>
    </row>
    <row r="308" spans="1:29" s="4" customFormat="1" ht="27" customHeight="1" x14ac:dyDescent="0.15">
      <c r="A308" s="19"/>
      <c r="B308" s="79" t="s">
        <v>97</v>
      </c>
      <c r="C308" s="146">
        <v>304</v>
      </c>
      <c r="D308" s="299" t="s">
        <v>462</v>
      </c>
      <c r="E308" s="56">
        <v>4</v>
      </c>
      <c r="F308" s="99"/>
      <c r="G308" s="90"/>
      <c r="H308" s="91"/>
      <c r="I308" s="81"/>
      <c r="J308" s="90"/>
      <c r="K308" s="91"/>
      <c r="L308" s="81"/>
      <c r="M308" s="93"/>
      <c r="N308" s="94">
        <v>20</v>
      </c>
      <c r="O308" s="86"/>
      <c r="P308" s="87"/>
      <c r="Q308" s="81"/>
      <c r="R308" s="86"/>
      <c r="S308" s="87"/>
      <c r="T308" s="81"/>
      <c r="U308" s="85" t="s">
        <v>400</v>
      </c>
      <c r="V308" s="165"/>
      <c r="W308" s="87"/>
      <c r="X308" s="103"/>
      <c r="Y308" s="104"/>
      <c r="Z308" s="105"/>
      <c r="AA308" s="96">
        <v>10000</v>
      </c>
      <c r="AB308" s="97">
        <v>10000</v>
      </c>
      <c r="AC308" s="98">
        <v>10200</v>
      </c>
    </row>
    <row r="309" spans="1:29" s="4" customFormat="1" ht="27" customHeight="1" x14ac:dyDescent="0.15">
      <c r="A309" s="19"/>
      <c r="B309" s="79" t="s">
        <v>97</v>
      </c>
      <c r="C309" s="146">
        <v>305</v>
      </c>
      <c r="D309" s="299" t="s">
        <v>437</v>
      </c>
      <c r="E309" s="56">
        <v>4</v>
      </c>
      <c r="F309" s="99"/>
      <c r="G309" s="90"/>
      <c r="H309" s="91"/>
      <c r="I309" s="81"/>
      <c r="J309" s="90"/>
      <c r="K309" s="91"/>
      <c r="L309" s="81"/>
      <c r="M309" s="93"/>
      <c r="N309" s="94">
        <v>14</v>
      </c>
      <c r="O309" s="86">
        <v>45</v>
      </c>
      <c r="P309" s="87">
        <v>211770</v>
      </c>
      <c r="Q309" s="81">
        <f t="shared" si="12"/>
        <v>4706</v>
      </c>
      <c r="R309" s="86">
        <v>1292</v>
      </c>
      <c r="S309" s="87">
        <v>211770</v>
      </c>
      <c r="T309" s="81">
        <f t="shared" si="13"/>
        <v>163.90866873065016</v>
      </c>
      <c r="U309" s="85" t="s">
        <v>477</v>
      </c>
      <c r="V309" s="165"/>
      <c r="W309" s="87"/>
      <c r="X309" s="103"/>
      <c r="Y309" s="104"/>
      <c r="Z309" s="105"/>
      <c r="AA309" s="96">
        <v>10000</v>
      </c>
      <c r="AB309" s="97">
        <v>12000</v>
      </c>
      <c r="AC309" s="98">
        <v>15000</v>
      </c>
    </row>
    <row r="310" spans="1:29" s="4" customFormat="1" ht="27" customHeight="1" x14ac:dyDescent="0.15">
      <c r="A310" s="19"/>
      <c r="B310" s="79" t="s">
        <v>97</v>
      </c>
      <c r="C310" s="146">
        <v>306</v>
      </c>
      <c r="D310" s="299" t="s">
        <v>438</v>
      </c>
      <c r="E310" s="56">
        <v>2</v>
      </c>
      <c r="F310" s="99"/>
      <c r="G310" s="90"/>
      <c r="H310" s="91"/>
      <c r="I310" s="81"/>
      <c r="J310" s="90"/>
      <c r="K310" s="91"/>
      <c r="L310" s="81"/>
      <c r="M310" s="93"/>
      <c r="N310" s="94">
        <v>13</v>
      </c>
      <c r="O310" s="86">
        <v>141</v>
      </c>
      <c r="P310" s="87">
        <v>402805</v>
      </c>
      <c r="Q310" s="81">
        <f t="shared" si="12"/>
        <v>2856.7730496453901</v>
      </c>
      <c r="R310" s="86">
        <v>2958</v>
      </c>
      <c r="S310" s="87">
        <v>402805</v>
      </c>
      <c r="T310" s="81">
        <f t="shared" si="13"/>
        <v>136.17478025693035</v>
      </c>
      <c r="U310" s="85" t="s">
        <v>397</v>
      </c>
      <c r="V310" s="165"/>
      <c r="W310" s="87"/>
      <c r="X310" s="103"/>
      <c r="Y310" s="104"/>
      <c r="Z310" s="105"/>
      <c r="AA310" s="96">
        <v>5111.1111111111113</v>
      </c>
      <c r="AB310" s="97">
        <v>6222.2222222222226</v>
      </c>
      <c r="AC310" s="98">
        <v>7333.333333333333</v>
      </c>
    </row>
    <row r="311" spans="1:29" s="4" customFormat="1" ht="27" customHeight="1" x14ac:dyDescent="0.15">
      <c r="A311" s="19"/>
      <c r="B311" s="79" t="s">
        <v>97</v>
      </c>
      <c r="C311" s="146">
        <v>307</v>
      </c>
      <c r="D311" s="299" t="s">
        <v>439</v>
      </c>
      <c r="E311" s="56">
        <v>2</v>
      </c>
      <c r="F311" s="99"/>
      <c r="G311" s="90"/>
      <c r="H311" s="91"/>
      <c r="I311" s="81"/>
      <c r="J311" s="90"/>
      <c r="K311" s="91"/>
      <c r="L311" s="81"/>
      <c r="M311" s="93"/>
      <c r="N311" s="94">
        <v>15</v>
      </c>
      <c r="O311" s="86"/>
      <c r="P311" s="87"/>
      <c r="Q311" s="81"/>
      <c r="R311" s="86"/>
      <c r="S311" s="87"/>
      <c r="T311" s="81"/>
      <c r="U311" s="85" t="s">
        <v>400</v>
      </c>
      <c r="V311" s="165"/>
      <c r="W311" s="87"/>
      <c r="X311" s="103"/>
      <c r="Y311" s="104"/>
      <c r="Z311" s="105"/>
      <c r="AA311" s="96">
        <v>10069.444444444445</v>
      </c>
      <c r="AB311" s="97">
        <v>10416.666666666666</v>
      </c>
      <c r="AC311" s="98">
        <v>10763.888888888889</v>
      </c>
    </row>
    <row r="312" spans="1:29" s="4" customFormat="1" ht="27" customHeight="1" x14ac:dyDescent="0.15">
      <c r="A312" s="19"/>
      <c r="B312" s="79" t="s">
        <v>97</v>
      </c>
      <c r="C312" s="146">
        <v>308</v>
      </c>
      <c r="D312" s="299" t="s">
        <v>440</v>
      </c>
      <c r="E312" s="56">
        <v>2</v>
      </c>
      <c r="F312" s="99"/>
      <c r="G312" s="90"/>
      <c r="H312" s="91"/>
      <c r="I312" s="81"/>
      <c r="J312" s="90"/>
      <c r="K312" s="91"/>
      <c r="L312" s="81"/>
      <c r="M312" s="93"/>
      <c r="N312" s="94">
        <v>22</v>
      </c>
      <c r="O312" s="86"/>
      <c r="P312" s="87"/>
      <c r="Q312" s="81"/>
      <c r="R312" s="86"/>
      <c r="S312" s="87"/>
      <c r="T312" s="81"/>
      <c r="U312" s="85" t="s">
        <v>400</v>
      </c>
      <c r="V312" s="165"/>
      <c r="W312" s="87"/>
      <c r="X312" s="103"/>
      <c r="Y312" s="104"/>
      <c r="Z312" s="105"/>
      <c r="AA312" s="96">
        <v>10037.878787878788</v>
      </c>
      <c r="AB312" s="97">
        <v>10606.060606060606</v>
      </c>
      <c r="AC312" s="98">
        <v>11363.636363636364</v>
      </c>
    </row>
    <row r="313" spans="1:29" s="4" customFormat="1" ht="27" customHeight="1" x14ac:dyDescent="0.15">
      <c r="A313" s="19"/>
      <c r="B313" s="79" t="s">
        <v>97</v>
      </c>
      <c r="C313" s="146">
        <v>309</v>
      </c>
      <c r="D313" s="299" t="s">
        <v>463</v>
      </c>
      <c r="E313" s="56">
        <v>2</v>
      </c>
      <c r="F313" s="99"/>
      <c r="G313" s="90"/>
      <c r="H313" s="91"/>
      <c r="I313" s="81"/>
      <c r="J313" s="90"/>
      <c r="K313" s="91"/>
      <c r="L313" s="81"/>
      <c r="M313" s="93"/>
      <c r="N313" s="94">
        <v>40</v>
      </c>
      <c r="O313" s="86">
        <v>400</v>
      </c>
      <c r="P313" s="87">
        <v>3974436</v>
      </c>
      <c r="Q313" s="81">
        <f t="shared" si="12"/>
        <v>9936.09</v>
      </c>
      <c r="R313" s="86">
        <v>48004</v>
      </c>
      <c r="S313" s="87">
        <v>3974436</v>
      </c>
      <c r="T313" s="81">
        <f t="shared" si="13"/>
        <v>82.793850512457297</v>
      </c>
      <c r="U313" s="85" t="s">
        <v>392</v>
      </c>
      <c r="V313" s="165"/>
      <c r="W313" s="87"/>
      <c r="X313" s="103"/>
      <c r="Y313" s="104"/>
      <c r="Z313" s="105"/>
      <c r="AA313" s="96">
        <v>8645.8333333333339</v>
      </c>
      <c r="AB313" s="97">
        <v>9114.5833333333339</v>
      </c>
      <c r="AC313" s="98">
        <v>9583.3333333333339</v>
      </c>
    </row>
    <row r="314" spans="1:29" s="4" customFormat="1" ht="27" customHeight="1" x14ac:dyDescent="0.15">
      <c r="A314" s="19"/>
      <c r="B314" s="79" t="s">
        <v>97</v>
      </c>
      <c r="C314" s="146">
        <v>310</v>
      </c>
      <c r="D314" s="299" t="s">
        <v>441</v>
      </c>
      <c r="E314" s="56">
        <v>2</v>
      </c>
      <c r="F314" s="99"/>
      <c r="G314" s="90"/>
      <c r="H314" s="91"/>
      <c r="I314" s="81"/>
      <c r="J314" s="90"/>
      <c r="K314" s="91"/>
      <c r="L314" s="81"/>
      <c r="M314" s="93"/>
      <c r="N314" s="94">
        <v>32</v>
      </c>
      <c r="O314" s="86">
        <v>324</v>
      </c>
      <c r="P314" s="87">
        <v>5706288</v>
      </c>
      <c r="Q314" s="81">
        <f t="shared" si="12"/>
        <v>17612</v>
      </c>
      <c r="R314" s="86">
        <v>38880</v>
      </c>
      <c r="S314" s="87">
        <v>5706288</v>
      </c>
      <c r="T314" s="81">
        <f t="shared" si="13"/>
        <v>146.76666666666668</v>
      </c>
      <c r="U314" s="85" t="s">
        <v>399</v>
      </c>
      <c r="V314" s="165"/>
      <c r="W314" s="87"/>
      <c r="X314" s="103"/>
      <c r="Y314" s="104"/>
      <c r="Z314" s="105"/>
      <c r="AA314" s="96">
        <v>17927.536231884056</v>
      </c>
      <c r="AB314" s="97">
        <v>18142.105263157893</v>
      </c>
      <c r="AC314" s="98">
        <v>18321.28514056225</v>
      </c>
    </row>
    <row r="315" spans="1:29" s="4" customFormat="1" ht="27" customHeight="1" x14ac:dyDescent="0.15">
      <c r="A315" s="19"/>
      <c r="B315" s="79" t="s">
        <v>97</v>
      </c>
      <c r="C315" s="146">
        <v>311</v>
      </c>
      <c r="D315" s="299" t="s">
        <v>442</v>
      </c>
      <c r="E315" s="56">
        <v>2</v>
      </c>
      <c r="F315" s="99"/>
      <c r="G315" s="90"/>
      <c r="H315" s="91"/>
      <c r="I315" s="81"/>
      <c r="J315" s="90"/>
      <c r="K315" s="91"/>
      <c r="L315" s="81"/>
      <c r="M315" s="93"/>
      <c r="N315" s="94">
        <v>20</v>
      </c>
      <c r="O315" s="86">
        <v>64</v>
      </c>
      <c r="P315" s="87">
        <v>896896</v>
      </c>
      <c r="Q315" s="81">
        <f t="shared" si="12"/>
        <v>14014</v>
      </c>
      <c r="R315" s="86">
        <v>5312</v>
      </c>
      <c r="S315" s="87">
        <v>896896</v>
      </c>
      <c r="T315" s="81">
        <f t="shared" si="13"/>
        <v>168.84337349397592</v>
      </c>
      <c r="U315" s="85" t="s">
        <v>397</v>
      </c>
      <c r="V315" s="165"/>
      <c r="W315" s="87"/>
      <c r="X315" s="103"/>
      <c r="Y315" s="104"/>
      <c r="Z315" s="105"/>
      <c r="AA315" s="96">
        <v>15000</v>
      </c>
      <c r="AB315" s="97">
        <v>16000</v>
      </c>
      <c r="AC315" s="98">
        <v>17000</v>
      </c>
    </row>
    <row r="316" spans="1:29" s="4" customFormat="1" ht="27" customHeight="1" x14ac:dyDescent="0.15">
      <c r="A316" s="19"/>
      <c r="B316" s="79" t="s">
        <v>97</v>
      </c>
      <c r="C316" s="146">
        <v>312</v>
      </c>
      <c r="D316" s="299" t="s">
        <v>464</v>
      </c>
      <c r="E316" s="56">
        <v>2</v>
      </c>
      <c r="F316" s="99"/>
      <c r="G316" s="90"/>
      <c r="H316" s="91"/>
      <c r="I316" s="81"/>
      <c r="J316" s="90"/>
      <c r="K316" s="91"/>
      <c r="L316" s="81"/>
      <c r="M316" s="93"/>
      <c r="N316" s="94">
        <v>10</v>
      </c>
      <c r="O316" s="86">
        <v>108</v>
      </c>
      <c r="P316" s="87">
        <v>331717</v>
      </c>
      <c r="Q316" s="81">
        <f t="shared" si="12"/>
        <v>3071.4537037037039</v>
      </c>
      <c r="R316" s="86">
        <v>4944</v>
      </c>
      <c r="S316" s="87">
        <v>331717</v>
      </c>
      <c r="T316" s="81">
        <f t="shared" si="13"/>
        <v>67.094862459546931</v>
      </c>
      <c r="U316" s="85" t="s">
        <v>392</v>
      </c>
      <c r="V316" s="165"/>
      <c r="W316" s="87"/>
      <c r="X316" s="103"/>
      <c r="Y316" s="104"/>
      <c r="Z316" s="105"/>
      <c r="AA316" s="96">
        <v>3518.5185185185187</v>
      </c>
      <c r="AB316" s="97">
        <v>4444.4444444444443</v>
      </c>
      <c r="AC316" s="98">
        <v>6018.5185185185182</v>
      </c>
    </row>
    <row r="317" spans="1:29" s="4" customFormat="1" ht="27" customHeight="1" x14ac:dyDescent="0.15">
      <c r="A317" s="19"/>
      <c r="B317" s="79" t="s">
        <v>97</v>
      </c>
      <c r="C317" s="146">
        <v>313</v>
      </c>
      <c r="D317" s="299" t="s">
        <v>404</v>
      </c>
      <c r="E317" s="56">
        <v>2</v>
      </c>
      <c r="F317" s="99"/>
      <c r="G317" s="90"/>
      <c r="H317" s="91"/>
      <c r="I317" s="81"/>
      <c r="J317" s="90"/>
      <c r="K317" s="91"/>
      <c r="L317" s="81"/>
      <c r="M317" s="93"/>
      <c r="N317" s="94">
        <v>10</v>
      </c>
      <c r="O317" s="86"/>
      <c r="P317" s="87"/>
      <c r="Q317" s="81"/>
      <c r="R317" s="86"/>
      <c r="S317" s="87"/>
      <c r="T317" s="81"/>
      <c r="U317" s="85" t="s">
        <v>400</v>
      </c>
      <c r="V317" s="165"/>
      <c r="W317" s="87"/>
      <c r="X317" s="103"/>
      <c r="Y317" s="104"/>
      <c r="Z317" s="105"/>
      <c r="AA317" s="96">
        <v>15000</v>
      </c>
      <c r="AB317" s="97">
        <v>20000</v>
      </c>
      <c r="AC317" s="98">
        <v>30000</v>
      </c>
    </row>
    <row r="318" spans="1:29" s="4" customFormat="1" ht="27" customHeight="1" x14ac:dyDescent="0.15">
      <c r="A318" s="19"/>
      <c r="B318" s="79" t="s">
        <v>97</v>
      </c>
      <c r="C318" s="146">
        <v>314</v>
      </c>
      <c r="D318" s="299" t="s">
        <v>443</v>
      </c>
      <c r="E318" s="56">
        <v>2</v>
      </c>
      <c r="F318" s="99"/>
      <c r="G318" s="90"/>
      <c r="H318" s="91"/>
      <c r="I318" s="81"/>
      <c r="J318" s="90"/>
      <c r="K318" s="91"/>
      <c r="L318" s="81"/>
      <c r="M318" s="93"/>
      <c r="N318" s="94">
        <v>32</v>
      </c>
      <c r="O318" s="86">
        <v>279</v>
      </c>
      <c r="P318" s="87">
        <v>5024426</v>
      </c>
      <c r="Q318" s="81">
        <f t="shared" si="12"/>
        <v>18008.695340501792</v>
      </c>
      <c r="R318" s="86">
        <v>33570</v>
      </c>
      <c r="S318" s="87">
        <v>5024426</v>
      </c>
      <c r="T318" s="81">
        <f t="shared" si="13"/>
        <v>149.6701221328567</v>
      </c>
      <c r="U318" s="85" t="s">
        <v>399</v>
      </c>
      <c r="V318" s="165"/>
      <c r="W318" s="87"/>
      <c r="X318" s="103"/>
      <c r="Y318" s="104"/>
      <c r="Z318" s="105"/>
      <c r="AA318" s="96">
        <v>18382.352941176472</v>
      </c>
      <c r="AB318" s="97">
        <v>18480.392156862745</v>
      </c>
      <c r="AC318" s="98">
        <v>18725.49019607843</v>
      </c>
    </row>
    <row r="319" spans="1:29" s="4" customFormat="1" ht="27" customHeight="1" x14ac:dyDescent="0.15">
      <c r="A319" s="19"/>
      <c r="B319" s="79" t="s">
        <v>97</v>
      </c>
      <c r="C319" s="146">
        <v>315</v>
      </c>
      <c r="D319" s="299" t="s">
        <v>465</v>
      </c>
      <c r="E319" s="56">
        <v>2</v>
      </c>
      <c r="F319" s="99"/>
      <c r="G319" s="90"/>
      <c r="H319" s="91"/>
      <c r="I319" s="81"/>
      <c r="J319" s="90"/>
      <c r="K319" s="91"/>
      <c r="L319" s="81"/>
      <c r="M319" s="93"/>
      <c r="N319" s="94">
        <v>20</v>
      </c>
      <c r="O319" s="86"/>
      <c r="P319" s="87"/>
      <c r="Q319" s="81"/>
      <c r="R319" s="86"/>
      <c r="S319" s="87"/>
      <c r="T319" s="81"/>
      <c r="U319" s="85" t="s">
        <v>400</v>
      </c>
      <c r="V319" s="165"/>
      <c r="W319" s="87"/>
      <c r="X319" s="103"/>
      <c r="Y319" s="104"/>
      <c r="Z319" s="105"/>
      <c r="AA319" s="96">
        <v>14166.666666666666</v>
      </c>
      <c r="AB319" s="97">
        <v>15833.333333333334</v>
      </c>
      <c r="AC319" s="98">
        <v>17666.666666666668</v>
      </c>
    </row>
    <row r="320" spans="1:29" s="4" customFormat="1" ht="27" customHeight="1" x14ac:dyDescent="0.15">
      <c r="A320" s="19"/>
      <c r="B320" s="79" t="s">
        <v>97</v>
      </c>
      <c r="C320" s="146">
        <v>316</v>
      </c>
      <c r="D320" s="299" t="s">
        <v>444</v>
      </c>
      <c r="E320" s="56">
        <v>1</v>
      </c>
      <c r="F320" s="99"/>
      <c r="G320" s="90"/>
      <c r="H320" s="91"/>
      <c r="I320" s="81"/>
      <c r="J320" s="90"/>
      <c r="K320" s="91"/>
      <c r="L320" s="81"/>
      <c r="M320" s="93"/>
      <c r="N320" s="94">
        <v>20</v>
      </c>
      <c r="O320" s="86">
        <v>208</v>
      </c>
      <c r="P320" s="87">
        <v>2132525</v>
      </c>
      <c r="Q320" s="81">
        <f t="shared" si="12"/>
        <v>10252.524038461539</v>
      </c>
      <c r="R320" s="86">
        <v>13795.4</v>
      </c>
      <c r="S320" s="87">
        <v>2132525</v>
      </c>
      <c r="T320" s="81">
        <f t="shared" si="13"/>
        <v>154.58232454296359</v>
      </c>
      <c r="U320" s="85" t="s">
        <v>392</v>
      </c>
      <c r="V320" s="165"/>
      <c r="W320" s="87"/>
      <c r="X320" s="103"/>
      <c r="Y320" s="104"/>
      <c r="Z320" s="105"/>
      <c r="AA320" s="96">
        <v>10526.315789473685</v>
      </c>
      <c r="AB320" s="97">
        <v>10964.912280701754</v>
      </c>
      <c r="AC320" s="98">
        <v>11403.508771929824</v>
      </c>
    </row>
    <row r="321" spans="1:29" s="4" customFormat="1" ht="27" customHeight="1" x14ac:dyDescent="0.15">
      <c r="A321" s="19"/>
      <c r="B321" s="79" t="s">
        <v>97</v>
      </c>
      <c r="C321" s="146">
        <v>317</v>
      </c>
      <c r="D321" s="299" t="s">
        <v>466</v>
      </c>
      <c r="E321" s="56">
        <v>2</v>
      </c>
      <c r="F321" s="99"/>
      <c r="G321" s="90"/>
      <c r="H321" s="91"/>
      <c r="I321" s="81"/>
      <c r="J321" s="90"/>
      <c r="K321" s="91"/>
      <c r="L321" s="81"/>
      <c r="M321" s="93"/>
      <c r="N321" s="94">
        <v>20</v>
      </c>
      <c r="O321" s="86">
        <v>240</v>
      </c>
      <c r="P321" s="87">
        <v>2243493</v>
      </c>
      <c r="Q321" s="81">
        <f t="shared" si="12"/>
        <v>9347.8875000000007</v>
      </c>
      <c r="R321" s="86">
        <v>19200</v>
      </c>
      <c r="S321" s="87">
        <v>2243493</v>
      </c>
      <c r="T321" s="81">
        <f t="shared" si="13"/>
        <v>116.84859375000001</v>
      </c>
      <c r="U321" s="85" t="s">
        <v>392</v>
      </c>
      <c r="V321" s="165"/>
      <c r="W321" s="87"/>
      <c r="X321" s="103"/>
      <c r="Y321" s="104"/>
      <c r="Z321" s="105"/>
      <c r="AA321" s="96">
        <v>10000</v>
      </c>
      <c r="AB321" s="97">
        <v>10750</v>
      </c>
      <c r="AC321" s="98">
        <v>11500</v>
      </c>
    </row>
    <row r="322" spans="1:29" s="4" customFormat="1" ht="27" customHeight="1" x14ac:dyDescent="0.15">
      <c r="A322" s="19"/>
      <c r="B322" s="79" t="s">
        <v>97</v>
      </c>
      <c r="C322" s="146">
        <v>318</v>
      </c>
      <c r="D322" s="299" t="s">
        <v>467</v>
      </c>
      <c r="E322" s="56">
        <v>2</v>
      </c>
      <c r="F322" s="99"/>
      <c r="G322" s="90"/>
      <c r="H322" s="91"/>
      <c r="I322" s="81"/>
      <c r="J322" s="90"/>
      <c r="K322" s="91"/>
      <c r="L322" s="81"/>
      <c r="M322" s="93"/>
      <c r="N322" s="94">
        <v>15</v>
      </c>
      <c r="O322" s="86">
        <v>180</v>
      </c>
      <c r="P322" s="87">
        <v>2480000</v>
      </c>
      <c r="Q322" s="81">
        <f t="shared" si="12"/>
        <v>13777.777777777777</v>
      </c>
      <c r="R322" s="86">
        <v>27510</v>
      </c>
      <c r="S322" s="87">
        <v>2480000</v>
      </c>
      <c r="T322" s="81">
        <f t="shared" si="13"/>
        <v>90.149036713922214</v>
      </c>
      <c r="U322" s="85" t="s">
        <v>395</v>
      </c>
      <c r="V322" s="165"/>
      <c r="W322" s="87"/>
      <c r="X322" s="103"/>
      <c r="Y322" s="104"/>
      <c r="Z322" s="105"/>
      <c r="AA322" s="96">
        <v>15000</v>
      </c>
      <c r="AB322" s="97">
        <v>16111.111111111111</v>
      </c>
      <c r="AC322" s="98">
        <v>18888.888888888891</v>
      </c>
    </row>
    <row r="323" spans="1:29" s="4" customFormat="1" ht="27" customHeight="1" x14ac:dyDescent="0.15">
      <c r="A323" s="19"/>
      <c r="B323" s="79" t="s">
        <v>97</v>
      </c>
      <c r="C323" s="146">
        <v>319</v>
      </c>
      <c r="D323" s="299" t="s">
        <v>445</v>
      </c>
      <c r="E323" s="56">
        <v>2</v>
      </c>
      <c r="F323" s="99"/>
      <c r="G323" s="90"/>
      <c r="H323" s="91"/>
      <c r="I323" s="81"/>
      <c r="J323" s="90"/>
      <c r="K323" s="91"/>
      <c r="L323" s="81"/>
      <c r="M323" s="93"/>
      <c r="N323" s="94">
        <v>20</v>
      </c>
      <c r="O323" s="86">
        <v>2</v>
      </c>
      <c r="P323" s="87">
        <v>10222</v>
      </c>
      <c r="Q323" s="81">
        <f t="shared" si="12"/>
        <v>5111</v>
      </c>
      <c r="R323" s="86">
        <v>88.25</v>
      </c>
      <c r="S323" s="87">
        <v>10222</v>
      </c>
      <c r="T323" s="81">
        <f t="shared" si="13"/>
        <v>115.8300283286119</v>
      </c>
      <c r="U323" s="85" t="s">
        <v>478</v>
      </c>
      <c r="V323" s="165"/>
      <c r="W323" s="87"/>
      <c r="X323" s="103"/>
      <c r="Y323" s="104"/>
      <c r="Z323" s="105"/>
      <c r="AA323" s="96">
        <v>13014.506578947368</v>
      </c>
      <c r="AB323" s="97">
        <v>13998.53125</v>
      </c>
      <c r="AC323" s="98">
        <v>20000</v>
      </c>
    </row>
    <row r="324" spans="1:29" s="4" customFormat="1" ht="27" customHeight="1" x14ac:dyDescent="0.15">
      <c r="A324" s="19"/>
      <c r="B324" s="79" t="s">
        <v>97</v>
      </c>
      <c r="C324" s="146">
        <v>320</v>
      </c>
      <c r="D324" s="299" t="s">
        <v>468</v>
      </c>
      <c r="E324" s="56">
        <v>2</v>
      </c>
      <c r="F324" s="99"/>
      <c r="G324" s="90"/>
      <c r="H324" s="91"/>
      <c r="I324" s="81"/>
      <c r="J324" s="90"/>
      <c r="K324" s="91"/>
      <c r="L324" s="81"/>
      <c r="M324" s="93"/>
      <c r="N324" s="94">
        <v>20</v>
      </c>
      <c r="O324" s="86">
        <v>12</v>
      </c>
      <c r="P324" s="87">
        <v>71500</v>
      </c>
      <c r="Q324" s="81">
        <f t="shared" si="12"/>
        <v>5958.333333333333</v>
      </c>
      <c r="R324" s="86">
        <v>358</v>
      </c>
      <c r="S324" s="87">
        <v>71500</v>
      </c>
      <c r="T324" s="81">
        <f t="shared" si="13"/>
        <v>199.72067039106145</v>
      </c>
      <c r="U324" s="85" t="s">
        <v>399</v>
      </c>
      <c r="V324" s="165"/>
      <c r="W324" s="87"/>
      <c r="X324" s="103"/>
      <c r="Y324" s="104"/>
      <c r="Z324" s="105"/>
      <c r="AA324" s="96">
        <v>9000</v>
      </c>
      <c r="AB324" s="97">
        <v>14222.222222222223</v>
      </c>
      <c r="AC324" s="98">
        <v>20200</v>
      </c>
    </row>
    <row r="325" spans="1:29" s="4" customFormat="1" ht="27" customHeight="1" x14ac:dyDescent="0.15">
      <c r="A325" s="19"/>
      <c r="B325" s="79" t="s">
        <v>97</v>
      </c>
      <c r="C325" s="146">
        <v>321</v>
      </c>
      <c r="D325" s="299" t="s">
        <v>469</v>
      </c>
      <c r="E325" s="56">
        <v>5</v>
      </c>
      <c r="F325" s="99"/>
      <c r="G325" s="90"/>
      <c r="H325" s="91"/>
      <c r="I325" s="106"/>
      <c r="J325" s="90"/>
      <c r="K325" s="91"/>
      <c r="L325" s="92"/>
      <c r="M325" s="93"/>
      <c r="N325" s="99">
        <v>20</v>
      </c>
      <c r="O325" s="90">
        <v>58</v>
      </c>
      <c r="P325" s="91">
        <v>483700</v>
      </c>
      <c r="Q325" s="81">
        <f t="shared" si="12"/>
        <v>8339.6551724137935</v>
      </c>
      <c r="R325" s="90">
        <v>6180</v>
      </c>
      <c r="S325" s="91">
        <v>483700</v>
      </c>
      <c r="T325" s="81">
        <f t="shared" si="13"/>
        <v>78.26860841423948</v>
      </c>
      <c r="U325" s="85" t="s">
        <v>397</v>
      </c>
      <c r="V325" s="165"/>
      <c r="W325" s="91"/>
      <c r="X325" s="103"/>
      <c r="Y325" s="104"/>
      <c r="Z325" s="105"/>
      <c r="AA325" s="100">
        <v>10863.636363636364</v>
      </c>
      <c r="AB325" s="101">
        <v>13108.695652173914</v>
      </c>
      <c r="AC325" s="102">
        <v>16505.434782608696</v>
      </c>
    </row>
    <row r="326" spans="1:29" s="4" customFormat="1" ht="27" customHeight="1" x14ac:dyDescent="0.15">
      <c r="A326" s="19"/>
      <c r="B326" s="79" t="s">
        <v>97</v>
      </c>
      <c r="C326" s="146">
        <v>322</v>
      </c>
      <c r="D326" s="299" t="s">
        <v>470</v>
      </c>
      <c r="E326" s="56">
        <v>5</v>
      </c>
      <c r="F326" s="99"/>
      <c r="G326" s="90"/>
      <c r="H326" s="91"/>
      <c r="I326" s="106"/>
      <c r="J326" s="90"/>
      <c r="K326" s="91"/>
      <c r="L326" s="92"/>
      <c r="M326" s="93"/>
      <c r="N326" s="99">
        <v>20</v>
      </c>
      <c r="O326" s="90">
        <v>5</v>
      </c>
      <c r="P326" s="91">
        <v>15000</v>
      </c>
      <c r="Q326" s="81">
        <f t="shared" si="12"/>
        <v>3000</v>
      </c>
      <c r="R326" s="90">
        <v>84.5</v>
      </c>
      <c r="S326" s="91">
        <v>15000</v>
      </c>
      <c r="T326" s="81">
        <f t="shared" si="13"/>
        <v>177.51479289940829</v>
      </c>
      <c r="U326" s="85" t="s">
        <v>399</v>
      </c>
      <c r="V326" s="165"/>
      <c r="W326" s="91"/>
      <c r="X326" s="103"/>
      <c r="Y326" s="104"/>
      <c r="Z326" s="105"/>
      <c r="AA326" s="100">
        <v>3100</v>
      </c>
      <c r="AB326" s="101">
        <v>3150</v>
      </c>
      <c r="AC326" s="102">
        <v>3200</v>
      </c>
    </row>
    <row r="327" spans="1:29" s="4" customFormat="1" ht="27" customHeight="1" x14ac:dyDescent="0.15">
      <c r="A327" s="19"/>
      <c r="B327" s="79" t="s">
        <v>97</v>
      </c>
      <c r="C327" s="146">
        <v>323</v>
      </c>
      <c r="D327" s="299" t="s">
        <v>471</v>
      </c>
      <c r="E327" s="56">
        <v>5</v>
      </c>
      <c r="F327" s="99"/>
      <c r="G327" s="90"/>
      <c r="H327" s="91"/>
      <c r="I327" s="106"/>
      <c r="J327" s="90"/>
      <c r="K327" s="91"/>
      <c r="L327" s="92"/>
      <c r="M327" s="93"/>
      <c r="N327" s="99">
        <v>20</v>
      </c>
      <c r="O327" s="90">
        <v>217</v>
      </c>
      <c r="P327" s="91">
        <v>1844819</v>
      </c>
      <c r="Q327" s="81">
        <f t="shared" si="12"/>
        <v>8501.4700460829499</v>
      </c>
      <c r="R327" s="90">
        <v>23000</v>
      </c>
      <c r="S327" s="91">
        <v>1844819</v>
      </c>
      <c r="T327" s="81">
        <f t="shared" si="13"/>
        <v>80.209521739130437</v>
      </c>
      <c r="U327" s="85" t="s">
        <v>398</v>
      </c>
      <c r="V327" s="165"/>
      <c r="W327" s="91"/>
      <c r="X327" s="103"/>
      <c r="Y327" s="104"/>
      <c r="Z327" s="105"/>
      <c r="AA327" s="100">
        <v>8627.2727272727279</v>
      </c>
      <c r="AB327" s="101">
        <v>9711.1111111111113</v>
      </c>
      <c r="AC327" s="102">
        <v>10176.991150442478</v>
      </c>
    </row>
    <row r="328" spans="1:29" s="4" customFormat="1" ht="27" customHeight="1" x14ac:dyDescent="0.15">
      <c r="A328" s="19"/>
      <c r="B328" s="79" t="s">
        <v>97</v>
      </c>
      <c r="C328" s="146">
        <v>324</v>
      </c>
      <c r="D328" s="299" t="s">
        <v>472</v>
      </c>
      <c r="E328" s="56">
        <v>5</v>
      </c>
      <c r="F328" s="99"/>
      <c r="G328" s="90"/>
      <c r="H328" s="91"/>
      <c r="I328" s="106"/>
      <c r="J328" s="90"/>
      <c r="K328" s="91"/>
      <c r="L328" s="92"/>
      <c r="M328" s="93"/>
      <c r="N328" s="99">
        <v>20</v>
      </c>
      <c r="O328" s="90">
        <v>96</v>
      </c>
      <c r="P328" s="91">
        <v>2400000</v>
      </c>
      <c r="Q328" s="81">
        <f t="shared" si="12"/>
        <v>25000</v>
      </c>
      <c r="R328" s="90">
        <v>11520</v>
      </c>
      <c r="S328" s="91">
        <v>2400000</v>
      </c>
      <c r="T328" s="81">
        <f t="shared" si="13"/>
        <v>208.33333333333334</v>
      </c>
      <c r="U328" s="85" t="s">
        <v>396</v>
      </c>
      <c r="V328" s="165"/>
      <c r="W328" s="91"/>
      <c r="X328" s="103"/>
      <c r="Y328" s="104"/>
      <c r="Z328" s="105"/>
      <c r="AA328" s="100">
        <v>24693.877551020407</v>
      </c>
      <c r="AB328" s="101">
        <v>24200</v>
      </c>
      <c r="AC328" s="102">
        <v>24300</v>
      </c>
    </row>
    <row r="329" spans="1:29" s="4" customFormat="1" ht="27" customHeight="1" x14ac:dyDescent="0.15">
      <c r="A329" s="19"/>
      <c r="B329" s="79" t="s">
        <v>97</v>
      </c>
      <c r="C329" s="146">
        <v>325</v>
      </c>
      <c r="D329" s="299" t="s">
        <v>446</v>
      </c>
      <c r="E329" s="56">
        <v>5</v>
      </c>
      <c r="F329" s="99"/>
      <c r="G329" s="90"/>
      <c r="H329" s="91"/>
      <c r="I329" s="106"/>
      <c r="J329" s="90"/>
      <c r="K329" s="91"/>
      <c r="L329" s="92"/>
      <c r="M329" s="93"/>
      <c r="N329" s="99">
        <v>10</v>
      </c>
      <c r="O329" s="90">
        <v>40</v>
      </c>
      <c r="P329" s="91">
        <v>341000</v>
      </c>
      <c r="Q329" s="81">
        <f t="shared" si="12"/>
        <v>8525</v>
      </c>
      <c r="R329" s="90">
        <v>1705</v>
      </c>
      <c r="S329" s="91">
        <v>341000</v>
      </c>
      <c r="T329" s="81">
        <f t="shared" si="13"/>
        <v>200</v>
      </c>
      <c r="U329" s="85" t="s">
        <v>398</v>
      </c>
      <c r="V329" s="165"/>
      <c r="W329" s="91"/>
      <c r="X329" s="103"/>
      <c r="Y329" s="104"/>
      <c r="Z329" s="105"/>
      <c r="AA329" s="100">
        <v>13000</v>
      </c>
      <c r="AB329" s="101">
        <v>15000</v>
      </c>
      <c r="AC329" s="102">
        <v>20000</v>
      </c>
    </row>
    <row r="330" spans="1:29" s="4" customFormat="1" ht="27" customHeight="1" x14ac:dyDescent="0.15">
      <c r="A330" s="19"/>
      <c r="B330" s="79" t="s">
        <v>97</v>
      </c>
      <c r="C330" s="146">
        <v>326</v>
      </c>
      <c r="D330" s="299" t="s">
        <v>473</v>
      </c>
      <c r="E330" s="56">
        <v>5</v>
      </c>
      <c r="F330" s="99"/>
      <c r="G330" s="90"/>
      <c r="H330" s="91"/>
      <c r="I330" s="106"/>
      <c r="J330" s="90"/>
      <c r="K330" s="91"/>
      <c r="L330" s="92"/>
      <c r="M330" s="93"/>
      <c r="N330" s="99">
        <v>20</v>
      </c>
      <c r="O330" s="90"/>
      <c r="P330" s="91"/>
      <c r="Q330" s="81"/>
      <c r="R330" s="90"/>
      <c r="S330" s="91"/>
      <c r="T330" s="81"/>
      <c r="U330" s="85" t="s">
        <v>400</v>
      </c>
      <c r="V330" s="165"/>
      <c r="W330" s="91"/>
      <c r="X330" s="103"/>
      <c r="Y330" s="104"/>
      <c r="Z330" s="105"/>
      <c r="AA330" s="100">
        <v>11250</v>
      </c>
      <c r="AB330" s="101">
        <v>12250</v>
      </c>
      <c r="AC330" s="102">
        <v>14270.833333333334</v>
      </c>
    </row>
    <row r="331" spans="1:29" s="4" customFormat="1" ht="27" customHeight="1" x14ac:dyDescent="0.15">
      <c r="A331" s="19"/>
      <c r="B331" s="79" t="s">
        <v>97</v>
      </c>
      <c r="C331" s="146">
        <v>327</v>
      </c>
      <c r="D331" s="299" t="s">
        <v>474</v>
      </c>
      <c r="E331" s="56">
        <v>5</v>
      </c>
      <c r="F331" s="99"/>
      <c r="G331" s="90"/>
      <c r="H331" s="91"/>
      <c r="I331" s="106"/>
      <c r="J331" s="90"/>
      <c r="K331" s="91"/>
      <c r="L331" s="92"/>
      <c r="M331" s="93"/>
      <c r="N331" s="99">
        <v>20</v>
      </c>
      <c r="O331" s="90">
        <v>74</v>
      </c>
      <c r="P331" s="91">
        <v>376999</v>
      </c>
      <c r="Q331" s="81">
        <f t="shared" si="12"/>
        <v>5094.5810810810808</v>
      </c>
      <c r="R331" s="90">
        <v>1477</v>
      </c>
      <c r="S331" s="91">
        <v>376999</v>
      </c>
      <c r="T331" s="81">
        <f t="shared" si="13"/>
        <v>255.24644549763033</v>
      </c>
      <c r="U331" s="85" t="s">
        <v>393</v>
      </c>
      <c r="V331" s="165"/>
      <c r="W331" s="91"/>
      <c r="X331" s="103"/>
      <c r="Y331" s="104"/>
      <c r="Z331" s="105"/>
      <c r="AA331" s="100">
        <v>6891.8918918918916</v>
      </c>
      <c r="AB331" s="101">
        <v>9121.6216216216217</v>
      </c>
      <c r="AC331" s="102">
        <v>10135.135135135135</v>
      </c>
    </row>
    <row r="332" spans="1:29" s="4" customFormat="1" ht="27" customHeight="1" x14ac:dyDescent="0.15">
      <c r="A332" s="19"/>
      <c r="B332" s="79" t="s">
        <v>97</v>
      </c>
      <c r="C332" s="146">
        <v>328</v>
      </c>
      <c r="D332" s="299" t="s">
        <v>475</v>
      </c>
      <c r="E332" s="56">
        <v>5</v>
      </c>
      <c r="F332" s="99"/>
      <c r="G332" s="90"/>
      <c r="H332" s="91"/>
      <c r="I332" s="106"/>
      <c r="J332" s="90"/>
      <c r="K332" s="91"/>
      <c r="L332" s="92"/>
      <c r="M332" s="93"/>
      <c r="N332" s="99">
        <v>12</v>
      </c>
      <c r="O332" s="90"/>
      <c r="P332" s="91"/>
      <c r="Q332" s="81"/>
      <c r="R332" s="90"/>
      <c r="S332" s="91"/>
      <c r="T332" s="81"/>
      <c r="U332" s="85" t="s">
        <v>400</v>
      </c>
      <c r="V332" s="165"/>
      <c r="W332" s="91"/>
      <c r="X332" s="103"/>
      <c r="Y332" s="104"/>
      <c r="Z332" s="105"/>
      <c r="AA332" s="100">
        <v>10094.0625</v>
      </c>
      <c r="AB332" s="101">
        <v>12675</v>
      </c>
      <c r="AC332" s="102">
        <v>13395.833333333334</v>
      </c>
    </row>
    <row r="333" spans="1:29" s="4" customFormat="1" ht="27" customHeight="1" x14ac:dyDescent="0.15">
      <c r="A333" s="19"/>
      <c r="B333" s="79" t="s">
        <v>97</v>
      </c>
      <c r="C333" s="146">
        <v>329</v>
      </c>
      <c r="D333" s="299" t="s">
        <v>476</v>
      </c>
      <c r="E333" s="56">
        <v>5</v>
      </c>
      <c r="F333" s="99"/>
      <c r="G333" s="90"/>
      <c r="H333" s="91"/>
      <c r="I333" s="106"/>
      <c r="J333" s="90"/>
      <c r="K333" s="91"/>
      <c r="L333" s="92"/>
      <c r="M333" s="93"/>
      <c r="N333" s="99">
        <v>10</v>
      </c>
      <c r="O333" s="90"/>
      <c r="P333" s="91"/>
      <c r="Q333" s="81"/>
      <c r="R333" s="90"/>
      <c r="S333" s="91"/>
      <c r="T333" s="81"/>
      <c r="U333" s="85" t="s">
        <v>393</v>
      </c>
      <c r="V333" s="165"/>
      <c r="W333" s="296" t="s">
        <v>508</v>
      </c>
      <c r="X333" s="103"/>
      <c r="Y333" s="104"/>
      <c r="Z333" s="105"/>
      <c r="AA333" s="100">
        <v>5000</v>
      </c>
      <c r="AB333" s="101">
        <v>10416.666666666666</v>
      </c>
      <c r="AC333" s="102">
        <v>15000</v>
      </c>
    </row>
    <row r="334" spans="1:29" s="4" customFormat="1" ht="27" customHeight="1" x14ac:dyDescent="0.15">
      <c r="A334" s="19"/>
      <c r="B334" s="79" t="s">
        <v>97</v>
      </c>
      <c r="C334" s="146">
        <v>330</v>
      </c>
      <c r="D334" s="299" t="s">
        <v>447</v>
      </c>
      <c r="E334" s="56">
        <v>5</v>
      </c>
      <c r="F334" s="99"/>
      <c r="G334" s="90"/>
      <c r="H334" s="91"/>
      <c r="I334" s="106"/>
      <c r="J334" s="90"/>
      <c r="K334" s="91"/>
      <c r="L334" s="92"/>
      <c r="M334" s="93"/>
      <c r="N334" s="99">
        <v>20</v>
      </c>
      <c r="O334" s="90">
        <v>94</v>
      </c>
      <c r="P334" s="91">
        <v>6380150</v>
      </c>
      <c r="Q334" s="81">
        <f t="shared" si="12"/>
        <v>67873.936170212764</v>
      </c>
      <c r="R334" s="90">
        <v>12452</v>
      </c>
      <c r="S334" s="91">
        <v>6380150</v>
      </c>
      <c r="T334" s="81">
        <f t="shared" si="13"/>
        <v>512.37953742370701</v>
      </c>
      <c r="U334" s="85" t="s">
        <v>398</v>
      </c>
      <c r="V334" s="165"/>
      <c r="W334" s="91"/>
      <c r="X334" s="103"/>
      <c r="Y334" s="104"/>
      <c r="Z334" s="105"/>
      <c r="AA334" s="100">
        <v>79818.181818181823</v>
      </c>
      <c r="AB334" s="101">
        <v>85666.666666666672</v>
      </c>
      <c r="AC334" s="102">
        <v>79714.28571428571</v>
      </c>
    </row>
    <row r="335" spans="1:29" s="4" customFormat="1" ht="27" customHeight="1" x14ac:dyDescent="0.15">
      <c r="A335" s="19"/>
      <c r="B335" s="79" t="s">
        <v>97</v>
      </c>
      <c r="C335" s="146">
        <v>331</v>
      </c>
      <c r="D335" s="299" t="s">
        <v>448</v>
      </c>
      <c r="E335" s="56">
        <v>5</v>
      </c>
      <c r="F335" s="99"/>
      <c r="G335" s="90"/>
      <c r="H335" s="91"/>
      <c r="I335" s="106"/>
      <c r="J335" s="90"/>
      <c r="K335" s="91"/>
      <c r="L335" s="92"/>
      <c r="M335" s="93"/>
      <c r="N335" s="99">
        <v>22</v>
      </c>
      <c r="O335" s="90"/>
      <c r="P335" s="91"/>
      <c r="Q335" s="92"/>
      <c r="R335" s="90"/>
      <c r="S335" s="91"/>
      <c r="T335" s="81"/>
      <c r="U335" s="85" t="s">
        <v>400</v>
      </c>
      <c r="V335" s="165"/>
      <c r="W335" s="91"/>
      <c r="X335" s="103"/>
      <c r="Y335" s="104"/>
      <c r="Z335" s="105"/>
      <c r="AA335" s="100">
        <v>18137.254901960783</v>
      </c>
      <c r="AB335" s="101">
        <v>19212.962962962964</v>
      </c>
      <c r="AC335" s="102">
        <v>20138.888888888891</v>
      </c>
    </row>
    <row r="336" spans="1:29" s="4" customFormat="1" ht="4.5" customHeight="1" thickBot="1" x14ac:dyDescent="0.2">
      <c r="A336" s="19"/>
      <c r="B336" s="80"/>
      <c r="C336" s="146"/>
      <c r="D336" s="148"/>
      <c r="E336" s="56"/>
      <c r="F336" s="160"/>
      <c r="G336" s="108"/>
      <c r="H336" s="109"/>
      <c r="I336" s="107">
        <f t="shared" ref="I336" si="14">IF(AND(G336&gt;0,H336&gt;0),H336/G336,0)</f>
        <v>0</v>
      </c>
      <c r="J336" s="108"/>
      <c r="K336" s="109"/>
      <c r="L336" s="110">
        <f t="shared" ref="L336" si="15">IF(AND(J336&gt;0,K336&gt;0),K336/J336,0)</f>
        <v>0</v>
      </c>
      <c r="M336" s="93"/>
      <c r="N336" s="160"/>
      <c r="O336" s="70"/>
      <c r="P336" s="71"/>
      <c r="Q336" s="72"/>
      <c r="R336" s="70"/>
      <c r="S336" s="71"/>
      <c r="T336" s="72"/>
      <c r="U336" s="161"/>
      <c r="V336" s="162"/>
      <c r="W336" s="163"/>
      <c r="X336" s="111"/>
      <c r="Y336" s="112"/>
      <c r="Z336" s="113"/>
      <c r="AA336" s="121"/>
      <c r="AB336" s="122"/>
      <c r="AC336" s="123"/>
    </row>
    <row r="337" spans="1:29" s="4" customFormat="1" ht="14.25" customHeight="1" x14ac:dyDescent="0.15">
      <c r="A337" s="21"/>
      <c r="B337" s="29" t="s">
        <v>20</v>
      </c>
      <c r="C337" s="22">
        <f>COUNTA(D5:D336)</f>
        <v>331</v>
      </c>
      <c r="D337" s="41">
        <v>1</v>
      </c>
      <c r="E337" s="39">
        <f>COUNTIF(E5:E336,1)</f>
        <v>10</v>
      </c>
      <c r="F337" s="114">
        <f>SUM(F5:F336)</f>
        <v>5981</v>
      </c>
      <c r="G337" s="114">
        <f>SUM(G5:G336)</f>
        <v>68228</v>
      </c>
      <c r="H337" s="114">
        <f>SUM(H5:H336)</f>
        <v>939447952</v>
      </c>
      <c r="I337" s="115">
        <f>IF(AND(G337&gt;0,H337&gt;0),H337/G337,0)</f>
        <v>13769.243595004984</v>
      </c>
      <c r="J337" s="114">
        <f>SUM(J5:J336)</f>
        <v>5472626.5600000005</v>
      </c>
      <c r="K337" s="114">
        <f>SUM(K5:K336)</f>
        <v>939447952</v>
      </c>
      <c r="L337" s="115">
        <f>IF(AND(J337&gt;0,K337&gt;0),K337/J337,0)</f>
        <v>171.6630838410432</v>
      </c>
      <c r="M337" s="115"/>
      <c r="N337" s="114">
        <f>SUM(N5:N336)</f>
        <v>6862</v>
      </c>
      <c r="O337" s="74">
        <f>SUM(O5:O336)</f>
        <v>71986.59</v>
      </c>
      <c r="P337" s="74">
        <f>SUM(P5:P336)</f>
        <v>1029954087.9803572</v>
      </c>
      <c r="Q337" s="76">
        <f>IF(AND(O337&gt;0,P337&gt;0),P337/O337,0)</f>
        <v>14307.582675889456</v>
      </c>
      <c r="R337" s="74">
        <f>SUM(R5:R336)</f>
        <v>5821991.3000000007</v>
      </c>
      <c r="S337" s="74">
        <f>SUM(S5:S336)</f>
        <v>1029954087.9803572</v>
      </c>
      <c r="T337" s="76">
        <f>IF(AND(R337&gt;0,S337&gt;0),S337/R337,0)</f>
        <v>176.90752783851755</v>
      </c>
      <c r="U337" s="116"/>
      <c r="V337" s="116"/>
      <c r="W337" s="116"/>
      <c r="X337" s="116"/>
      <c r="Y337" s="116"/>
      <c r="Z337" s="116"/>
      <c r="AA337" s="116"/>
      <c r="AB337" s="116"/>
      <c r="AC337" s="116"/>
    </row>
    <row r="338" spans="1:29" s="4" customFormat="1" ht="9" customHeight="1" x14ac:dyDescent="0.15">
      <c r="A338" s="21"/>
      <c r="D338" s="42">
        <v>2</v>
      </c>
      <c r="E338" s="39">
        <f>COUNTIF(E5:E336,2)</f>
        <v>143</v>
      </c>
      <c r="F338" s="23"/>
      <c r="G338" s="23"/>
      <c r="H338" s="23"/>
      <c r="I338" s="24"/>
      <c r="J338" s="24"/>
      <c r="K338" s="24"/>
      <c r="L338" s="24"/>
      <c r="M338" s="24"/>
      <c r="N338" s="23"/>
      <c r="O338" s="74"/>
      <c r="P338" s="74"/>
      <c r="Q338" s="75"/>
      <c r="R338" s="75"/>
      <c r="S338" s="75"/>
      <c r="T338" s="75"/>
    </row>
    <row r="339" spans="1:29" s="4" customFormat="1" ht="9" customHeight="1" x14ac:dyDescent="0.15">
      <c r="A339" s="21"/>
      <c r="D339" s="42">
        <v>3</v>
      </c>
      <c r="E339" s="39">
        <f>COUNTIF(E5:E336,3)</f>
        <v>3</v>
      </c>
      <c r="F339" s="23">
        <f>COUNTA(F5:F336)</f>
        <v>279</v>
      </c>
      <c r="G339" s="23"/>
      <c r="H339" s="23"/>
      <c r="I339" s="24"/>
      <c r="J339" s="24"/>
      <c r="K339" s="24"/>
      <c r="L339" s="24"/>
      <c r="M339" s="24"/>
      <c r="N339" s="23">
        <f>COUNTA(N5:N336)</f>
        <v>320</v>
      </c>
      <c r="O339" s="74"/>
      <c r="P339" s="74"/>
      <c r="Q339" s="75"/>
      <c r="R339" s="75"/>
      <c r="S339" s="75"/>
      <c r="T339" s="75"/>
    </row>
    <row r="340" spans="1:29" s="4" customFormat="1" ht="9" customHeight="1" x14ac:dyDescent="0.15">
      <c r="A340" s="21"/>
      <c r="D340" s="42">
        <v>4</v>
      </c>
      <c r="E340" s="39">
        <f>COUNTIF(E5:E336,4)</f>
        <v>54</v>
      </c>
      <c r="F340" s="23"/>
      <c r="G340" s="23"/>
      <c r="H340" s="23"/>
      <c r="I340" s="24"/>
      <c r="J340" s="24"/>
      <c r="K340" s="24"/>
      <c r="L340" s="24"/>
      <c r="M340" s="24"/>
      <c r="N340" s="23"/>
      <c r="O340" s="74"/>
      <c r="P340" s="74"/>
      <c r="Q340" s="75"/>
      <c r="R340" s="75"/>
      <c r="S340" s="75"/>
      <c r="T340" s="75"/>
    </row>
    <row r="341" spans="1:29" s="4" customFormat="1" ht="9" customHeight="1" x14ac:dyDescent="0.15">
      <c r="A341" s="21"/>
      <c r="D341" s="42">
        <v>5</v>
      </c>
      <c r="E341" s="39">
        <f>COUNTIF(E5:E336,5)</f>
        <v>105</v>
      </c>
      <c r="F341" s="23"/>
      <c r="G341" s="23"/>
      <c r="H341" s="23"/>
      <c r="I341" s="24"/>
      <c r="J341" s="24"/>
      <c r="K341" s="24"/>
      <c r="L341" s="24"/>
      <c r="M341" s="24"/>
      <c r="N341" s="23"/>
      <c r="O341" s="74"/>
      <c r="P341" s="74"/>
      <c r="Q341" s="75"/>
      <c r="R341" s="75"/>
      <c r="S341" s="75"/>
      <c r="T341" s="75"/>
    </row>
    <row r="342" spans="1:29" s="4" customFormat="1" ht="9" customHeight="1" x14ac:dyDescent="0.15">
      <c r="A342" s="21"/>
      <c r="D342" s="42">
        <v>6</v>
      </c>
      <c r="E342" s="39">
        <f>COUNTIF(E5:E336,6)</f>
        <v>16</v>
      </c>
      <c r="F342" s="23"/>
      <c r="G342" s="23"/>
      <c r="H342" s="23"/>
      <c r="I342" s="24"/>
      <c r="J342" s="24"/>
      <c r="K342" s="24"/>
      <c r="L342" s="24"/>
      <c r="M342" s="24"/>
      <c r="N342" s="23"/>
      <c r="O342" s="74"/>
      <c r="P342" s="74"/>
      <c r="Q342" s="75"/>
      <c r="R342" s="75"/>
      <c r="S342" s="75"/>
      <c r="T342" s="75"/>
    </row>
    <row r="343" spans="1:29" s="4" customFormat="1" ht="15" customHeight="1" x14ac:dyDescent="0.15">
      <c r="A343" s="21"/>
      <c r="D343" s="22"/>
      <c r="E343" s="39"/>
      <c r="F343" s="23"/>
      <c r="G343" s="23"/>
      <c r="H343" s="23"/>
      <c r="I343" s="24"/>
      <c r="J343" s="24"/>
      <c r="K343" s="24"/>
      <c r="L343" s="24"/>
      <c r="M343" s="24"/>
      <c r="N343" s="23"/>
      <c r="O343" s="74"/>
      <c r="P343" s="74"/>
      <c r="Q343" s="75"/>
      <c r="R343" s="75"/>
      <c r="S343" s="75"/>
      <c r="T343" s="75"/>
    </row>
    <row r="344" spans="1:29" s="4" customFormat="1" ht="15" customHeight="1" x14ac:dyDescent="0.15">
      <c r="A344" s="21"/>
      <c r="D344" s="22"/>
      <c r="E344" s="39"/>
      <c r="F344" s="23"/>
      <c r="G344" s="23"/>
      <c r="H344" s="23"/>
      <c r="I344" s="24"/>
      <c r="J344" s="24"/>
      <c r="K344" s="24"/>
      <c r="L344" s="24"/>
      <c r="M344" s="24"/>
      <c r="N344" s="23"/>
      <c r="O344" s="74"/>
      <c r="P344" s="74"/>
      <c r="Q344" s="75"/>
      <c r="R344" s="75"/>
      <c r="S344" s="75"/>
      <c r="T344" s="75"/>
    </row>
    <row r="345" spans="1:29" s="4" customFormat="1" ht="15" customHeight="1" x14ac:dyDescent="0.15">
      <c r="A345" s="21"/>
      <c r="D345" s="22"/>
      <c r="E345" s="39"/>
      <c r="F345" s="23"/>
      <c r="G345" s="23"/>
      <c r="H345" s="23"/>
      <c r="I345" s="24"/>
      <c r="J345" s="24"/>
      <c r="K345" s="24"/>
      <c r="L345" s="24"/>
      <c r="M345" s="24"/>
      <c r="N345" s="23"/>
      <c r="O345" s="74"/>
      <c r="P345" s="74"/>
      <c r="Q345" s="75"/>
      <c r="R345" s="75"/>
      <c r="S345" s="75"/>
      <c r="T345" s="75"/>
    </row>
    <row r="346" spans="1:29" s="4" customFormat="1" ht="15" customHeight="1" x14ac:dyDescent="0.15">
      <c r="A346" s="21"/>
      <c r="D346" s="22"/>
      <c r="E346" s="39"/>
      <c r="F346" s="23"/>
      <c r="G346" s="23"/>
      <c r="H346" s="23"/>
      <c r="I346" s="24"/>
      <c r="J346" s="24"/>
      <c r="K346" s="24"/>
      <c r="L346" s="24"/>
      <c r="M346" s="24"/>
      <c r="N346" s="23"/>
      <c r="O346" s="74"/>
      <c r="P346" s="74"/>
      <c r="Q346" s="75"/>
      <c r="R346" s="75"/>
      <c r="S346" s="75"/>
      <c r="T346" s="75"/>
    </row>
    <row r="347" spans="1:29" s="4" customFormat="1" ht="15" customHeight="1" x14ac:dyDescent="0.15">
      <c r="A347" s="21"/>
      <c r="D347" s="22"/>
      <c r="E347" s="39"/>
      <c r="F347" s="23"/>
      <c r="G347" s="23"/>
      <c r="H347" s="23"/>
      <c r="I347" s="24"/>
      <c r="J347" s="24"/>
      <c r="K347" s="24"/>
      <c r="L347" s="24"/>
      <c r="M347" s="24"/>
      <c r="N347" s="23"/>
      <c r="O347" s="74"/>
      <c r="P347" s="74"/>
      <c r="Q347" s="75"/>
      <c r="R347" s="75"/>
      <c r="S347" s="75"/>
      <c r="T347" s="75"/>
    </row>
    <row r="348" spans="1:29" s="4" customFormat="1" ht="15" customHeight="1" x14ac:dyDescent="0.15">
      <c r="A348" s="21"/>
      <c r="D348" s="22"/>
      <c r="E348" s="39"/>
      <c r="F348" s="23"/>
      <c r="G348" s="23"/>
      <c r="H348" s="23"/>
      <c r="I348" s="24"/>
      <c r="J348" s="24"/>
      <c r="K348" s="24"/>
      <c r="L348" s="24"/>
      <c r="M348" s="24"/>
      <c r="N348" s="23"/>
      <c r="O348" s="74"/>
      <c r="P348" s="74"/>
      <c r="Q348" s="75"/>
      <c r="R348" s="75"/>
      <c r="S348" s="75"/>
      <c r="T348" s="75"/>
    </row>
    <row r="349" spans="1:29" s="4" customFormat="1" ht="15" customHeight="1" x14ac:dyDescent="0.15">
      <c r="A349" s="21"/>
      <c r="D349" s="22"/>
      <c r="E349" s="39"/>
      <c r="F349" s="23"/>
      <c r="G349" s="23"/>
      <c r="H349" s="23"/>
      <c r="I349" s="24"/>
      <c r="J349" s="24"/>
      <c r="K349" s="24"/>
      <c r="L349" s="24"/>
      <c r="M349" s="24"/>
      <c r="N349" s="23"/>
      <c r="O349" s="74"/>
      <c r="P349" s="74"/>
      <c r="Q349" s="75"/>
      <c r="R349" s="75"/>
      <c r="S349" s="75"/>
      <c r="T349" s="75"/>
    </row>
    <row r="350" spans="1:29" s="4" customFormat="1" ht="15" customHeight="1" x14ac:dyDescent="0.15">
      <c r="A350" s="21"/>
      <c r="D350" s="22"/>
      <c r="E350" s="39"/>
      <c r="F350" s="23"/>
      <c r="G350" s="23"/>
      <c r="H350" s="23"/>
      <c r="I350" s="24"/>
      <c r="J350" s="24"/>
      <c r="K350" s="24"/>
      <c r="L350" s="24"/>
      <c r="M350" s="24"/>
      <c r="N350" s="23"/>
      <c r="O350" s="74"/>
      <c r="P350" s="74"/>
      <c r="Q350" s="75"/>
      <c r="R350" s="75"/>
      <c r="S350" s="75"/>
      <c r="T350" s="75"/>
    </row>
    <row r="351" spans="1:29" s="4" customFormat="1" ht="15" customHeight="1" x14ac:dyDescent="0.15">
      <c r="A351" s="21"/>
      <c r="D351" s="22"/>
      <c r="E351" s="39"/>
      <c r="F351" s="23"/>
      <c r="G351" s="23"/>
      <c r="H351" s="23"/>
      <c r="I351" s="24"/>
      <c r="J351" s="24"/>
      <c r="K351" s="24"/>
      <c r="L351" s="24"/>
      <c r="M351" s="24"/>
      <c r="N351" s="23"/>
      <c r="O351" s="74"/>
      <c r="P351" s="74"/>
      <c r="Q351" s="75"/>
      <c r="R351" s="75"/>
      <c r="S351" s="75"/>
      <c r="T351" s="75"/>
    </row>
    <row r="352" spans="1:29" s="4" customFormat="1" ht="15" customHeight="1" x14ac:dyDescent="0.15">
      <c r="A352" s="21"/>
      <c r="D352" s="22"/>
      <c r="E352" s="39"/>
      <c r="F352" s="23"/>
      <c r="G352" s="23"/>
      <c r="H352" s="23"/>
      <c r="I352" s="24"/>
      <c r="J352" s="24"/>
      <c r="K352" s="24"/>
      <c r="L352" s="24"/>
      <c r="M352" s="24"/>
      <c r="N352" s="23"/>
      <c r="O352" s="74"/>
      <c r="P352" s="74"/>
      <c r="Q352" s="75"/>
      <c r="R352" s="75"/>
      <c r="S352" s="75"/>
      <c r="T352" s="75"/>
    </row>
    <row r="353" spans="1:20" s="4" customFormat="1" ht="15" customHeight="1" x14ac:dyDescent="0.15">
      <c r="A353" s="21"/>
      <c r="D353" s="22"/>
      <c r="E353" s="39"/>
      <c r="F353" s="23"/>
      <c r="G353" s="23"/>
      <c r="H353" s="23"/>
      <c r="I353" s="24"/>
      <c r="J353" s="24"/>
      <c r="K353" s="24"/>
      <c r="L353" s="24"/>
      <c r="M353" s="24"/>
      <c r="N353" s="23"/>
      <c r="O353" s="74"/>
      <c r="P353" s="74"/>
      <c r="Q353" s="75"/>
      <c r="R353" s="75"/>
      <c r="S353" s="75"/>
      <c r="T353" s="75"/>
    </row>
    <row r="354" spans="1:20" s="4" customFormat="1" ht="15" customHeight="1" x14ac:dyDescent="0.15">
      <c r="A354" s="21"/>
      <c r="D354" s="22"/>
      <c r="E354" s="39"/>
      <c r="F354" s="23"/>
      <c r="G354" s="23"/>
      <c r="H354" s="23"/>
      <c r="I354" s="24"/>
      <c r="J354" s="24"/>
      <c r="K354" s="24"/>
      <c r="L354" s="24"/>
      <c r="M354" s="24"/>
      <c r="N354" s="23"/>
      <c r="O354" s="74"/>
      <c r="P354" s="74"/>
      <c r="Q354" s="75"/>
      <c r="R354" s="75"/>
      <c r="S354" s="75"/>
      <c r="T354" s="75"/>
    </row>
    <row r="355" spans="1:20" s="4" customFormat="1" ht="15" customHeight="1" x14ac:dyDescent="0.15">
      <c r="A355" s="21"/>
      <c r="D355" s="22"/>
      <c r="E355" s="39"/>
      <c r="F355" s="23"/>
      <c r="G355" s="23"/>
      <c r="H355" s="23"/>
      <c r="I355" s="24"/>
      <c r="J355" s="24"/>
      <c r="K355" s="24"/>
      <c r="L355" s="24"/>
      <c r="M355" s="24"/>
      <c r="N355" s="23"/>
      <c r="O355" s="74"/>
      <c r="P355" s="74"/>
      <c r="Q355" s="75"/>
      <c r="R355" s="75"/>
      <c r="S355" s="75"/>
      <c r="T355" s="75"/>
    </row>
    <row r="356" spans="1:20" s="4" customFormat="1" ht="15" customHeight="1" x14ac:dyDescent="0.15">
      <c r="A356" s="21"/>
      <c r="D356" s="22"/>
      <c r="E356" s="39"/>
      <c r="F356" s="23"/>
      <c r="G356" s="23"/>
      <c r="H356" s="23"/>
      <c r="I356" s="24"/>
      <c r="J356" s="24"/>
      <c r="K356" s="24"/>
      <c r="L356" s="24"/>
      <c r="M356" s="24"/>
      <c r="N356" s="23"/>
      <c r="O356" s="74"/>
      <c r="P356" s="74"/>
      <c r="Q356" s="75"/>
      <c r="R356" s="75"/>
      <c r="S356" s="75"/>
      <c r="T356" s="75"/>
    </row>
    <row r="357" spans="1:20" s="4" customFormat="1" ht="15" customHeight="1" x14ac:dyDescent="0.15">
      <c r="A357" s="21"/>
      <c r="D357" s="22"/>
      <c r="E357" s="39"/>
      <c r="F357" s="23"/>
      <c r="G357" s="23"/>
      <c r="H357" s="23"/>
      <c r="I357" s="24"/>
      <c r="J357" s="24"/>
      <c r="K357" s="24"/>
      <c r="L357" s="24"/>
      <c r="M357" s="24"/>
      <c r="N357" s="23"/>
      <c r="O357" s="74"/>
      <c r="P357" s="74"/>
      <c r="Q357" s="75"/>
      <c r="R357" s="75"/>
      <c r="S357" s="75"/>
      <c r="T357" s="75"/>
    </row>
    <row r="358" spans="1:20" s="4" customFormat="1" ht="15" customHeight="1" x14ac:dyDescent="0.15">
      <c r="A358" s="21"/>
      <c r="D358" s="22"/>
      <c r="E358" s="39"/>
      <c r="F358" s="23"/>
      <c r="G358" s="23"/>
      <c r="H358" s="23"/>
      <c r="I358" s="24"/>
      <c r="J358" s="24"/>
      <c r="K358" s="24"/>
      <c r="L358" s="24"/>
      <c r="M358" s="24"/>
      <c r="N358" s="23"/>
      <c r="O358" s="74"/>
      <c r="P358" s="74"/>
      <c r="Q358" s="75"/>
      <c r="R358" s="75"/>
      <c r="S358" s="75"/>
      <c r="T358" s="75"/>
    </row>
    <row r="359" spans="1:20" s="4" customFormat="1" ht="15" customHeight="1" x14ac:dyDescent="0.15">
      <c r="A359" s="21"/>
      <c r="D359" s="22"/>
      <c r="E359" s="39"/>
      <c r="F359" s="23"/>
      <c r="G359" s="23"/>
      <c r="H359" s="23"/>
      <c r="I359" s="24"/>
      <c r="J359" s="24"/>
      <c r="K359" s="24"/>
      <c r="L359" s="24"/>
      <c r="M359" s="24"/>
      <c r="N359" s="23"/>
      <c r="O359" s="74"/>
      <c r="P359" s="74"/>
      <c r="Q359" s="75"/>
      <c r="R359" s="75"/>
      <c r="S359" s="75"/>
      <c r="T359" s="75"/>
    </row>
    <row r="360" spans="1:20" s="4" customFormat="1" ht="15" customHeight="1" x14ac:dyDescent="0.15">
      <c r="A360" s="21"/>
      <c r="D360" s="22"/>
      <c r="E360" s="39"/>
      <c r="F360" s="23"/>
      <c r="G360" s="23"/>
      <c r="H360" s="23"/>
      <c r="I360" s="24"/>
      <c r="J360" s="24"/>
      <c r="K360" s="24"/>
      <c r="L360" s="24"/>
      <c r="M360" s="24"/>
      <c r="N360" s="23"/>
      <c r="O360" s="74"/>
      <c r="P360" s="74"/>
      <c r="Q360" s="75"/>
      <c r="R360" s="75"/>
      <c r="S360" s="75"/>
      <c r="T360" s="75"/>
    </row>
    <row r="361" spans="1:20" s="4" customFormat="1" ht="15" customHeight="1" x14ac:dyDescent="0.15">
      <c r="A361" s="21"/>
      <c r="D361" s="22"/>
      <c r="E361" s="39"/>
      <c r="F361" s="23"/>
      <c r="G361" s="23"/>
      <c r="H361" s="23"/>
      <c r="I361" s="24"/>
      <c r="J361" s="24"/>
      <c r="K361" s="24"/>
      <c r="L361" s="24"/>
      <c r="M361" s="24"/>
      <c r="N361" s="23"/>
      <c r="O361" s="74"/>
      <c r="P361" s="74"/>
      <c r="Q361" s="75"/>
      <c r="R361" s="75"/>
      <c r="S361" s="75"/>
      <c r="T361" s="75"/>
    </row>
    <row r="362" spans="1:20" s="4" customFormat="1" ht="15" customHeight="1" x14ac:dyDescent="0.15">
      <c r="A362" s="21"/>
      <c r="D362" s="22"/>
      <c r="E362" s="39"/>
      <c r="F362" s="23"/>
      <c r="G362" s="23"/>
      <c r="H362" s="23"/>
      <c r="I362" s="24"/>
      <c r="J362" s="24"/>
      <c r="K362" s="24"/>
      <c r="L362" s="24"/>
      <c r="M362" s="24"/>
      <c r="N362" s="23"/>
      <c r="O362" s="74"/>
      <c r="P362" s="74"/>
      <c r="Q362" s="75"/>
      <c r="R362" s="75"/>
      <c r="S362" s="75"/>
      <c r="T362" s="75"/>
    </row>
    <row r="363" spans="1:20" s="4" customFormat="1" ht="15" customHeight="1" x14ac:dyDescent="0.15">
      <c r="A363" s="21"/>
      <c r="D363" s="22"/>
      <c r="E363" s="39"/>
      <c r="F363" s="23"/>
      <c r="G363" s="23"/>
      <c r="H363" s="23"/>
      <c r="I363" s="24"/>
      <c r="J363" s="24"/>
      <c r="K363" s="24"/>
      <c r="L363" s="24"/>
      <c r="M363" s="24"/>
      <c r="N363" s="23"/>
      <c r="O363" s="74"/>
      <c r="P363" s="74"/>
      <c r="Q363" s="75"/>
      <c r="R363" s="75"/>
      <c r="S363" s="75"/>
      <c r="T363" s="75"/>
    </row>
    <row r="364" spans="1:20" s="4" customFormat="1" ht="15" customHeight="1" x14ac:dyDescent="0.15">
      <c r="A364" s="21"/>
      <c r="D364" s="22"/>
      <c r="E364" s="39"/>
      <c r="F364" s="23"/>
      <c r="G364" s="23"/>
      <c r="H364" s="23"/>
      <c r="I364" s="24"/>
      <c r="J364" s="24"/>
      <c r="K364" s="24"/>
      <c r="L364" s="24"/>
      <c r="M364" s="24"/>
      <c r="N364" s="23"/>
      <c r="O364" s="74"/>
      <c r="P364" s="74"/>
      <c r="Q364" s="75"/>
      <c r="R364" s="75"/>
      <c r="S364" s="75"/>
      <c r="T364" s="75"/>
    </row>
    <row r="365" spans="1:20" s="4" customFormat="1" ht="15" customHeight="1" x14ac:dyDescent="0.15">
      <c r="A365" s="21"/>
      <c r="D365" s="22"/>
      <c r="E365" s="39"/>
      <c r="F365" s="23"/>
      <c r="G365" s="23"/>
      <c r="H365" s="23"/>
      <c r="I365" s="24"/>
      <c r="J365" s="24"/>
      <c r="K365" s="24"/>
      <c r="L365" s="24"/>
      <c r="M365" s="24"/>
      <c r="N365" s="23"/>
      <c r="O365" s="74"/>
      <c r="P365" s="74"/>
      <c r="Q365" s="75"/>
      <c r="R365" s="75"/>
      <c r="S365" s="75"/>
      <c r="T365" s="75"/>
    </row>
    <row r="366" spans="1:20" s="4" customFormat="1" ht="15" customHeight="1" x14ac:dyDescent="0.15">
      <c r="A366" s="21"/>
      <c r="D366" s="22"/>
      <c r="E366" s="39"/>
      <c r="F366" s="23"/>
      <c r="G366" s="23"/>
      <c r="H366" s="23"/>
      <c r="I366" s="24"/>
      <c r="J366" s="24"/>
      <c r="K366" s="24"/>
      <c r="L366" s="24"/>
      <c r="M366" s="24"/>
      <c r="N366" s="23"/>
      <c r="O366" s="74"/>
      <c r="P366" s="74"/>
      <c r="Q366" s="75"/>
      <c r="R366" s="75"/>
      <c r="S366" s="75"/>
      <c r="T366" s="75"/>
    </row>
    <row r="367" spans="1:20" s="4" customFormat="1" ht="15" customHeight="1" x14ac:dyDescent="0.15">
      <c r="A367" s="21"/>
      <c r="D367" s="22"/>
      <c r="E367" s="39"/>
      <c r="F367" s="23"/>
      <c r="G367" s="23"/>
      <c r="H367" s="23"/>
      <c r="I367" s="24"/>
      <c r="J367" s="24"/>
      <c r="K367" s="24"/>
      <c r="L367" s="24"/>
      <c r="M367" s="24"/>
      <c r="N367" s="23"/>
      <c r="O367" s="74"/>
      <c r="P367" s="74"/>
      <c r="Q367" s="75"/>
      <c r="R367" s="75"/>
      <c r="S367" s="75"/>
      <c r="T367" s="75"/>
    </row>
    <row r="368" spans="1:20" s="4" customFormat="1" ht="15" customHeight="1" x14ac:dyDescent="0.15">
      <c r="A368" s="21"/>
      <c r="D368" s="22"/>
      <c r="E368" s="39"/>
      <c r="F368" s="23"/>
      <c r="G368" s="23"/>
      <c r="H368" s="23"/>
      <c r="I368" s="24"/>
      <c r="J368" s="24"/>
      <c r="K368" s="24"/>
      <c r="L368" s="24"/>
      <c r="M368" s="24"/>
      <c r="N368" s="23"/>
      <c r="O368" s="74"/>
      <c r="P368" s="74"/>
      <c r="Q368" s="75"/>
      <c r="R368" s="75"/>
      <c r="S368" s="75"/>
      <c r="T368" s="75"/>
    </row>
    <row r="369" spans="1:20" s="4" customFormat="1" ht="15" customHeight="1" x14ac:dyDescent="0.15">
      <c r="A369" s="21"/>
      <c r="D369" s="22"/>
      <c r="E369" s="39"/>
      <c r="F369" s="23"/>
      <c r="G369" s="23"/>
      <c r="H369" s="23"/>
      <c r="I369" s="24"/>
      <c r="J369" s="24"/>
      <c r="K369" s="24"/>
      <c r="L369" s="24"/>
      <c r="M369" s="24"/>
      <c r="N369" s="23"/>
      <c r="O369" s="74"/>
      <c r="P369" s="74"/>
      <c r="Q369" s="75"/>
      <c r="R369" s="75"/>
      <c r="S369" s="75"/>
      <c r="T369" s="75"/>
    </row>
    <row r="370" spans="1:20" s="4" customFormat="1" ht="15" customHeight="1" x14ac:dyDescent="0.15">
      <c r="A370" s="21"/>
      <c r="D370" s="22"/>
      <c r="E370" s="39"/>
      <c r="F370" s="23"/>
      <c r="G370" s="23"/>
      <c r="H370" s="23"/>
      <c r="I370" s="24"/>
      <c r="J370" s="24"/>
      <c r="K370" s="24"/>
      <c r="L370" s="24"/>
      <c r="M370" s="24"/>
      <c r="N370" s="23"/>
      <c r="O370" s="74"/>
      <c r="P370" s="74"/>
      <c r="Q370" s="75"/>
      <c r="R370" s="75"/>
      <c r="S370" s="75"/>
      <c r="T370" s="75"/>
    </row>
    <row r="371" spans="1:20" s="4" customFormat="1" ht="15" customHeight="1" x14ac:dyDescent="0.15">
      <c r="A371" s="21"/>
      <c r="D371" s="22"/>
      <c r="E371" s="39"/>
      <c r="F371" s="23"/>
      <c r="G371" s="23"/>
      <c r="H371" s="23"/>
      <c r="I371" s="24"/>
      <c r="J371" s="24"/>
      <c r="K371" s="24"/>
      <c r="L371" s="24"/>
      <c r="M371" s="24"/>
      <c r="N371" s="23"/>
      <c r="O371" s="74"/>
      <c r="P371" s="74"/>
      <c r="Q371" s="75"/>
      <c r="R371" s="75"/>
      <c r="S371" s="75"/>
      <c r="T371" s="75"/>
    </row>
    <row r="372" spans="1:20" s="4" customFormat="1" ht="15" customHeight="1" x14ac:dyDescent="0.15">
      <c r="A372" s="21"/>
      <c r="D372" s="22"/>
      <c r="E372" s="39"/>
      <c r="F372" s="23"/>
      <c r="G372" s="23"/>
      <c r="H372" s="23"/>
      <c r="I372" s="24"/>
      <c r="J372" s="24"/>
      <c r="K372" s="24"/>
      <c r="L372" s="24"/>
      <c r="M372" s="24"/>
      <c r="N372" s="23"/>
      <c r="O372" s="74"/>
      <c r="P372" s="74"/>
      <c r="Q372" s="75"/>
      <c r="R372" s="75"/>
      <c r="S372" s="75"/>
      <c r="T372" s="75"/>
    </row>
    <row r="373" spans="1:20" s="4" customFormat="1" ht="15" customHeight="1" x14ac:dyDescent="0.15">
      <c r="A373" s="21"/>
      <c r="D373" s="22"/>
      <c r="E373" s="39"/>
      <c r="F373" s="23"/>
      <c r="G373" s="23"/>
      <c r="H373" s="23"/>
      <c r="I373" s="24"/>
      <c r="J373" s="24"/>
      <c r="K373" s="24"/>
      <c r="L373" s="24"/>
      <c r="M373" s="24"/>
      <c r="N373" s="23"/>
      <c r="O373" s="74"/>
      <c r="P373" s="74"/>
      <c r="Q373" s="75"/>
      <c r="R373" s="75"/>
      <c r="S373" s="75"/>
      <c r="T373" s="75"/>
    </row>
    <row r="374" spans="1:20" s="4" customFormat="1" ht="15" customHeight="1" x14ac:dyDescent="0.15">
      <c r="A374" s="21"/>
      <c r="D374" s="22"/>
      <c r="E374" s="39"/>
      <c r="F374" s="23"/>
      <c r="G374" s="23"/>
      <c r="H374" s="23"/>
      <c r="I374" s="24"/>
      <c r="J374" s="24"/>
      <c r="K374" s="24"/>
      <c r="L374" s="24"/>
      <c r="M374" s="24"/>
      <c r="N374" s="23"/>
      <c r="O374" s="74"/>
      <c r="P374" s="74"/>
      <c r="Q374" s="75"/>
      <c r="R374" s="75"/>
      <c r="S374" s="75"/>
      <c r="T374" s="75"/>
    </row>
    <row r="375" spans="1:20" s="4" customFormat="1" ht="15" customHeight="1" x14ac:dyDescent="0.15">
      <c r="A375" s="21"/>
      <c r="D375" s="22"/>
      <c r="E375" s="39"/>
      <c r="F375" s="23"/>
      <c r="G375" s="23"/>
      <c r="H375" s="23"/>
      <c r="I375" s="24"/>
      <c r="J375" s="24"/>
      <c r="K375" s="24"/>
      <c r="L375" s="24"/>
      <c r="M375" s="24"/>
      <c r="N375" s="23"/>
      <c r="O375" s="74"/>
      <c r="P375" s="74"/>
      <c r="Q375" s="75"/>
      <c r="R375" s="75"/>
      <c r="S375" s="75"/>
      <c r="T375" s="75"/>
    </row>
    <row r="376" spans="1:20" s="4" customFormat="1" ht="15" customHeight="1" x14ac:dyDescent="0.15">
      <c r="A376" s="21"/>
      <c r="D376" s="22"/>
      <c r="E376" s="39"/>
      <c r="F376" s="23"/>
      <c r="G376" s="23"/>
      <c r="H376" s="23"/>
      <c r="I376" s="24"/>
      <c r="J376" s="24"/>
      <c r="K376" s="24"/>
      <c r="L376" s="24"/>
      <c r="M376" s="24"/>
      <c r="N376" s="23"/>
      <c r="O376" s="74"/>
      <c r="P376" s="74"/>
      <c r="Q376" s="75"/>
      <c r="R376" s="75"/>
      <c r="S376" s="75"/>
      <c r="T376" s="75"/>
    </row>
    <row r="377" spans="1:20" s="4" customFormat="1" ht="15" customHeight="1" x14ac:dyDescent="0.15">
      <c r="A377" s="21"/>
      <c r="D377" s="22"/>
      <c r="E377" s="39"/>
      <c r="F377" s="23"/>
      <c r="G377" s="23"/>
      <c r="H377" s="23"/>
      <c r="I377" s="24"/>
      <c r="J377" s="24"/>
      <c r="K377" s="24"/>
      <c r="L377" s="24"/>
      <c r="M377" s="24"/>
      <c r="N377" s="23"/>
      <c r="O377" s="74"/>
      <c r="P377" s="74"/>
      <c r="Q377" s="75"/>
      <c r="R377" s="75"/>
      <c r="S377" s="75"/>
      <c r="T377" s="75"/>
    </row>
    <row r="378" spans="1:20" s="4" customFormat="1" ht="15" customHeight="1" x14ac:dyDescent="0.15">
      <c r="A378" s="21"/>
      <c r="D378" s="22"/>
      <c r="E378" s="39"/>
      <c r="F378" s="23"/>
      <c r="G378" s="23"/>
      <c r="H378" s="23"/>
      <c r="I378" s="24"/>
      <c r="J378" s="24"/>
      <c r="K378" s="24"/>
      <c r="L378" s="24"/>
      <c r="M378" s="24"/>
      <c r="N378" s="23"/>
      <c r="O378" s="74"/>
      <c r="P378" s="74"/>
      <c r="Q378" s="75"/>
      <c r="R378" s="75"/>
      <c r="S378" s="75"/>
      <c r="T378" s="75"/>
    </row>
    <row r="379" spans="1:20" s="4" customFormat="1" ht="15" customHeight="1" x14ac:dyDescent="0.15">
      <c r="A379" s="21"/>
      <c r="D379" s="22"/>
      <c r="E379" s="39"/>
      <c r="F379" s="23"/>
      <c r="G379" s="23"/>
      <c r="H379" s="23"/>
      <c r="I379" s="24"/>
      <c r="J379" s="24"/>
      <c r="K379" s="24"/>
      <c r="L379" s="24"/>
      <c r="M379" s="24"/>
      <c r="N379" s="23"/>
      <c r="O379" s="74"/>
      <c r="P379" s="74"/>
      <c r="Q379" s="75"/>
      <c r="R379" s="75"/>
      <c r="S379" s="75"/>
      <c r="T379" s="75"/>
    </row>
    <row r="380" spans="1:20" s="4" customFormat="1" ht="15" customHeight="1" x14ac:dyDescent="0.15">
      <c r="A380" s="21"/>
      <c r="D380" s="22"/>
      <c r="E380" s="39"/>
      <c r="F380" s="23"/>
      <c r="G380" s="23"/>
      <c r="H380" s="23"/>
      <c r="I380" s="24"/>
      <c r="J380" s="24"/>
      <c r="K380" s="24"/>
      <c r="L380" s="24"/>
      <c r="M380" s="24"/>
      <c r="N380" s="23"/>
      <c r="O380" s="74"/>
      <c r="P380" s="74"/>
      <c r="Q380" s="75"/>
      <c r="R380" s="75"/>
      <c r="S380" s="75"/>
      <c r="T380" s="75"/>
    </row>
    <row r="381" spans="1:20" s="4" customFormat="1" ht="15" customHeight="1" x14ac:dyDescent="0.15">
      <c r="A381" s="21"/>
      <c r="D381" s="22"/>
      <c r="E381" s="39"/>
      <c r="F381" s="23"/>
      <c r="G381" s="23"/>
      <c r="H381" s="23"/>
      <c r="I381" s="24"/>
      <c r="J381" s="24"/>
      <c r="K381" s="24"/>
      <c r="L381" s="24"/>
      <c r="M381" s="24"/>
      <c r="N381" s="23"/>
      <c r="O381" s="74"/>
      <c r="P381" s="74"/>
      <c r="Q381" s="75"/>
      <c r="R381" s="75"/>
      <c r="S381" s="75"/>
      <c r="T381" s="75"/>
    </row>
    <row r="382" spans="1:20" s="4" customFormat="1" ht="15" customHeight="1" x14ac:dyDescent="0.15">
      <c r="A382" s="21"/>
      <c r="D382" s="22"/>
      <c r="E382" s="39"/>
      <c r="F382" s="23"/>
      <c r="G382" s="23"/>
      <c r="H382" s="23"/>
      <c r="I382" s="24"/>
      <c r="J382" s="24"/>
      <c r="K382" s="24"/>
      <c r="L382" s="24"/>
      <c r="M382" s="24"/>
      <c r="N382" s="23"/>
      <c r="O382" s="74"/>
      <c r="P382" s="74"/>
      <c r="Q382" s="75"/>
      <c r="R382" s="75"/>
      <c r="S382" s="75"/>
      <c r="T382" s="75"/>
    </row>
    <row r="383" spans="1:20" s="4" customFormat="1" ht="15" customHeight="1" x14ac:dyDescent="0.15">
      <c r="A383" s="21"/>
      <c r="D383" s="22"/>
      <c r="E383" s="39"/>
      <c r="F383" s="23"/>
      <c r="G383" s="23"/>
      <c r="H383" s="23"/>
      <c r="I383" s="24"/>
      <c r="J383" s="24"/>
      <c r="K383" s="24"/>
      <c r="L383" s="24"/>
      <c r="M383" s="24"/>
      <c r="N383" s="23"/>
      <c r="O383" s="74"/>
      <c r="P383" s="74"/>
      <c r="Q383" s="75"/>
      <c r="R383" s="75"/>
      <c r="S383" s="75"/>
      <c r="T383" s="75"/>
    </row>
    <row r="384" spans="1:20" s="4" customFormat="1" ht="15" customHeight="1" x14ac:dyDescent="0.15">
      <c r="A384" s="21"/>
      <c r="D384" s="22"/>
      <c r="E384" s="39"/>
      <c r="F384" s="23"/>
      <c r="G384" s="23"/>
      <c r="H384" s="23"/>
      <c r="I384" s="24"/>
      <c r="J384" s="24"/>
      <c r="K384" s="24"/>
      <c r="L384" s="24"/>
      <c r="M384" s="24"/>
      <c r="N384" s="23"/>
      <c r="O384" s="74"/>
      <c r="P384" s="74"/>
      <c r="Q384" s="75"/>
      <c r="R384" s="75"/>
      <c r="S384" s="75"/>
      <c r="T384" s="75"/>
    </row>
    <row r="385" spans="1:20" s="4" customFormat="1" ht="15" customHeight="1" x14ac:dyDescent="0.15">
      <c r="A385" s="21"/>
      <c r="D385" s="22"/>
      <c r="E385" s="39"/>
      <c r="F385" s="23"/>
      <c r="G385" s="23"/>
      <c r="H385" s="23"/>
      <c r="I385" s="24"/>
      <c r="J385" s="24"/>
      <c r="K385" s="24"/>
      <c r="L385" s="24"/>
      <c r="M385" s="24"/>
      <c r="N385" s="23"/>
      <c r="O385" s="74"/>
      <c r="P385" s="74"/>
      <c r="Q385" s="75"/>
      <c r="R385" s="75"/>
      <c r="S385" s="75"/>
      <c r="T385" s="75"/>
    </row>
    <row r="386" spans="1:20" s="4" customFormat="1" ht="15" customHeight="1" x14ac:dyDescent="0.15">
      <c r="A386" s="21"/>
      <c r="D386" s="22"/>
      <c r="E386" s="39"/>
      <c r="F386" s="23"/>
      <c r="G386" s="23"/>
      <c r="H386" s="23"/>
      <c r="I386" s="24"/>
      <c r="J386" s="24"/>
      <c r="K386" s="24"/>
      <c r="L386" s="24"/>
      <c r="M386" s="24"/>
      <c r="N386" s="23"/>
      <c r="O386" s="74"/>
      <c r="P386" s="74"/>
      <c r="Q386" s="75"/>
      <c r="R386" s="75"/>
      <c r="S386" s="75"/>
      <c r="T386" s="75"/>
    </row>
    <row r="387" spans="1:20" s="4" customFormat="1" ht="15" customHeight="1" x14ac:dyDescent="0.15">
      <c r="A387" s="21"/>
      <c r="D387" s="22"/>
      <c r="E387" s="39"/>
      <c r="F387" s="23"/>
      <c r="G387" s="23"/>
      <c r="H387" s="23"/>
      <c r="I387" s="24"/>
      <c r="J387" s="24"/>
      <c r="K387" s="24"/>
      <c r="L387" s="24"/>
      <c r="M387" s="24"/>
      <c r="N387" s="23"/>
      <c r="O387" s="74"/>
      <c r="P387" s="74"/>
      <c r="Q387" s="75"/>
      <c r="R387" s="75"/>
      <c r="S387" s="75"/>
      <c r="T387" s="75"/>
    </row>
    <row r="388" spans="1:20" s="4" customFormat="1" ht="15" customHeight="1" x14ac:dyDescent="0.15">
      <c r="A388" s="21"/>
      <c r="D388" s="22"/>
      <c r="E388" s="39"/>
      <c r="F388" s="23"/>
      <c r="G388" s="23"/>
      <c r="H388" s="23"/>
      <c r="I388" s="24"/>
      <c r="J388" s="24"/>
      <c r="K388" s="24"/>
      <c r="L388" s="24"/>
      <c r="M388" s="24"/>
      <c r="N388" s="23"/>
      <c r="O388" s="74"/>
      <c r="P388" s="74"/>
      <c r="Q388" s="75"/>
      <c r="R388" s="75"/>
      <c r="S388" s="75"/>
      <c r="T388" s="75"/>
    </row>
    <row r="389" spans="1:20" s="4" customFormat="1" ht="15" customHeight="1" x14ac:dyDescent="0.15">
      <c r="A389" s="21"/>
      <c r="D389" s="22"/>
      <c r="E389" s="39"/>
      <c r="F389" s="23"/>
      <c r="G389" s="23"/>
      <c r="H389" s="23"/>
      <c r="I389" s="24"/>
      <c r="J389" s="24"/>
      <c r="K389" s="24"/>
      <c r="L389" s="24"/>
      <c r="M389" s="24"/>
      <c r="N389" s="23"/>
      <c r="O389" s="74"/>
      <c r="P389" s="74"/>
      <c r="Q389" s="75"/>
      <c r="R389" s="75"/>
      <c r="S389" s="75"/>
      <c r="T389" s="75"/>
    </row>
    <row r="390" spans="1:20" s="4" customFormat="1" ht="15" customHeight="1" x14ac:dyDescent="0.15">
      <c r="A390" s="21"/>
      <c r="D390" s="22"/>
      <c r="E390" s="39"/>
      <c r="F390" s="23"/>
      <c r="G390" s="23"/>
      <c r="H390" s="23"/>
      <c r="I390" s="24"/>
      <c r="J390" s="24"/>
      <c r="K390" s="24"/>
      <c r="L390" s="24"/>
      <c r="M390" s="24"/>
      <c r="N390" s="23"/>
      <c r="O390" s="74"/>
      <c r="P390" s="74"/>
      <c r="Q390" s="75"/>
      <c r="R390" s="75"/>
      <c r="S390" s="75"/>
      <c r="T390" s="75"/>
    </row>
    <row r="391" spans="1:20" s="4" customFormat="1" ht="15" customHeight="1" x14ac:dyDescent="0.15">
      <c r="A391" s="21"/>
      <c r="D391" s="22"/>
      <c r="E391" s="39"/>
      <c r="F391" s="23"/>
      <c r="G391" s="23"/>
      <c r="H391" s="23"/>
      <c r="I391" s="24"/>
      <c r="J391" s="24"/>
      <c r="K391" s="24"/>
      <c r="L391" s="24"/>
      <c r="M391" s="24"/>
      <c r="N391" s="23"/>
      <c r="O391" s="74"/>
      <c r="P391" s="74"/>
      <c r="Q391" s="75"/>
      <c r="R391" s="75"/>
      <c r="S391" s="75"/>
      <c r="T391" s="75"/>
    </row>
    <row r="392" spans="1:20" s="4" customFormat="1" ht="15" customHeight="1" x14ac:dyDescent="0.15">
      <c r="A392" s="21"/>
      <c r="D392" s="22"/>
      <c r="E392" s="39"/>
      <c r="F392" s="23"/>
      <c r="G392" s="23"/>
      <c r="H392" s="23"/>
      <c r="I392" s="24"/>
      <c r="J392" s="24"/>
      <c r="K392" s="24"/>
      <c r="L392" s="24"/>
      <c r="M392" s="24"/>
      <c r="N392" s="23"/>
      <c r="O392" s="74"/>
      <c r="P392" s="74"/>
      <c r="Q392" s="75"/>
      <c r="R392" s="75"/>
      <c r="S392" s="75"/>
      <c r="T392" s="75"/>
    </row>
    <row r="393" spans="1:20" s="4" customFormat="1" ht="15" customHeight="1" x14ac:dyDescent="0.15">
      <c r="A393" s="21"/>
      <c r="D393" s="22"/>
      <c r="E393" s="39"/>
      <c r="F393" s="23"/>
      <c r="G393" s="23"/>
      <c r="H393" s="23"/>
      <c r="I393" s="24"/>
      <c r="J393" s="24"/>
      <c r="K393" s="24"/>
      <c r="L393" s="24"/>
      <c r="M393" s="24"/>
      <c r="N393" s="23"/>
      <c r="O393" s="74"/>
      <c r="P393" s="74"/>
      <c r="Q393" s="75"/>
      <c r="R393" s="75"/>
      <c r="S393" s="75"/>
      <c r="T393" s="75"/>
    </row>
    <row r="394" spans="1:20" s="4" customFormat="1" ht="15" customHeight="1" x14ac:dyDescent="0.15">
      <c r="A394" s="21"/>
      <c r="D394" s="22"/>
      <c r="E394" s="39"/>
      <c r="F394" s="23"/>
      <c r="G394" s="23"/>
      <c r="H394" s="23"/>
      <c r="I394" s="24"/>
      <c r="J394" s="24"/>
      <c r="K394" s="24"/>
      <c r="L394" s="24"/>
      <c r="M394" s="24"/>
      <c r="N394" s="23"/>
      <c r="O394" s="74"/>
      <c r="P394" s="74"/>
      <c r="Q394" s="75"/>
      <c r="R394" s="75"/>
      <c r="S394" s="75"/>
      <c r="T394" s="75"/>
    </row>
    <row r="395" spans="1:20" s="4" customFormat="1" ht="15" customHeight="1" x14ac:dyDescent="0.15">
      <c r="A395" s="21"/>
      <c r="D395" s="22"/>
      <c r="E395" s="39"/>
      <c r="F395" s="23"/>
      <c r="G395" s="23"/>
      <c r="H395" s="23"/>
      <c r="I395" s="24"/>
      <c r="J395" s="24"/>
      <c r="K395" s="24"/>
      <c r="L395" s="24"/>
      <c r="M395" s="24"/>
      <c r="N395" s="23"/>
      <c r="O395" s="74"/>
      <c r="P395" s="74"/>
      <c r="Q395" s="75"/>
      <c r="R395" s="75"/>
      <c r="S395" s="75"/>
      <c r="T395" s="75"/>
    </row>
    <row r="396" spans="1:20" s="4" customFormat="1" ht="15" customHeight="1" x14ac:dyDescent="0.15">
      <c r="A396" s="21"/>
      <c r="D396" s="22"/>
      <c r="E396" s="39"/>
      <c r="F396" s="23"/>
      <c r="G396" s="23"/>
      <c r="H396" s="23"/>
      <c r="I396" s="24"/>
      <c r="J396" s="24"/>
      <c r="K396" s="24"/>
      <c r="L396" s="24"/>
      <c r="M396" s="24"/>
      <c r="N396" s="23"/>
      <c r="O396" s="74"/>
      <c r="P396" s="74"/>
      <c r="Q396" s="75"/>
      <c r="R396" s="75"/>
      <c r="S396" s="75"/>
      <c r="T396" s="75"/>
    </row>
    <row r="397" spans="1:20" s="4" customFormat="1" ht="15" customHeight="1" x14ac:dyDescent="0.15">
      <c r="A397" s="21"/>
      <c r="D397" s="22"/>
      <c r="E397" s="39"/>
      <c r="F397" s="23"/>
      <c r="G397" s="23"/>
      <c r="H397" s="23"/>
      <c r="I397" s="24"/>
      <c r="J397" s="24"/>
      <c r="K397" s="24"/>
      <c r="L397" s="24"/>
      <c r="M397" s="24"/>
      <c r="N397" s="23"/>
      <c r="O397" s="74"/>
      <c r="P397" s="74"/>
      <c r="Q397" s="75"/>
      <c r="R397" s="75"/>
      <c r="S397" s="75"/>
      <c r="T397" s="75"/>
    </row>
    <row r="398" spans="1:20" s="4" customFormat="1" ht="15" customHeight="1" x14ac:dyDescent="0.15">
      <c r="A398" s="21"/>
      <c r="D398" s="22"/>
      <c r="E398" s="39"/>
      <c r="F398" s="23"/>
      <c r="G398" s="23"/>
      <c r="H398" s="23"/>
      <c r="I398" s="24"/>
      <c r="J398" s="24"/>
      <c r="K398" s="24"/>
      <c r="L398" s="24"/>
      <c r="M398" s="24"/>
      <c r="N398" s="23"/>
      <c r="O398" s="74"/>
      <c r="P398" s="74"/>
      <c r="Q398" s="75"/>
      <c r="R398" s="75"/>
      <c r="S398" s="75"/>
      <c r="T398" s="75"/>
    </row>
    <row r="399" spans="1:20" s="4" customFormat="1" ht="15" customHeight="1" x14ac:dyDescent="0.15">
      <c r="A399" s="21"/>
      <c r="D399" s="22"/>
      <c r="E399" s="39"/>
      <c r="F399" s="23"/>
      <c r="G399" s="23"/>
      <c r="H399" s="23"/>
      <c r="I399" s="24"/>
      <c r="J399" s="24"/>
      <c r="K399" s="24"/>
      <c r="L399" s="24"/>
      <c r="M399" s="24"/>
      <c r="N399" s="23"/>
      <c r="O399" s="74"/>
      <c r="P399" s="74"/>
      <c r="Q399" s="75"/>
      <c r="R399" s="75"/>
      <c r="S399" s="75"/>
      <c r="T399" s="75"/>
    </row>
    <row r="400" spans="1:20" s="4" customFormat="1" ht="15" customHeight="1" x14ac:dyDescent="0.15">
      <c r="A400" s="21"/>
      <c r="D400" s="22"/>
      <c r="E400" s="39"/>
      <c r="F400" s="23"/>
      <c r="G400" s="23"/>
      <c r="H400" s="23"/>
      <c r="I400" s="24"/>
      <c r="J400" s="24"/>
      <c r="K400" s="24"/>
      <c r="L400" s="24"/>
      <c r="M400" s="24"/>
      <c r="N400" s="23"/>
      <c r="O400" s="74"/>
      <c r="P400" s="74"/>
      <c r="Q400" s="75"/>
      <c r="R400" s="75"/>
      <c r="S400" s="75"/>
      <c r="T400" s="75"/>
    </row>
    <row r="401" spans="1:20" s="4" customFormat="1" ht="15" customHeight="1" x14ac:dyDescent="0.15">
      <c r="A401" s="21"/>
      <c r="D401" s="22"/>
      <c r="E401" s="39"/>
      <c r="F401" s="23"/>
      <c r="G401" s="23"/>
      <c r="H401" s="23"/>
      <c r="I401" s="24"/>
      <c r="J401" s="24"/>
      <c r="K401" s="24"/>
      <c r="L401" s="24"/>
      <c r="M401" s="24"/>
      <c r="N401" s="23"/>
      <c r="O401" s="74"/>
      <c r="P401" s="74"/>
      <c r="Q401" s="75"/>
      <c r="R401" s="75"/>
      <c r="S401" s="75"/>
      <c r="T401" s="75"/>
    </row>
    <row r="402" spans="1:20" s="4" customFormat="1" ht="15" customHeight="1" x14ac:dyDescent="0.15">
      <c r="A402" s="21"/>
      <c r="D402" s="22"/>
      <c r="E402" s="39"/>
      <c r="F402" s="23"/>
      <c r="G402" s="23"/>
      <c r="H402" s="23"/>
      <c r="I402" s="24"/>
      <c r="J402" s="24"/>
      <c r="K402" s="24"/>
      <c r="L402" s="24"/>
      <c r="M402" s="24"/>
      <c r="N402" s="23"/>
      <c r="O402" s="74"/>
      <c r="P402" s="74"/>
      <c r="Q402" s="75"/>
      <c r="R402" s="75"/>
      <c r="S402" s="75"/>
      <c r="T402" s="75"/>
    </row>
    <row r="403" spans="1:20" s="4" customFormat="1" ht="15" customHeight="1" x14ac:dyDescent="0.15">
      <c r="A403" s="21"/>
      <c r="D403" s="22"/>
      <c r="E403" s="39"/>
      <c r="F403" s="23"/>
      <c r="G403" s="23"/>
      <c r="H403" s="23"/>
      <c r="I403" s="24"/>
      <c r="J403" s="24"/>
      <c r="K403" s="24"/>
      <c r="L403" s="24"/>
      <c r="M403" s="24"/>
      <c r="N403" s="23"/>
      <c r="O403" s="74"/>
      <c r="P403" s="74"/>
      <c r="Q403" s="75"/>
      <c r="R403" s="75"/>
      <c r="S403" s="75"/>
      <c r="T403" s="75"/>
    </row>
    <row r="404" spans="1:20" s="4" customFormat="1" ht="15" customHeight="1" x14ac:dyDescent="0.15">
      <c r="A404" s="21"/>
      <c r="D404" s="22"/>
      <c r="E404" s="39"/>
      <c r="F404" s="23"/>
      <c r="G404" s="23"/>
      <c r="H404" s="23"/>
      <c r="I404" s="24"/>
      <c r="J404" s="24"/>
      <c r="K404" s="24"/>
      <c r="L404" s="24"/>
      <c r="M404" s="24"/>
      <c r="N404" s="23"/>
      <c r="O404" s="74"/>
      <c r="P404" s="74"/>
      <c r="Q404" s="75"/>
      <c r="R404" s="75"/>
      <c r="S404" s="75"/>
      <c r="T404" s="75"/>
    </row>
    <row r="405" spans="1:20" s="4" customFormat="1" ht="15" customHeight="1" x14ac:dyDescent="0.15">
      <c r="A405" s="21"/>
      <c r="D405" s="22"/>
      <c r="E405" s="39"/>
      <c r="F405" s="23"/>
      <c r="G405" s="23"/>
      <c r="H405" s="23"/>
      <c r="I405" s="24"/>
      <c r="J405" s="24"/>
      <c r="K405" s="24"/>
      <c r="L405" s="24"/>
      <c r="M405" s="24"/>
      <c r="N405" s="23"/>
      <c r="O405" s="74"/>
      <c r="P405" s="74"/>
      <c r="Q405" s="75"/>
      <c r="R405" s="75"/>
      <c r="S405" s="75"/>
      <c r="T405" s="75"/>
    </row>
    <row r="406" spans="1:20" s="4" customFormat="1" ht="15" customHeight="1" x14ac:dyDescent="0.15">
      <c r="A406" s="21"/>
      <c r="D406" s="22"/>
      <c r="E406" s="39"/>
      <c r="F406" s="23"/>
      <c r="G406" s="23"/>
      <c r="H406" s="23"/>
      <c r="I406" s="24"/>
      <c r="J406" s="24"/>
      <c r="K406" s="24"/>
      <c r="L406" s="24"/>
      <c r="M406" s="24"/>
      <c r="N406" s="23"/>
      <c r="O406" s="74"/>
      <c r="P406" s="74"/>
      <c r="Q406" s="75"/>
      <c r="R406" s="75"/>
      <c r="S406" s="75"/>
      <c r="T406" s="75"/>
    </row>
    <row r="407" spans="1:20" s="4" customFormat="1" ht="15" customHeight="1" x14ac:dyDescent="0.15">
      <c r="A407" s="21"/>
      <c r="D407" s="22"/>
      <c r="E407" s="39"/>
      <c r="F407" s="23"/>
      <c r="G407" s="23"/>
      <c r="H407" s="23"/>
      <c r="I407" s="24"/>
      <c r="J407" s="24"/>
      <c r="K407" s="24"/>
      <c r="L407" s="24"/>
      <c r="M407" s="24"/>
      <c r="N407" s="23"/>
      <c r="O407" s="74"/>
      <c r="P407" s="74"/>
      <c r="Q407" s="75"/>
      <c r="R407" s="75"/>
      <c r="S407" s="75"/>
      <c r="T407" s="75"/>
    </row>
    <row r="408" spans="1:20" s="4" customFormat="1" ht="15" customHeight="1" x14ac:dyDescent="0.15">
      <c r="A408" s="21"/>
      <c r="D408" s="22"/>
      <c r="E408" s="39"/>
      <c r="F408" s="23"/>
      <c r="G408" s="23"/>
      <c r="H408" s="23"/>
      <c r="I408" s="24"/>
      <c r="J408" s="24"/>
      <c r="K408" s="24"/>
      <c r="L408" s="24"/>
      <c r="M408" s="24"/>
      <c r="N408" s="23"/>
      <c r="O408" s="74"/>
      <c r="P408" s="74"/>
      <c r="Q408" s="75"/>
      <c r="R408" s="75"/>
      <c r="S408" s="75"/>
      <c r="T408" s="75"/>
    </row>
    <row r="409" spans="1:20" s="4" customFormat="1" ht="15" customHeight="1" x14ac:dyDescent="0.15">
      <c r="A409" s="21"/>
      <c r="D409" s="22"/>
      <c r="E409" s="39"/>
      <c r="F409" s="23"/>
      <c r="G409" s="23"/>
      <c r="H409" s="23"/>
      <c r="I409" s="24"/>
      <c r="J409" s="24"/>
      <c r="K409" s="24"/>
      <c r="L409" s="24"/>
      <c r="M409" s="24"/>
      <c r="N409" s="23"/>
      <c r="O409" s="74"/>
      <c r="P409" s="74"/>
      <c r="Q409" s="75"/>
      <c r="R409" s="75"/>
      <c r="S409" s="75"/>
      <c r="T409" s="75"/>
    </row>
    <row r="410" spans="1:20" s="4" customFormat="1" ht="15" customHeight="1" x14ac:dyDescent="0.15">
      <c r="A410" s="21"/>
      <c r="D410" s="22"/>
      <c r="E410" s="39"/>
      <c r="F410" s="23"/>
      <c r="G410" s="23"/>
      <c r="H410" s="23"/>
      <c r="I410" s="24"/>
      <c r="J410" s="24"/>
      <c r="K410" s="24"/>
      <c r="L410" s="24"/>
      <c r="M410" s="24"/>
      <c r="N410" s="23"/>
      <c r="O410" s="74"/>
      <c r="P410" s="74"/>
      <c r="Q410" s="75"/>
      <c r="R410" s="75"/>
      <c r="S410" s="75"/>
      <c r="T410" s="75"/>
    </row>
    <row r="411" spans="1:20" s="4" customFormat="1" ht="15" customHeight="1" x14ac:dyDescent="0.15">
      <c r="A411" s="21"/>
      <c r="D411" s="22"/>
      <c r="E411" s="39"/>
      <c r="F411" s="23"/>
      <c r="G411" s="23"/>
      <c r="H411" s="23"/>
      <c r="I411" s="24"/>
      <c r="J411" s="24"/>
      <c r="K411" s="24"/>
      <c r="L411" s="24"/>
      <c r="M411" s="24"/>
      <c r="N411" s="23"/>
      <c r="O411" s="74"/>
      <c r="P411" s="74"/>
      <c r="Q411" s="75"/>
      <c r="R411" s="75"/>
      <c r="S411" s="75"/>
      <c r="T411" s="75"/>
    </row>
    <row r="412" spans="1:20" s="4" customFormat="1" ht="15" customHeight="1" x14ac:dyDescent="0.15">
      <c r="A412" s="21"/>
      <c r="D412" s="22"/>
      <c r="E412" s="39"/>
      <c r="F412" s="23"/>
      <c r="G412" s="23"/>
      <c r="H412" s="23"/>
      <c r="I412" s="24"/>
      <c r="J412" s="24"/>
      <c r="K412" s="24"/>
      <c r="L412" s="24"/>
      <c r="M412" s="24"/>
      <c r="N412" s="23"/>
      <c r="O412" s="74"/>
      <c r="P412" s="74"/>
      <c r="Q412" s="75"/>
      <c r="R412" s="75"/>
      <c r="S412" s="75"/>
      <c r="T412" s="75"/>
    </row>
    <row r="413" spans="1:20" s="4" customFormat="1" ht="15" customHeight="1" x14ac:dyDescent="0.15">
      <c r="A413" s="21"/>
      <c r="D413" s="22"/>
      <c r="E413" s="39"/>
      <c r="F413" s="23"/>
      <c r="G413" s="23"/>
      <c r="H413" s="23"/>
      <c r="I413" s="24"/>
      <c r="J413" s="24"/>
      <c r="K413" s="24"/>
      <c r="L413" s="24"/>
      <c r="M413" s="24"/>
      <c r="N413" s="23"/>
      <c r="O413" s="74"/>
      <c r="P413" s="74"/>
      <c r="Q413" s="75"/>
      <c r="R413" s="75"/>
      <c r="S413" s="75"/>
      <c r="T413" s="75"/>
    </row>
    <row r="414" spans="1:20" s="4" customFormat="1" ht="15" customHeight="1" x14ac:dyDescent="0.15">
      <c r="A414" s="21"/>
      <c r="D414" s="22"/>
      <c r="E414" s="39"/>
      <c r="F414" s="23"/>
      <c r="G414" s="23"/>
      <c r="H414" s="23"/>
      <c r="I414" s="24"/>
      <c r="J414" s="24"/>
      <c r="K414" s="24"/>
      <c r="L414" s="24"/>
      <c r="M414" s="24"/>
      <c r="N414" s="23"/>
      <c r="O414" s="74"/>
      <c r="P414" s="74"/>
      <c r="Q414" s="75"/>
      <c r="R414" s="75"/>
      <c r="S414" s="75"/>
      <c r="T414" s="75"/>
    </row>
    <row r="415" spans="1:20" s="4" customFormat="1" ht="15" customHeight="1" x14ac:dyDescent="0.15">
      <c r="A415" s="21"/>
      <c r="D415" s="22"/>
      <c r="E415" s="39"/>
      <c r="F415" s="23"/>
      <c r="G415" s="23"/>
      <c r="H415" s="23"/>
      <c r="I415" s="24"/>
      <c r="J415" s="24"/>
      <c r="K415" s="24"/>
      <c r="L415" s="24"/>
      <c r="M415" s="24"/>
      <c r="N415" s="23"/>
      <c r="O415" s="74"/>
      <c r="P415" s="74"/>
      <c r="Q415" s="75"/>
      <c r="R415" s="75"/>
      <c r="S415" s="75"/>
      <c r="T415" s="75"/>
    </row>
    <row r="416" spans="1:20" s="4" customFormat="1" ht="15" customHeight="1" x14ac:dyDescent="0.15">
      <c r="A416" s="21"/>
      <c r="D416" s="22"/>
      <c r="E416" s="39"/>
      <c r="F416" s="23"/>
      <c r="G416" s="23"/>
      <c r="H416" s="23"/>
      <c r="I416" s="24"/>
      <c r="J416" s="24"/>
      <c r="K416" s="24"/>
      <c r="L416" s="24"/>
      <c r="M416" s="24"/>
      <c r="N416" s="23"/>
      <c r="O416" s="74"/>
      <c r="P416" s="74"/>
      <c r="Q416" s="75"/>
      <c r="R416" s="75"/>
      <c r="S416" s="75"/>
      <c r="T416" s="75"/>
    </row>
    <row r="417" spans="1:20" s="4" customFormat="1" ht="15" customHeight="1" x14ac:dyDescent="0.15">
      <c r="A417" s="21"/>
      <c r="D417" s="22"/>
      <c r="E417" s="39"/>
      <c r="F417" s="23"/>
      <c r="G417" s="23"/>
      <c r="H417" s="23"/>
      <c r="I417" s="24"/>
      <c r="J417" s="24"/>
      <c r="K417" s="24"/>
      <c r="L417" s="24"/>
      <c r="M417" s="24"/>
      <c r="N417" s="23"/>
      <c r="O417" s="74"/>
      <c r="P417" s="74"/>
      <c r="Q417" s="75"/>
      <c r="R417" s="75"/>
      <c r="S417" s="75"/>
      <c r="T417" s="75"/>
    </row>
    <row r="418" spans="1:20" s="4" customFormat="1" ht="15" customHeight="1" x14ac:dyDescent="0.15">
      <c r="A418" s="21"/>
      <c r="D418" s="22"/>
      <c r="E418" s="39"/>
      <c r="F418" s="23"/>
      <c r="G418" s="23"/>
      <c r="H418" s="23"/>
      <c r="I418" s="24"/>
      <c r="J418" s="24"/>
      <c r="K418" s="24"/>
      <c r="L418" s="24"/>
      <c r="M418" s="24"/>
      <c r="N418" s="23"/>
      <c r="O418" s="74"/>
      <c r="P418" s="74"/>
      <c r="Q418" s="75"/>
      <c r="R418" s="75"/>
      <c r="S418" s="75"/>
      <c r="T418" s="75"/>
    </row>
    <row r="419" spans="1:20" s="4" customFormat="1" ht="15" customHeight="1" x14ac:dyDescent="0.15">
      <c r="A419" s="21"/>
      <c r="D419" s="22"/>
      <c r="E419" s="39"/>
      <c r="F419" s="23"/>
      <c r="G419" s="23"/>
      <c r="H419" s="23"/>
      <c r="I419" s="24"/>
      <c r="J419" s="24"/>
      <c r="K419" s="24"/>
      <c r="L419" s="24"/>
      <c r="M419" s="24"/>
      <c r="N419" s="23"/>
      <c r="O419" s="74"/>
      <c r="P419" s="74"/>
      <c r="Q419" s="75"/>
      <c r="R419" s="75"/>
      <c r="S419" s="75"/>
      <c r="T419" s="75"/>
    </row>
    <row r="420" spans="1:20" s="4" customFormat="1" ht="15" customHeight="1" x14ac:dyDescent="0.15">
      <c r="A420" s="21"/>
      <c r="D420" s="22"/>
      <c r="E420" s="39"/>
      <c r="F420" s="23"/>
      <c r="G420" s="23"/>
      <c r="H420" s="23"/>
      <c r="I420" s="24"/>
      <c r="J420" s="24"/>
      <c r="K420" s="24"/>
      <c r="L420" s="24"/>
      <c r="M420" s="24"/>
      <c r="N420" s="23"/>
      <c r="O420" s="74"/>
      <c r="P420" s="74"/>
      <c r="Q420" s="75"/>
      <c r="R420" s="75"/>
      <c r="S420" s="75"/>
      <c r="T420" s="75"/>
    </row>
    <row r="421" spans="1:20" s="4" customFormat="1" ht="15" customHeight="1" x14ac:dyDescent="0.15">
      <c r="A421" s="21"/>
      <c r="D421" s="22"/>
      <c r="E421" s="39"/>
      <c r="F421" s="23"/>
      <c r="G421" s="23"/>
      <c r="H421" s="23"/>
      <c r="I421" s="24"/>
      <c r="J421" s="24"/>
      <c r="K421" s="24"/>
      <c r="L421" s="24"/>
      <c r="M421" s="24"/>
      <c r="N421" s="23"/>
      <c r="O421" s="74"/>
      <c r="P421" s="74"/>
      <c r="Q421" s="75"/>
      <c r="R421" s="75"/>
      <c r="S421" s="75"/>
      <c r="T421" s="75"/>
    </row>
    <row r="422" spans="1:20" s="4" customFormat="1" ht="15" customHeight="1" x14ac:dyDescent="0.15">
      <c r="A422" s="21"/>
      <c r="D422" s="22"/>
      <c r="E422" s="39"/>
      <c r="F422" s="23"/>
      <c r="G422" s="23"/>
      <c r="H422" s="23"/>
      <c r="I422" s="24"/>
      <c r="J422" s="24"/>
      <c r="K422" s="24"/>
      <c r="L422" s="24"/>
      <c r="M422" s="24"/>
      <c r="N422" s="23"/>
      <c r="O422" s="74"/>
      <c r="P422" s="74"/>
      <c r="Q422" s="75"/>
      <c r="R422" s="75"/>
      <c r="S422" s="75"/>
      <c r="T422" s="75"/>
    </row>
    <row r="423" spans="1:20" s="4" customFormat="1" ht="15" customHeight="1" x14ac:dyDescent="0.15">
      <c r="A423" s="21"/>
      <c r="D423" s="22"/>
      <c r="E423" s="39"/>
      <c r="F423" s="23"/>
      <c r="G423" s="23"/>
      <c r="H423" s="23"/>
      <c r="I423" s="24"/>
      <c r="J423" s="24"/>
      <c r="K423" s="24"/>
      <c r="L423" s="24"/>
      <c r="M423" s="24"/>
      <c r="N423" s="23"/>
      <c r="O423" s="74"/>
      <c r="P423" s="74"/>
      <c r="Q423" s="75"/>
      <c r="R423" s="75"/>
      <c r="S423" s="75"/>
      <c r="T423" s="75"/>
    </row>
    <row r="424" spans="1:20" s="4" customFormat="1" ht="15" customHeight="1" x14ac:dyDescent="0.15">
      <c r="A424" s="21"/>
      <c r="D424" s="22"/>
      <c r="E424" s="39"/>
      <c r="F424" s="23"/>
      <c r="G424" s="23"/>
      <c r="H424" s="23"/>
      <c r="I424" s="24"/>
      <c r="J424" s="24"/>
      <c r="K424" s="24"/>
      <c r="L424" s="24"/>
      <c r="M424" s="24"/>
      <c r="N424" s="23"/>
      <c r="O424" s="74"/>
      <c r="P424" s="74"/>
      <c r="Q424" s="75"/>
      <c r="R424" s="75"/>
      <c r="S424" s="75"/>
      <c r="T424" s="75"/>
    </row>
    <row r="425" spans="1:20" s="4" customFormat="1" ht="15" customHeight="1" x14ac:dyDescent="0.15">
      <c r="A425" s="21"/>
      <c r="D425" s="22"/>
      <c r="E425" s="39"/>
      <c r="F425" s="23"/>
      <c r="G425" s="23"/>
      <c r="H425" s="23"/>
      <c r="I425" s="24"/>
      <c r="J425" s="24"/>
      <c r="K425" s="24"/>
      <c r="L425" s="24"/>
      <c r="M425" s="24"/>
      <c r="N425" s="23"/>
      <c r="O425" s="74"/>
      <c r="P425" s="74"/>
      <c r="Q425" s="75"/>
      <c r="R425" s="75"/>
      <c r="S425" s="75"/>
      <c r="T425" s="75"/>
    </row>
    <row r="426" spans="1:20" s="4" customFormat="1" ht="15" customHeight="1" x14ac:dyDescent="0.15">
      <c r="A426" s="21"/>
      <c r="D426" s="22"/>
      <c r="E426" s="39"/>
      <c r="F426" s="23"/>
      <c r="G426" s="23"/>
      <c r="H426" s="23"/>
      <c r="I426" s="24"/>
      <c r="J426" s="24"/>
      <c r="K426" s="24"/>
      <c r="L426" s="24"/>
      <c r="M426" s="24"/>
      <c r="N426" s="23"/>
      <c r="O426" s="74"/>
      <c r="P426" s="74"/>
      <c r="Q426" s="75"/>
      <c r="R426" s="75"/>
      <c r="S426" s="75"/>
      <c r="T426" s="75"/>
    </row>
    <row r="427" spans="1:20" s="4" customFormat="1" ht="15" customHeight="1" x14ac:dyDescent="0.15">
      <c r="A427" s="21"/>
      <c r="D427" s="22"/>
      <c r="E427" s="39"/>
      <c r="F427" s="23"/>
      <c r="G427" s="23"/>
      <c r="H427" s="23"/>
      <c r="I427" s="24"/>
      <c r="J427" s="24"/>
      <c r="K427" s="24"/>
      <c r="L427" s="24"/>
      <c r="M427" s="24"/>
      <c r="N427" s="23"/>
      <c r="O427" s="74"/>
      <c r="P427" s="74"/>
      <c r="Q427" s="75"/>
      <c r="R427" s="75"/>
      <c r="S427" s="75"/>
      <c r="T427" s="75"/>
    </row>
    <row r="428" spans="1:20" s="4" customFormat="1" ht="15" customHeight="1" x14ac:dyDescent="0.15">
      <c r="A428" s="21"/>
      <c r="D428" s="22"/>
      <c r="E428" s="39"/>
      <c r="F428" s="23"/>
      <c r="G428" s="23"/>
      <c r="H428" s="23"/>
      <c r="I428" s="24"/>
      <c r="J428" s="24"/>
      <c r="K428" s="24"/>
      <c r="L428" s="24"/>
      <c r="M428" s="24"/>
      <c r="N428" s="23"/>
      <c r="O428" s="74"/>
      <c r="P428" s="74"/>
      <c r="Q428" s="75"/>
      <c r="R428" s="75"/>
      <c r="S428" s="75"/>
      <c r="T428" s="75"/>
    </row>
    <row r="429" spans="1:20" s="4" customFormat="1" ht="15" customHeight="1" x14ac:dyDescent="0.15">
      <c r="A429" s="21"/>
      <c r="D429" s="22"/>
      <c r="E429" s="39"/>
      <c r="F429" s="23"/>
      <c r="G429" s="23"/>
      <c r="H429" s="23"/>
      <c r="I429" s="24"/>
      <c r="J429" s="24"/>
      <c r="K429" s="24"/>
      <c r="L429" s="24"/>
      <c r="M429" s="24"/>
      <c r="N429" s="23"/>
      <c r="O429" s="74"/>
      <c r="P429" s="74"/>
      <c r="Q429" s="75"/>
      <c r="R429" s="75"/>
      <c r="S429" s="75"/>
      <c r="T429" s="75"/>
    </row>
    <row r="430" spans="1:20" s="4" customFormat="1" ht="15" customHeight="1" x14ac:dyDescent="0.15">
      <c r="A430" s="21"/>
      <c r="D430" s="22"/>
      <c r="E430" s="39"/>
      <c r="F430" s="23"/>
      <c r="G430" s="23"/>
      <c r="H430" s="23"/>
      <c r="I430" s="24"/>
      <c r="J430" s="24"/>
      <c r="K430" s="24"/>
      <c r="L430" s="24"/>
      <c r="M430" s="24"/>
      <c r="N430" s="23"/>
      <c r="O430" s="74"/>
      <c r="P430" s="74"/>
      <c r="Q430" s="75"/>
      <c r="R430" s="75"/>
      <c r="S430" s="75"/>
      <c r="T430" s="75"/>
    </row>
    <row r="431" spans="1:20" s="4" customFormat="1" ht="15" customHeight="1" x14ac:dyDescent="0.15">
      <c r="A431" s="21"/>
      <c r="D431" s="22"/>
      <c r="E431" s="39"/>
      <c r="F431" s="23"/>
      <c r="G431" s="23"/>
      <c r="H431" s="23"/>
      <c r="I431" s="24"/>
      <c r="J431" s="24"/>
      <c r="K431" s="24"/>
      <c r="L431" s="24"/>
      <c r="M431" s="24"/>
      <c r="N431" s="23"/>
      <c r="O431" s="74"/>
      <c r="P431" s="74"/>
      <c r="Q431" s="75"/>
      <c r="R431" s="75"/>
      <c r="S431" s="75"/>
      <c r="T431" s="75"/>
    </row>
    <row r="432" spans="1:20" s="4" customFormat="1" ht="15" customHeight="1" x14ac:dyDescent="0.15">
      <c r="A432" s="21"/>
      <c r="D432" s="22"/>
      <c r="E432" s="39"/>
      <c r="F432" s="23"/>
      <c r="G432" s="23"/>
      <c r="H432" s="23"/>
      <c r="I432" s="24"/>
      <c r="J432" s="24"/>
      <c r="K432" s="24"/>
      <c r="L432" s="24"/>
      <c r="M432" s="24"/>
      <c r="N432" s="23"/>
      <c r="O432" s="74"/>
      <c r="P432" s="74"/>
      <c r="Q432" s="75"/>
      <c r="R432" s="75"/>
      <c r="S432" s="75"/>
      <c r="T432" s="75"/>
    </row>
    <row r="433" spans="1:20" s="4" customFormat="1" ht="15" customHeight="1" x14ac:dyDescent="0.15">
      <c r="A433" s="21"/>
      <c r="D433" s="22"/>
      <c r="E433" s="39"/>
      <c r="F433" s="23"/>
      <c r="G433" s="23"/>
      <c r="H433" s="23"/>
      <c r="I433" s="24"/>
      <c r="J433" s="24"/>
      <c r="K433" s="24"/>
      <c r="L433" s="24"/>
      <c r="M433" s="24"/>
      <c r="N433" s="23"/>
      <c r="O433" s="74"/>
      <c r="P433" s="74"/>
      <c r="Q433" s="75"/>
      <c r="R433" s="75"/>
      <c r="S433" s="75"/>
      <c r="T433" s="75"/>
    </row>
    <row r="434" spans="1:20" s="4" customFormat="1" ht="15" customHeight="1" x14ac:dyDescent="0.15">
      <c r="A434" s="21"/>
      <c r="D434" s="22"/>
      <c r="E434" s="39"/>
      <c r="F434" s="23"/>
      <c r="G434" s="23"/>
      <c r="H434" s="23"/>
      <c r="I434" s="24"/>
      <c r="J434" s="24"/>
      <c r="K434" s="24"/>
      <c r="L434" s="24"/>
      <c r="M434" s="24"/>
      <c r="N434" s="23"/>
      <c r="O434" s="74"/>
      <c r="P434" s="74"/>
      <c r="Q434" s="75"/>
      <c r="R434" s="75"/>
      <c r="S434" s="75"/>
      <c r="T434" s="75"/>
    </row>
    <row r="435" spans="1:20" s="4" customFormat="1" ht="15" customHeight="1" x14ac:dyDescent="0.15">
      <c r="A435" s="21"/>
      <c r="D435" s="22"/>
      <c r="E435" s="39"/>
      <c r="F435" s="23"/>
      <c r="G435" s="23"/>
      <c r="H435" s="23"/>
      <c r="I435" s="24"/>
      <c r="J435" s="24"/>
      <c r="K435" s="24"/>
      <c r="L435" s="24"/>
      <c r="M435" s="24"/>
      <c r="N435" s="23"/>
      <c r="O435" s="74"/>
      <c r="P435" s="74"/>
      <c r="Q435" s="75"/>
      <c r="R435" s="75"/>
      <c r="S435" s="75"/>
      <c r="T435" s="75"/>
    </row>
    <row r="436" spans="1:20" s="4" customFormat="1" ht="15" customHeight="1" x14ac:dyDescent="0.15">
      <c r="A436" s="21"/>
      <c r="D436" s="22"/>
      <c r="E436" s="39"/>
      <c r="F436" s="23"/>
      <c r="G436" s="23"/>
      <c r="H436" s="23"/>
      <c r="I436" s="24"/>
      <c r="J436" s="24"/>
      <c r="K436" s="24"/>
      <c r="L436" s="24"/>
      <c r="M436" s="24"/>
      <c r="N436" s="23"/>
      <c r="O436" s="74"/>
      <c r="P436" s="74"/>
      <c r="Q436" s="75"/>
      <c r="R436" s="75"/>
      <c r="S436" s="75"/>
      <c r="T436" s="75"/>
    </row>
    <row r="437" spans="1:20" s="4" customFormat="1" ht="15" customHeight="1" x14ac:dyDescent="0.15">
      <c r="A437" s="21"/>
      <c r="D437" s="22"/>
      <c r="E437" s="39"/>
      <c r="F437" s="23"/>
      <c r="G437" s="23"/>
      <c r="H437" s="23"/>
      <c r="I437" s="24"/>
      <c r="J437" s="24"/>
      <c r="K437" s="24"/>
      <c r="L437" s="24"/>
      <c r="M437" s="24"/>
      <c r="N437" s="23"/>
      <c r="O437" s="74"/>
      <c r="P437" s="74"/>
      <c r="Q437" s="75"/>
      <c r="R437" s="75"/>
      <c r="S437" s="75"/>
      <c r="T437" s="75"/>
    </row>
    <row r="438" spans="1:20" s="4" customFormat="1" ht="15" customHeight="1" x14ac:dyDescent="0.15">
      <c r="A438" s="21"/>
      <c r="D438" s="22"/>
      <c r="E438" s="39"/>
      <c r="F438" s="23"/>
      <c r="G438" s="23"/>
      <c r="H438" s="23"/>
      <c r="I438" s="24"/>
      <c r="J438" s="24"/>
      <c r="K438" s="24"/>
      <c r="L438" s="24"/>
      <c r="M438" s="24"/>
      <c r="N438" s="23"/>
      <c r="O438" s="74"/>
      <c r="P438" s="74"/>
      <c r="Q438" s="75"/>
      <c r="R438" s="75"/>
      <c r="S438" s="75"/>
      <c r="T438" s="75"/>
    </row>
    <row r="439" spans="1:20" s="4" customFormat="1" ht="15" customHeight="1" x14ac:dyDescent="0.15">
      <c r="A439" s="21"/>
      <c r="D439" s="22"/>
      <c r="E439" s="39"/>
      <c r="F439" s="23"/>
      <c r="G439" s="23"/>
      <c r="H439" s="23"/>
      <c r="I439" s="24"/>
      <c r="J439" s="24"/>
      <c r="K439" s="24"/>
      <c r="L439" s="24"/>
      <c r="M439" s="24"/>
      <c r="N439" s="23"/>
      <c r="O439" s="74"/>
      <c r="P439" s="74"/>
      <c r="Q439" s="75"/>
      <c r="R439" s="75"/>
      <c r="S439" s="75"/>
      <c r="T439" s="75"/>
    </row>
    <row r="440" spans="1:20" s="4" customFormat="1" ht="15" customHeight="1" x14ac:dyDescent="0.15">
      <c r="A440" s="21"/>
      <c r="D440" s="22"/>
      <c r="E440" s="39"/>
      <c r="F440" s="23"/>
      <c r="G440" s="23"/>
      <c r="H440" s="23"/>
      <c r="I440" s="24"/>
      <c r="J440" s="24"/>
      <c r="K440" s="24"/>
      <c r="L440" s="24"/>
      <c r="M440" s="24"/>
      <c r="N440" s="23"/>
      <c r="O440" s="74"/>
      <c r="P440" s="74"/>
      <c r="Q440" s="75"/>
      <c r="R440" s="75"/>
      <c r="S440" s="75"/>
      <c r="T440" s="75"/>
    </row>
    <row r="441" spans="1:20" s="4" customFormat="1" ht="15" customHeight="1" x14ac:dyDescent="0.15">
      <c r="A441" s="21"/>
      <c r="D441" s="22"/>
      <c r="E441" s="39"/>
      <c r="F441" s="23"/>
      <c r="G441" s="23"/>
      <c r="H441" s="23"/>
      <c r="I441" s="24"/>
      <c r="J441" s="24"/>
      <c r="K441" s="24"/>
      <c r="L441" s="24"/>
      <c r="M441" s="24"/>
      <c r="N441" s="23"/>
      <c r="O441" s="74"/>
      <c r="P441" s="74"/>
      <c r="Q441" s="75"/>
      <c r="R441" s="75"/>
      <c r="S441" s="75"/>
      <c r="T441" s="75"/>
    </row>
    <row r="442" spans="1:20" s="4" customFormat="1" ht="15" customHeight="1" x14ac:dyDescent="0.15">
      <c r="A442" s="21"/>
      <c r="D442" s="22"/>
      <c r="E442" s="39"/>
      <c r="F442" s="23"/>
      <c r="G442" s="23"/>
      <c r="H442" s="23"/>
      <c r="I442" s="24"/>
      <c r="J442" s="24"/>
      <c r="K442" s="24"/>
      <c r="L442" s="24"/>
      <c r="M442" s="24"/>
      <c r="N442" s="23"/>
      <c r="O442" s="74"/>
      <c r="P442" s="74"/>
      <c r="Q442" s="75"/>
      <c r="R442" s="75"/>
      <c r="S442" s="75"/>
      <c r="T442" s="75"/>
    </row>
    <row r="443" spans="1:20" s="4" customFormat="1" ht="15" customHeight="1" x14ac:dyDescent="0.15">
      <c r="A443" s="21"/>
      <c r="D443" s="22"/>
      <c r="E443" s="39"/>
      <c r="F443" s="23"/>
      <c r="G443" s="23"/>
      <c r="H443" s="23"/>
      <c r="I443" s="24"/>
      <c r="J443" s="24"/>
      <c r="K443" s="24"/>
      <c r="L443" s="24"/>
      <c r="M443" s="24"/>
      <c r="N443" s="23"/>
      <c r="O443" s="74"/>
      <c r="P443" s="74"/>
      <c r="Q443" s="75"/>
      <c r="R443" s="75"/>
      <c r="S443" s="75"/>
      <c r="T443" s="75"/>
    </row>
    <row r="444" spans="1:20" s="4" customFormat="1" ht="15" customHeight="1" x14ac:dyDescent="0.15">
      <c r="A444" s="21"/>
      <c r="D444" s="22"/>
      <c r="E444" s="39"/>
      <c r="F444" s="23"/>
      <c r="G444" s="23"/>
      <c r="H444" s="23"/>
      <c r="I444" s="24"/>
      <c r="J444" s="24"/>
      <c r="K444" s="24"/>
      <c r="L444" s="24"/>
      <c r="M444" s="24"/>
      <c r="N444" s="23"/>
      <c r="O444" s="74"/>
      <c r="P444" s="74"/>
      <c r="Q444" s="75"/>
      <c r="R444" s="75"/>
      <c r="S444" s="75"/>
      <c r="T444" s="75"/>
    </row>
    <row r="445" spans="1:20" s="4" customFormat="1" ht="15" customHeight="1" x14ac:dyDescent="0.15">
      <c r="A445" s="21"/>
      <c r="D445" s="22"/>
      <c r="E445" s="39"/>
      <c r="F445" s="23"/>
      <c r="G445" s="23"/>
      <c r="H445" s="23"/>
      <c r="I445" s="24"/>
      <c r="J445" s="24"/>
      <c r="K445" s="24"/>
      <c r="L445" s="24"/>
      <c r="M445" s="24"/>
      <c r="N445" s="23"/>
      <c r="O445" s="74"/>
      <c r="P445" s="74"/>
      <c r="Q445" s="75"/>
      <c r="R445" s="75"/>
      <c r="S445" s="75"/>
      <c r="T445" s="75"/>
    </row>
    <row r="446" spans="1:20" s="4" customFormat="1" ht="15" customHeight="1" x14ac:dyDescent="0.15">
      <c r="A446" s="21"/>
      <c r="D446" s="22"/>
      <c r="E446" s="39"/>
      <c r="F446" s="23"/>
      <c r="G446" s="23"/>
      <c r="H446" s="23"/>
      <c r="I446" s="24"/>
      <c r="J446" s="24"/>
      <c r="K446" s="24"/>
      <c r="L446" s="24"/>
      <c r="M446" s="24"/>
      <c r="N446" s="23"/>
      <c r="O446" s="74"/>
      <c r="P446" s="74"/>
      <c r="Q446" s="75"/>
      <c r="R446" s="75"/>
      <c r="S446" s="75"/>
      <c r="T446" s="75"/>
    </row>
    <row r="447" spans="1:20" s="4" customFormat="1" ht="15" customHeight="1" x14ac:dyDescent="0.15">
      <c r="A447" s="21"/>
      <c r="D447" s="22"/>
      <c r="E447" s="39"/>
      <c r="F447" s="23"/>
      <c r="G447" s="23"/>
      <c r="H447" s="23"/>
      <c r="I447" s="24"/>
      <c r="J447" s="24"/>
      <c r="K447" s="24"/>
      <c r="L447" s="24"/>
      <c r="M447" s="24"/>
      <c r="N447" s="23"/>
      <c r="O447" s="74"/>
      <c r="P447" s="74"/>
      <c r="Q447" s="75"/>
      <c r="R447" s="75"/>
      <c r="S447" s="75"/>
      <c r="T447" s="75"/>
    </row>
    <row r="448" spans="1:20" s="4" customFormat="1" ht="15" customHeight="1" x14ac:dyDescent="0.15">
      <c r="A448" s="21"/>
      <c r="D448" s="22"/>
      <c r="E448" s="39"/>
      <c r="F448" s="23"/>
      <c r="G448" s="23"/>
      <c r="H448" s="23"/>
      <c r="I448" s="24"/>
      <c r="J448" s="24"/>
      <c r="K448" s="24"/>
      <c r="L448" s="24"/>
      <c r="M448" s="24"/>
      <c r="N448" s="23"/>
      <c r="O448" s="74"/>
      <c r="P448" s="74"/>
      <c r="Q448" s="75"/>
      <c r="R448" s="75"/>
      <c r="S448" s="75"/>
      <c r="T448" s="75"/>
    </row>
    <row r="449" spans="1:20" s="4" customFormat="1" ht="15" customHeight="1" x14ac:dyDescent="0.15">
      <c r="A449" s="21"/>
      <c r="D449" s="22"/>
      <c r="E449" s="39"/>
      <c r="F449" s="23"/>
      <c r="G449" s="23"/>
      <c r="H449" s="23"/>
      <c r="I449" s="24"/>
      <c r="J449" s="24"/>
      <c r="K449" s="24"/>
      <c r="L449" s="24"/>
      <c r="M449" s="24"/>
      <c r="N449" s="23"/>
      <c r="O449" s="74"/>
      <c r="P449" s="74"/>
      <c r="Q449" s="75"/>
      <c r="R449" s="75"/>
      <c r="S449" s="75"/>
      <c r="T449" s="75"/>
    </row>
    <row r="450" spans="1:20" s="4" customFormat="1" ht="15" customHeight="1" x14ac:dyDescent="0.15">
      <c r="A450" s="21"/>
      <c r="D450" s="22"/>
      <c r="E450" s="39"/>
      <c r="F450" s="23"/>
      <c r="G450" s="23"/>
      <c r="H450" s="23"/>
      <c r="I450" s="24"/>
      <c r="J450" s="24"/>
      <c r="K450" s="24"/>
      <c r="L450" s="24"/>
      <c r="M450" s="24"/>
      <c r="N450" s="23"/>
      <c r="O450" s="74"/>
      <c r="P450" s="74"/>
      <c r="Q450" s="75"/>
      <c r="R450" s="75"/>
      <c r="S450" s="75"/>
      <c r="T450" s="75"/>
    </row>
    <row r="451" spans="1:20" s="4" customFormat="1" ht="15" customHeight="1" x14ac:dyDescent="0.15">
      <c r="A451" s="21"/>
      <c r="D451" s="22"/>
      <c r="E451" s="39"/>
      <c r="F451" s="23"/>
      <c r="G451" s="23"/>
      <c r="H451" s="23"/>
      <c r="I451" s="24"/>
      <c r="J451" s="24"/>
      <c r="K451" s="24"/>
      <c r="L451" s="24"/>
      <c r="M451" s="24"/>
      <c r="N451" s="23"/>
      <c r="O451" s="74"/>
      <c r="P451" s="74"/>
      <c r="Q451" s="75"/>
      <c r="R451" s="75"/>
      <c r="S451" s="75"/>
      <c r="T451" s="75"/>
    </row>
    <row r="452" spans="1:20" s="4" customFormat="1" ht="15" customHeight="1" x14ac:dyDescent="0.15">
      <c r="A452" s="21"/>
      <c r="D452" s="22"/>
      <c r="E452" s="39"/>
      <c r="F452" s="23"/>
      <c r="G452" s="23"/>
      <c r="H452" s="23"/>
      <c r="I452" s="24"/>
      <c r="J452" s="24"/>
      <c r="K452" s="24"/>
      <c r="L452" s="24"/>
      <c r="M452" s="24"/>
      <c r="N452" s="23"/>
      <c r="O452" s="74"/>
      <c r="P452" s="74"/>
      <c r="Q452" s="75"/>
      <c r="R452" s="75"/>
      <c r="S452" s="75"/>
      <c r="T452" s="75"/>
    </row>
    <row r="453" spans="1:20" s="4" customFormat="1" ht="15" customHeight="1" x14ac:dyDescent="0.15">
      <c r="A453" s="21"/>
      <c r="D453" s="22"/>
      <c r="E453" s="39"/>
      <c r="F453" s="23"/>
      <c r="G453" s="23"/>
      <c r="H453" s="23"/>
      <c r="I453" s="24"/>
      <c r="J453" s="24"/>
      <c r="K453" s="24"/>
      <c r="L453" s="24"/>
      <c r="M453" s="24"/>
      <c r="N453" s="23"/>
      <c r="O453" s="74"/>
      <c r="P453" s="74"/>
      <c r="Q453" s="75"/>
      <c r="R453" s="75"/>
      <c r="S453" s="75"/>
      <c r="T453" s="75"/>
    </row>
    <row r="454" spans="1:20" s="4" customFormat="1" ht="15" customHeight="1" x14ac:dyDescent="0.15">
      <c r="A454" s="21"/>
      <c r="D454" s="22"/>
      <c r="E454" s="39"/>
      <c r="F454" s="23"/>
      <c r="G454" s="23"/>
      <c r="H454" s="23"/>
      <c r="I454" s="24"/>
      <c r="J454" s="24"/>
      <c r="K454" s="24"/>
      <c r="L454" s="24"/>
      <c r="M454" s="24"/>
      <c r="N454" s="23"/>
      <c r="O454" s="74"/>
      <c r="P454" s="74"/>
      <c r="Q454" s="75"/>
      <c r="R454" s="75"/>
      <c r="S454" s="75"/>
      <c r="T454" s="75"/>
    </row>
    <row r="455" spans="1:20" s="4" customFormat="1" ht="15" customHeight="1" x14ac:dyDescent="0.15">
      <c r="A455" s="21"/>
      <c r="D455" s="22"/>
      <c r="E455" s="39"/>
      <c r="F455" s="23"/>
      <c r="G455" s="23"/>
      <c r="H455" s="23"/>
      <c r="I455" s="24"/>
      <c r="J455" s="24"/>
      <c r="K455" s="24"/>
      <c r="L455" s="24"/>
      <c r="M455" s="24"/>
      <c r="N455" s="23"/>
      <c r="O455" s="74"/>
      <c r="P455" s="74"/>
      <c r="Q455" s="75"/>
      <c r="R455" s="75"/>
      <c r="S455" s="75"/>
      <c r="T455" s="75"/>
    </row>
    <row r="456" spans="1:20" s="4" customFormat="1" ht="15" customHeight="1" x14ac:dyDescent="0.15">
      <c r="A456" s="21"/>
      <c r="D456" s="22"/>
      <c r="E456" s="39"/>
      <c r="F456" s="23"/>
      <c r="G456" s="23"/>
      <c r="H456" s="23"/>
      <c r="I456" s="24"/>
      <c r="J456" s="24"/>
      <c r="K456" s="24"/>
      <c r="L456" s="24"/>
      <c r="M456" s="24"/>
      <c r="N456" s="23"/>
      <c r="O456" s="74"/>
      <c r="P456" s="74"/>
      <c r="Q456" s="75"/>
      <c r="R456" s="75"/>
      <c r="S456" s="75"/>
      <c r="T456" s="75"/>
    </row>
    <row r="457" spans="1:20" s="4" customFormat="1" ht="15" customHeight="1" x14ac:dyDescent="0.15">
      <c r="A457" s="21"/>
      <c r="D457" s="22"/>
      <c r="E457" s="39"/>
      <c r="F457" s="23"/>
      <c r="G457" s="23"/>
      <c r="H457" s="23"/>
      <c r="I457" s="24"/>
      <c r="J457" s="24"/>
      <c r="K457" s="24"/>
      <c r="L457" s="24"/>
      <c r="M457" s="24"/>
      <c r="N457" s="23"/>
      <c r="O457" s="74"/>
      <c r="P457" s="74"/>
      <c r="Q457" s="75"/>
      <c r="R457" s="75"/>
      <c r="S457" s="75"/>
      <c r="T457" s="75"/>
    </row>
    <row r="458" spans="1:20" s="4" customFormat="1" ht="15" customHeight="1" x14ac:dyDescent="0.15">
      <c r="A458" s="21"/>
      <c r="D458" s="22"/>
      <c r="E458" s="39"/>
      <c r="F458" s="23"/>
      <c r="G458" s="23"/>
      <c r="H458" s="23"/>
      <c r="I458" s="24"/>
      <c r="J458" s="24"/>
      <c r="K458" s="24"/>
      <c r="L458" s="24"/>
      <c r="M458" s="24"/>
      <c r="N458" s="23"/>
      <c r="O458" s="74"/>
      <c r="P458" s="74"/>
      <c r="Q458" s="75"/>
      <c r="R458" s="75"/>
      <c r="S458" s="75"/>
      <c r="T458" s="75"/>
    </row>
    <row r="459" spans="1:20" s="4" customFormat="1" ht="15" customHeight="1" x14ac:dyDescent="0.15">
      <c r="A459" s="21"/>
      <c r="D459" s="22"/>
      <c r="E459" s="39"/>
      <c r="F459" s="23"/>
      <c r="G459" s="23"/>
      <c r="H459" s="23"/>
      <c r="I459" s="24"/>
      <c r="J459" s="24"/>
      <c r="K459" s="24"/>
      <c r="L459" s="24"/>
      <c r="M459" s="24"/>
      <c r="N459" s="23"/>
      <c r="O459" s="74"/>
      <c r="P459" s="74"/>
      <c r="Q459" s="75"/>
      <c r="R459" s="75"/>
      <c r="S459" s="75"/>
      <c r="T459" s="75"/>
    </row>
    <row r="460" spans="1:20" s="4" customFormat="1" ht="15" customHeight="1" x14ac:dyDescent="0.15">
      <c r="A460" s="21"/>
      <c r="D460" s="22"/>
      <c r="E460" s="39"/>
      <c r="F460" s="23"/>
      <c r="G460" s="23"/>
      <c r="H460" s="23"/>
      <c r="I460" s="24"/>
      <c r="J460" s="24"/>
      <c r="K460" s="24"/>
      <c r="L460" s="24"/>
      <c r="M460" s="24"/>
      <c r="N460" s="23"/>
      <c r="O460" s="74"/>
      <c r="P460" s="74"/>
      <c r="Q460" s="75"/>
      <c r="R460" s="75"/>
      <c r="S460" s="75"/>
      <c r="T460" s="75"/>
    </row>
    <row r="461" spans="1:20" s="4" customFormat="1" ht="15" customHeight="1" x14ac:dyDescent="0.15">
      <c r="A461" s="21"/>
      <c r="D461" s="22"/>
      <c r="E461" s="39"/>
      <c r="F461" s="23"/>
      <c r="G461" s="23"/>
      <c r="H461" s="23"/>
      <c r="I461" s="24"/>
      <c r="J461" s="24"/>
      <c r="K461" s="24"/>
      <c r="L461" s="24"/>
      <c r="M461" s="24"/>
      <c r="N461" s="23"/>
      <c r="O461" s="74"/>
      <c r="P461" s="74"/>
      <c r="Q461" s="75"/>
      <c r="R461" s="75"/>
      <c r="S461" s="75"/>
      <c r="T461" s="75"/>
    </row>
    <row r="462" spans="1:20" s="4" customFormat="1" ht="15" customHeight="1" x14ac:dyDescent="0.15">
      <c r="A462" s="21"/>
      <c r="D462" s="22"/>
      <c r="E462" s="39"/>
      <c r="F462" s="23"/>
      <c r="G462" s="23"/>
      <c r="H462" s="23"/>
      <c r="I462" s="24"/>
      <c r="J462" s="24"/>
      <c r="K462" s="24"/>
      <c r="L462" s="24"/>
      <c r="M462" s="24"/>
      <c r="N462" s="23"/>
      <c r="O462" s="74"/>
      <c r="P462" s="74"/>
      <c r="Q462" s="75"/>
      <c r="R462" s="75"/>
      <c r="S462" s="75"/>
      <c r="T462" s="75"/>
    </row>
    <row r="463" spans="1:20" s="4" customFormat="1" ht="15" customHeight="1" x14ac:dyDescent="0.15">
      <c r="A463" s="21"/>
      <c r="D463" s="22"/>
      <c r="E463" s="39"/>
      <c r="F463" s="23"/>
      <c r="G463" s="23"/>
      <c r="H463" s="23"/>
      <c r="I463" s="24"/>
      <c r="J463" s="24"/>
      <c r="K463" s="24"/>
      <c r="L463" s="24"/>
      <c r="M463" s="24"/>
      <c r="N463" s="23"/>
      <c r="O463" s="74"/>
      <c r="P463" s="74"/>
      <c r="Q463" s="75"/>
      <c r="R463" s="75"/>
      <c r="S463" s="75"/>
      <c r="T463" s="75"/>
    </row>
    <row r="464" spans="1:20" s="4" customFormat="1" ht="15" customHeight="1" x14ac:dyDescent="0.15">
      <c r="A464" s="21"/>
      <c r="D464" s="22"/>
      <c r="E464" s="39"/>
      <c r="F464" s="23"/>
      <c r="G464" s="23"/>
      <c r="H464" s="23"/>
      <c r="I464" s="24"/>
      <c r="J464" s="24"/>
      <c r="K464" s="24"/>
      <c r="L464" s="24"/>
      <c r="M464" s="24"/>
      <c r="N464" s="23"/>
      <c r="O464" s="74"/>
      <c r="P464" s="74"/>
      <c r="Q464" s="75"/>
      <c r="R464" s="75"/>
      <c r="S464" s="75"/>
      <c r="T464" s="75"/>
    </row>
    <row r="465" spans="1:20" s="4" customFormat="1" ht="15" customHeight="1" x14ac:dyDescent="0.15">
      <c r="A465" s="21"/>
      <c r="D465" s="22"/>
      <c r="E465" s="39"/>
      <c r="F465" s="23"/>
      <c r="G465" s="23"/>
      <c r="H465" s="23"/>
      <c r="I465" s="24"/>
      <c r="J465" s="24"/>
      <c r="K465" s="24"/>
      <c r="L465" s="24"/>
      <c r="M465" s="24"/>
      <c r="N465" s="23"/>
      <c r="O465" s="74"/>
      <c r="P465" s="74"/>
      <c r="Q465" s="75"/>
      <c r="R465" s="75"/>
      <c r="S465" s="75"/>
      <c r="T465" s="75"/>
    </row>
    <row r="466" spans="1:20" s="4" customFormat="1" ht="15" customHeight="1" x14ac:dyDescent="0.15">
      <c r="A466" s="21"/>
      <c r="D466" s="22"/>
      <c r="E466" s="39"/>
      <c r="F466" s="23"/>
      <c r="G466" s="23"/>
      <c r="H466" s="23"/>
      <c r="I466" s="24"/>
      <c r="J466" s="24"/>
      <c r="K466" s="24"/>
      <c r="L466" s="24"/>
      <c r="M466" s="24"/>
      <c r="N466" s="23"/>
      <c r="O466" s="74"/>
      <c r="P466" s="74"/>
      <c r="Q466" s="75"/>
      <c r="R466" s="75"/>
      <c r="S466" s="75"/>
      <c r="T466" s="75"/>
    </row>
    <row r="467" spans="1:20" s="4" customFormat="1" ht="15" customHeight="1" x14ac:dyDescent="0.15">
      <c r="A467" s="21"/>
      <c r="D467" s="22"/>
      <c r="E467" s="39"/>
      <c r="F467" s="23"/>
      <c r="G467" s="23"/>
      <c r="H467" s="23"/>
      <c r="I467" s="24"/>
      <c r="J467" s="24"/>
      <c r="K467" s="24"/>
      <c r="L467" s="24"/>
      <c r="M467" s="24"/>
      <c r="N467" s="23"/>
      <c r="O467" s="74"/>
      <c r="P467" s="74"/>
      <c r="Q467" s="75"/>
      <c r="R467" s="75"/>
      <c r="S467" s="75"/>
      <c r="T467" s="75"/>
    </row>
    <row r="468" spans="1:20" s="4" customFormat="1" ht="15" customHeight="1" x14ac:dyDescent="0.15">
      <c r="A468" s="21"/>
      <c r="D468" s="22"/>
      <c r="E468" s="39"/>
      <c r="F468" s="23"/>
      <c r="G468" s="23"/>
      <c r="H468" s="23"/>
      <c r="I468" s="24"/>
      <c r="J468" s="24"/>
      <c r="K468" s="24"/>
      <c r="L468" s="24"/>
      <c r="M468" s="24"/>
      <c r="N468" s="23"/>
      <c r="O468" s="74"/>
      <c r="P468" s="74"/>
      <c r="Q468" s="75"/>
      <c r="R468" s="75"/>
      <c r="S468" s="75"/>
      <c r="T468" s="75"/>
    </row>
    <row r="469" spans="1:20" s="4" customFormat="1" ht="15" customHeight="1" x14ac:dyDescent="0.15">
      <c r="A469" s="21"/>
      <c r="D469" s="22"/>
      <c r="E469" s="39"/>
      <c r="F469" s="23"/>
      <c r="G469" s="23"/>
      <c r="H469" s="23"/>
      <c r="I469" s="24"/>
      <c r="J469" s="24"/>
      <c r="K469" s="24"/>
      <c r="L469" s="24"/>
      <c r="M469" s="24"/>
      <c r="N469" s="23"/>
      <c r="O469" s="74"/>
      <c r="P469" s="74"/>
      <c r="Q469" s="75"/>
      <c r="R469" s="75"/>
      <c r="S469" s="75"/>
      <c r="T469" s="75"/>
    </row>
    <row r="470" spans="1:20" s="4" customFormat="1" ht="15" customHeight="1" x14ac:dyDescent="0.15">
      <c r="A470" s="21"/>
      <c r="D470" s="22"/>
      <c r="E470" s="39"/>
      <c r="F470" s="23"/>
      <c r="G470" s="23"/>
      <c r="H470" s="23"/>
      <c r="I470" s="24"/>
      <c r="J470" s="24"/>
      <c r="K470" s="24"/>
      <c r="L470" s="24"/>
      <c r="M470" s="24"/>
      <c r="N470" s="23"/>
      <c r="O470" s="74"/>
      <c r="P470" s="74"/>
      <c r="Q470" s="75"/>
      <c r="R470" s="75"/>
      <c r="S470" s="75"/>
      <c r="T470" s="75"/>
    </row>
    <row r="471" spans="1:20" s="4" customFormat="1" ht="15" customHeight="1" x14ac:dyDescent="0.15">
      <c r="A471" s="21"/>
      <c r="D471" s="22"/>
      <c r="E471" s="39"/>
      <c r="F471" s="23"/>
      <c r="G471" s="23"/>
      <c r="H471" s="23"/>
      <c r="I471" s="24"/>
      <c r="J471" s="24"/>
      <c r="K471" s="24"/>
      <c r="L471" s="24"/>
      <c r="M471" s="24"/>
      <c r="N471" s="23"/>
      <c r="O471" s="74"/>
      <c r="P471" s="74"/>
      <c r="Q471" s="75"/>
      <c r="R471" s="75"/>
      <c r="S471" s="75"/>
      <c r="T471" s="75"/>
    </row>
    <row r="472" spans="1:20" s="4" customFormat="1" ht="15" customHeight="1" x14ac:dyDescent="0.15">
      <c r="A472" s="21"/>
      <c r="D472" s="22"/>
      <c r="E472" s="39"/>
      <c r="F472" s="23"/>
      <c r="G472" s="23"/>
      <c r="H472" s="23"/>
      <c r="I472" s="24"/>
      <c r="J472" s="24"/>
      <c r="K472" s="24"/>
      <c r="L472" s="24"/>
      <c r="M472" s="24"/>
      <c r="N472" s="23"/>
      <c r="O472" s="74"/>
      <c r="P472" s="74"/>
      <c r="Q472" s="75"/>
      <c r="R472" s="75"/>
      <c r="S472" s="75"/>
      <c r="T472" s="75"/>
    </row>
    <row r="473" spans="1:20" s="4" customFormat="1" ht="15" customHeight="1" x14ac:dyDescent="0.15">
      <c r="A473" s="21"/>
      <c r="D473" s="22"/>
      <c r="E473" s="39"/>
      <c r="F473" s="23"/>
      <c r="G473" s="23"/>
      <c r="H473" s="23"/>
      <c r="I473" s="24"/>
      <c r="J473" s="24"/>
      <c r="K473" s="24"/>
      <c r="L473" s="24"/>
      <c r="M473" s="24"/>
      <c r="N473" s="23"/>
      <c r="O473" s="74"/>
      <c r="P473" s="74"/>
      <c r="Q473" s="75"/>
      <c r="R473" s="75"/>
      <c r="S473" s="75"/>
      <c r="T473" s="75"/>
    </row>
    <row r="474" spans="1:20" s="4" customFormat="1" ht="15" customHeight="1" x14ac:dyDescent="0.15">
      <c r="A474" s="21"/>
      <c r="D474" s="22"/>
      <c r="E474" s="39"/>
      <c r="F474" s="23"/>
      <c r="G474" s="23"/>
      <c r="H474" s="23"/>
      <c r="I474" s="24"/>
      <c r="J474" s="24"/>
      <c r="K474" s="24"/>
      <c r="L474" s="24"/>
      <c r="M474" s="24"/>
      <c r="N474" s="23"/>
      <c r="O474" s="74"/>
      <c r="P474" s="74"/>
      <c r="Q474" s="75"/>
      <c r="R474" s="75"/>
      <c r="S474" s="75"/>
      <c r="T474" s="75"/>
    </row>
    <row r="475" spans="1:20" s="4" customFormat="1" ht="15" customHeight="1" x14ac:dyDescent="0.15">
      <c r="A475" s="21"/>
      <c r="D475" s="22"/>
      <c r="E475" s="39"/>
      <c r="F475" s="23"/>
      <c r="G475" s="23"/>
      <c r="H475" s="23"/>
      <c r="I475" s="24"/>
      <c r="J475" s="24"/>
      <c r="K475" s="24"/>
      <c r="L475" s="24"/>
      <c r="M475" s="24"/>
      <c r="N475" s="23"/>
      <c r="O475" s="74"/>
      <c r="P475" s="74"/>
      <c r="Q475" s="75"/>
      <c r="R475" s="75"/>
      <c r="S475" s="75"/>
      <c r="T475" s="75"/>
    </row>
    <row r="476" spans="1:20" s="4" customFormat="1" ht="15" customHeight="1" x14ac:dyDescent="0.15">
      <c r="A476" s="21"/>
      <c r="D476" s="22"/>
      <c r="E476" s="39"/>
      <c r="F476" s="23"/>
      <c r="G476" s="23"/>
      <c r="H476" s="23"/>
      <c r="I476" s="24"/>
      <c r="J476" s="24"/>
      <c r="K476" s="24"/>
      <c r="L476" s="24"/>
      <c r="M476" s="24"/>
      <c r="N476" s="23"/>
      <c r="O476" s="74"/>
      <c r="P476" s="74"/>
      <c r="Q476" s="75"/>
      <c r="R476" s="75"/>
      <c r="S476" s="75"/>
      <c r="T476" s="75"/>
    </row>
    <row r="477" spans="1:20" s="4" customFormat="1" ht="15" customHeight="1" x14ac:dyDescent="0.15">
      <c r="A477" s="21"/>
      <c r="D477" s="22"/>
      <c r="E477" s="39"/>
      <c r="F477" s="23"/>
      <c r="G477" s="23"/>
      <c r="H477" s="23"/>
      <c r="I477" s="24"/>
      <c r="J477" s="24"/>
      <c r="K477" s="24"/>
      <c r="L477" s="24"/>
      <c r="M477" s="24"/>
      <c r="N477" s="23"/>
      <c r="O477" s="74"/>
      <c r="P477" s="74"/>
      <c r="Q477" s="75"/>
      <c r="R477" s="75"/>
      <c r="S477" s="75"/>
      <c r="T477" s="75"/>
    </row>
    <row r="478" spans="1:20" s="4" customFormat="1" ht="15" customHeight="1" x14ac:dyDescent="0.15">
      <c r="A478" s="21"/>
      <c r="D478" s="22"/>
      <c r="E478" s="39"/>
      <c r="F478" s="23"/>
      <c r="G478" s="23"/>
      <c r="H478" s="23"/>
      <c r="I478" s="24"/>
      <c r="J478" s="24"/>
      <c r="K478" s="24"/>
      <c r="L478" s="24"/>
      <c r="M478" s="24"/>
      <c r="N478" s="23"/>
      <c r="O478" s="74"/>
      <c r="P478" s="74"/>
      <c r="Q478" s="75"/>
      <c r="R478" s="75"/>
      <c r="S478" s="75"/>
      <c r="T478" s="75"/>
    </row>
    <row r="479" spans="1:20" s="4" customFormat="1" ht="15" customHeight="1" x14ac:dyDescent="0.15">
      <c r="A479" s="21"/>
      <c r="D479" s="22"/>
      <c r="E479" s="39"/>
      <c r="F479" s="23"/>
      <c r="G479" s="23"/>
      <c r="H479" s="23"/>
      <c r="I479" s="24"/>
      <c r="J479" s="24"/>
      <c r="K479" s="24"/>
      <c r="L479" s="24"/>
      <c r="M479" s="24"/>
      <c r="N479" s="23"/>
      <c r="O479" s="74"/>
      <c r="P479" s="74"/>
      <c r="Q479" s="75"/>
      <c r="R479" s="75"/>
      <c r="S479" s="75"/>
      <c r="T479" s="75"/>
    </row>
    <row r="480" spans="1:20" s="4" customFormat="1" ht="15" customHeight="1" x14ac:dyDescent="0.15">
      <c r="A480" s="21"/>
      <c r="D480" s="22"/>
      <c r="E480" s="39"/>
      <c r="F480" s="23"/>
      <c r="G480" s="23"/>
      <c r="H480" s="23"/>
      <c r="I480" s="24"/>
      <c r="J480" s="24"/>
      <c r="K480" s="24"/>
      <c r="L480" s="24"/>
      <c r="M480" s="24"/>
      <c r="N480" s="23"/>
      <c r="O480" s="74"/>
      <c r="P480" s="74"/>
      <c r="Q480" s="75"/>
      <c r="R480" s="75"/>
      <c r="S480" s="75"/>
      <c r="T480" s="75"/>
    </row>
    <row r="481" spans="1:20" s="4" customFormat="1" ht="15" customHeight="1" x14ac:dyDescent="0.15">
      <c r="A481" s="21"/>
      <c r="D481" s="22"/>
      <c r="E481" s="39"/>
      <c r="F481" s="23"/>
      <c r="G481" s="23"/>
      <c r="H481" s="23"/>
      <c r="I481" s="24"/>
      <c r="J481" s="24"/>
      <c r="K481" s="24"/>
      <c r="L481" s="24"/>
      <c r="M481" s="24"/>
      <c r="N481" s="23"/>
      <c r="O481" s="74"/>
      <c r="P481" s="74"/>
      <c r="Q481" s="75"/>
      <c r="R481" s="75"/>
      <c r="S481" s="75"/>
      <c r="T481" s="75"/>
    </row>
    <row r="482" spans="1:20" s="4" customFormat="1" ht="15" customHeight="1" x14ac:dyDescent="0.15">
      <c r="A482" s="21"/>
      <c r="D482" s="22"/>
      <c r="E482" s="39"/>
      <c r="F482" s="23"/>
      <c r="G482" s="23"/>
      <c r="H482" s="23"/>
      <c r="I482" s="24"/>
      <c r="J482" s="24"/>
      <c r="K482" s="24"/>
      <c r="L482" s="24"/>
      <c r="M482" s="24"/>
      <c r="N482" s="23"/>
      <c r="O482" s="74"/>
      <c r="P482" s="74"/>
      <c r="Q482" s="75"/>
      <c r="R482" s="75"/>
      <c r="S482" s="75"/>
      <c r="T482" s="75"/>
    </row>
    <row r="483" spans="1:20" s="4" customFormat="1" ht="15" customHeight="1" x14ac:dyDescent="0.15">
      <c r="A483" s="21"/>
      <c r="D483" s="22"/>
      <c r="E483" s="39"/>
      <c r="F483" s="23"/>
      <c r="G483" s="23"/>
      <c r="H483" s="23"/>
      <c r="I483" s="24"/>
      <c r="J483" s="24"/>
      <c r="K483" s="24"/>
      <c r="L483" s="24"/>
      <c r="M483" s="24"/>
      <c r="N483" s="23"/>
      <c r="O483" s="74"/>
      <c r="P483" s="74"/>
      <c r="Q483" s="75"/>
      <c r="R483" s="75"/>
      <c r="S483" s="75"/>
      <c r="T483" s="75"/>
    </row>
    <row r="484" spans="1:20" s="4" customFormat="1" ht="15" customHeight="1" x14ac:dyDescent="0.15">
      <c r="A484" s="21"/>
      <c r="D484" s="22"/>
      <c r="E484" s="39"/>
      <c r="F484" s="23"/>
      <c r="G484" s="23"/>
      <c r="H484" s="23"/>
      <c r="I484" s="24"/>
      <c r="J484" s="24"/>
      <c r="K484" s="24"/>
      <c r="L484" s="24"/>
      <c r="M484" s="24"/>
      <c r="N484" s="23"/>
      <c r="O484" s="74"/>
      <c r="P484" s="74"/>
      <c r="Q484" s="75"/>
      <c r="R484" s="75"/>
      <c r="S484" s="75"/>
      <c r="T484" s="75"/>
    </row>
    <row r="485" spans="1:20" s="4" customFormat="1" ht="15" customHeight="1" x14ac:dyDescent="0.15">
      <c r="A485" s="21"/>
      <c r="D485" s="22"/>
      <c r="E485" s="39"/>
      <c r="F485" s="23"/>
      <c r="G485" s="23"/>
      <c r="H485" s="23"/>
      <c r="I485" s="24"/>
      <c r="J485" s="24"/>
      <c r="K485" s="24"/>
      <c r="L485" s="24"/>
      <c r="M485" s="24"/>
      <c r="N485" s="23"/>
      <c r="O485" s="74"/>
      <c r="P485" s="74"/>
      <c r="Q485" s="75"/>
      <c r="R485" s="75"/>
      <c r="S485" s="75"/>
      <c r="T485" s="75"/>
    </row>
    <row r="486" spans="1:20" s="4" customFormat="1" ht="15" customHeight="1" x14ac:dyDescent="0.15">
      <c r="A486" s="21"/>
      <c r="D486" s="22"/>
      <c r="E486" s="39"/>
      <c r="F486" s="23"/>
      <c r="G486" s="23"/>
      <c r="H486" s="23"/>
      <c r="I486" s="24"/>
      <c r="J486" s="24"/>
      <c r="K486" s="24"/>
      <c r="L486" s="24"/>
      <c r="M486" s="24"/>
      <c r="N486" s="23"/>
      <c r="O486" s="74"/>
      <c r="P486" s="74"/>
      <c r="Q486" s="75"/>
      <c r="R486" s="75"/>
      <c r="S486" s="75"/>
      <c r="T486" s="75"/>
    </row>
    <row r="487" spans="1:20" s="4" customFormat="1" ht="15" customHeight="1" x14ac:dyDescent="0.15">
      <c r="A487" s="21"/>
      <c r="D487" s="22"/>
      <c r="E487" s="39"/>
      <c r="F487" s="23"/>
      <c r="G487" s="23"/>
      <c r="H487" s="23"/>
      <c r="I487" s="24"/>
      <c r="J487" s="24"/>
      <c r="K487" s="24"/>
      <c r="L487" s="24"/>
      <c r="M487" s="24"/>
      <c r="N487" s="23"/>
      <c r="O487" s="74"/>
      <c r="P487" s="74"/>
      <c r="Q487" s="75"/>
      <c r="R487" s="75"/>
      <c r="S487" s="75"/>
      <c r="T487" s="75"/>
    </row>
    <row r="488" spans="1:20" s="4" customFormat="1" ht="15" customHeight="1" x14ac:dyDescent="0.15">
      <c r="A488" s="21"/>
      <c r="D488" s="22"/>
      <c r="E488" s="39"/>
      <c r="F488" s="23"/>
      <c r="G488" s="23"/>
      <c r="H488" s="23"/>
      <c r="I488" s="24"/>
      <c r="J488" s="24"/>
      <c r="K488" s="24"/>
      <c r="L488" s="24"/>
      <c r="M488" s="24"/>
      <c r="N488" s="23"/>
      <c r="O488" s="74"/>
      <c r="P488" s="74"/>
      <c r="Q488" s="75"/>
      <c r="R488" s="75"/>
      <c r="S488" s="75"/>
      <c r="T488" s="75"/>
    </row>
    <row r="489" spans="1:20" s="4" customFormat="1" ht="15" customHeight="1" x14ac:dyDescent="0.15">
      <c r="A489" s="21"/>
      <c r="D489" s="22"/>
      <c r="E489" s="39"/>
      <c r="F489" s="23"/>
      <c r="G489" s="23"/>
      <c r="H489" s="23"/>
      <c r="I489" s="24"/>
      <c r="J489" s="24"/>
      <c r="K489" s="24"/>
      <c r="L489" s="24"/>
      <c r="M489" s="24"/>
      <c r="N489" s="23"/>
      <c r="O489" s="74"/>
      <c r="P489" s="74"/>
      <c r="Q489" s="75"/>
      <c r="R489" s="75"/>
      <c r="S489" s="75"/>
      <c r="T489" s="75"/>
    </row>
    <row r="490" spans="1:20" s="4" customFormat="1" ht="15" customHeight="1" x14ac:dyDescent="0.15">
      <c r="A490" s="21"/>
      <c r="D490" s="22"/>
      <c r="E490" s="39"/>
      <c r="F490" s="23"/>
      <c r="G490" s="23"/>
      <c r="H490" s="23"/>
      <c r="I490" s="24"/>
      <c r="J490" s="24"/>
      <c r="K490" s="24"/>
      <c r="L490" s="24"/>
      <c r="M490" s="24"/>
      <c r="N490" s="23"/>
      <c r="O490" s="74"/>
      <c r="P490" s="74"/>
      <c r="Q490" s="75"/>
      <c r="R490" s="75"/>
      <c r="S490" s="75"/>
      <c r="T490" s="75"/>
    </row>
    <row r="491" spans="1:20" s="4" customFormat="1" ht="15" customHeight="1" x14ac:dyDescent="0.15">
      <c r="A491" s="21"/>
      <c r="D491" s="22"/>
      <c r="E491" s="39"/>
      <c r="F491" s="23"/>
      <c r="G491" s="23"/>
      <c r="H491" s="23"/>
      <c r="I491" s="24"/>
      <c r="J491" s="24"/>
      <c r="K491" s="24"/>
      <c r="L491" s="24"/>
      <c r="M491" s="24"/>
      <c r="N491" s="23"/>
      <c r="O491" s="74"/>
      <c r="P491" s="74"/>
      <c r="Q491" s="75"/>
      <c r="R491" s="75"/>
      <c r="S491" s="75"/>
      <c r="T491" s="75"/>
    </row>
    <row r="492" spans="1:20" s="4" customFormat="1" ht="15" customHeight="1" x14ac:dyDescent="0.15">
      <c r="A492" s="21"/>
      <c r="D492" s="22"/>
      <c r="E492" s="39"/>
      <c r="F492" s="23"/>
      <c r="G492" s="23"/>
      <c r="H492" s="23"/>
      <c r="I492" s="24"/>
      <c r="J492" s="24"/>
      <c r="K492" s="24"/>
      <c r="L492" s="24"/>
      <c r="M492" s="24"/>
      <c r="N492" s="23"/>
      <c r="O492" s="74"/>
      <c r="P492" s="74"/>
      <c r="Q492" s="75"/>
      <c r="R492" s="75"/>
      <c r="S492" s="75"/>
      <c r="T492" s="75"/>
    </row>
    <row r="493" spans="1:20" s="4" customFormat="1" ht="15" customHeight="1" x14ac:dyDescent="0.15">
      <c r="A493" s="21"/>
      <c r="D493" s="22"/>
      <c r="E493" s="39"/>
      <c r="F493" s="23"/>
      <c r="G493" s="23"/>
      <c r="H493" s="23"/>
      <c r="I493" s="24"/>
      <c r="J493" s="24"/>
      <c r="K493" s="24"/>
      <c r="L493" s="24"/>
      <c r="M493" s="24"/>
      <c r="N493" s="23"/>
      <c r="O493" s="74"/>
      <c r="P493" s="74"/>
      <c r="Q493" s="75"/>
      <c r="R493" s="75"/>
      <c r="S493" s="75"/>
      <c r="T493" s="75"/>
    </row>
    <row r="494" spans="1:20" s="4" customFormat="1" ht="15" customHeight="1" x14ac:dyDescent="0.15">
      <c r="A494" s="21"/>
      <c r="D494" s="22"/>
      <c r="E494" s="39"/>
      <c r="F494" s="23"/>
      <c r="G494" s="23"/>
      <c r="H494" s="23"/>
      <c r="I494" s="24"/>
      <c r="J494" s="24"/>
      <c r="K494" s="24"/>
      <c r="L494" s="24"/>
      <c r="M494" s="24"/>
      <c r="N494" s="23"/>
      <c r="O494" s="74"/>
      <c r="P494" s="74"/>
      <c r="Q494" s="75"/>
      <c r="R494" s="75"/>
      <c r="S494" s="75"/>
      <c r="T494" s="75"/>
    </row>
    <row r="495" spans="1:20" s="4" customFormat="1" ht="15" customHeight="1" x14ac:dyDescent="0.15">
      <c r="A495" s="21"/>
      <c r="D495" s="22"/>
      <c r="E495" s="39"/>
      <c r="F495" s="23"/>
      <c r="G495" s="23"/>
      <c r="H495" s="23"/>
      <c r="I495" s="24"/>
      <c r="J495" s="24"/>
      <c r="K495" s="24"/>
      <c r="L495" s="24"/>
      <c r="M495" s="24"/>
      <c r="N495" s="23"/>
      <c r="O495" s="74"/>
      <c r="P495" s="74"/>
      <c r="Q495" s="75"/>
      <c r="R495" s="75"/>
      <c r="S495" s="75"/>
      <c r="T495" s="75"/>
    </row>
    <row r="496" spans="1:20" s="4" customFormat="1" ht="15" customHeight="1" x14ac:dyDescent="0.15">
      <c r="A496" s="21"/>
      <c r="D496" s="22"/>
      <c r="E496" s="39"/>
      <c r="F496" s="23"/>
      <c r="G496" s="23"/>
      <c r="H496" s="23"/>
      <c r="I496" s="24"/>
      <c r="J496" s="24"/>
      <c r="K496" s="24"/>
      <c r="L496" s="24"/>
      <c r="M496" s="24"/>
      <c r="N496" s="23"/>
      <c r="O496" s="74"/>
      <c r="P496" s="74"/>
      <c r="Q496" s="75"/>
      <c r="R496" s="75"/>
      <c r="S496" s="75"/>
      <c r="T496" s="75"/>
    </row>
    <row r="497" spans="1:20" s="4" customFormat="1" ht="15" customHeight="1" x14ac:dyDescent="0.15">
      <c r="A497" s="21"/>
      <c r="D497" s="22"/>
      <c r="E497" s="39"/>
      <c r="F497" s="23"/>
      <c r="G497" s="23"/>
      <c r="H497" s="23"/>
      <c r="I497" s="24"/>
      <c r="J497" s="24"/>
      <c r="K497" s="24"/>
      <c r="L497" s="24"/>
      <c r="M497" s="24"/>
      <c r="N497" s="23"/>
      <c r="O497" s="74"/>
      <c r="P497" s="74"/>
      <c r="Q497" s="75"/>
      <c r="R497" s="75"/>
      <c r="S497" s="75"/>
      <c r="T497" s="75"/>
    </row>
    <row r="498" spans="1:20" s="4" customFormat="1" ht="15" customHeight="1" x14ac:dyDescent="0.15">
      <c r="A498" s="21"/>
      <c r="D498" s="22"/>
      <c r="E498" s="39"/>
      <c r="F498" s="23"/>
      <c r="G498" s="23"/>
      <c r="H498" s="23"/>
      <c r="I498" s="24"/>
      <c r="J498" s="24"/>
      <c r="K498" s="24"/>
      <c r="L498" s="24"/>
      <c r="M498" s="24"/>
      <c r="N498" s="23"/>
      <c r="O498" s="74"/>
      <c r="P498" s="74"/>
      <c r="Q498" s="75"/>
      <c r="R498" s="75"/>
      <c r="S498" s="75"/>
      <c r="T498" s="75"/>
    </row>
    <row r="499" spans="1:20" ht="15" customHeight="1" x14ac:dyDescent="0.15"/>
    <row r="500" spans="1:20" ht="15" customHeight="1" x14ac:dyDescent="0.15"/>
    <row r="501" spans="1:20" ht="15" customHeight="1" x14ac:dyDescent="0.15"/>
    <row r="502" spans="1:20" ht="15" customHeight="1" x14ac:dyDescent="0.15"/>
    <row r="503" spans="1:20" ht="15" customHeight="1" x14ac:dyDescent="0.15"/>
    <row r="504" spans="1:20" ht="15" customHeight="1" x14ac:dyDescent="0.15"/>
    <row r="505" spans="1:20" ht="15" customHeight="1" x14ac:dyDescent="0.15"/>
    <row r="506" spans="1:20" ht="15" customHeight="1" x14ac:dyDescent="0.15"/>
    <row r="507" spans="1:20" ht="15" customHeight="1" x14ac:dyDescent="0.15"/>
    <row r="508" spans="1:20" ht="15" customHeight="1" x14ac:dyDescent="0.15"/>
    <row r="509" spans="1:20" ht="15" customHeight="1" x14ac:dyDescent="0.15"/>
    <row r="510" spans="1:20" ht="15" customHeight="1" x14ac:dyDescent="0.15"/>
    <row r="511" spans="1:20" ht="15" customHeight="1" x14ac:dyDescent="0.15"/>
    <row r="512" spans="1:20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</sheetData>
  <autoFilter ref="A4:Z342">
    <filterColumn colId="2" showButton="0"/>
  </autoFilter>
  <mergeCells count="19">
    <mergeCell ref="A2:A4"/>
    <mergeCell ref="B2:B4"/>
    <mergeCell ref="C2:D4"/>
    <mergeCell ref="F2:L2"/>
    <mergeCell ref="N2:T2"/>
    <mergeCell ref="J3:L3"/>
    <mergeCell ref="O3:Q3"/>
    <mergeCell ref="R3:T3"/>
    <mergeCell ref="AB2:AB4"/>
    <mergeCell ref="AC2:AC4"/>
    <mergeCell ref="E2:E4"/>
    <mergeCell ref="V2:V4"/>
    <mergeCell ref="W2:W4"/>
    <mergeCell ref="G3:I3"/>
    <mergeCell ref="AA2:AA4"/>
    <mergeCell ref="Y2:Y4"/>
    <mergeCell ref="Z2:Z4"/>
    <mergeCell ref="X2:X4"/>
    <mergeCell ref="U2:U4"/>
  </mergeCells>
  <phoneticPr fontId="2"/>
  <dataValidations count="2">
    <dataValidation imeMode="on" allowBlank="1" showInputMessage="1" showErrorMessage="1" sqref="D274 D284"/>
    <dataValidation imeMode="off" allowBlank="1" showInputMessage="1" showErrorMessage="1" sqref="K168 F5:H335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75" orientation="landscape" horizontalDpi="300" verticalDpi="300" r:id="rId1"/>
  <headerFooter alignWithMargins="0">
    <oddHeader>&amp;L&amp;A</oddHeader>
  </headerFooter>
  <rowBreaks count="1" manualBreakCount="1">
    <brk id="285" max="2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C25"/>
  <sheetViews>
    <sheetView workbookViewId="0">
      <selection activeCell="F15" sqref="F15:K19"/>
    </sheetView>
  </sheetViews>
  <sheetFormatPr defaultRowHeight="13.5" x14ac:dyDescent="0.15"/>
  <cols>
    <col min="2" max="2" width="25.375" customWidth="1"/>
    <col min="3" max="3" width="15.75" customWidth="1"/>
  </cols>
  <sheetData>
    <row r="2" spans="1:3" x14ac:dyDescent="0.15">
      <c r="A2" t="s">
        <v>416</v>
      </c>
    </row>
    <row r="3" spans="1:3" x14ac:dyDescent="0.15">
      <c r="A3" t="s">
        <v>407</v>
      </c>
    </row>
    <row r="4" spans="1:3" x14ac:dyDescent="0.15">
      <c r="A4" s="57">
        <v>4</v>
      </c>
      <c r="B4" s="57" t="s">
        <v>36</v>
      </c>
      <c r="C4" s="57" t="s">
        <v>367</v>
      </c>
    </row>
    <row r="5" spans="1:3" x14ac:dyDescent="0.15">
      <c r="A5" s="57">
        <v>25</v>
      </c>
      <c r="B5" s="57" t="s">
        <v>368</v>
      </c>
      <c r="C5" s="57" t="s">
        <v>369</v>
      </c>
    </row>
    <row r="6" spans="1:3" x14ac:dyDescent="0.15">
      <c r="A6" s="45">
        <v>27</v>
      </c>
      <c r="B6" s="44" t="s">
        <v>50</v>
      </c>
      <c r="C6" s="57" t="s">
        <v>370</v>
      </c>
    </row>
    <row r="7" spans="1:3" x14ac:dyDescent="0.15">
      <c r="A7" s="45">
        <v>28</v>
      </c>
      <c r="B7" s="44" t="s">
        <v>51</v>
      </c>
      <c r="C7" s="57" t="s">
        <v>371</v>
      </c>
    </row>
    <row r="8" spans="1:3" x14ac:dyDescent="0.15">
      <c r="A8" s="45">
        <v>49</v>
      </c>
      <c r="B8" s="44" t="s">
        <v>68</v>
      </c>
      <c r="C8" s="57" t="s">
        <v>372</v>
      </c>
    </row>
    <row r="13" spans="1:3" x14ac:dyDescent="0.15">
      <c r="A13" t="s">
        <v>416</v>
      </c>
    </row>
    <row r="14" spans="1:3" x14ac:dyDescent="0.15">
      <c r="A14" t="s">
        <v>415</v>
      </c>
    </row>
    <row r="15" spans="1:3" x14ac:dyDescent="0.15">
      <c r="A15" s="45">
        <v>45</v>
      </c>
      <c r="B15" s="52" t="s">
        <v>138</v>
      </c>
      <c r="C15" s="57" t="s">
        <v>417</v>
      </c>
    </row>
    <row r="16" spans="1:3" x14ac:dyDescent="0.15">
      <c r="A16" s="45">
        <v>75</v>
      </c>
      <c r="B16" s="53" t="s">
        <v>409</v>
      </c>
      <c r="C16" s="57" t="s">
        <v>419</v>
      </c>
    </row>
    <row r="17" spans="1:3" x14ac:dyDescent="0.15">
      <c r="A17" s="57">
        <v>94</v>
      </c>
      <c r="B17" s="57" t="s">
        <v>410</v>
      </c>
      <c r="C17" s="57" t="s">
        <v>418</v>
      </c>
    </row>
    <row r="18" spans="1:3" x14ac:dyDescent="0.15">
      <c r="A18" s="45">
        <v>103</v>
      </c>
      <c r="B18" s="54" t="s">
        <v>411</v>
      </c>
      <c r="C18" s="57" t="s">
        <v>420</v>
      </c>
    </row>
    <row r="19" spans="1:3" x14ac:dyDescent="0.15">
      <c r="A19" s="45">
        <v>107</v>
      </c>
      <c r="B19" s="51" t="s">
        <v>412</v>
      </c>
      <c r="C19" s="57" t="s">
        <v>419</v>
      </c>
    </row>
    <row r="20" spans="1:3" x14ac:dyDescent="0.15">
      <c r="A20" s="45">
        <v>118</v>
      </c>
      <c r="B20" s="54" t="s">
        <v>413</v>
      </c>
      <c r="C20" s="57" t="s">
        <v>419</v>
      </c>
    </row>
    <row r="21" spans="1:3" x14ac:dyDescent="0.15">
      <c r="A21" s="45">
        <v>130</v>
      </c>
      <c r="B21" s="54" t="s">
        <v>414</v>
      </c>
      <c r="C21" s="57" t="s">
        <v>420</v>
      </c>
    </row>
    <row r="22" spans="1:3" x14ac:dyDescent="0.15">
      <c r="A22" s="45">
        <v>178</v>
      </c>
      <c r="B22" s="55" t="s">
        <v>421</v>
      </c>
      <c r="C22" s="57" t="s">
        <v>420</v>
      </c>
    </row>
    <row r="23" spans="1:3" ht="15" customHeight="1" x14ac:dyDescent="0.15">
      <c r="A23" s="45">
        <v>181</v>
      </c>
      <c r="B23" s="55" t="s">
        <v>422</v>
      </c>
      <c r="C23" s="57" t="s">
        <v>419</v>
      </c>
    </row>
    <row r="24" spans="1:3" x14ac:dyDescent="0.15">
      <c r="A24" s="45">
        <v>202</v>
      </c>
      <c r="B24" s="55" t="s">
        <v>423</v>
      </c>
      <c r="C24" s="57" t="s">
        <v>420</v>
      </c>
    </row>
    <row r="25" spans="1:3" x14ac:dyDescent="0.15">
      <c r="A25" s="45">
        <v>212</v>
      </c>
      <c r="B25" s="47" t="s">
        <v>424</v>
      </c>
      <c r="C25" s="57" t="s">
        <v>419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平均工賃（月額）</vt:lpstr>
      <vt:lpstr>平均工賃（時間額）</vt:lpstr>
      <vt:lpstr>施設数</vt:lpstr>
      <vt:lpstr>就労Ａ型（雇用型）</vt:lpstr>
      <vt:lpstr>就労Ａ型（非雇用型）</vt:lpstr>
      <vt:lpstr>就労B型</vt:lpstr>
      <vt:lpstr>提出不要メモ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千葉県</cp:lastModifiedBy>
  <cp:lastPrinted>2019-01-07T11:31:48Z</cp:lastPrinted>
  <dcterms:created xsi:type="dcterms:W3CDTF">2006-12-11T05:48:40Z</dcterms:created>
  <dcterms:modified xsi:type="dcterms:W3CDTF">2019-01-07T11:32:02Z</dcterms:modified>
</cp:coreProperties>
</file>