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530"/>
  <workbookPr filterPrivacy="1" codeName="ThisWorkbook" defaultThemeVersion="166925"/>
  <xr:revisionPtr revIDLastSave="0" documentId="13_ncr:1_{0603EBBF-D65B-4668-9B61-B7BA1DAD3333}" xr6:coauthVersionLast="47" xr6:coauthVersionMax="47" xr10:uidLastSave="{00000000-0000-0000-0000-000000000000}"/>
  <bookViews>
    <workbookView xWindow="-28920" yWindow="3705" windowWidth="29040" windowHeight="15720" tabRatio="796" firstSheet="1" activeTab="1" xr2:uid="{00000000-000D-0000-FFFF-FFFF00000000}"/>
  </bookViews>
  <sheets>
    <sheet name="付表３－２" sheetId="27" state="hidden" r:id="rId1"/>
    <sheet name="勤務形態一覧表（記載例）" sheetId="137" r:id="rId2"/>
    <sheet name="勤務形態一覧表（居宅介護）" sheetId="116" r:id="rId3"/>
    <sheet name="勤務形態一覧表（重度訪問介護）" sheetId="117" r:id="rId4"/>
    <sheet name="勤務形態一覧表（同行援護）" sheetId="120" r:id="rId5"/>
    <sheet name="勤務形態一覧表（行動援護）" sheetId="119" r:id="rId6"/>
    <sheet name="勤務形態一覧表（重度障害者等包括支援）" sheetId="130" r:id="rId7"/>
    <sheet name="勤務形態一覧表（自立生活援助）" sheetId="100" r:id="rId8"/>
    <sheet name="勤務形態一覧表（一般相談支援）" sheetId="106" r:id="rId9"/>
    <sheet name="選択肢" sheetId="90" r:id="rId10"/>
  </sheets>
  <definedNames>
    <definedName name="___kk06">#REF!</definedName>
    <definedName name="___kk29">#REF!</definedName>
    <definedName name="__kk06">#REF!</definedName>
    <definedName name="__kk29">#REF!</definedName>
    <definedName name="_kk06">#REF!</definedName>
    <definedName name="_kk29">#REF!</definedName>
    <definedName name="Avrg">#REF!</definedName>
    <definedName name="avrg1">#REF!</definedName>
    <definedName name="jiritu">#REF!</definedName>
    <definedName name="KK_03">#REF!</definedName>
    <definedName name="kk_04">#REF!</definedName>
    <definedName name="KK_06">#REF!</definedName>
    <definedName name="kk_07">#REF!</definedName>
    <definedName name="KK2_3">#REF!</definedName>
    <definedName name="_xlnm.Print_Area" localSheetId="8">'勤務形態一覧表（一般相談支援）'!$A$1:$AN$73</definedName>
    <definedName name="_xlnm.Print_Area" localSheetId="1">'勤務形態一覧表（記載例）'!$A$1:$AN$86</definedName>
    <definedName name="_xlnm.Print_Area" localSheetId="2">'勤務形態一覧表（居宅介護）'!$A$1:$AN$86</definedName>
    <definedName name="_xlnm.Print_Area" localSheetId="5">'勤務形態一覧表（行動援護）'!$A$1:$AN$82</definedName>
    <definedName name="_xlnm.Print_Area" localSheetId="7">'勤務形態一覧表（自立生活援助）'!$A$1:$AN$82</definedName>
    <definedName name="_xlnm.Print_Area" localSheetId="6">'勤務形態一覧表（重度障害者等包括支援）'!$A$1:$AN$66</definedName>
    <definedName name="_xlnm.Print_Area" localSheetId="3">'勤務形態一覧表（重度訪問介護）'!$A$1:$AN$83</definedName>
    <definedName name="_xlnm.Print_Area" localSheetId="4">'勤務形態一覧表（同行援護）'!$A$1:$AN$82</definedName>
    <definedName name="Roman_01">#REF!</definedName>
    <definedName name="Roman_03">#REF!</definedName>
    <definedName name="Roman_04">#REF!</definedName>
    <definedName name="Roman_06">#REF!</definedName>
    <definedName name="roman_09">#REF!</definedName>
    <definedName name="roman_11">#REF!</definedName>
    <definedName name="roman11">#REF!</definedName>
    <definedName name="Roman2_1">#REF!</definedName>
    <definedName name="Roman2_3">#REF!</definedName>
    <definedName name="roman31">#REF!</definedName>
    <definedName name="roman33">#REF!</definedName>
    <definedName name="roman4_3">#REF!</definedName>
    <definedName name="roman7_1">#REF!</definedName>
    <definedName name="roman77">#REF!</definedName>
    <definedName name="romann_12">#REF!</definedName>
    <definedName name="romann_66">#REF!</definedName>
    <definedName name="romann33">#REF!</definedName>
    <definedName name="serv">#REF!</definedName>
    <definedName name="serv_">#REF!</definedName>
    <definedName name="Serv_LIST">#REF!</definedName>
    <definedName name="servo1">#REF!</definedName>
    <definedName name="ｔａｂｉｅ＿04">#REF!</definedName>
    <definedName name="table_03">#REF!</definedName>
    <definedName name="table_06">#REF!</definedName>
    <definedName name="table2_3">#REF!</definedName>
    <definedName name="tapi2">#REF!</definedName>
    <definedName name="tebie_o7">#REF!</definedName>
    <definedName name="tebie08">#REF!</definedName>
    <definedName name="tebie33">#REF!</definedName>
    <definedName name="tebiroo">#REF!</definedName>
    <definedName name="teble">#REF!</definedName>
    <definedName name="teble_09">#REF!</definedName>
    <definedName name="teble77">#REF!</definedName>
    <definedName name="医療型障害児入所施設">選択肢!$B$32:$K$32</definedName>
    <definedName name="一般相談支援事業">選択肢!$B$22:$K$22</definedName>
    <definedName name="機能訓練">選択肢!$B$16:$J$16</definedName>
    <definedName name="居宅介護">選択肢!$B$2:$K$2</definedName>
    <definedName name="居宅介護・重度訪問介護・同行援護・行動援護">選択肢!$B$2:$J$2</definedName>
    <definedName name="居宅訪問型児童発達支援">選択肢!$B$30:$K$30</definedName>
    <definedName name="共同生活援助">選択肢!$B$12:$K$12</definedName>
    <definedName name="共同生活援助・介護サービス包括型">選択肢!$B$12:$K$12</definedName>
    <definedName name="共同生活援助・外部サービス利用型">選択肢!$B$13:$K$13</definedName>
    <definedName name="共同生活援助・日中サービス支援型">選択肢!$B$14:$K$14</definedName>
    <definedName name="行動援護">選択肢!$B$5:$K$5</definedName>
    <definedName name="児童発達支援・児童発達支援センターであるもの">選択肢!$B$28:$L$28</definedName>
    <definedName name="児童発達支援・主として重症心身障害児を対象とする場合">選択肢!$B$27:$K$27</definedName>
    <definedName name="児童発達支援・放課後等デイサービス">選択肢!$B$26:$K$26</definedName>
    <definedName name="自立生活援助">選択肢!$B$24:$K$24</definedName>
    <definedName name="就労移行支援">選択肢!$B$19:$K$19</definedName>
    <definedName name="就労継続支援Ａ型">選択肢!$B$21:$K$21</definedName>
    <definedName name="就労継続支援Ａ型・B型">選択肢!$B$21:$K$21</definedName>
    <definedName name="就労継続支援Ｂ型">選択肢!$B$21:$K$21</definedName>
    <definedName name="就労選択支援">選択肢!$B$18:$K$18</definedName>
    <definedName name="就労定着支援">選択肢!$B$23:$K$23</definedName>
    <definedName name="重度障害者等包括支援">選択肢!$B$11:$K$11</definedName>
    <definedName name="重度訪問介護">選択肢!$B$3:$K$3</definedName>
    <definedName name="障害者支援施設">選択肢!$B$15:$L$15</definedName>
    <definedName name="生活介護">選択肢!$B$7:$K$7</definedName>
    <definedName name="生活訓練">選択肢!$B$17:$K$17</definedName>
    <definedName name="短期入所・空床利用型">選択肢!$B$9:$K$9</definedName>
    <definedName name="短期入所・単独型">選択肢!$B$10:$K$10</definedName>
    <definedName name="短期入所・併設型">選択肢!$B$8:$K$8</definedName>
    <definedName name="同行援護">選択肢!$B$4:$K$4</definedName>
    <definedName name="特定相談支援・障害児相談支援">選択肢!$B$25:$K$25</definedName>
    <definedName name="認定指定就労移行支援">選択肢!$B$20:$K$20</definedName>
    <definedName name="福祉型障害児入所施設">選択肢!$B$31:$K$31</definedName>
    <definedName name="保育所等訪問支援">選択肢!$B$29:$K$29</definedName>
    <definedName name="利用日数記入例">#REF!</definedName>
    <definedName name="療養介護">選択肢!$B$6:$K$6</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L12" i="137" l="1"/>
  <c r="I50" i="116"/>
  <c r="I44" i="137"/>
  <c r="AH41" i="137"/>
  <c r="AK41" i="137" s="1"/>
  <c r="AK12" i="137"/>
  <c r="D52" i="137"/>
  <c r="C52" i="137"/>
  <c r="I50" i="137"/>
  <c r="I52" i="137" s="1"/>
  <c r="E50" i="137"/>
  <c r="F52" i="137" s="1"/>
  <c r="F42" i="137"/>
  <c r="E42" i="137"/>
  <c r="D42" i="137"/>
  <c r="I41" i="137"/>
  <c r="AH40" i="137"/>
  <c r="I40" i="137"/>
  <c r="F39" i="137"/>
  <c r="E39" i="137"/>
  <c r="D39" i="137"/>
  <c r="U38" i="137"/>
  <c r="AJ31" i="137"/>
  <c r="AI31" i="137"/>
  <c r="AH31" i="137"/>
  <c r="AG31" i="137"/>
  <c r="AF31" i="137"/>
  <c r="AE31" i="137"/>
  <c r="AD31" i="137"/>
  <c r="AC31" i="137"/>
  <c r="AB31" i="137"/>
  <c r="AA31" i="137"/>
  <c r="Z31" i="137"/>
  <c r="Y31" i="137"/>
  <c r="X31" i="137"/>
  <c r="W31" i="137"/>
  <c r="V31" i="137"/>
  <c r="U31" i="137"/>
  <c r="T31" i="137"/>
  <c r="S31" i="137"/>
  <c r="R31" i="137"/>
  <c r="Q31" i="137"/>
  <c r="P31" i="137"/>
  <c r="O31" i="137"/>
  <c r="N31" i="137"/>
  <c r="M31" i="137"/>
  <c r="L31" i="137"/>
  <c r="K31" i="137"/>
  <c r="J31" i="137"/>
  <c r="I31" i="137"/>
  <c r="H31" i="137"/>
  <c r="G31" i="137"/>
  <c r="F31" i="137"/>
  <c r="AK30" i="137"/>
  <c r="AL30" i="137" s="1"/>
  <c r="AK29" i="137"/>
  <c r="AL29" i="137" s="1"/>
  <c r="AK28" i="137"/>
  <c r="AL28" i="137" s="1"/>
  <c r="AK27" i="137"/>
  <c r="AL27" i="137" s="1"/>
  <c r="AK26" i="137"/>
  <c r="AL26" i="137" s="1"/>
  <c r="AK25" i="137"/>
  <c r="AL25" i="137" s="1"/>
  <c r="AL24" i="137"/>
  <c r="AK24" i="137"/>
  <c r="AK23" i="137"/>
  <c r="AL23" i="137" s="1"/>
  <c r="AK22" i="137"/>
  <c r="AL22" i="137" s="1"/>
  <c r="AK21" i="137"/>
  <c r="AL21" i="137" s="1"/>
  <c r="AK20" i="137"/>
  <c r="AL20" i="137" s="1"/>
  <c r="AK19" i="137"/>
  <c r="AL19" i="137" s="1"/>
  <c r="AK18" i="137"/>
  <c r="AL18" i="137" s="1"/>
  <c r="AK17" i="137"/>
  <c r="AL17" i="137" s="1"/>
  <c r="AL16" i="137"/>
  <c r="AK16" i="137"/>
  <c r="AK15" i="137"/>
  <c r="AL15" i="137" s="1"/>
  <c r="AK14" i="137"/>
  <c r="AL14" i="137" s="1"/>
  <c r="AK13" i="137"/>
  <c r="AL13" i="137" s="1"/>
  <c r="AG10" i="137"/>
  <c r="AF10" i="137"/>
  <c r="AE10" i="137"/>
  <c r="AD10" i="137"/>
  <c r="AC10" i="137"/>
  <c r="AB10" i="137"/>
  <c r="AA10" i="137"/>
  <c r="Z10" i="137"/>
  <c r="Y10" i="137"/>
  <c r="X10" i="137"/>
  <c r="W10" i="137"/>
  <c r="V10" i="137"/>
  <c r="U10" i="137"/>
  <c r="T10" i="137"/>
  <c r="S10" i="137"/>
  <c r="R10" i="137"/>
  <c r="Q10" i="137"/>
  <c r="P10" i="137"/>
  <c r="O10" i="137"/>
  <c r="N10" i="137"/>
  <c r="M10" i="137"/>
  <c r="L10" i="137"/>
  <c r="K10" i="137"/>
  <c r="J10" i="137"/>
  <c r="I10" i="137"/>
  <c r="H10" i="137"/>
  <c r="G10" i="137"/>
  <c r="F10" i="137"/>
  <c r="AJ10" i="137" s="1"/>
  <c r="AG9" i="137"/>
  <c r="AF9" i="137"/>
  <c r="AE9" i="137"/>
  <c r="AD9" i="137"/>
  <c r="AC9" i="137"/>
  <c r="AB9" i="137"/>
  <c r="AA9" i="137"/>
  <c r="Z9" i="137"/>
  <c r="Y9" i="137"/>
  <c r="X9" i="137"/>
  <c r="W9" i="137"/>
  <c r="V9" i="137"/>
  <c r="U9" i="137"/>
  <c r="T9" i="137"/>
  <c r="S9" i="137"/>
  <c r="R9" i="137"/>
  <c r="Q9" i="137"/>
  <c r="P9" i="137"/>
  <c r="O9" i="137"/>
  <c r="N9" i="137"/>
  <c r="M9" i="137"/>
  <c r="L9" i="137"/>
  <c r="K9" i="137"/>
  <c r="J9" i="137"/>
  <c r="I9" i="137"/>
  <c r="H9" i="137"/>
  <c r="G9" i="137"/>
  <c r="F9" i="137"/>
  <c r="AJ9" i="137" s="1"/>
  <c r="AK17" i="116"/>
  <c r="I54" i="137" l="1"/>
  <c r="E54" i="137"/>
  <c r="I42" i="137"/>
  <c r="AH42" i="137" s="1"/>
  <c r="AK31" i="137"/>
  <c r="AL31" i="137" s="1"/>
  <c r="L52" i="137"/>
  <c r="R52" i="137" s="1"/>
  <c r="F53" i="137"/>
  <c r="AH10" i="137"/>
  <c r="AK40" i="137"/>
  <c r="I53" i="137"/>
  <c r="AH9" i="137"/>
  <c r="AI10" i="137"/>
  <c r="E52" i="137"/>
  <c r="O52" i="137" s="1"/>
  <c r="E53" i="137"/>
  <c r="O53" i="137" s="1"/>
  <c r="L53" i="137"/>
  <c r="AI9" i="137"/>
  <c r="AJ31" i="130"/>
  <c r="AI31" i="130"/>
  <c r="AH31" i="130"/>
  <c r="AG31" i="130"/>
  <c r="AF31" i="130"/>
  <c r="AE31" i="130"/>
  <c r="AD31" i="130"/>
  <c r="AC31" i="130"/>
  <c r="AB31" i="130"/>
  <c r="AA31" i="130"/>
  <c r="Z31" i="130"/>
  <c r="Y31" i="130"/>
  <c r="X31" i="130"/>
  <c r="W31" i="130"/>
  <c r="V31" i="130"/>
  <c r="U31" i="130"/>
  <c r="T31" i="130"/>
  <c r="S31" i="130"/>
  <c r="R31" i="130"/>
  <c r="Q31" i="130"/>
  <c r="P31" i="130"/>
  <c r="O31" i="130"/>
  <c r="N31" i="130"/>
  <c r="M31" i="130"/>
  <c r="L31" i="130"/>
  <c r="K31" i="130"/>
  <c r="J31" i="130"/>
  <c r="I31" i="130"/>
  <c r="H31" i="130"/>
  <c r="G31" i="130"/>
  <c r="F31" i="130"/>
  <c r="AK30" i="130"/>
  <c r="AL30" i="130" s="1"/>
  <c r="AK29" i="130"/>
  <c r="AL29" i="130" s="1"/>
  <c r="AL28" i="130"/>
  <c r="AK28" i="130"/>
  <c r="AK27" i="130"/>
  <c r="AL27" i="130" s="1"/>
  <c r="AK26" i="130"/>
  <c r="AL26" i="130" s="1"/>
  <c r="AK25" i="130"/>
  <c r="AL25" i="130" s="1"/>
  <c r="AL24" i="130"/>
  <c r="AK24" i="130"/>
  <c r="AK23" i="130"/>
  <c r="AL23" i="130" s="1"/>
  <c r="AK22" i="130"/>
  <c r="AL22" i="130" s="1"/>
  <c r="AK21" i="130"/>
  <c r="AL21" i="130" s="1"/>
  <c r="AL20" i="130"/>
  <c r="AK20" i="130"/>
  <c r="AK19" i="130"/>
  <c r="AL19" i="130" s="1"/>
  <c r="AK18" i="130"/>
  <c r="AL18" i="130" s="1"/>
  <c r="AK17" i="130"/>
  <c r="AL17" i="130" s="1"/>
  <c r="AL16" i="130"/>
  <c r="AK16" i="130"/>
  <c r="AK15" i="130"/>
  <c r="AL15" i="130" s="1"/>
  <c r="AK14" i="130"/>
  <c r="AL14" i="130" s="1"/>
  <c r="AK13" i="130"/>
  <c r="AL13" i="130" s="1"/>
  <c r="AL12" i="130"/>
  <c r="AK12" i="130"/>
  <c r="AK11" i="130"/>
  <c r="AL11" i="130" s="1"/>
  <c r="AH10" i="130"/>
  <c r="AG10" i="130"/>
  <c r="AF10" i="130"/>
  <c r="AE10" i="130"/>
  <c r="AD10" i="130"/>
  <c r="AC10" i="130"/>
  <c r="AB10" i="130"/>
  <c r="AA10" i="130"/>
  <c r="Z10" i="130"/>
  <c r="Y10" i="130"/>
  <c r="X10" i="130"/>
  <c r="W10" i="130"/>
  <c r="V10" i="130"/>
  <c r="U10" i="130"/>
  <c r="T10" i="130"/>
  <c r="S10" i="130"/>
  <c r="R10" i="130"/>
  <c r="Q10" i="130"/>
  <c r="P10" i="130"/>
  <c r="O10" i="130"/>
  <c r="N10" i="130"/>
  <c r="M10" i="130"/>
  <c r="L10" i="130"/>
  <c r="K10" i="130"/>
  <c r="J10" i="130"/>
  <c r="I10" i="130"/>
  <c r="H10" i="130"/>
  <c r="G10" i="130"/>
  <c r="F10" i="130"/>
  <c r="AJ10" i="130" s="1"/>
  <c r="AI9" i="130"/>
  <c r="AH9" i="130"/>
  <c r="AG9" i="130"/>
  <c r="AF9" i="130"/>
  <c r="AE9" i="130"/>
  <c r="AD9" i="130"/>
  <c r="AC9" i="130"/>
  <c r="AB9" i="130"/>
  <c r="AA9" i="130"/>
  <c r="Z9" i="130"/>
  <c r="Y9" i="130"/>
  <c r="X9" i="130"/>
  <c r="W9" i="130"/>
  <c r="V9" i="130"/>
  <c r="U9" i="130"/>
  <c r="T9" i="130"/>
  <c r="S9" i="130"/>
  <c r="R9" i="130"/>
  <c r="Q9" i="130"/>
  <c r="P9" i="130"/>
  <c r="O9" i="130"/>
  <c r="N9" i="130"/>
  <c r="M9" i="130"/>
  <c r="L9" i="130"/>
  <c r="K9" i="130"/>
  <c r="J9" i="130"/>
  <c r="I9" i="130"/>
  <c r="H9" i="130"/>
  <c r="G9" i="130"/>
  <c r="F9" i="130"/>
  <c r="AJ9" i="130" s="1"/>
  <c r="R53" i="137" l="1"/>
  <c r="O54" i="137"/>
  <c r="AK42" i="137"/>
  <c r="AM40" i="137" s="1"/>
  <c r="AM43" i="137" s="1" a="1"/>
  <c r="AM43" i="137" s="1"/>
  <c r="AK31" i="130"/>
  <c r="AL31" i="130" s="1"/>
  <c r="AI10" i="130"/>
  <c r="D52" i="116" l="1"/>
  <c r="AH41" i="119" l="1"/>
  <c r="AH42" i="119"/>
  <c r="AH42" i="120"/>
  <c r="AH42" i="117"/>
  <c r="U38" i="119" l="1"/>
  <c r="U38" i="120"/>
  <c r="U38" i="117"/>
  <c r="AK42" i="119"/>
  <c r="AK41" i="119"/>
  <c r="AK40" i="119"/>
  <c r="AH40" i="119"/>
  <c r="AK42" i="120"/>
  <c r="AH41" i="120"/>
  <c r="AK41" i="120" s="1"/>
  <c r="AH40" i="120"/>
  <c r="AK42" i="117"/>
  <c r="AK40" i="117"/>
  <c r="AH41" i="117"/>
  <c r="AK41" i="117" s="1"/>
  <c r="AH40" i="117"/>
  <c r="AK40" i="116"/>
  <c r="U38" i="116"/>
  <c r="AM40" i="119" l="1"/>
  <c r="AM43" i="119" s="1" a="1"/>
  <c r="AM43" i="119" s="1"/>
  <c r="AK40" i="120"/>
  <c r="AM40" i="120" s="1"/>
  <c r="AM43" i="120" s="1" a="1"/>
  <c r="AM43" i="120" s="1"/>
  <c r="AM40" i="117"/>
  <c r="AM43" i="117" s="1" a="1"/>
  <c r="AM43" i="117" s="1"/>
  <c r="AH41" i="116"/>
  <c r="AK41" i="116" s="1"/>
  <c r="AH40" i="116"/>
  <c r="F42" i="116"/>
  <c r="I40" i="119" l="1"/>
  <c r="I42" i="119" s="1"/>
  <c r="F39" i="119"/>
  <c r="E39" i="119"/>
  <c r="D39" i="119"/>
  <c r="AL41" i="106"/>
  <c r="AG41" i="106"/>
  <c r="AA41" i="106"/>
  <c r="U41" i="106"/>
  <c r="O41" i="106"/>
  <c r="I41" i="106"/>
  <c r="E41" i="106"/>
  <c r="C41" i="106"/>
  <c r="AL50" i="100"/>
  <c r="AG50" i="100"/>
  <c r="AA50" i="100"/>
  <c r="U50" i="100"/>
  <c r="O50" i="100"/>
  <c r="I50" i="100"/>
  <c r="E50" i="100"/>
  <c r="C50" i="100"/>
  <c r="I46" i="120"/>
  <c r="I49" i="120" s="1"/>
  <c r="E46" i="120"/>
  <c r="E49" i="120" s="1"/>
  <c r="O49" i="120" s="1"/>
  <c r="C46" i="120"/>
  <c r="D48" i="120" s="1"/>
  <c r="I40" i="120"/>
  <c r="I42" i="120" s="1"/>
  <c r="F39" i="120"/>
  <c r="E39" i="120"/>
  <c r="D39" i="120"/>
  <c r="AJ31" i="120"/>
  <c r="AI31" i="120"/>
  <c r="AH31" i="120"/>
  <c r="AG31" i="120"/>
  <c r="AF31" i="120"/>
  <c r="AE31" i="120"/>
  <c r="AD31" i="120"/>
  <c r="AC31" i="120"/>
  <c r="AB31" i="120"/>
  <c r="AA31" i="120"/>
  <c r="Z31" i="120"/>
  <c r="Y31" i="120"/>
  <c r="X31" i="120"/>
  <c r="W31" i="120"/>
  <c r="V31" i="120"/>
  <c r="U31" i="120"/>
  <c r="T31" i="120"/>
  <c r="S31" i="120"/>
  <c r="R31" i="120"/>
  <c r="Q31" i="120"/>
  <c r="P31" i="120"/>
  <c r="O31" i="120"/>
  <c r="N31" i="120"/>
  <c r="M31" i="120"/>
  <c r="L31" i="120"/>
  <c r="K31" i="120"/>
  <c r="J31" i="120"/>
  <c r="I31" i="120"/>
  <c r="H31" i="120"/>
  <c r="G31" i="120"/>
  <c r="F31" i="120"/>
  <c r="AK30" i="120"/>
  <c r="AL30" i="120" s="1"/>
  <c r="AK29" i="120"/>
  <c r="AL29" i="120" s="1"/>
  <c r="AK28" i="120"/>
  <c r="AL28" i="120" s="1"/>
  <c r="AK27" i="120"/>
  <c r="AL27" i="120" s="1"/>
  <c r="AK26" i="120"/>
  <c r="AL26" i="120" s="1"/>
  <c r="AK25" i="120"/>
  <c r="AL25" i="120" s="1"/>
  <c r="AK24" i="120"/>
  <c r="AL24" i="120" s="1"/>
  <c r="AK23" i="120"/>
  <c r="AL23" i="120" s="1"/>
  <c r="AK22" i="120"/>
  <c r="AL22" i="120" s="1"/>
  <c r="AK21" i="120"/>
  <c r="AL21" i="120" s="1"/>
  <c r="AK20" i="120"/>
  <c r="AL20" i="120" s="1"/>
  <c r="AK19" i="120"/>
  <c r="AL19" i="120" s="1"/>
  <c r="AK18" i="120"/>
  <c r="AL18" i="120" s="1"/>
  <c r="AK17" i="120"/>
  <c r="AL17" i="120" s="1"/>
  <c r="AK16" i="120"/>
  <c r="AL16" i="120" s="1"/>
  <c r="AK15" i="120"/>
  <c r="AL15" i="120" s="1"/>
  <c r="AK14" i="120"/>
  <c r="AL14" i="120"/>
  <c r="AK13" i="120"/>
  <c r="AL13" i="120" s="1"/>
  <c r="AK12" i="120"/>
  <c r="AL12" i="120" s="1"/>
  <c r="AG10" i="120"/>
  <c r="AF10" i="120"/>
  <c r="AE10" i="120"/>
  <c r="AD10" i="120"/>
  <c r="AC10" i="120"/>
  <c r="AB10" i="120"/>
  <c r="AA10" i="120"/>
  <c r="Z10" i="120"/>
  <c r="Y10" i="120"/>
  <c r="X10" i="120"/>
  <c r="W10" i="120"/>
  <c r="V10" i="120"/>
  <c r="U10" i="120"/>
  <c r="T10" i="120"/>
  <c r="S10" i="120"/>
  <c r="R10" i="120"/>
  <c r="Q10" i="120"/>
  <c r="P10" i="120"/>
  <c r="O10" i="120"/>
  <c r="N10" i="120"/>
  <c r="M10" i="120"/>
  <c r="L10" i="120"/>
  <c r="K10" i="120"/>
  <c r="J10" i="120"/>
  <c r="I10" i="120"/>
  <c r="H10" i="120"/>
  <c r="G10" i="120"/>
  <c r="F10" i="120"/>
  <c r="AI10" i="120" s="1"/>
  <c r="AG9" i="120"/>
  <c r="AF9" i="120"/>
  <c r="AE9" i="120"/>
  <c r="AD9" i="120"/>
  <c r="AC9" i="120"/>
  <c r="AB9" i="120"/>
  <c r="AA9" i="120"/>
  <c r="Z9" i="120"/>
  <c r="Y9" i="120"/>
  <c r="X9" i="120"/>
  <c r="W9" i="120"/>
  <c r="V9" i="120"/>
  <c r="U9" i="120"/>
  <c r="T9" i="120"/>
  <c r="S9" i="120"/>
  <c r="R9" i="120"/>
  <c r="Q9" i="120"/>
  <c r="P9" i="120"/>
  <c r="O9" i="120"/>
  <c r="N9" i="120"/>
  <c r="M9" i="120"/>
  <c r="L9" i="120"/>
  <c r="K9" i="120"/>
  <c r="J9" i="120"/>
  <c r="I9" i="120"/>
  <c r="H9" i="120"/>
  <c r="G9" i="120"/>
  <c r="F9" i="120"/>
  <c r="AI9" i="120" s="1"/>
  <c r="I46" i="119"/>
  <c r="E46" i="119"/>
  <c r="C46" i="119"/>
  <c r="D48" i="119" s="1"/>
  <c r="AJ31" i="119"/>
  <c r="AI31" i="119"/>
  <c r="AH31" i="119"/>
  <c r="AG31" i="119"/>
  <c r="AF31" i="119"/>
  <c r="AE31" i="119"/>
  <c r="AD31" i="119"/>
  <c r="AC31" i="119"/>
  <c r="AB31" i="119"/>
  <c r="AA31" i="119"/>
  <c r="Z31" i="119"/>
  <c r="Y31" i="119"/>
  <c r="X31" i="119"/>
  <c r="W31" i="119"/>
  <c r="V31" i="119"/>
  <c r="U31" i="119"/>
  <c r="T31" i="119"/>
  <c r="S31" i="119"/>
  <c r="R31" i="119"/>
  <c r="Q31" i="119"/>
  <c r="P31" i="119"/>
  <c r="O31" i="119"/>
  <c r="N31" i="119"/>
  <c r="M31" i="119"/>
  <c r="L31" i="119"/>
  <c r="K31" i="119"/>
  <c r="J31" i="119"/>
  <c r="I31" i="119"/>
  <c r="H31" i="119"/>
  <c r="G31" i="119"/>
  <c r="F31" i="119"/>
  <c r="AK30" i="119"/>
  <c r="AL30" i="119" s="1"/>
  <c r="AK29" i="119"/>
  <c r="AL29" i="119" s="1"/>
  <c r="AK28" i="119"/>
  <c r="AL28" i="119" s="1"/>
  <c r="AK27" i="119"/>
  <c r="AL27" i="119" s="1"/>
  <c r="AL26" i="119"/>
  <c r="AK26" i="119"/>
  <c r="AK25" i="119"/>
  <c r="AL25" i="119"/>
  <c r="AK24" i="119"/>
  <c r="AL24" i="119" s="1"/>
  <c r="AK23" i="119"/>
  <c r="AL23" i="119" s="1"/>
  <c r="AK22" i="119"/>
  <c r="AL22" i="119" s="1"/>
  <c r="AK21" i="119"/>
  <c r="AL21" i="119" s="1"/>
  <c r="AK20" i="119"/>
  <c r="AL20" i="119" s="1"/>
  <c r="AK19" i="119"/>
  <c r="AL19" i="119"/>
  <c r="AK18" i="119"/>
  <c r="AL18" i="119" s="1"/>
  <c r="AK17" i="119"/>
  <c r="AL17" i="119" s="1"/>
  <c r="AK16" i="119"/>
  <c r="AL16" i="119" s="1"/>
  <c r="AK15" i="119"/>
  <c r="AL15" i="119" s="1"/>
  <c r="AK14" i="119"/>
  <c r="AK13" i="119"/>
  <c r="AL13" i="119" s="1"/>
  <c r="AK12" i="119"/>
  <c r="AL12" i="119" s="1"/>
  <c r="AG10" i="119"/>
  <c r="AF10" i="119"/>
  <c r="AE10" i="119"/>
  <c r="AD10" i="119"/>
  <c r="AC10" i="119"/>
  <c r="AB10" i="119"/>
  <c r="AA10" i="119"/>
  <c r="Z10" i="119"/>
  <c r="Y10" i="119"/>
  <c r="X10" i="119"/>
  <c r="W10" i="119"/>
  <c r="V10" i="119"/>
  <c r="U10" i="119"/>
  <c r="T10" i="119"/>
  <c r="S10" i="119"/>
  <c r="R10" i="119"/>
  <c r="Q10" i="119"/>
  <c r="P10" i="119"/>
  <c r="O10" i="119"/>
  <c r="N10" i="119"/>
  <c r="M10" i="119"/>
  <c r="L10" i="119"/>
  <c r="K10" i="119"/>
  <c r="J10" i="119"/>
  <c r="I10" i="119"/>
  <c r="H10" i="119"/>
  <c r="G10" i="119"/>
  <c r="F10" i="119"/>
  <c r="AH10" i="119" s="1"/>
  <c r="AG9" i="119"/>
  <c r="AF9" i="119"/>
  <c r="AE9" i="119"/>
  <c r="AD9" i="119"/>
  <c r="AC9" i="119"/>
  <c r="AB9" i="119"/>
  <c r="AA9" i="119"/>
  <c r="Z9" i="119"/>
  <c r="Y9" i="119"/>
  <c r="X9" i="119"/>
  <c r="W9" i="119"/>
  <c r="V9" i="119"/>
  <c r="U9" i="119"/>
  <c r="T9" i="119"/>
  <c r="S9" i="119"/>
  <c r="R9" i="119"/>
  <c r="Q9" i="119"/>
  <c r="P9" i="119"/>
  <c r="O9" i="119"/>
  <c r="N9" i="119"/>
  <c r="M9" i="119"/>
  <c r="L9" i="119"/>
  <c r="K9" i="119"/>
  <c r="J9" i="119"/>
  <c r="I9" i="119"/>
  <c r="H9" i="119"/>
  <c r="G9" i="119"/>
  <c r="F9" i="119"/>
  <c r="AH10" i="120"/>
  <c r="AJ10" i="120"/>
  <c r="I47" i="117"/>
  <c r="L50" i="117" s="1"/>
  <c r="E47" i="117"/>
  <c r="C47" i="117"/>
  <c r="D49" i="117" s="1"/>
  <c r="I40" i="117"/>
  <c r="I42" i="117" s="1"/>
  <c r="F39" i="117"/>
  <c r="E39" i="117"/>
  <c r="D39" i="117"/>
  <c r="AJ31" i="117"/>
  <c r="AI31" i="117"/>
  <c r="AH31" i="117"/>
  <c r="AG31" i="117"/>
  <c r="AF31" i="117"/>
  <c r="AE31" i="117"/>
  <c r="AD31" i="117"/>
  <c r="AC31" i="117"/>
  <c r="AB31" i="117"/>
  <c r="AA31" i="117"/>
  <c r="Z31" i="117"/>
  <c r="Y31" i="117"/>
  <c r="X31" i="117"/>
  <c r="W31" i="117"/>
  <c r="V31" i="117"/>
  <c r="U31" i="117"/>
  <c r="T31" i="117"/>
  <c r="S31" i="117"/>
  <c r="R31" i="117"/>
  <c r="Q31" i="117"/>
  <c r="P31" i="117"/>
  <c r="O31" i="117"/>
  <c r="N31" i="117"/>
  <c r="M31" i="117"/>
  <c r="L31" i="117"/>
  <c r="K31" i="117"/>
  <c r="J31" i="117"/>
  <c r="I31" i="117"/>
  <c r="H31" i="117"/>
  <c r="G31" i="117"/>
  <c r="F31" i="117"/>
  <c r="AK30" i="117"/>
  <c r="AL30" i="117" s="1"/>
  <c r="AK29" i="117"/>
  <c r="AL29" i="117" s="1"/>
  <c r="AK28" i="117"/>
  <c r="AL28" i="117" s="1"/>
  <c r="AK27" i="117"/>
  <c r="AL27" i="117" s="1"/>
  <c r="AK26" i="117"/>
  <c r="AL26" i="117"/>
  <c r="AK25" i="117"/>
  <c r="AL25" i="117" s="1"/>
  <c r="AK24" i="117"/>
  <c r="AL24" i="117" s="1"/>
  <c r="AK23" i="117"/>
  <c r="AL23" i="117" s="1"/>
  <c r="AK22" i="117"/>
  <c r="AL22" i="117" s="1"/>
  <c r="AK21" i="117"/>
  <c r="AL21" i="117" s="1"/>
  <c r="AK20" i="117"/>
  <c r="AL20" i="117" s="1"/>
  <c r="AK19" i="117"/>
  <c r="AL19" i="117" s="1"/>
  <c r="AK18" i="117"/>
  <c r="AL18" i="117"/>
  <c r="AK17" i="117"/>
  <c r="AL17" i="117" s="1"/>
  <c r="AK16" i="117"/>
  <c r="AL16" i="117" s="1"/>
  <c r="AK15" i="117"/>
  <c r="AL15" i="117" s="1"/>
  <c r="AK14" i="117"/>
  <c r="AK13" i="117"/>
  <c r="AL13" i="117" s="1"/>
  <c r="AK12" i="117"/>
  <c r="AL12" i="117" s="1"/>
  <c r="AG10" i="117"/>
  <c r="AF10" i="117"/>
  <c r="AE10" i="117"/>
  <c r="AD10" i="117"/>
  <c r="AC10" i="117"/>
  <c r="AB10" i="117"/>
  <c r="AA10" i="117"/>
  <c r="Z10" i="117"/>
  <c r="Y10" i="117"/>
  <c r="X10" i="117"/>
  <c r="W10" i="117"/>
  <c r="V10" i="117"/>
  <c r="U10" i="117"/>
  <c r="T10" i="117"/>
  <c r="S10" i="117"/>
  <c r="R10" i="117"/>
  <c r="Q10" i="117"/>
  <c r="P10" i="117"/>
  <c r="O10" i="117"/>
  <c r="N10" i="117"/>
  <c r="M10" i="117"/>
  <c r="L10" i="117"/>
  <c r="K10" i="117"/>
  <c r="J10" i="117"/>
  <c r="I10" i="117"/>
  <c r="H10" i="117"/>
  <c r="G10" i="117"/>
  <c r="F10" i="117"/>
  <c r="AH10" i="117" s="1"/>
  <c r="AG9" i="117"/>
  <c r="AF9" i="117"/>
  <c r="AE9" i="117"/>
  <c r="AD9" i="117"/>
  <c r="AC9" i="117"/>
  <c r="AB9" i="117"/>
  <c r="AA9" i="117"/>
  <c r="Z9" i="117"/>
  <c r="Y9" i="117"/>
  <c r="X9" i="117"/>
  <c r="W9" i="117"/>
  <c r="V9" i="117"/>
  <c r="U9" i="117"/>
  <c r="T9" i="117"/>
  <c r="S9" i="117"/>
  <c r="R9" i="117"/>
  <c r="Q9" i="117"/>
  <c r="P9" i="117"/>
  <c r="O9" i="117"/>
  <c r="N9" i="117"/>
  <c r="M9" i="117"/>
  <c r="L9" i="117"/>
  <c r="K9" i="117"/>
  <c r="J9" i="117"/>
  <c r="I9" i="117"/>
  <c r="H9" i="117"/>
  <c r="G9" i="117"/>
  <c r="F9" i="117"/>
  <c r="AJ9" i="117" s="1"/>
  <c r="I54" i="116"/>
  <c r="E50" i="116"/>
  <c r="E54" i="116" s="1"/>
  <c r="O54" i="116" s="1"/>
  <c r="C52" i="116"/>
  <c r="E42" i="116"/>
  <c r="D42" i="116"/>
  <c r="I41" i="116"/>
  <c r="I40" i="116"/>
  <c r="F39" i="116"/>
  <c r="E39" i="116"/>
  <c r="D39" i="116"/>
  <c r="AJ31" i="116"/>
  <c r="AI31" i="116"/>
  <c r="AH31" i="116"/>
  <c r="AG31" i="116"/>
  <c r="AF31" i="116"/>
  <c r="AE31" i="116"/>
  <c r="AD31" i="116"/>
  <c r="AC31" i="116"/>
  <c r="AB31" i="116"/>
  <c r="AA31" i="116"/>
  <c r="Z31" i="116"/>
  <c r="Y31" i="116"/>
  <c r="X31" i="116"/>
  <c r="W31" i="116"/>
  <c r="V31" i="116"/>
  <c r="U31" i="116"/>
  <c r="T31" i="116"/>
  <c r="S31" i="116"/>
  <c r="R31" i="116"/>
  <c r="Q31" i="116"/>
  <c r="P31" i="116"/>
  <c r="O31" i="116"/>
  <c r="N31" i="116"/>
  <c r="M31" i="116"/>
  <c r="L31" i="116"/>
  <c r="K31" i="116"/>
  <c r="J31" i="116"/>
  <c r="I31" i="116"/>
  <c r="H31" i="116"/>
  <c r="G31" i="116"/>
  <c r="F31" i="116"/>
  <c r="AK30" i="116"/>
  <c r="AL30" i="116" s="1"/>
  <c r="AK29" i="116"/>
  <c r="AL29" i="116" s="1"/>
  <c r="AK28" i="116"/>
  <c r="AL28" i="116" s="1"/>
  <c r="AK27" i="116"/>
  <c r="AL27" i="116" s="1"/>
  <c r="AK26" i="116"/>
  <c r="AL26" i="116" s="1"/>
  <c r="AK25" i="116"/>
  <c r="AL25" i="116" s="1"/>
  <c r="AK24" i="116"/>
  <c r="AL24" i="116" s="1"/>
  <c r="AK23" i="116"/>
  <c r="AL23" i="116" s="1"/>
  <c r="AK22" i="116"/>
  <c r="AL22" i="116" s="1"/>
  <c r="AK21" i="116"/>
  <c r="AL21" i="116" s="1"/>
  <c r="AK20" i="116"/>
  <c r="AL20" i="116" s="1"/>
  <c r="AK19" i="116"/>
  <c r="AL19" i="116" s="1"/>
  <c r="AK18" i="116"/>
  <c r="AL18" i="116" s="1"/>
  <c r="AL17" i="116"/>
  <c r="AK16" i="116"/>
  <c r="AL16" i="116" s="1"/>
  <c r="AK15" i="116"/>
  <c r="AL15" i="116" s="1"/>
  <c r="AK14" i="116"/>
  <c r="AL14" i="116" s="1"/>
  <c r="AK13" i="116"/>
  <c r="AL13" i="116" s="1"/>
  <c r="AK12" i="116"/>
  <c r="AL12" i="116" s="1"/>
  <c r="AG10" i="116"/>
  <c r="AF10" i="116"/>
  <c r="AE10" i="116"/>
  <c r="AD10" i="116"/>
  <c r="AC10" i="116"/>
  <c r="AB10" i="116"/>
  <c r="AA10" i="116"/>
  <c r="Z10" i="116"/>
  <c r="Y10" i="116"/>
  <c r="X10" i="116"/>
  <c r="W10" i="116"/>
  <c r="V10" i="116"/>
  <c r="U10" i="116"/>
  <c r="T10" i="116"/>
  <c r="S10" i="116"/>
  <c r="R10" i="116"/>
  <c r="Q10" i="116"/>
  <c r="P10" i="116"/>
  <c r="O10" i="116"/>
  <c r="N10" i="116"/>
  <c r="M10" i="116"/>
  <c r="L10" i="116"/>
  <c r="K10" i="116"/>
  <c r="J10" i="116"/>
  <c r="I10" i="116"/>
  <c r="H10" i="116"/>
  <c r="G10" i="116"/>
  <c r="F10" i="116"/>
  <c r="AJ10" i="116" s="1"/>
  <c r="AG9" i="116"/>
  <c r="AF9" i="116"/>
  <c r="AE9" i="116"/>
  <c r="AD9" i="116"/>
  <c r="AC9" i="116"/>
  <c r="AB9" i="116"/>
  <c r="AA9" i="116"/>
  <c r="Z9" i="116"/>
  <c r="Y9" i="116"/>
  <c r="X9" i="116"/>
  <c r="W9" i="116"/>
  <c r="V9" i="116"/>
  <c r="U9" i="116"/>
  <c r="T9" i="116"/>
  <c r="S9" i="116"/>
  <c r="R9" i="116"/>
  <c r="Q9" i="116"/>
  <c r="P9" i="116"/>
  <c r="O9" i="116"/>
  <c r="N9" i="116"/>
  <c r="M9" i="116"/>
  <c r="L9" i="116"/>
  <c r="K9" i="116"/>
  <c r="J9" i="116"/>
  <c r="I9" i="116"/>
  <c r="H9" i="116"/>
  <c r="G9" i="116"/>
  <c r="F9" i="116"/>
  <c r="AH9" i="116" s="1"/>
  <c r="AL37" i="106"/>
  <c r="AM39" i="106" s="1"/>
  <c r="AG37" i="106"/>
  <c r="AJ39" i="106" s="1"/>
  <c r="AA37" i="106"/>
  <c r="AD40" i="106" s="1"/>
  <c r="U37" i="106"/>
  <c r="X39" i="106" s="1"/>
  <c r="O37" i="106"/>
  <c r="R40" i="106" s="1"/>
  <c r="I37" i="106"/>
  <c r="L40" i="106" s="1"/>
  <c r="E37" i="106"/>
  <c r="F39" i="106" s="1"/>
  <c r="C37" i="106"/>
  <c r="C40" i="106" s="1"/>
  <c r="AJ31" i="106"/>
  <c r="AI31" i="106"/>
  <c r="AH31" i="106"/>
  <c r="AG31" i="106"/>
  <c r="AF31" i="106"/>
  <c r="AE31" i="106"/>
  <c r="AD31" i="106"/>
  <c r="AC31" i="106"/>
  <c r="AB31" i="106"/>
  <c r="AA31" i="106"/>
  <c r="Z31" i="106"/>
  <c r="Y31" i="106"/>
  <c r="X31" i="106"/>
  <c r="W31" i="106"/>
  <c r="V31" i="106"/>
  <c r="U31" i="106"/>
  <c r="T31" i="106"/>
  <c r="S31" i="106"/>
  <c r="R31" i="106"/>
  <c r="Q31" i="106"/>
  <c r="P31" i="106"/>
  <c r="O31" i="106"/>
  <c r="N31" i="106"/>
  <c r="M31" i="106"/>
  <c r="L31" i="106"/>
  <c r="K31" i="106"/>
  <c r="J31" i="106"/>
  <c r="I31" i="106"/>
  <c r="H31" i="106"/>
  <c r="G31" i="106"/>
  <c r="F31" i="106"/>
  <c r="AK30" i="106"/>
  <c r="AK29" i="106"/>
  <c r="AL29" i="106" s="1"/>
  <c r="AK28" i="106"/>
  <c r="AK27" i="106"/>
  <c r="AK26" i="106"/>
  <c r="AK25" i="106"/>
  <c r="AK24" i="106"/>
  <c r="AK23" i="106"/>
  <c r="AK22" i="106"/>
  <c r="AK21" i="106"/>
  <c r="AL21" i="106" s="1"/>
  <c r="AK20" i="106"/>
  <c r="AK19" i="106"/>
  <c r="AK18" i="106"/>
  <c r="AK17" i="106"/>
  <c r="AK16" i="106"/>
  <c r="AK15" i="106"/>
  <c r="AL15" i="106" s="1"/>
  <c r="AK14" i="106"/>
  <c r="AK13" i="106"/>
  <c r="AL13" i="106" s="1"/>
  <c r="AK12" i="106"/>
  <c r="AK11" i="106"/>
  <c r="AG10" i="106"/>
  <c r="AF10" i="106"/>
  <c r="AE10" i="106"/>
  <c r="AD10" i="106"/>
  <c r="AC10" i="106"/>
  <c r="AB10" i="106"/>
  <c r="AA10" i="106"/>
  <c r="Z10" i="106"/>
  <c r="Y10" i="106"/>
  <c r="X10" i="106"/>
  <c r="W10" i="106"/>
  <c r="V10" i="106"/>
  <c r="U10" i="106"/>
  <c r="T10" i="106"/>
  <c r="S10" i="106"/>
  <c r="R10" i="106"/>
  <c r="Q10" i="106"/>
  <c r="P10" i="106"/>
  <c r="O10" i="106"/>
  <c r="N10" i="106"/>
  <c r="M10" i="106"/>
  <c r="L10" i="106"/>
  <c r="K10" i="106"/>
  <c r="J10" i="106"/>
  <c r="I10" i="106"/>
  <c r="H10" i="106"/>
  <c r="G10" i="106"/>
  <c r="F10" i="106"/>
  <c r="AJ10" i="106" s="1"/>
  <c r="AG9" i="106"/>
  <c r="AF9" i="106"/>
  <c r="AE9" i="106"/>
  <c r="AD9" i="106"/>
  <c r="AC9" i="106"/>
  <c r="AB9" i="106"/>
  <c r="AA9" i="106"/>
  <c r="Z9" i="106"/>
  <c r="Y9" i="106"/>
  <c r="X9" i="106"/>
  <c r="W9" i="106"/>
  <c r="V9" i="106"/>
  <c r="U9" i="106"/>
  <c r="T9" i="106"/>
  <c r="S9" i="106"/>
  <c r="R9" i="106"/>
  <c r="Q9" i="106"/>
  <c r="P9" i="106"/>
  <c r="O9" i="106"/>
  <c r="N9" i="106"/>
  <c r="M9" i="106"/>
  <c r="L9" i="106"/>
  <c r="K9" i="106"/>
  <c r="J9" i="106"/>
  <c r="I9" i="106"/>
  <c r="H9" i="106"/>
  <c r="G9" i="106"/>
  <c r="F9" i="106"/>
  <c r="AL28" i="106" s="1"/>
  <c r="AL46" i="100"/>
  <c r="AL49" i="100" s="1"/>
  <c r="AG46" i="100"/>
  <c r="AG48" i="100" s="1"/>
  <c r="AA46" i="100"/>
  <c r="AD48" i="100" s="1"/>
  <c r="U46" i="100"/>
  <c r="X49" i="100" s="1"/>
  <c r="O46" i="100"/>
  <c r="O48" i="100" s="1"/>
  <c r="I46" i="100"/>
  <c r="L49" i="100" s="1"/>
  <c r="E46" i="100"/>
  <c r="E49" i="100" s="1"/>
  <c r="C46" i="100"/>
  <c r="D49" i="100" s="1"/>
  <c r="AJ39" i="100"/>
  <c r="AJ38" i="100"/>
  <c r="AJ31" i="100"/>
  <c r="AI31" i="100"/>
  <c r="AH31" i="100"/>
  <c r="AG31" i="100"/>
  <c r="AF31" i="100"/>
  <c r="AE31" i="100"/>
  <c r="AD31" i="100"/>
  <c r="AC31" i="100"/>
  <c r="AB31" i="100"/>
  <c r="AA31" i="100"/>
  <c r="Z31" i="100"/>
  <c r="Y31" i="100"/>
  <c r="X31" i="100"/>
  <c r="W31" i="100"/>
  <c r="V31" i="100"/>
  <c r="U31" i="100"/>
  <c r="T31" i="100"/>
  <c r="S31" i="100"/>
  <c r="R31" i="100"/>
  <c r="Q31" i="100"/>
  <c r="P31" i="100"/>
  <c r="O31" i="100"/>
  <c r="N31" i="100"/>
  <c r="M31" i="100"/>
  <c r="L31" i="100"/>
  <c r="K31" i="100"/>
  <c r="J31" i="100"/>
  <c r="I31" i="100"/>
  <c r="H31" i="100"/>
  <c r="G31" i="100"/>
  <c r="F31" i="100"/>
  <c r="AK30" i="100"/>
  <c r="AK29" i="100"/>
  <c r="AK28" i="100"/>
  <c r="AK27" i="100"/>
  <c r="AK26" i="100"/>
  <c r="AK25" i="100"/>
  <c r="AK24" i="100"/>
  <c r="AK23" i="100"/>
  <c r="AK22" i="100"/>
  <c r="AK21" i="100"/>
  <c r="AL21" i="100" s="1"/>
  <c r="AK20" i="100"/>
  <c r="AK19" i="100"/>
  <c r="AK18" i="100"/>
  <c r="AK17" i="100"/>
  <c r="AL17" i="100" s="1"/>
  <c r="AK16" i="100"/>
  <c r="AK15" i="100"/>
  <c r="AK14" i="100"/>
  <c r="AK13" i="100"/>
  <c r="AL13" i="100" s="1"/>
  <c r="AK12" i="100"/>
  <c r="AK11" i="100"/>
  <c r="AG10" i="100"/>
  <c r="AF10" i="100"/>
  <c r="AE10" i="100"/>
  <c r="AD10" i="100"/>
  <c r="AC10" i="100"/>
  <c r="AB10" i="100"/>
  <c r="AA10" i="100"/>
  <c r="Z10" i="100"/>
  <c r="Y10" i="100"/>
  <c r="X10" i="100"/>
  <c r="W10" i="100"/>
  <c r="V10" i="100"/>
  <c r="U10" i="100"/>
  <c r="T10" i="100"/>
  <c r="S10" i="100"/>
  <c r="R10" i="100"/>
  <c r="Q10" i="100"/>
  <c r="P10" i="100"/>
  <c r="O10" i="100"/>
  <c r="N10" i="100"/>
  <c r="M10" i="100"/>
  <c r="L10" i="100"/>
  <c r="K10" i="100"/>
  <c r="J10" i="100"/>
  <c r="I10" i="100"/>
  <c r="H10" i="100"/>
  <c r="G10" i="100"/>
  <c r="F10" i="100"/>
  <c r="AG9" i="100"/>
  <c r="AF9" i="100"/>
  <c r="AE9" i="100"/>
  <c r="AD9" i="100"/>
  <c r="AC9" i="100"/>
  <c r="AB9" i="100"/>
  <c r="AA9" i="100"/>
  <c r="Z9" i="100"/>
  <c r="Y9" i="100"/>
  <c r="X9" i="100"/>
  <c r="W9" i="100"/>
  <c r="V9" i="100"/>
  <c r="U9" i="100"/>
  <c r="T9" i="100"/>
  <c r="S9" i="100"/>
  <c r="R9" i="100"/>
  <c r="Q9" i="100"/>
  <c r="P9" i="100"/>
  <c r="O9" i="100"/>
  <c r="N9" i="100"/>
  <c r="M9" i="100"/>
  <c r="L9" i="100"/>
  <c r="K9" i="100"/>
  <c r="J9" i="100"/>
  <c r="I9" i="100"/>
  <c r="H9" i="100"/>
  <c r="G9" i="100"/>
  <c r="F9" i="100"/>
  <c r="AI9" i="100" s="1"/>
  <c r="AH9" i="100"/>
  <c r="AL38" i="100"/>
  <c r="AH9" i="106"/>
  <c r="AJ10" i="100"/>
  <c r="AH10" i="100"/>
  <c r="AI10" i="100"/>
  <c r="AI10" i="106" l="1"/>
  <c r="AH10" i="106"/>
  <c r="AL25" i="100"/>
  <c r="AJ9" i="120"/>
  <c r="AK31" i="106"/>
  <c r="AL31" i="106" s="1"/>
  <c r="E49" i="117"/>
  <c r="E51" i="117"/>
  <c r="F53" i="116"/>
  <c r="L52" i="116"/>
  <c r="L49" i="119"/>
  <c r="I50" i="119"/>
  <c r="I42" i="116"/>
  <c r="AJ9" i="116"/>
  <c r="AI9" i="116"/>
  <c r="AK31" i="116"/>
  <c r="AL31" i="116" s="1"/>
  <c r="AJ10" i="117"/>
  <c r="AI10" i="117"/>
  <c r="AK31" i="117"/>
  <c r="AL31" i="117" s="1"/>
  <c r="AK31" i="120"/>
  <c r="AL31" i="120" s="1"/>
  <c r="E50" i="119"/>
  <c r="L48" i="119"/>
  <c r="AL29" i="100"/>
  <c r="AL18" i="100"/>
  <c r="AL26" i="100"/>
  <c r="AL12" i="100"/>
  <c r="AL20" i="100"/>
  <c r="AL28" i="100"/>
  <c r="AJ9" i="100"/>
  <c r="AL14" i="100"/>
  <c r="AL22" i="100"/>
  <c r="AL30" i="100"/>
  <c r="AL23" i="100"/>
  <c r="AK31" i="100"/>
  <c r="AL31" i="100" s="1"/>
  <c r="AL16" i="100"/>
  <c r="AL24" i="100"/>
  <c r="AL23" i="106"/>
  <c r="AL16" i="106"/>
  <c r="AL24" i="106"/>
  <c r="AL11" i="106"/>
  <c r="AL19" i="106"/>
  <c r="AL27" i="106"/>
  <c r="D48" i="100"/>
  <c r="O39" i="106"/>
  <c r="C48" i="100"/>
  <c r="AL39" i="106"/>
  <c r="U48" i="100"/>
  <c r="AM40" i="106"/>
  <c r="AL40" i="106"/>
  <c r="AA40" i="106"/>
  <c r="F52" i="116"/>
  <c r="R52" i="116" s="1"/>
  <c r="E53" i="116"/>
  <c r="O53" i="116" s="1"/>
  <c r="E52" i="116"/>
  <c r="R39" i="106"/>
  <c r="O40" i="106"/>
  <c r="I40" i="106"/>
  <c r="I39" i="106"/>
  <c r="AM48" i="100"/>
  <c r="AL48" i="100"/>
  <c r="I49" i="119"/>
  <c r="E48" i="120"/>
  <c r="AG40" i="106"/>
  <c r="R48" i="100"/>
  <c r="R49" i="100"/>
  <c r="AG39" i="106"/>
  <c r="I48" i="119"/>
  <c r="C48" i="120"/>
  <c r="X48" i="100"/>
  <c r="L39" i="106"/>
  <c r="AJ48" i="100"/>
  <c r="AJ49" i="100"/>
  <c r="E48" i="119"/>
  <c r="O48" i="119" s="1"/>
  <c r="AG49" i="100"/>
  <c r="E39" i="106"/>
  <c r="I53" i="116"/>
  <c r="F49" i="119"/>
  <c r="R49" i="119" s="1"/>
  <c r="F40" i="106"/>
  <c r="I52" i="116"/>
  <c r="I48" i="120"/>
  <c r="C39" i="106"/>
  <c r="D39" i="106"/>
  <c r="L49" i="120"/>
  <c r="I50" i="120"/>
  <c r="L48" i="120"/>
  <c r="AA48" i="100"/>
  <c r="AD49" i="100"/>
  <c r="D40" i="106"/>
  <c r="F50" i="117"/>
  <c r="R50" i="117" s="1"/>
  <c r="I49" i="117"/>
  <c r="E50" i="117"/>
  <c r="E48" i="100"/>
  <c r="F48" i="100"/>
  <c r="I50" i="117"/>
  <c r="C48" i="119"/>
  <c r="X40" i="106"/>
  <c r="C49" i="100"/>
  <c r="AA49" i="100"/>
  <c r="U39" i="106"/>
  <c r="U40" i="106"/>
  <c r="L49" i="117"/>
  <c r="F48" i="120"/>
  <c r="F49" i="100"/>
  <c r="L53" i="116"/>
  <c r="I49" i="100"/>
  <c r="AD39" i="106"/>
  <c r="F49" i="120"/>
  <c r="R49" i="120" s="1"/>
  <c r="L48" i="100"/>
  <c r="AA39" i="106"/>
  <c r="U49" i="100"/>
  <c r="O49" i="100"/>
  <c r="AM49" i="100"/>
  <c r="E40" i="106"/>
  <c r="AJ40" i="106"/>
  <c r="F49" i="117"/>
  <c r="I48" i="100"/>
  <c r="AL20" i="106"/>
  <c r="AI9" i="106"/>
  <c r="AL17" i="106"/>
  <c r="AL25" i="106"/>
  <c r="AL12" i="106"/>
  <c r="AL11" i="100"/>
  <c r="AL19" i="100"/>
  <c r="AL27" i="100"/>
  <c r="AL15" i="100"/>
  <c r="AL26" i="106"/>
  <c r="I43" i="100"/>
  <c r="E43" i="100"/>
  <c r="C43" i="100"/>
  <c r="AJ9" i="106"/>
  <c r="AL18" i="106"/>
  <c r="AL14" i="106"/>
  <c r="AL22" i="106"/>
  <c r="AL30" i="106"/>
  <c r="AI10" i="116"/>
  <c r="I51" i="117"/>
  <c r="AH9" i="119"/>
  <c r="AI9" i="119"/>
  <c r="AH9" i="120"/>
  <c r="C49" i="117"/>
  <c r="AH9" i="117"/>
  <c r="AI10" i="119"/>
  <c r="AJ10" i="119"/>
  <c r="AK31" i="119"/>
  <c r="AL31" i="119" s="1"/>
  <c r="E50" i="120"/>
  <c r="O50" i="120" s="1"/>
  <c r="AH10" i="116"/>
  <c r="AI9" i="117"/>
  <c r="AL14" i="117"/>
  <c r="AJ9" i="119"/>
  <c r="AL14" i="119"/>
  <c r="F48" i="119"/>
  <c r="R48" i="119" s="1"/>
  <c r="E49" i="119"/>
  <c r="R48" i="120" l="1"/>
  <c r="O48" i="120"/>
  <c r="O52" i="116"/>
  <c r="O50" i="119"/>
  <c r="O50" i="117"/>
  <c r="R49" i="117"/>
  <c r="R53" i="116"/>
  <c r="O51" i="117"/>
  <c r="O49" i="119"/>
  <c r="O49" i="117"/>
  <c r="I44" i="116"/>
  <c r="AH42" i="116" s="1"/>
  <c r="AK42" i="116" l="1"/>
  <c r="AM40" i="116" s="1"/>
  <c r="AM43" i="116" s="1" a="1"/>
  <c r="AM43" i="116"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<sst xmlns="http://schemas.openxmlformats.org/spreadsheetml/2006/main" count="1188" uniqueCount="300">
  <si>
    <t>付表３－２　一体的に実施する従たる事業所の指定に係る記載事項</t>
    <rPh sb="0" eb="2">
      <t>フヒョウ</t>
    </rPh>
    <rPh sb="6" eb="9">
      <t>イッタイテキ</t>
    </rPh>
    <rPh sb="10" eb="12">
      <t>ジッシ</t>
    </rPh>
    <rPh sb="14" eb="15">
      <t>ジュウ</t>
    </rPh>
    <rPh sb="17" eb="20">
      <t>ジギョウショ</t>
    </rPh>
    <rPh sb="21" eb="23">
      <t>シテイ</t>
    </rPh>
    <rPh sb="24" eb="25">
      <t>カカ</t>
    </rPh>
    <rPh sb="26" eb="28">
      <t>キサイ</t>
    </rPh>
    <rPh sb="28" eb="30">
      <t>ジコウ</t>
    </rPh>
    <phoneticPr fontId="8"/>
  </si>
  <si>
    <t>※多機能型事業実施時は、各事業の付表と付表１３を併せて提出してください。</t>
    <rPh sb="1" eb="4">
      <t>タキノウ</t>
    </rPh>
    <rPh sb="4" eb="5">
      <t>ガタ</t>
    </rPh>
    <rPh sb="5" eb="7">
      <t>ジギョウ</t>
    </rPh>
    <rPh sb="7" eb="10">
      <t>ジッシジ</t>
    </rPh>
    <rPh sb="12" eb="15">
      <t>カクジギョウ</t>
    </rPh>
    <rPh sb="16" eb="18">
      <t>フヒョウ</t>
    </rPh>
    <rPh sb="19" eb="21">
      <t>フヒョウ</t>
    </rPh>
    <rPh sb="24" eb="25">
      <t>アワ</t>
    </rPh>
    <rPh sb="27" eb="29">
      <t>テイシュツ</t>
    </rPh>
    <phoneticPr fontId="8"/>
  </si>
  <si>
    <t>受付番号</t>
    <rPh sb="0" eb="2">
      <t>ウケツケ</t>
    </rPh>
    <rPh sb="2" eb="4">
      <t>バンゴウ</t>
    </rPh>
    <phoneticPr fontId="8"/>
  </si>
  <si>
    <t>フリガナ</t>
    <phoneticPr fontId="8"/>
  </si>
  <si>
    <t>施</t>
    <rPh sb="0" eb="1">
      <t>ホドコ</t>
    </rPh>
    <phoneticPr fontId="8"/>
  </si>
  <si>
    <t>名　　称</t>
    <rPh sb="0" eb="1">
      <t>メイ</t>
    </rPh>
    <rPh sb="3" eb="4">
      <t>ショウ</t>
    </rPh>
    <phoneticPr fontId="8"/>
  </si>
  <si>
    <t>所在地</t>
    <rPh sb="0" eb="3">
      <t>ショザイチ</t>
    </rPh>
    <phoneticPr fontId="8"/>
  </si>
  <si>
    <t>（郵便番号　　　　　－　　　　　）</t>
    <rPh sb="1" eb="3">
      <t>ユウビン</t>
    </rPh>
    <rPh sb="3" eb="5">
      <t>バンゴウ</t>
    </rPh>
    <phoneticPr fontId="8"/>
  </si>
  <si>
    <t>設</t>
    <rPh sb="0" eb="1">
      <t>セツ</t>
    </rPh>
    <phoneticPr fontId="8"/>
  </si>
  <si>
    <t>県</t>
    <rPh sb="0" eb="1">
      <t>ケン</t>
    </rPh>
    <phoneticPr fontId="8"/>
  </si>
  <si>
    <t>郡・市</t>
    <rPh sb="0" eb="1">
      <t>グン</t>
    </rPh>
    <rPh sb="2" eb="3">
      <t>シ</t>
    </rPh>
    <phoneticPr fontId="8"/>
  </si>
  <si>
    <t>連 絡 先</t>
    <rPh sb="0" eb="1">
      <t>レン</t>
    </rPh>
    <rPh sb="2" eb="3">
      <t>ラク</t>
    </rPh>
    <rPh sb="4" eb="5">
      <t>サキ</t>
    </rPh>
    <phoneticPr fontId="8"/>
  </si>
  <si>
    <t>電話番号</t>
    <rPh sb="0" eb="2">
      <t>デンワ</t>
    </rPh>
    <rPh sb="2" eb="4">
      <t>バンゴウ</t>
    </rPh>
    <phoneticPr fontId="8"/>
  </si>
  <si>
    <t>ＦＡＸ番号</t>
    <rPh sb="3" eb="5">
      <t>バンゴウ</t>
    </rPh>
    <phoneticPr fontId="8"/>
  </si>
  <si>
    <t>実施主体が地方公共団体である場合は、当該事業の実施について定めてある条例等</t>
    <rPh sb="18" eb="20">
      <t>トウガイ</t>
    </rPh>
    <rPh sb="20" eb="22">
      <t>ジギョウ</t>
    </rPh>
    <rPh sb="23" eb="25">
      <t>ジッシ</t>
    </rPh>
    <rPh sb="29" eb="30">
      <t>サダ</t>
    </rPh>
    <rPh sb="34" eb="36">
      <t>ジョウレイ</t>
    </rPh>
    <rPh sb="36" eb="37">
      <t>トウ</t>
    </rPh>
    <phoneticPr fontId="8"/>
  </si>
  <si>
    <t>第　　条第　　項第　　号</t>
    <rPh sb="0" eb="1">
      <t>ダイ</t>
    </rPh>
    <rPh sb="3" eb="4">
      <t>ジョウ</t>
    </rPh>
    <rPh sb="4" eb="5">
      <t>ダイ</t>
    </rPh>
    <rPh sb="7" eb="8">
      <t>コウ</t>
    </rPh>
    <rPh sb="8" eb="9">
      <t>ダイ</t>
    </rPh>
    <rPh sb="11" eb="12">
      <t>ゴウ</t>
    </rPh>
    <phoneticPr fontId="8"/>
  </si>
  <si>
    <t>サービス</t>
    <phoneticPr fontId="8"/>
  </si>
  <si>
    <t>住 所</t>
    <rPh sb="0" eb="1">
      <t>ジュウ</t>
    </rPh>
    <rPh sb="2" eb="3">
      <t>トコロ</t>
    </rPh>
    <phoneticPr fontId="8"/>
  </si>
  <si>
    <t>（郵便番号　　　　　－　　　　　）</t>
  </si>
  <si>
    <t>管理責任者</t>
    <rPh sb="0" eb="2">
      <t>カンリ</t>
    </rPh>
    <rPh sb="2" eb="5">
      <t>セキニンシャ</t>
    </rPh>
    <phoneticPr fontId="8"/>
  </si>
  <si>
    <t>氏　名</t>
    <rPh sb="0" eb="1">
      <t>シ</t>
    </rPh>
    <rPh sb="2" eb="3">
      <t>メイ</t>
    </rPh>
    <phoneticPr fontId="8"/>
  </si>
  <si>
    <t>従業者の職種・員数</t>
    <rPh sb="0" eb="3">
      <t>ジュウギョウシャ</t>
    </rPh>
    <rPh sb="4" eb="6">
      <t>ショクシュ</t>
    </rPh>
    <rPh sb="7" eb="9">
      <t>インズウ</t>
    </rPh>
    <phoneticPr fontId="8"/>
  </si>
  <si>
    <t>医　師</t>
    <rPh sb="0" eb="1">
      <t>イ</t>
    </rPh>
    <rPh sb="2" eb="3">
      <t>シ</t>
    </rPh>
    <phoneticPr fontId="8"/>
  </si>
  <si>
    <t>サービス管理責任者</t>
    <rPh sb="4" eb="6">
      <t>カンリ</t>
    </rPh>
    <rPh sb="6" eb="9">
      <t>セキニンシャ</t>
    </rPh>
    <phoneticPr fontId="8"/>
  </si>
  <si>
    <t>看護職員</t>
    <rPh sb="0" eb="2">
      <t>カンゴ</t>
    </rPh>
    <rPh sb="2" eb="4">
      <t>ショクイン</t>
    </rPh>
    <phoneticPr fontId="8"/>
  </si>
  <si>
    <t>理学療法士</t>
    <rPh sb="0" eb="2">
      <t>リガク</t>
    </rPh>
    <rPh sb="2" eb="5">
      <t>リョウホウシ</t>
    </rPh>
    <phoneticPr fontId="8"/>
  </si>
  <si>
    <t>作業療法士</t>
    <rPh sb="0" eb="2">
      <t>サギョウ</t>
    </rPh>
    <rPh sb="2" eb="5">
      <t>リョウホウシ</t>
    </rPh>
    <phoneticPr fontId="8"/>
  </si>
  <si>
    <t>専従</t>
    <rPh sb="0" eb="2">
      <t>センジュウ</t>
    </rPh>
    <phoneticPr fontId="8"/>
  </si>
  <si>
    <t>※兼務</t>
    <rPh sb="1" eb="3">
      <t>ケンム</t>
    </rPh>
    <phoneticPr fontId="8"/>
  </si>
  <si>
    <t>従業者数</t>
    <rPh sb="0" eb="2">
      <t>ジュウギョウ</t>
    </rPh>
    <rPh sb="2" eb="3">
      <t>シャ</t>
    </rPh>
    <rPh sb="3" eb="4">
      <t>カズ</t>
    </rPh>
    <phoneticPr fontId="8"/>
  </si>
  <si>
    <t>常勤（人）</t>
    <rPh sb="0" eb="2">
      <t>ジョウキン</t>
    </rPh>
    <rPh sb="3" eb="4">
      <t>ヒト</t>
    </rPh>
    <phoneticPr fontId="8"/>
  </si>
  <si>
    <t>非常勤（人）</t>
    <rPh sb="0" eb="3">
      <t>ヒジョウキン</t>
    </rPh>
    <rPh sb="4" eb="5">
      <t>ヒト</t>
    </rPh>
    <phoneticPr fontId="8"/>
  </si>
  <si>
    <t>常勤換算後の人数（人）</t>
    <rPh sb="0" eb="2">
      <t>ジョウキン</t>
    </rPh>
    <rPh sb="2" eb="4">
      <t>カンザン</t>
    </rPh>
    <rPh sb="4" eb="5">
      <t>ゴ</t>
    </rPh>
    <rPh sb="6" eb="8">
      <t>ニンズウ</t>
    </rPh>
    <rPh sb="9" eb="10">
      <t>ニン</t>
    </rPh>
    <phoneticPr fontId="8"/>
  </si>
  <si>
    <t>基準上の必要人数（人）</t>
    <rPh sb="0" eb="2">
      <t>キジュン</t>
    </rPh>
    <rPh sb="2" eb="3">
      <t>ジョウ</t>
    </rPh>
    <rPh sb="4" eb="6">
      <t>ヒツヨウ</t>
    </rPh>
    <rPh sb="6" eb="8">
      <t>ニンズウ</t>
    </rPh>
    <rPh sb="9" eb="10">
      <t>ニン</t>
    </rPh>
    <phoneticPr fontId="8"/>
  </si>
  <si>
    <t>機能訓練指導員</t>
    <rPh sb="0" eb="2">
      <t>キノウ</t>
    </rPh>
    <rPh sb="2" eb="4">
      <t>クンレン</t>
    </rPh>
    <rPh sb="4" eb="7">
      <t>シドウイン</t>
    </rPh>
    <phoneticPr fontId="8"/>
  </si>
  <si>
    <t>生活支援員</t>
    <rPh sb="0" eb="2">
      <t>セイカツ</t>
    </rPh>
    <rPh sb="2" eb="5">
      <t>シエンイン</t>
    </rPh>
    <phoneticPr fontId="8"/>
  </si>
  <si>
    <t>精神保健福祉士</t>
    <rPh sb="0" eb="2">
      <t>セイシン</t>
    </rPh>
    <rPh sb="2" eb="4">
      <t>ホケン</t>
    </rPh>
    <rPh sb="4" eb="7">
      <t>フクシシ</t>
    </rPh>
    <phoneticPr fontId="8"/>
  </si>
  <si>
    <t>その他の従業者</t>
    <rPh sb="2" eb="3">
      <t>タ</t>
    </rPh>
    <rPh sb="4" eb="7">
      <t>ジュウギョウシャ</t>
    </rPh>
    <phoneticPr fontId="8"/>
  </si>
  <si>
    <t>前年度の平均
実利用者数（人）</t>
    <phoneticPr fontId="8"/>
  </si>
  <si>
    <t>施設が申告する障害程度区分の平均値</t>
    <rPh sb="0" eb="2">
      <t>シセツ</t>
    </rPh>
    <rPh sb="3" eb="5">
      <t>シンコク</t>
    </rPh>
    <rPh sb="7" eb="9">
      <t>ショウガイ</t>
    </rPh>
    <rPh sb="9" eb="11">
      <t>テイド</t>
    </rPh>
    <rPh sb="11" eb="13">
      <t>クブン</t>
    </rPh>
    <rPh sb="14" eb="17">
      <t>ヘイキンチ</t>
    </rPh>
    <phoneticPr fontId="8"/>
  </si>
  <si>
    <t>サービス単位</t>
    <rPh sb="4" eb="6">
      <t>タンイ</t>
    </rPh>
    <phoneticPr fontId="8"/>
  </si>
  <si>
    <t>４未満</t>
    <rPh sb="1" eb="3">
      <t>ミマン</t>
    </rPh>
    <phoneticPr fontId="8"/>
  </si>
  <si>
    <t>４以上５未満</t>
    <rPh sb="1" eb="3">
      <t>イジョウ</t>
    </rPh>
    <rPh sb="4" eb="6">
      <t>ミマン</t>
    </rPh>
    <phoneticPr fontId="8"/>
  </si>
  <si>
    <t>５以上</t>
    <rPh sb="1" eb="3">
      <t>イジョウ</t>
    </rPh>
    <phoneticPr fontId="8"/>
  </si>
  <si>
    <t>サービス単位１</t>
    <rPh sb="4" eb="6">
      <t>タンイ</t>
    </rPh>
    <phoneticPr fontId="8"/>
  </si>
  <si>
    <t>サービス単位２</t>
    <rPh sb="4" eb="6">
      <t>タンイ</t>
    </rPh>
    <phoneticPr fontId="8"/>
  </si>
  <si>
    <t>サービス単位３</t>
    <rPh sb="4" eb="6">
      <t>タンイ</t>
    </rPh>
    <phoneticPr fontId="8"/>
  </si>
  <si>
    <t>主な掲示事項</t>
    <rPh sb="0" eb="1">
      <t>オモ</t>
    </rPh>
    <rPh sb="2" eb="4">
      <t>ケイジ</t>
    </rPh>
    <rPh sb="4" eb="6">
      <t>ジコウ</t>
    </rPh>
    <phoneticPr fontId="8"/>
  </si>
  <si>
    <t>営業日</t>
    <rPh sb="0" eb="3">
      <t>エイギョウビ</t>
    </rPh>
    <phoneticPr fontId="8"/>
  </si>
  <si>
    <t>単位ごとの営業日</t>
    <phoneticPr fontId="8"/>
  </si>
  <si>
    <t>営業時間</t>
    <rPh sb="0" eb="2">
      <t>エイギョウ</t>
    </rPh>
    <rPh sb="2" eb="4">
      <t>ジカン</t>
    </rPh>
    <phoneticPr fontId="8"/>
  </si>
  <si>
    <t>単位ごとのサービス提供時間（送迎時間を除く）（①　　：　　～　　：　　②　　：　　～　　：　　）</t>
    <phoneticPr fontId="8"/>
  </si>
  <si>
    <t>主たる対象者</t>
    <rPh sb="0" eb="1">
      <t>シュ</t>
    </rPh>
    <rPh sb="3" eb="6">
      <t>タイショウシャ</t>
    </rPh>
    <phoneticPr fontId="8"/>
  </si>
  <si>
    <t>特定無し</t>
    <rPh sb="0" eb="2">
      <t>トクテイ</t>
    </rPh>
    <rPh sb="2" eb="3">
      <t>ム</t>
    </rPh>
    <phoneticPr fontId="8"/>
  </si>
  <si>
    <t>身体障害者</t>
    <rPh sb="0" eb="2">
      <t>シンタイ</t>
    </rPh>
    <rPh sb="2" eb="4">
      <t>ショウガイ</t>
    </rPh>
    <rPh sb="4" eb="5">
      <t>シャ</t>
    </rPh>
    <phoneticPr fontId="8"/>
  </si>
  <si>
    <t>細分無し</t>
    <rPh sb="0" eb="2">
      <t>サイブン</t>
    </rPh>
    <rPh sb="2" eb="3">
      <t>ナ</t>
    </rPh>
    <phoneticPr fontId="8"/>
  </si>
  <si>
    <t>肢体不自由</t>
    <rPh sb="0" eb="2">
      <t>シタイ</t>
    </rPh>
    <rPh sb="2" eb="5">
      <t>フジユウ</t>
    </rPh>
    <phoneticPr fontId="8"/>
  </si>
  <si>
    <t>視覚障害</t>
    <rPh sb="0" eb="2">
      <t>シカク</t>
    </rPh>
    <rPh sb="2" eb="4">
      <t>ショウガイ</t>
    </rPh>
    <phoneticPr fontId="8"/>
  </si>
  <si>
    <t>聴覚・言語</t>
    <rPh sb="0" eb="2">
      <t>チョウカク</t>
    </rPh>
    <rPh sb="3" eb="5">
      <t>ゲンゴ</t>
    </rPh>
    <phoneticPr fontId="8"/>
  </si>
  <si>
    <t>内部障害</t>
    <rPh sb="0" eb="2">
      <t>ナイブ</t>
    </rPh>
    <rPh sb="2" eb="4">
      <t>ショウガイ</t>
    </rPh>
    <phoneticPr fontId="8"/>
  </si>
  <si>
    <t>知的障害者</t>
    <rPh sb="0" eb="2">
      <t>チテキ</t>
    </rPh>
    <rPh sb="2" eb="5">
      <t>ショウガイシャ</t>
    </rPh>
    <phoneticPr fontId="8"/>
  </si>
  <si>
    <t>精神障害者</t>
    <rPh sb="0" eb="2">
      <t>セイシン</t>
    </rPh>
    <rPh sb="2" eb="5">
      <t>ショウガイシャ</t>
    </rPh>
    <phoneticPr fontId="8"/>
  </si>
  <si>
    <t>難病等対象者</t>
    <rPh sb="0" eb="2">
      <t>ナンビョウ</t>
    </rPh>
    <rPh sb="2" eb="3">
      <t>トウ</t>
    </rPh>
    <rPh sb="3" eb="6">
      <t>タイショウシャ</t>
    </rPh>
    <phoneticPr fontId="8"/>
  </si>
  <si>
    <t>利用定員</t>
    <rPh sb="0" eb="2">
      <t>リヨウ</t>
    </rPh>
    <rPh sb="2" eb="4">
      <t>テイイン</t>
    </rPh>
    <phoneticPr fontId="8"/>
  </si>
  <si>
    <t>人（単位ごとの定員）（①　　　　　　　　②　　　　　　　　　）</t>
    <phoneticPr fontId="8"/>
  </si>
  <si>
    <t>基準上の必要定員</t>
    <rPh sb="0" eb="2">
      <t>キジュン</t>
    </rPh>
    <rPh sb="2" eb="3">
      <t>ジョウ</t>
    </rPh>
    <rPh sb="4" eb="6">
      <t>ヒツヨウ</t>
    </rPh>
    <rPh sb="6" eb="8">
      <t>テイイン</t>
    </rPh>
    <phoneticPr fontId="8"/>
  </si>
  <si>
    <t>多機能型実施の有無</t>
    <rPh sb="0" eb="3">
      <t>タキノウ</t>
    </rPh>
    <rPh sb="3" eb="4">
      <t>ガタ</t>
    </rPh>
    <rPh sb="4" eb="6">
      <t>ジッシ</t>
    </rPh>
    <rPh sb="7" eb="9">
      <t>ウム</t>
    </rPh>
    <phoneticPr fontId="8"/>
  </si>
  <si>
    <t>有　　・　　無</t>
    <rPh sb="0" eb="1">
      <t>ア</t>
    </rPh>
    <rPh sb="6" eb="7">
      <t>ナ</t>
    </rPh>
    <phoneticPr fontId="8"/>
  </si>
  <si>
    <t>利用料</t>
    <rPh sb="0" eb="3">
      <t>リヨウリョウ</t>
    </rPh>
    <phoneticPr fontId="8"/>
  </si>
  <si>
    <t>その他の費用</t>
    <rPh sb="2" eb="3">
      <t>タ</t>
    </rPh>
    <rPh sb="4" eb="6">
      <t>ヒヨウ</t>
    </rPh>
    <phoneticPr fontId="8"/>
  </si>
  <si>
    <t>その他参考となる事項</t>
    <rPh sb="2" eb="3">
      <t>タ</t>
    </rPh>
    <rPh sb="3" eb="5">
      <t>サンコウ</t>
    </rPh>
    <rPh sb="8" eb="10">
      <t>ジコウ</t>
    </rPh>
    <phoneticPr fontId="8"/>
  </si>
  <si>
    <t>第三者評価の実施状況</t>
    <rPh sb="0" eb="3">
      <t>ダイサンシャ</t>
    </rPh>
    <rPh sb="3" eb="5">
      <t>ヒョウカ</t>
    </rPh>
    <rPh sb="6" eb="8">
      <t>ジッシ</t>
    </rPh>
    <rPh sb="8" eb="10">
      <t>ジョウキョウ</t>
    </rPh>
    <phoneticPr fontId="8"/>
  </si>
  <si>
    <t>している　・　していない</t>
    <phoneticPr fontId="8"/>
  </si>
  <si>
    <t>苦情解決の措置概要</t>
    <rPh sb="0" eb="2">
      <t>クジョウ</t>
    </rPh>
    <rPh sb="2" eb="4">
      <t>カイケツ</t>
    </rPh>
    <rPh sb="5" eb="7">
      <t>ソチ</t>
    </rPh>
    <rPh sb="7" eb="9">
      <t>ガイヨウ</t>
    </rPh>
    <phoneticPr fontId="8"/>
  </si>
  <si>
    <t>窓口（連絡先）</t>
    <rPh sb="0" eb="2">
      <t>マドグチ</t>
    </rPh>
    <rPh sb="3" eb="6">
      <t>レンラクサキ</t>
    </rPh>
    <phoneticPr fontId="8"/>
  </si>
  <si>
    <t>担当者</t>
    <rPh sb="0" eb="3">
      <t>タントウシャ</t>
    </rPh>
    <phoneticPr fontId="8"/>
  </si>
  <si>
    <t>その他</t>
    <rPh sb="2" eb="3">
      <t>タ</t>
    </rPh>
    <phoneticPr fontId="8"/>
  </si>
  <si>
    <t>協力医療機関</t>
    <rPh sb="0" eb="2">
      <t>キョウリョク</t>
    </rPh>
    <rPh sb="2" eb="4">
      <t>イリョウ</t>
    </rPh>
    <rPh sb="4" eb="6">
      <t>キカン</t>
    </rPh>
    <phoneticPr fontId="8"/>
  </si>
  <si>
    <t>名　称</t>
    <rPh sb="0" eb="1">
      <t>メイ</t>
    </rPh>
    <rPh sb="2" eb="3">
      <t>ショウ</t>
    </rPh>
    <phoneticPr fontId="8"/>
  </si>
  <si>
    <t>主な診療科名</t>
    <rPh sb="0" eb="1">
      <t>オモ</t>
    </rPh>
    <rPh sb="2" eb="5">
      <t>シンリョウカ</t>
    </rPh>
    <rPh sb="5" eb="6">
      <t>メイ</t>
    </rPh>
    <phoneticPr fontId="8"/>
  </si>
  <si>
    <t>一体的に管理運営する
他の事業所</t>
    <rPh sb="0" eb="3">
      <t>イッタイテキ</t>
    </rPh>
    <rPh sb="4" eb="6">
      <t>カンリ</t>
    </rPh>
    <rPh sb="6" eb="8">
      <t>ウンエイ</t>
    </rPh>
    <rPh sb="11" eb="12">
      <t>タ</t>
    </rPh>
    <rPh sb="13" eb="16">
      <t>ジギョウショ</t>
    </rPh>
    <phoneticPr fontId="8"/>
  </si>
  <si>
    <t>添付書類</t>
    <rPh sb="0" eb="2">
      <t>テンプ</t>
    </rPh>
    <rPh sb="2" eb="4">
      <t>ショルイ</t>
    </rPh>
    <phoneticPr fontId="8"/>
  </si>
  <si>
    <r>
      <t>別添のとおり（登記簿謄本又は条例等、事業所平面図、経歴書、運営規程、利用者からの苦情を解決するために講ずる措置の概要、勤務体制・形態一覧表、設備・備品等一覧表、協力医療機関との契約内容がわかるもの）、</t>
    </r>
    <r>
      <rPr>
        <sz val="8"/>
        <color indexed="10"/>
        <rFont val="ＭＳ Ｐゴシック"/>
        <family val="3"/>
        <charset val="128"/>
      </rPr>
      <t>事業計画書</t>
    </r>
    <rPh sb="0" eb="2">
      <t>ベッテン</t>
    </rPh>
    <rPh sb="25" eb="28">
      <t>ケイレキショ</t>
    </rPh>
    <rPh sb="34" eb="37">
      <t>リヨウシャ</t>
    </rPh>
    <rPh sb="80" eb="82">
      <t>キョウリョク</t>
    </rPh>
    <rPh sb="82" eb="84">
      <t>イリョウ</t>
    </rPh>
    <rPh sb="84" eb="86">
      <t>キカン</t>
    </rPh>
    <rPh sb="88" eb="90">
      <t>ケイヤク</t>
    </rPh>
    <rPh sb="90" eb="92">
      <t>ナイヨウ</t>
    </rPh>
    <phoneticPr fontId="8"/>
  </si>
  <si>
    <t>（備考）</t>
    <rPh sb="1" eb="3">
      <t>ビコウ</t>
    </rPh>
    <phoneticPr fontId="8"/>
  </si>
  <si>
    <t>１．「受付番号」「基準上の必要人数」「基準上の必要値」「基準上の必要定員」欄には、記載しないでください。</t>
    <rPh sb="3" eb="5">
      <t>ウケツケ</t>
    </rPh>
    <rPh sb="5" eb="7">
      <t>バンゴウ</t>
    </rPh>
    <rPh sb="9" eb="11">
      <t>キジュン</t>
    </rPh>
    <rPh sb="11" eb="12">
      <t>ジョウ</t>
    </rPh>
    <rPh sb="13" eb="15">
      <t>ヒツヨウ</t>
    </rPh>
    <rPh sb="15" eb="17">
      <t>ニンズウ</t>
    </rPh>
    <rPh sb="19" eb="21">
      <t>キジュン</t>
    </rPh>
    <rPh sb="21" eb="22">
      <t>ジョウ</t>
    </rPh>
    <rPh sb="23" eb="25">
      <t>ヒツヨウ</t>
    </rPh>
    <rPh sb="25" eb="26">
      <t>アタイ</t>
    </rPh>
    <rPh sb="37" eb="38">
      <t>ラン</t>
    </rPh>
    <rPh sb="41" eb="43">
      <t>キサイ</t>
    </rPh>
    <phoneticPr fontId="8"/>
  </si>
  <si>
    <t>２．記入欄が不足する場合は、適宜欄を設けて記載するか又は別葉に記載した書類を添付してください。</t>
    <rPh sb="2" eb="5">
      <t>キニュウラン</t>
    </rPh>
    <rPh sb="6" eb="8">
      <t>フソク</t>
    </rPh>
    <rPh sb="10" eb="12">
      <t>バアイ</t>
    </rPh>
    <rPh sb="14" eb="16">
      <t>テキギ</t>
    </rPh>
    <rPh sb="16" eb="17">
      <t>ラン</t>
    </rPh>
    <rPh sb="18" eb="19">
      <t>モウ</t>
    </rPh>
    <rPh sb="21" eb="23">
      <t>キサイ</t>
    </rPh>
    <rPh sb="26" eb="27">
      <t>マタ</t>
    </rPh>
    <rPh sb="28" eb="29">
      <t>ベツ</t>
    </rPh>
    <rPh sb="29" eb="30">
      <t>ハ</t>
    </rPh>
    <rPh sb="31" eb="33">
      <t>キサイ</t>
    </rPh>
    <rPh sb="35" eb="37">
      <t>ショルイ</t>
    </rPh>
    <rPh sb="38" eb="40">
      <t>テンプ</t>
    </rPh>
    <phoneticPr fontId="8"/>
  </si>
  <si>
    <t>３．「看護職員」とは保健師、看護師、准看護師のことを言います。</t>
    <rPh sb="3" eb="5">
      <t>カンゴ</t>
    </rPh>
    <rPh sb="5" eb="7">
      <t>ショクイン</t>
    </rPh>
    <rPh sb="10" eb="13">
      <t>ホケンシ</t>
    </rPh>
    <rPh sb="14" eb="17">
      <t>カンゴシ</t>
    </rPh>
    <rPh sb="18" eb="22">
      <t>ジュンカンゴシ</t>
    </rPh>
    <rPh sb="26" eb="27">
      <t>イ</t>
    </rPh>
    <phoneticPr fontId="8"/>
  </si>
  <si>
    <t>４．新設の場合には、「前年度の平均利用者数」欄は推定数を記入してください。</t>
    <rPh sb="2" eb="4">
      <t>シンセツ</t>
    </rPh>
    <rPh sb="5" eb="7">
      <t>バアイ</t>
    </rPh>
    <rPh sb="11" eb="14">
      <t>ゼンネンド</t>
    </rPh>
    <rPh sb="15" eb="17">
      <t>ヘイキン</t>
    </rPh>
    <rPh sb="17" eb="20">
      <t>リヨウシャ</t>
    </rPh>
    <rPh sb="20" eb="21">
      <t>スウ</t>
    </rPh>
    <rPh sb="22" eb="23">
      <t>ラン</t>
    </rPh>
    <rPh sb="24" eb="27">
      <t>スイテイスウ</t>
    </rPh>
    <rPh sb="28" eb="30">
      <t>キニュウ</t>
    </rPh>
    <phoneticPr fontId="8"/>
  </si>
  <si>
    <t>５．「主な掲示事項」欄には、その内容を簡潔に記載してください。</t>
    <rPh sb="3" eb="4">
      <t>オモ</t>
    </rPh>
    <rPh sb="5" eb="7">
      <t>ケイジ</t>
    </rPh>
    <rPh sb="7" eb="9">
      <t>ジコウ</t>
    </rPh>
    <rPh sb="10" eb="11">
      <t>ラン</t>
    </rPh>
    <rPh sb="16" eb="18">
      <t>ナイヨウ</t>
    </rPh>
    <rPh sb="19" eb="21">
      <t>カンケツ</t>
    </rPh>
    <rPh sb="22" eb="24">
      <t>キサイ</t>
    </rPh>
    <phoneticPr fontId="8"/>
  </si>
  <si>
    <t>６．「※兼務」欄は、施設入所支援事業以外との兼務を行う職員について記載してください。</t>
    <rPh sb="4" eb="6">
      <t>ケンム</t>
    </rPh>
    <rPh sb="7" eb="8">
      <t>ラン</t>
    </rPh>
    <rPh sb="10" eb="12">
      <t>シセツ</t>
    </rPh>
    <rPh sb="12" eb="14">
      <t>ニュウショ</t>
    </rPh>
    <rPh sb="14" eb="16">
      <t>シエン</t>
    </rPh>
    <rPh sb="16" eb="18">
      <t>ジギョウ</t>
    </rPh>
    <rPh sb="18" eb="20">
      <t>イガイ</t>
    </rPh>
    <rPh sb="22" eb="24">
      <t>ケンム</t>
    </rPh>
    <rPh sb="25" eb="26">
      <t>オコナ</t>
    </rPh>
    <rPh sb="27" eb="29">
      <t>ショクイン</t>
    </rPh>
    <rPh sb="33" eb="35">
      <t>キサイ</t>
    </rPh>
    <phoneticPr fontId="8"/>
  </si>
  <si>
    <t>７．「その他の費用」欄には、入所者に直接金銭の負担を求める場合のサービス内容について記載してください。</t>
    <rPh sb="5" eb="6">
      <t>タ</t>
    </rPh>
    <rPh sb="7" eb="9">
      <t>ヒヨウ</t>
    </rPh>
    <rPh sb="10" eb="11">
      <t>ラン</t>
    </rPh>
    <rPh sb="14" eb="17">
      <t>ニュウショシャ</t>
    </rPh>
    <rPh sb="18" eb="20">
      <t>チョクセツ</t>
    </rPh>
    <rPh sb="20" eb="22">
      <t>キンセン</t>
    </rPh>
    <rPh sb="23" eb="25">
      <t>フタン</t>
    </rPh>
    <rPh sb="26" eb="27">
      <t>モト</t>
    </rPh>
    <rPh sb="29" eb="31">
      <t>バアイ</t>
    </rPh>
    <rPh sb="36" eb="38">
      <t>ナイヨウ</t>
    </rPh>
    <rPh sb="42" eb="44">
      <t>キサイ</t>
    </rPh>
    <phoneticPr fontId="8"/>
  </si>
  <si>
    <t>サービス種別</t>
    <rPh sb="4" eb="6">
      <t>シュベツ</t>
    </rPh>
    <phoneticPr fontId="1"/>
  </si>
  <si>
    <t>！申請するサービス類型を選択してください</t>
    <rPh sb="1" eb="3">
      <t>シンセイ</t>
    </rPh>
    <rPh sb="9" eb="11">
      <t>ルイケイ</t>
    </rPh>
    <rPh sb="12" eb="14">
      <t>センタク</t>
    </rPh>
    <phoneticPr fontId="3"/>
  </si>
  <si>
    <t>年</t>
    <rPh sb="0" eb="1">
      <t>ネン</t>
    </rPh>
    <phoneticPr fontId="8"/>
  </si>
  <si>
    <t>月</t>
    <rPh sb="0" eb="1">
      <t>ゲツ</t>
    </rPh>
    <phoneticPr fontId="8"/>
  </si>
  <si>
    <t>事業所名</t>
    <rPh sb="0" eb="3">
      <t>ジギョウショ</t>
    </rPh>
    <rPh sb="3" eb="4">
      <t>メイ</t>
    </rPh>
    <phoneticPr fontId="1"/>
  </si>
  <si>
    <t>(1)記載する期間</t>
    <rPh sb="3" eb="5">
      <t>キサイ</t>
    </rPh>
    <rPh sb="7" eb="9">
      <t>キカン</t>
    </rPh>
    <phoneticPr fontId="8"/>
  </si>
  <si>
    <t>(2)予定/実績の別</t>
    <rPh sb="3" eb="5">
      <t>ヨテイ</t>
    </rPh>
    <rPh sb="6" eb="8">
      <t>ジッセキ</t>
    </rPh>
    <rPh sb="9" eb="10">
      <t>ベツ</t>
    </rPh>
    <phoneticPr fontId="8"/>
  </si>
  <si>
    <t>(3)事業所における常勤の従業者が勤務すべき時間数</t>
    <rPh sb="3" eb="6">
      <t>ジギョウショ</t>
    </rPh>
    <rPh sb="10" eb="12">
      <t>ジョウキン</t>
    </rPh>
    <rPh sb="13" eb="16">
      <t>ジュウギョウシャ</t>
    </rPh>
    <rPh sb="17" eb="19">
      <t>キンム</t>
    </rPh>
    <rPh sb="22" eb="24">
      <t>ジカン</t>
    </rPh>
    <rPh sb="24" eb="25">
      <t>スウ</t>
    </rPh>
    <phoneticPr fontId="1"/>
  </si>
  <si>
    <t>時間/週</t>
    <rPh sb="0" eb="2">
      <t>ジカン</t>
    </rPh>
    <rPh sb="3" eb="4">
      <t>シュウ</t>
    </rPh>
    <phoneticPr fontId="8"/>
  </si>
  <si>
    <t>時間/月</t>
    <rPh sb="0" eb="2">
      <t>ジカン</t>
    </rPh>
    <rPh sb="3" eb="4">
      <t>ツキ</t>
    </rPh>
    <phoneticPr fontId="8"/>
  </si>
  <si>
    <t>No.</t>
    <phoneticPr fontId="8"/>
  </si>
  <si>
    <t>(4)職種</t>
    <rPh sb="3" eb="5">
      <t>ショクシュ</t>
    </rPh>
    <phoneticPr fontId="8"/>
  </si>
  <si>
    <t>(5)勤務形態</t>
    <rPh sb="3" eb="5">
      <t>キンム</t>
    </rPh>
    <rPh sb="5" eb="7">
      <t>ケイタイ</t>
    </rPh>
    <phoneticPr fontId="8"/>
  </si>
  <si>
    <t>(6)資格</t>
    <rPh sb="3" eb="5">
      <t>シカク</t>
    </rPh>
    <phoneticPr fontId="8"/>
  </si>
  <si>
    <t>(7)氏名</t>
    <rPh sb="3" eb="5">
      <t>シメイ</t>
    </rPh>
    <phoneticPr fontId="8"/>
  </si>
  <si>
    <t>(8)</t>
    <phoneticPr fontId="8"/>
  </si>
  <si>
    <t>(9)勤務時間数合計</t>
    <rPh sb="3" eb="5">
      <t>キンム</t>
    </rPh>
    <rPh sb="5" eb="7">
      <t>ジカン</t>
    </rPh>
    <rPh sb="7" eb="8">
      <t>スウ</t>
    </rPh>
    <rPh sb="8" eb="10">
      <t>ゴウケイ</t>
    </rPh>
    <phoneticPr fontId="8"/>
  </si>
  <si>
    <t>(10)週平均の勤務時間数</t>
    <rPh sb="4" eb="7">
      <t>シュウヘイキン</t>
    </rPh>
    <rPh sb="8" eb="10">
      <t>キンム</t>
    </rPh>
    <rPh sb="10" eb="12">
      <t>ジカン</t>
    </rPh>
    <rPh sb="12" eb="13">
      <t>スウ</t>
    </rPh>
    <phoneticPr fontId="8"/>
  </si>
  <si>
    <t>(11)兼務状況
（兼務先／兼務する職務の内容）等</t>
    <phoneticPr fontId="8"/>
  </si>
  <si>
    <t>第１週</t>
    <rPh sb="0" eb="1">
      <t>ダイ</t>
    </rPh>
    <rPh sb="2" eb="3">
      <t>シュウ</t>
    </rPh>
    <phoneticPr fontId="8"/>
  </si>
  <si>
    <t>第２週</t>
    <rPh sb="0" eb="1">
      <t>ダイ</t>
    </rPh>
    <rPh sb="2" eb="3">
      <t>シュウ</t>
    </rPh>
    <phoneticPr fontId="8"/>
  </si>
  <si>
    <t>第３週</t>
    <rPh sb="0" eb="1">
      <t>ダイ</t>
    </rPh>
    <rPh sb="2" eb="3">
      <t>シュウ</t>
    </rPh>
    <phoneticPr fontId="8"/>
  </si>
  <si>
    <t>第４週</t>
    <rPh sb="0" eb="1">
      <t>ダイ</t>
    </rPh>
    <rPh sb="2" eb="3">
      <t>シュウ</t>
    </rPh>
    <phoneticPr fontId="8"/>
  </si>
  <si>
    <t>第５週</t>
    <rPh sb="0" eb="1">
      <t>ダイ</t>
    </rPh>
    <rPh sb="2" eb="3">
      <t>シュウ</t>
    </rPh>
    <phoneticPr fontId="8"/>
  </si>
  <si>
    <t>合計</t>
    <rPh sb="0" eb="2">
      <t>ゴウケイ</t>
    </rPh>
    <phoneticPr fontId="8"/>
  </si>
  <si>
    <t>サービス提供時間</t>
    <rPh sb="4" eb="6">
      <t>テイキョウ</t>
    </rPh>
    <rPh sb="6" eb="8">
      <t>ジカン</t>
    </rPh>
    <phoneticPr fontId="8"/>
  </si>
  <si>
    <t>　・最初に「年月欄」「サービス種別」「事業所名」を入力してください。</t>
    <rPh sb="2" eb="4">
      <t>サイショ</t>
    </rPh>
    <rPh sb="6" eb="8">
      <t>ネンゲツ</t>
    </rPh>
    <rPh sb="8" eb="9">
      <t>ラン</t>
    </rPh>
    <rPh sb="15" eb="17">
      <t>シュベツ</t>
    </rPh>
    <rPh sb="19" eb="22">
      <t>ジギョウショ</t>
    </rPh>
    <rPh sb="22" eb="23">
      <t>メイ</t>
    </rPh>
    <rPh sb="25" eb="27">
      <t>ニュウリョク</t>
    </rPh>
    <phoneticPr fontId="1"/>
  </si>
  <si>
    <t>　(1) 「４週」・「暦月」のいずれかを選択してください。</t>
    <rPh sb="7" eb="8">
      <t>シュウ</t>
    </rPh>
    <rPh sb="11" eb="12">
      <t>レキ</t>
    </rPh>
    <rPh sb="12" eb="13">
      <t>ツキ</t>
    </rPh>
    <rPh sb="20" eb="22">
      <t>センタク</t>
    </rPh>
    <phoneticPr fontId="1"/>
  </si>
  <si>
    <t>　(2) 「予定」・「実績」のいずれかを選択してください。</t>
    <rPh sb="6" eb="8">
      <t>ヨテイ</t>
    </rPh>
    <rPh sb="11" eb="13">
      <t>ジッセキ</t>
    </rPh>
    <rPh sb="20" eb="22">
      <t>センタク</t>
    </rPh>
    <phoneticPr fontId="1"/>
  </si>
  <si>
    <t>　(3) 事業所における常勤の従業者が勤務すべき時間数を入力してください。</t>
    <rPh sb="5" eb="8">
      <t>ジギョウショ</t>
    </rPh>
    <rPh sb="12" eb="14">
      <t>ジョウキン</t>
    </rPh>
    <rPh sb="15" eb="18">
      <t>ジュウギョウシャ</t>
    </rPh>
    <rPh sb="19" eb="21">
      <t>キンム</t>
    </rPh>
    <rPh sb="24" eb="26">
      <t>ジカン</t>
    </rPh>
    <rPh sb="26" eb="27">
      <t>スウ</t>
    </rPh>
    <rPh sb="28" eb="30">
      <t>ニュウリョク</t>
    </rPh>
    <phoneticPr fontId="1"/>
  </si>
  <si>
    <t>　(4) 従業者の職種を入力してください。</t>
    <rPh sb="5" eb="8">
      <t>ジュウギョウシャ</t>
    </rPh>
    <rPh sb="9" eb="11">
      <t>ショクシュ</t>
    </rPh>
    <rPh sb="12" eb="14">
      <t>ニュウリョク</t>
    </rPh>
    <phoneticPr fontId="1"/>
  </si>
  <si>
    <t xml:space="preserve"> 　　 記入の順序は、職種ごとにまとめてください。</t>
    <rPh sb="4" eb="6">
      <t>キニュウ</t>
    </rPh>
    <rPh sb="7" eb="9">
      <t>ジュンジョ</t>
    </rPh>
    <rPh sb="11" eb="13">
      <t>ショクシュ</t>
    </rPh>
    <phoneticPr fontId="1"/>
  </si>
  <si>
    <t>　(5) 従業者の勤務形態について、下記のうち該当する区分の記号を入力してください。</t>
    <rPh sb="5" eb="8">
      <t>ジュウギョウシャ</t>
    </rPh>
    <rPh sb="9" eb="11">
      <t>キンム</t>
    </rPh>
    <rPh sb="11" eb="13">
      <t>ケイタイ</t>
    </rPh>
    <rPh sb="18" eb="20">
      <t>カキ</t>
    </rPh>
    <rPh sb="23" eb="25">
      <t>ガイトウ</t>
    </rPh>
    <rPh sb="27" eb="29">
      <t>クブン</t>
    </rPh>
    <rPh sb="30" eb="32">
      <t>キゴウ</t>
    </rPh>
    <rPh sb="33" eb="35">
      <t>ニュウリョク</t>
    </rPh>
    <phoneticPr fontId="2"/>
  </si>
  <si>
    <t>記号</t>
    <rPh sb="0" eb="2">
      <t>キゴウ</t>
    </rPh>
    <phoneticPr fontId="1"/>
  </si>
  <si>
    <t>区分</t>
    <rPh sb="0" eb="2">
      <t>クブン</t>
    </rPh>
    <phoneticPr fontId="1"/>
  </si>
  <si>
    <t>A</t>
  </si>
  <si>
    <t>常勤で専従</t>
    <rPh sb="0" eb="2">
      <t>ジョウキン</t>
    </rPh>
    <rPh sb="3" eb="5">
      <t>センジュウ</t>
    </rPh>
    <phoneticPr fontId="1"/>
  </si>
  <si>
    <t>B</t>
  </si>
  <si>
    <t>常勤で兼務</t>
    <rPh sb="0" eb="2">
      <t>ジョウキン</t>
    </rPh>
    <rPh sb="3" eb="5">
      <t>ケンム</t>
    </rPh>
    <phoneticPr fontId="1"/>
  </si>
  <si>
    <t>C</t>
  </si>
  <si>
    <t>非常勤で専従</t>
    <rPh sb="0" eb="3">
      <t>ヒジョウキン</t>
    </rPh>
    <rPh sb="4" eb="6">
      <t>センジュウ</t>
    </rPh>
    <phoneticPr fontId="1"/>
  </si>
  <si>
    <t>D</t>
  </si>
  <si>
    <t>非常勤で兼務</t>
    <rPh sb="0" eb="3">
      <t>ヒジョウキン</t>
    </rPh>
    <rPh sb="4" eb="6">
      <t>ケンム</t>
    </rPh>
    <phoneticPr fontId="1"/>
  </si>
  <si>
    <t>（注）常勤・非常勤の区分について</t>
    <rPh sb="1" eb="2">
      <t>チュウ</t>
    </rPh>
    <rPh sb="3" eb="5">
      <t>ジョウキン</t>
    </rPh>
    <rPh sb="6" eb="9">
      <t>ヒジョウキン</t>
    </rPh>
    <rPh sb="10" eb="12">
      <t>クブン</t>
    </rPh>
    <phoneticPr fontId="1"/>
  </si>
  <si>
    <r>
      <t>　　　当該事業所における勤務時間が、当該事業所において定められている常勤の従業者が勤務すべき時間数に達していることをいいます。</t>
    </r>
    <r>
      <rPr>
        <u/>
        <sz val="9"/>
        <rFont val="ＭＳ ゴシック"/>
        <family val="3"/>
        <charset val="128"/>
      </rPr>
      <t>雇用の形態は考慮しません</t>
    </r>
    <r>
      <rPr>
        <sz val="9"/>
        <rFont val="ＭＳ ゴシック"/>
        <family val="3"/>
        <charset val="128"/>
      </rPr>
      <t>。</t>
    </r>
    <rPh sb="3" eb="5">
      <t>トウガイ</t>
    </rPh>
    <rPh sb="5" eb="8">
      <t>ジギョウショ</t>
    </rPh>
    <rPh sb="12" eb="14">
      <t>キンム</t>
    </rPh>
    <rPh sb="14" eb="16">
      <t>ジカン</t>
    </rPh>
    <rPh sb="18" eb="20">
      <t>トウガイ</t>
    </rPh>
    <rPh sb="20" eb="23">
      <t>ジギョウショ</t>
    </rPh>
    <rPh sb="27" eb="28">
      <t>サダ</t>
    </rPh>
    <rPh sb="34" eb="36">
      <t>ジョウキン</t>
    </rPh>
    <rPh sb="37" eb="40">
      <t>ジュウギョウシャ</t>
    </rPh>
    <rPh sb="41" eb="43">
      <t>キンム</t>
    </rPh>
    <rPh sb="46" eb="49">
      <t>ジカンスウ</t>
    </rPh>
    <rPh sb="50" eb="51">
      <t>タッ</t>
    </rPh>
    <rPh sb="63" eb="65">
      <t>コヨウ</t>
    </rPh>
    <rPh sb="66" eb="68">
      <t>ケイタイ</t>
    </rPh>
    <rPh sb="69" eb="71">
      <t>コウリョ</t>
    </rPh>
    <phoneticPr fontId="1"/>
  </si>
  <si>
    <t>　　（例えば、常勤者は週に40時間勤務することとされた事業所であれば、非正規雇用であっても、週40時間勤務する従業者は常勤扱いとなります。）</t>
    <rPh sb="3" eb="4">
      <t>タト</t>
    </rPh>
    <rPh sb="7" eb="10">
      <t>ジョウキンシャ</t>
    </rPh>
    <rPh sb="11" eb="12">
      <t>シュウ</t>
    </rPh>
    <rPh sb="15" eb="17">
      <t>ジカン</t>
    </rPh>
    <rPh sb="17" eb="19">
      <t>キンム</t>
    </rPh>
    <rPh sb="27" eb="30">
      <t>ジギョウショ</t>
    </rPh>
    <rPh sb="35" eb="38">
      <t>ヒセイキ</t>
    </rPh>
    <rPh sb="38" eb="40">
      <t>コヨウ</t>
    </rPh>
    <rPh sb="46" eb="47">
      <t>シュウ</t>
    </rPh>
    <rPh sb="49" eb="51">
      <t>ジカン</t>
    </rPh>
    <rPh sb="51" eb="53">
      <t>キンム</t>
    </rPh>
    <rPh sb="55" eb="58">
      <t>ジュウギョウシャ</t>
    </rPh>
    <rPh sb="59" eb="61">
      <t>ジョウキン</t>
    </rPh>
    <rPh sb="61" eb="62">
      <t>アツカ</t>
    </rPh>
    <phoneticPr fontId="1"/>
  </si>
  <si>
    <t>　(6) 従業者の保有する資格を入力してください。</t>
    <rPh sb="5" eb="8">
      <t>ジュウギョウシャ</t>
    </rPh>
    <rPh sb="9" eb="11">
      <t>ホユウ</t>
    </rPh>
    <rPh sb="13" eb="15">
      <t>シカク</t>
    </rPh>
    <rPh sb="16" eb="18">
      <t>ニュウリョク</t>
    </rPh>
    <phoneticPr fontId="1"/>
  </si>
  <si>
    <t xml:space="preserve"> 　　 保有資格を全て記入するのではなく、人員基準上、求められる資格等を入力してください。</t>
    <rPh sb="4" eb="6">
      <t>ホユウ</t>
    </rPh>
    <rPh sb="6" eb="8">
      <t>シカク</t>
    </rPh>
    <rPh sb="9" eb="10">
      <t>スベ</t>
    </rPh>
    <rPh sb="11" eb="13">
      <t>キニュウ</t>
    </rPh>
    <rPh sb="21" eb="23">
      <t>ジンイン</t>
    </rPh>
    <rPh sb="23" eb="25">
      <t>キジュン</t>
    </rPh>
    <rPh sb="25" eb="26">
      <t>ジョウ</t>
    </rPh>
    <rPh sb="27" eb="28">
      <t>モト</t>
    </rPh>
    <rPh sb="32" eb="34">
      <t>シカク</t>
    </rPh>
    <rPh sb="34" eb="35">
      <t>トウ</t>
    </rPh>
    <rPh sb="36" eb="38">
      <t>ニュウリョク</t>
    </rPh>
    <phoneticPr fontId="1"/>
  </si>
  <si>
    <r>
      <t xml:space="preserve">       ※選択した資格及び研修に関して、</t>
    </r>
    <r>
      <rPr>
        <b/>
        <u/>
        <sz val="9"/>
        <rFont val="ＭＳ ゴシック"/>
        <family val="3"/>
        <charset val="128"/>
      </rPr>
      <t>必要に応じて、</t>
    </r>
    <r>
      <rPr>
        <b/>
        <sz val="9"/>
        <rFont val="ＭＳ ゴシック"/>
        <family val="3"/>
        <charset val="128"/>
      </rPr>
      <t>資格証又は研修修了証等の写しを添付資料として提出してください。</t>
    </r>
    <rPh sb="8" eb="10">
      <t>センタク</t>
    </rPh>
    <rPh sb="12" eb="14">
      <t>シカク</t>
    </rPh>
    <rPh sb="14" eb="15">
      <t>オヨ</t>
    </rPh>
    <rPh sb="16" eb="18">
      <t>ケンシュウ</t>
    </rPh>
    <rPh sb="19" eb="20">
      <t>カン</t>
    </rPh>
    <rPh sb="23" eb="25">
      <t>ヒツヨウ</t>
    </rPh>
    <rPh sb="26" eb="27">
      <t>オウ</t>
    </rPh>
    <rPh sb="30" eb="33">
      <t>シカクショウ</t>
    </rPh>
    <rPh sb="33" eb="34">
      <t>マタ</t>
    </rPh>
    <rPh sb="35" eb="37">
      <t>ケンシュウ</t>
    </rPh>
    <rPh sb="37" eb="39">
      <t>シュウリョウ</t>
    </rPh>
    <rPh sb="39" eb="41">
      <t>ショウトウ</t>
    </rPh>
    <rPh sb="42" eb="43">
      <t>ウツ</t>
    </rPh>
    <rPh sb="45" eb="47">
      <t>テンプ</t>
    </rPh>
    <rPh sb="47" eb="49">
      <t>シリョウ</t>
    </rPh>
    <rPh sb="52" eb="54">
      <t>テイシュツ</t>
    </rPh>
    <phoneticPr fontId="1"/>
  </si>
  <si>
    <t>　(7) 従業者の氏名を記入してください。</t>
    <rPh sb="5" eb="8">
      <t>ジュウギョウシャ</t>
    </rPh>
    <rPh sb="9" eb="11">
      <t>シメイ</t>
    </rPh>
    <rPh sb="12" eb="14">
      <t>キニュウ</t>
    </rPh>
    <phoneticPr fontId="1"/>
  </si>
  <si>
    <t>　(8) 申請する事業に係る従業者（管理者を含む。）の1ヶ月分の勤務時間を入力してください。</t>
    <rPh sb="5" eb="7">
      <t>シンセイ</t>
    </rPh>
    <rPh sb="9" eb="11">
      <t>ジギョウ</t>
    </rPh>
    <rPh sb="12" eb="13">
      <t>カカ</t>
    </rPh>
    <rPh sb="14" eb="17">
      <t>ジュウギョウシャ</t>
    </rPh>
    <rPh sb="18" eb="21">
      <t>カンリシャ</t>
    </rPh>
    <rPh sb="22" eb="23">
      <t>フク</t>
    </rPh>
    <rPh sb="29" eb="30">
      <t>ゲツ</t>
    </rPh>
    <rPh sb="30" eb="31">
      <t>ブン</t>
    </rPh>
    <rPh sb="32" eb="34">
      <t>キンム</t>
    </rPh>
    <rPh sb="34" eb="36">
      <t>ジカン</t>
    </rPh>
    <rPh sb="37" eb="39">
      <t>ニュウリョク</t>
    </rPh>
    <phoneticPr fontId="1"/>
  </si>
  <si>
    <t>　(9) 常勤の職員の休暇等については、その期間が暦年で１月を超えるものでない限り、常勤換算の計算上は勤務したものとみなすことができます。</t>
    <rPh sb="5" eb="7">
      <t>ジョウキン</t>
    </rPh>
    <rPh sb="8" eb="10">
      <t>ショクイン</t>
    </rPh>
    <rPh sb="11" eb="14">
      <t>キュウカトウ</t>
    </rPh>
    <rPh sb="22" eb="24">
      <t>キカン</t>
    </rPh>
    <rPh sb="25" eb="27">
      <t>レキネン</t>
    </rPh>
    <rPh sb="29" eb="30">
      <t>ツキ</t>
    </rPh>
    <rPh sb="31" eb="32">
      <t>コ</t>
    </rPh>
    <rPh sb="39" eb="40">
      <t>カギ</t>
    </rPh>
    <rPh sb="42" eb="46">
      <t>ジョウキンカンサン</t>
    </rPh>
    <rPh sb="47" eb="50">
      <t>ケイサンジョウ</t>
    </rPh>
    <rPh sb="51" eb="53">
      <t>キンム</t>
    </rPh>
    <phoneticPr fontId="1"/>
  </si>
  <si>
    <t>その場合、勤務時間欄には「休」と記入し、勤務時間の合計に含めてください（非常勤職員の休暇等は常勤換算の計算に含めることはできません）。</t>
    <rPh sb="2" eb="4">
      <t>バアイ</t>
    </rPh>
    <rPh sb="5" eb="10">
      <t>キンムジカンラン</t>
    </rPh>
    <rPh sb="13" eb="14">
      <t>ヤス</t>
    </rPh>
    <rPh sb="16" eb="18">
      <t>キニュウ</t>
    </rPh>
    <rPh sb="20" eb="24">
      <t>キンムジカン</t>
    </rPh>
    <rPh sb="25" eb="27">
      <t>ゴウケイ</t>
    </rPh>
    <rPh sb="28" eb="29">
      <t>フク</t>
    </rPh>
    <rPh sb="36" eb="41">
      <t>ヒジョウキンショクイン</t>
    </rPh>
    <rPh sb="42" eb="45">
      <t>キュウカトウ</t>
    </rPh>
    <rPh sb="46" eb="50">
      <t>ジョウキンカンサン</t>
    </rPh>
    <rPh sb="51" eb="53">
      <t>ケイサン</t>
    </rPh>
    <rPh sb="54" eb="55">
      <t>フク</t>
    </rPh>
    <phoneticPr fontId="8"/>
  </si>
  <si>
    <t>※指定基準の確認に際しては、４週分の入力で差し支えありません。</t>
    <rPh sb="1" eb="5">
      <t>シテイキジュン</t>
    </rPh>
    <rPh sb="15" eb="17">
      <t>シュウブン</t>
    </rPh>
    <rPh sb="18" eb="20">
      <t>ニュウリョク</t>
    </rPh>
    <rPh sb="21" eb="22">
      <t>サ</t>
    </rPh>
    <rPh sb="23" eb="24">
      <t>ツカ</t>
    </rPh>
    <phoneticPr fontId="8"/>
  </si>
  <si>
    <t>　(10) 従業者ごとに、合計勤務時間数を入力してください。</t>
    <rPh sb="6" eb="9">
      <t>ジュウギョウシャ</t>
    </rPh>
    <rPh sb="13" eb="15">
      <t>ゴウケイ</t>
    </rPh>
    <rPh sb="15" eb="17">
      <t>キンム</t>
    </rPh>
    <rPh sb="17" eb="20">
      <t>ジカンスウ</t>
    </rPh>
    <rPh sb="21" eb="23">
      <t>ニュウリョク</t>
    </rPh>
    <phoneticPr fontId="1"/>
  </si>
  <si>
    <t xml:space="preserve"> 　　 ※ 入力することができる時間数は、当該事業所において常勤の従業者が勤務すべき勤務時間数を上限とします。</t>
    <rPh sb="6" eb="8">
      <t>ニュウリョク</t>
    </rPh>
    <rPh sb="16" eb="18">
      <t>ジカン</t>
    </rPh>
    <rPh sb="18" eb="19">
      <t>スウ</t>
    </rPh>
    <rPh sb="21" eb="23">
      <t>トウガイ</t>
    </rPh>
    <rPh sb="23" eb="26">
      <t>ジギョウショ</t>
    </rPh>
    <rPh sb="30" eb="32">
      <t>ジョウキン</t>
    </rPh>
    <rPh sb="33" eb="36">
      <t>ジュウギョウシャ</t>
    </rPh>
    <rPh sb="37" eb="39">
      <t>キンム</t>
    </rPh>
    <rPh sb="42" eb="44">
      <t>キンム</t>
    </rPh>
    <rPh sb="44" eb="46">
      <t>ジカン</t>
    </rPh>
    <rPh sb="46" eb="47">
      <t>スウ</t>
    </rPh>
    <rPh sb="48" eb="50">
      <t>ジョウゲン</t>
    </rPh>
    <phoneticPr fontId="1"/>
  </si>
  <si>
    <t>　(11) 従業者ごとに、週平均の勤務時間数を入力してください。</t>
    <rPh sb="6" eb="9">
      <t>ジュウギョウシャ</t>
    </rPh>
    <rPh sb="13" eb="16">
      <t>シュウヘイキン</t>
    </rPh>
    <rPh sb="17" eb="19">
      <t>キンム</t>
    </rPh>
    <rPh sb="19" eb="22">
      <t>ジカンスウ</t>
    </rPh>
    <rPh sb="23" eb="25">
      <t>ニュウリョク</t>
    </rPh>
    <phoneticPr fontId="1"/>
  </si>
  <si>
    <t>　(12) 申請する事業所以外の事業所・施設との兼務がある場合は、兼務先の事業所・施設の名称、兼務する職務の内容について記入してください。</t>
    <rPh sb="6" eb="8">
      <t>シンセイ</t>
    </rPh>
    <rPh sb="10" eb="13">
      <t>ジギョウショ</t>
    </rPh>
    <rPh sb="13" eb="15">
      <t>イガイ</t>
    </rPh>
    <rPh sb="16" eb="19">
      <t>ジギョウショ</t>
    </rPh>
    <rPh sb="20" eb="22">
      <t>シセツ</t>
    </rPh>
    <rPh sb="24" eb="26">
      <t>ケンム</t>
    </rPh>
    <rPh sb="29" eb="31">
      <t>バアイ</t>
    </rPh>
    <rPh sb="33" eb="35">
      <t>ケンム</t>
    </rPh>
    <rPh sb="35" eb="36">
      <t>サキ</t>
    </rPh>
    <rPh sb="37" eb="40">
      <t>ジギョウショ</t>
    </rPh>
    <rPh sb="41" eb="43">
      <t>シセツ</t>
    </rPh>
    <rPh sb="44" eb="46">
      <t>メイショウ</t>
    </rPh>
    <rPh sb="47" eb="49">
      <t>ケンム</t>
    </rPh>
    <rPh sb="51" eb="53">
      <t>ショクム</t>
    </rPh>
    <rPh sb="54" eb="56">
      <t>ナイヨウ</t>
    </rPh>
    <rPh sb="60" eb="62">
      <t>キニュウ</t>
    </rPh>
    <phoneticPr fontId="1"/>
  </si>
  <si>
    <t>　　　 同一事業所内の兼務についても兼務する職務の内容を記入してください。</t>
    <rPh sb="4" eb="6">
      <t>ドウイツ</t>
    </rPh>
    <rPh sb="6" eb="9">
      <t>ジギョウショ</t>
    </rPh>
    <rPh sb="9" eb="10">
      <t>ナイ</t>
    </rPh>
    <rPh sb="11" eb="13">
      <t>ケンム</t>
    </rPh>
    <rPh sb="18" eb="20">
      <t>ケンム</t>
    </rPh>
    <rPh sb="22" eb="24">
      <t>ショクム</t>
    </rPh>
    <rPh sb="25" eb="27">
      <t>ナイヨウ</t>
    </rPh>
    <rPh sb="28" eb="30">
      <t>キニュウ</t>
    </rPh>
    <phoneticPr fontId="1"/>
  </si>
  <si>
    <t>　　　 その他、特記事項欄としてもご活用ください。</t>
    <rPh sb="6" eb="7">
      <t>タ</t>
    </rPh>
    <rPh sb="8" eb="10">
      <t>トッキ</t>
    </rPh>
    <rPh sb="10" eb="12">
      <t>ジコウ</t>
    </rPh>
    <rPh sb="12" eb="13">
      <t>ラン</t>
    </rPh>
    <rPh sb="18" eb="20">
      <t>カツヨウ</t>
    </rPh>
    <phoneticPr fontId="2"/>
  </si>
  <si>
    <t xml:space="preserve"> （13)本表には計算式を設定していますが、結果に誤りがないかご確認ください。</t>
    <rPh sb="5" eb="7">
      <t>ホンヒョウ</t>
    </rPh>
    <rPh sb="9" eb="12">
      <t>ケイサンシキ</t>
    </rPh>
    <rPh sb="13" eb="15">
      <t>セッテイ</t>
    </rPh>
    <rPh sb="22" eb="24">
      <t>ケッカ</t>
    </rPh>
    <rPh sb="25" eb="26">
      <t>アヤマ</t>
    </rPh>
    <rPh sb="32" eb="34">
      <t>カクニン</t>
    </rPh>
    <phoneticPr fontId="8"/>
  </si>
  <si>
    <t xml:space="preserve"> （14) 必要項目を満たしていれば、各事業所で使用するシフト表等をもって代替書類として差し支えありません。</t>
    <phoneticPr fontId="8"/>
  </si>
  <si>
    <t>居宅介護</t>
  </si>
  <si>
    <t>４週</t>
  </si>
  <si>
    <t>※選択肢にない職種については直接入力してください</t>
    <phoneticPr fontId="3"/>
  </si>
  <si>
    <t>管理者</t>
    <rPh sb="0" eb="3">
      <t>カンリシャ</t>
    </rPh>
    <phoneticPr fontId="3"/>
  </si>
  <si>
    <t>サービス提供責任者</t>
    <rPh sb="4" eb="6">
      <t>テイキョウ</t>
    </rPh>
    <rPh sb="6" eb="9">
      <t>セキニンシャ</t>
    </rPh>
    <phoneticPr fontId="3"/>
  </si>
  <si>
    <t>従業者</t>
    <rPh sb="0" eb="3">
      <t>ジュウギョウシャ</t>
    </rPh>
    <phoneticPr fontId="3"/>
  </si>
  <si>
    <t>E</t>
    <phoneticPr fontId="4"/>
  </si>
  <si>
    <t>F</t>
    <phoneticPr fontId="4"/>
  </si>
  <si>
    <t>G</t>
    <phoneticPr fontId="4"/>
  </si>
  <si>
    <t>H</t>
    <phoneticPr fontId="4"/>
  </si>
  <si>
    <t>I</t>
    <phoneticPr fontId="4"/>
  </si>
  <si>
    <t>J</t>
    <phoneticPr fontId="4"/>
  </si>
  <si>
    <t>＜人員に関する基準＞</t>
    <rPh sb="1" eb="3">
      <t>ジンイン</t>
    </rPh>
    <rPh sb="4" eb="5">
      <t>カン</t>
    </rPh>
    <rPh sb="7" eb="9">
      <t>キジュン</t>
    </rPh>
    <phoneticPr fontId="8"/>
  </si>
  <si>
    <t>（新規申請の場合は推定数）</t>
    <phoneticPr fontId="4"/>
  </si>
  <si>
    <t>○サービス提供責任者</t>
    <rPh sb="5" eb="7">
      <t>テイキョウ</t>
    </rPh>
    <rPh sb="7" eb="10">
      <t>セキニンシャ</t>
    </rPh>
    <phoneticPr fontId="4"/>
  </si>
  <si>
    <t>合計</t>
    <rPh sb="0" eb="2">
      <t>ゴウケイ</t>
    </rPh>
    <phoneticPr fontId="4"/>
  </si>
  <si>
    <t>区分</t>
    <rPh sb="0" eb="2">
      <t>クブン</t>
    </rPh>
    <phoneticPr fontId="4"/>
  </si>
  <si>
    <t>各区分の値とそれに基づく配置数</t>
    <phoneticPr fontId="3"/>
  </si>
  <si>
    <t>必要な配置数</t>
    <rPh sb="0" eb="2">
      <t>ヒツヨウ</t>
    </rPh>
    <rPh sb="3" eb="6">
      <t>ハイチスウ</t>
    </rPh>
    <phoneticPr fontId="4"/>
  </si>
  <si>
    <t>利用者数（通院等乗降介助以外）</t>
    <rPh sb="0" eb="3">
      <t>リヨウシャ</t>
    </rPh>
    <rPh sb="3" eb="4">
      <t>スウ</t>
    </rPh>
    <phoneticPr fontId="4"/>
  </si>
  <si>
    <t>○</t>
  </si>
  <si>
    <t>常勤換算方法によらない場合</t>
    <phoneticPr fontId="3"/>
  </si>
  <si>
    <t>サービス提供時間が450時間又はその端数を増すごとに1人以上</t>
    <phoneticPr fontId="3"/>
  </si>
  <si>
    <t>h</t>
    <phoneticPr fontId="4"/>
  </si>
  <si>
    <t>利用者数（通院等乗降介助）</t>
    <rPh sb="0" eb="3">
      <t>リヨウシャ</t>
    </rPh>
    <rPh sb="3" eb="4">
      <t>スウ</t>
    </rPh>
    <phoneticPr fontId="4"/>
  </si>
  <si>
    <t>従業者数が10人又はその端数を増すごとに1人以上</t>
    <phoneticPr fontId="3"/>
  </si>
  <si>
    <t>人</t>
    <rPh sb="0" eb="1">
      <t>ニン</t>
    </rPh>
    <phoneticPr fontId="4"/>
  </si>
  <si>
    <t>利用者数が40人又はその端数を増すごとに1人以上</t>
    <phoneticPr fontId="3"/>
  </si>
  <si>
    <t>※通院等乗降介助のみの利用者については1人0.1人換算</t>
    <rPh sb="1" eb="8">
      <t>ツウイントウジョウコウカイジョ</t>
    </rPh>
    <rPh sb="11" eb="14">
      <t>リヨウシャ</t>
    </rPh>
    <rPh sb="20" eb="21">
      <t>ニン</t>
    </rPh>
    <rPh sb="24" eb="25">
      <t>ニン</t>
    </rPh>
    <rPh sb="25" eb="27">
      <t>カンサン</t>
    </rPh>
    <phoneticPr fontId="4"/>
  </si>
  <si>
    <t>（平均利用者数）</t>
    <phoneticPr fontId="4"/>
  </si>
  <si>
    <t>常勤換算方法による場合</t>
  </si>
  <si>
    <t>次の条件を満たす場合は「○」を選択→</t>
    <rPh sb="0" eb="1">
      <t>ツギ</t>
    </rPh>
    <rPh sb="2" eb="4">
      <t>ジョウケン</t>
    </rPh>
    <rPh sb="5" eb="6">
      <t>ミ</t>
    </rPh>
    <rPh sb="8" eb="10">
      <t>バアイ</t>
    </rPh>
    <rPh sb="15" eb="17">
      <t>センタク</t>
    </rPh>
    <phoneticPr fontId="3"/>
  </si>
  <si>
    <t>①常勤のサービス提供責任者を３人以上配置</t>
    <phoneticPr fontId="3"/>
  </si>
  <si>
    <t>②サービス提供責任者の業務に主として従事する者を1人以上配置</t>
    <phoneticPr fontId="3"/>
  </si>
  <si>
    <t>③サービス提供責任者が行う業務が効率的に行われている</t>
    <phoneticPr fontId="3"/>
  </si>
  <si>
    <t>＜人員基準に関する実人数集計＞</t>
    <rPh sb="1" eb="5">
      <t>ジンインキジュン</t>
    </rPh>
    <rPh sb="6" eb="7">
      <t>カン</t>
    </rPh>
    <rPh sb="9" eb="10">
      <t>ジツ</t>
    </rPh>
    <rPh sb="10" eb="12">
      <t>ニンズウ</t>
    </rPh>
    <rPh sb="12" eb="14">
      <t>シュウケイ</t>
    </rPh>
    <phoneticPr fontId="8"/>
  </si>
  <si>
    <t>専従</t>
    <rPh sb="0" eb="2">
      <t>センジュウ</t>
    </rPh>
    <phoneticPr fontId="4"/>
  </si>
  <si>
    <t>兼務</t>
    <rPh sb="0" eb="2">
      <t>ケンム</t>
    </rPh>
    <phoneticPr fontId="4"/>
  </si>
  <si>
    <t>常勤</t>
    <rPh sb="0" eb="2">
      <t>ジョウキン</t>
    </rPh>
    <phoneticPr fontId="8"/>
  </si>
  <si>
    <t>非常勤</t>
    <rPh sb="0" eb="3">
      <t>ヒジョウキン</t>
    </rPh>
    <phoneticPr fontId="8"/>
  </si>
  <si>
    <t>常勤換算数</t>
    <rPh sb="0" eb="5">
      <t>ジョウキンカンサンスウ</t>
    </rPh>
    <phoneticPr fontId="3"/>
  </si>
  <si>
    <t>重度訪問介護</t>
    <rPh sb="0" eb="2">
      <t>ジュウド</t>
    </rPh>
    <rPh sb="2" eb="4">
      <t>ホウモン</t>
    </rPh>
    <rPh sb="4" eb="6">
      <t>カイゴ</t>
    </rPh>
    <phoneticPr fontId="3"/>
  </si>
  <si>
    <t>利用者数</t>
    <rPh sb="0" eb="3">
      <t>リヨウシャ</t>
    </rPh>
    <rPh sb="3" eb="4">
      <t>スウ</t>
    </rPh>
    <phoneticPr fontId="4"/>
  </si>
  <si>
    <t>サービス提供時間が1000時間又はその端数を増すごとに1人以上</t>
    <phoneticPr fontId="3"/>
  </si>
  <si>
    <t>（平均利用者数）</t>
    <phoneticPr fontId="3"/>
  </si>
  <si>
    <t>従業者数が20人又はその端数を増すごとに1人以上</t>
    <phoneticPr fontId="3"/>
  </si>
  <si>
    <t>利用者数が10人又はその端数を増すごとに1人以上</t>
    <phoneticPr fontId="3"/>
  </si>
  <si>
    <t>※事業所における待機時間や移動時間については、サービス提供時間から除く。</t>
    <rPh sb="1" eb="4">
      <t>ジギョウショ</t>
    </rPh>
    <rPh sb="8" eb="10">
      <t>タイキ</t>
    </rPh>
    <rPh sb="10" eb="12">
      <t>ジカン</t>
    </rPh>
    <rPh sb="13" eb="15">
      <t>イドウ</t>
    </rPh>
    <rPh sb="15" eb="17">
      <t>ジカン</t>
    </rPh>
    <rPh sb="27" eb="29">
      <t>テイキョウ</t>
    </rPh>
    <rPh sb="29" eb="31">
      <t>ジカン</t>
    </rPh>
    <rPh sb="33" eb="34">
      <t>ノゾ</t>
    </rPh>
    <phoneticPr fontId="3"/>
  </si>
  <si>
    <t>同行援護</t>
    <rPh sb="0" eb="2">
      <t>ドウコウ</t>
    </rPh>
    <rPh sb="2" eb="4">
      <t>エンゴ</t>
    </rPh>
    <phoneticPr fontId="3"/>
  </si>
  <si>
    <t>従業者</t>
    <phoneticPr fontId="3"/>
  </si>
  <si>
    <t>（平均利用者数）</t>
  </si>
  <si>
    <t>行動援護</t>
    <rPh sb="0" eb="4">
      <t>コウドウエンゴ</t>
    </rPh>
    <phoneticPr fontId="3"/>
  </si>
  <si>
    <t>療養介護</t>
    <rPh sb="0" eb="2">
      <t>リョウヨウ</t>
    </rPh>
    <rPh sb="2" eb="4">
      <t>カイゴ</t>
    </rPh>
    <phoneticPr fontId="8"/>
  </si>
  <si>
    <t>サービス管理責任者</t>
    <rPh sb="4" eb="6">
      <t>カンリ</t>
    </rPh>
    <rPh sb="6" eb="9">
      <t>セキニンシャ</t>
    </rPh>
    <phoneticPr fontId="3"/>
  </si>
  <si>
    <t>医師</t>
    <rPh sb="0" eb="2">
      <t>イシ</t>
    </rPh>
    <phoneticPr fontId="3"/>
  </si>
  <si>
    <t>看護職員</t>
    <rPh sb="0" eb="4">
      <t>カンゴショクイン</t>
    </rPh>
    <phoneticPr fontId="3"/>
  </si>
  <si>
    <t>＜前年度の平均値＞※新規申請の場合は推定数を記載ください。</t>
    <rPh sb="1" eb="2">
      <t>ゼン</t>
    </rPh>
    <rPh sb="2" eb="4">
      <t>ネンド</t>
    </rPh>
    <rPh sb="5" eb="8">
      <t>ヘイキンチ</t>
    </rPh>
    <rPh sb="10" eb="12">
      <t>シンキ</t>
    </rPh>
    <rPh sb="12" eb="14">
      <t>シンセイ</t>
    </rPh>
    <rPh sb="15" eb="17">
      <t>バアイ</t>
    </rPh>
    <rPh sb="18" eb="21">
      <t>スイテイスウ</t>
    </rPh>
    <rPh sb="22" eb="24">
      <t>キサイ</t>
    </rPh>
    <phoneticPr fontId="8"/>
  </si>
  <si>
    <t>計</t>
    <rPh sb="0" eb="1">
      <t>ケイ</t>
    </rPh>
    <phoneticPr fontId="8"/>
  </si>
  <si>
    <t>平均利用者数</t>
    <rPh sb="0" eb="2">
      <t>ヘイキン</t>
    </rPh>
    <rPh sb="2" eb="6">
      <t>リヨウシャスウ</t>
    </rPh>
    <phoneticPr fontId="8"/>
  </si>
  <si>
    <t>利用者延べ数</t>
    <rPh sb="3" eb="4">
      <t>ノ</t>
    </rPh>
    <phoneticPr fontId="8"/>
  </si>
  <si>
    <t>開所日数</t>
    <rPh sb="0" eb="2">
      <t>カイショ</t>
    </rPh>
    <rPh sb="2" eb="4">
      <t>ニッスウ</t>
    </rPh>
    <phoneticPr fontId="4"/>
  </si>
  <si>
    <t>生活支援員</t>
    <rPh sb="0" eb="5">
      <t>セイカツシエンイン</t>
    </rPh>
    <phoneticPr fontId="3"/>
  </si>
  <si>
    <t>兼務</t>
    <rPh sb="0" eb="2">
      <t>ケンム</t>
    </rPh>
    <phoneticPr fontId="8"/>
  </si>
  <si>
    <t>生活介護</t>
    <rPh sb="0" eb="2">
      <t>セイカツ</t>
    </rPh>
    <rPh sb="2" eb="4">
      <t>カイゴ</t>
    </rPh>
    <phoneticPr fontId="8"/>
  </si>
  <si>
    <t>重度障害者等包括支援</t>
    <rPh sb="0" eb="10">
      <t>ジュウドショウガイシャトウホウカツシエン</t>
    </rPh>
    <phoneticPr fontId="8"/>
  </si>
  <si>
    <t>機能訓練</t>
    <rPh sb="0" eb="2">
      <t>キノウ</t>
    </rPh>
    <rPh sb="2" eb="4">
      <t>クンレン</t>
    </rPh>
    <phoneticPr fontId="8"/>
  </si>
  <si>
    <t>理学療法士</t>
    <rPh sb="0" eb="5">
      <t>リガクリョウホウシ</t>
    </rPh>
    <phoneticPr fontId="3"/>
  </si>
  <si>
    <t>生活訓練</t>
    <rPh sb="0" eb="2">
      <t>セイカツ</t>
    </rPh>
    <rPh sb="2" eb="4">
      <t>クンレン</t>
    </rPh>
    <phoneticPr fontId="8"/>
  </si>
  <si>
    <t>地域移行支援員</t>
    <rPh sb="0" eb="4">
      <t>チイキイコウ</t>
    </rPh>
    <rPh sb="4" eb="7">
      <t>シエンイン</t>
    </rPh>
    <phoneticPr fontId="3"/>
  </si>
  <si>
    <t>就労選択支援員</t>
    <rPh sb="0" eb="2">
      <t>シュウロウ</t>
    </rPh>
    <rPh sb="2" eb="4">
      <t>センタク</t>
    </rPh>
    <rPh sb="4" eb="7">
      <t>シエンイン</t>
    </rPh>
    <phoneticPr fontId="3"/>
  </si>
  <si>
    <t>就労移行支援</t>
    <rPh sb="0" eb="2">
      <t>シュウロウ</t>
    </rPh>
    <rPh sb="2" eb="4">
      <t>イコウ</t>
    </rPh>
    <rPh sb="4" eb="6">
      <t>シエン</t>
    </rPh>
    <phoneticPr fontId="8"/>
  </si>
  <si>
    <t>就労支援員</t>
    <rPh sb="0" eb="5">
      <t>シュウロウシエンイン</t>
    </rPh>
    <phoneticPr fontId="3"/>
  </si>
  <si>
    <t>職業指導員</t>
    <rPh sb="0" eb="4">
      <t>ショクギョウシドウ</t>
    </rPh>
    <rPh sb="4" eb="5">
      <t>イン</t>
    </rPh>
    <phoneticPr fontId="3"/>
  </si>
  <si>
    <t>認定指定就労移行支援</t>
    <rPh sb="0" eb="2">
      <t>ニンテイ</t>
    </rPh>
    <rPh sb="2" eb="4">
      <t>シテイ</t>
    </rPh>
    <rPh sb="4" eb="6">
      <t>シュウロウ</t>
    </rPh>
    <rPh sb="6" eb="8">
      <t>イコウ</t>
    </rPh>
    <rPh sb="8" eb="10">
      <t>シエン</t>
    </rPh>
    <phoneticPr fontId="8"/>
  </si>
  <si>
    <t>生活支援員</t>
    <rPh sb="0" eb="2">
      <t>セイカツ</t>
    </rPh>
    <rPh sb="2" eb="5">
      <t>シエンイン</t>
    </rPh>
    <phoneticPr fontId="3"/>
  </si>
  <si>
    <t>就労継続支援Ａ型・Ｂ型</t>
    <rPh sb="0" eb="2">
      <t>シュウロウ</t>
    </rPh>
    <rPh sb="2" eb="4">
      <t>ケイゾク</t>
    </rPh>
    <rPh sb="4" eb="6">
      <t>シエン</t>
    </rPh>
    <rPh sb="7" eb="8">
      <t>ガタ</t>
    </rPh>
    <rPh sb="10" eb="11">
      <t>ガタ</t>
    </rPh>
    <phoneticPr fontId="8"/>
  </si>
  <si>
    <t>就労定着支援</t>
    <rPh sb="0" eb="2">
      <t>シュウロウ</t>
    </rPh>
    <rPh sb="2" eb="4">
      <t>テイチャク</t>
    </rPh>
    <rPh sb="4" eb="6">
      <t>シエン</t>
    </rPh>
    <phoneticPr fontId="8"/>
  </si>
  <si>
    <t>就労定着支援員</t>
    <rPh sb="0" eb="2">
      <t>シュウロウ</t>
    </rPh>
    <rPh sb="2" eb="7">
      <t>テイチャクシエンイン</t>
    </rPh>
    <phoneticPr fontId="3"/>
  </si>
  <si>
    <t>自立生活援助</t>
    <rPh sb="0" eb="2">
      <t>ジリツ</t>
    </rPh>
    <rPh sb="2" eb="4">
      <t>セイカツ</t>
    </rPh>
    <rPh sb="4" eb="6">
      <t>エンジョ</t>
    </rPh>
    <phoneticPr fontId="8"/>
  </si>
  <si>
    <t>地域生活支援員</t>
    <rPh sb="0" eb="7">
      <t>チイキセイカツシエンイン</t>
    </rPh>
    <phoneticPr fontId="3"/>
  </si>
  <si>
    <t>サービス管理責任者
（常勤の場合）</t>
    <rPh sb="4" eb="6">
      <t>カンリ</t>
    </rPh>
    <rPh sb="6" eb="9">
      <t>セキニンシャ</t>
    </rPh>
    <rPh sb="11" eb="13">
      <t>ジョウキン</t>
    </rPh>
    <rPh sb="14" eb="16">
      <t>バアイ</t>
    </rPh>
    <phoneticPr fontId="3"/>
  </si>
  <si>
    <t>サービス管理責任者
（常勤以外の場合）</t>
    <rPh sb="4" eb="6">
      <t>カンリ</t>
    </rPh>
    <rPh sb="6" eb="8">
      <t>セキニン</t>
    </rPh>
    <rPh sb="8" eb="9">
      <t>シャ</t>
    </rPh>
    <rPh sb="11" eb="13">
      <t>ジョウキン</t>
    </rPh>
    <rPh sb="13" eb="15">
      <t>イガイ</t>
    </rPh>
    <rPh sb="16" eb="18">
      <t>バアイ</t>
    </rPh>
    <phoneticPr fontId="3"/>
  </si>
  <si>
    <t>地域生活支援員の数の標準</t>
    <rPh sb="0" eb="7">
      <t>チイキセイカツシエンイン</t>
    </rPh>
    <rPh sb="8" eb="9">
      <t>カズ</t>
    </rPh>
    <rPh sb="10" eb="12">
      <t>ヒョウジュン</t>
    </rPh>
    <phoneticPr fontId="3"/>
  </si>
  <si>
    <t>共同生活援助・介護サービス包括型</t>
    <rPh sb="0" eb="2">
      <t>キョウドウ</t>
    </rPh>
    <rPh sb="2" eb="4">
      <t>セイカツ</t>
    </rPh>
    <rPh sb="4" eb="6">
      <t>エンジョ</t>
    </rPh>
    <phoneticPr fontId="8"/>
  </si>
  <si>
    <t>世話人</t>
    <rPh sb="0" eb="3">
      <t>セワニン</t>
    </rPh>
    <phoneticPr fontId="3"/>
  </si>
  <si>
    <t>共同生活援助・外部サービス利用型</t>
    <rPh sb="0" eb="2">
      <t>キョウドウ</t>
    </rPh>
    <rPh sb="2" eb="4">
      <t>セイカツ</t>
    </rPh>
    <rPh sb="4" eb="6">
      <t>エンジョ</t>
    </rPh>
    <phoneticPr fontId="8"/>
  </si>
  <si>
    <t>共同生活援助・日中サービス支援型</t>
    <rPh sb="0" eb="2">
      <t>キョウドウ</t>
    </rPh>
    <rPh sb="2" eb="4">
      <t>セイカツ</t>
    </rPh>
    <rPh sb="4" eb="6">
      <t>エンジョ</t>
    </rPh>
    <phoneticPr fontId="8"/>
  </si>
  <si>
    <t>障害者支援施設</t>
    <rPh sb="0" eb="3">
      <t>ショウガイシャ</t>
    </rPh>
    <rPh sb="3" eb="5">
      <t>シエン</t>
    </rPh>
    <rPh sb="5" eb="7">
      <t>シセツ</t>
    </rPh>
    <phoneticPr fontId="8"/>
  </si>
  <si>
    <t>一般相談支援事業</t>
    <rPh sb="2" eb="4">
      <t>ソウダン</t>
    </rPh>
    <rPh sb="4" eb="6">
      <t>シエン</t>
    </rPh>
    <rPh sb="6" eb="8">
      <t>ジギョウ</t>
    </rPh>
    <phoneticPr fontId="8"/>
  </si>
  <si>
    <t>特定相談支援・障害児相談支援</t>
    <rPh sb="0" eb="2">
      <t>トクテイ</t>
    </rPh>
    <rPh sb="2" eb="4">
      <t>ソウダン</t>
    </rPh>
    <rPh sb="4" eb="6">
      <t>シエン</t>
    </rPh>
    <rPh sb="7" eb="10">
      <t>ショウガイジ</t>
    </rPh>
    <rPh sb="10" eb="12">
      <t>ソウダン</t>
    </rPh>
    <rPh sb="12" eb="14">
      <t>シエン</t>
    </rPh>
    <phoneticPr fontId="1"/>
  </si>
  <si>
    <t>相談支援専門員</t>
    <rPh sb="0" eb="7">
      <t>ソウダンシエンセンモンイン</t>
    </rPh>
    <phoneticPr fontId="3"/>
  </si>
  <si>
    <t>相談支援員</t>
    <rPh sb="0" eb="2">
      <t>ソウダン</t>
    </rPh>
    <rPh sb="2" eb="5">
      <t>シエンイン</t>
    </rPh>
    <phoneticPr fontId="3"/>
  </si>
  <si>
    <t>児童発達支援・放課後等デイサービス</t>
    <rPh sb="0" eb="2">
      <t>ジドウ</t>
    </rPh>
    <rPh sb="2" eb="4">
      <t>ハッタツ</t>
    </rPh>
    <rPh sb="4" eb="6">
      <t>シエン</t>
    </rPh>
    <rPh sb="7" eb="11">
      <t>ホウカゴトウ</t>
    </rPh>
    <phoneticPr fontId="1"/>
  </si>
  <si>
    <t>児童指導員</t>
    <rPh sb="0" eb="2">
      <t>ジドウ</t>
    </rPh>
    <rPh sb="2" eb="5">
      <t>シドウイン</t>
    </rPh>
    <phoneticPr fontId="3"/>
  </si>
  <si>
    <t>保育士</t>
    <rPh sb="0" eb="3">
      <t>ホイクシ</t>
    </rPh>
    <phoneticPr fontId="3"/>
  </si>
  <si>
    <t>その他職員</t>
    <rPh sb="2" eb="3">
      <t>タ</t>
    </rPh>
    <rPh sb="3" eb="5">
      <t>ショクイン</t>
    </rPh>
    <phoneticPr fontId="3"/>
  </si>
  <si>
    <t>児童発達支援・主として重症心身障害児を対象とする場合</t>
    <rPh sb="0" eb="6">
      <t>ジドウハッタツシエン</t>
    </rPh>
    <rPh sb="7" eb="8">
      <t>シュ</t>
    </rPh>
    <rPh sb="11" eb="13">
      <t>ジュウショウ</t>
    </rPh>
    <rPh sb="13" eb="15">
      <t>シンシン</t>
    </rPh>
    <rPh sb="15" eb="18">
      <t>ショウガイジ</t>
    </rPh>
    <rPh sb="19" eb="21">
      <t>タイショウ</t>
    </rPh>
    <rPh sb="24" eb="26">
      <t>バアイ</t>
    </rPh>
    <phoneticPr fontId="3"/>
  </si>
  <si>
    <t>嘱託医</t>
    <rPh sb="0" eb="2">
      <t>ショクタク</t>
    </rPh>
    <phoneticPr fontId="3"/>
  </si>
  <si>
    <t>児童発達支援・児童発達支援センターであるもの</t>
    <rPh sb="0" eb="6">
      <t>ジドウハッタツシエン</t>
    </rPh>
    <rPh sb="7" eb="11">
      <t>ジドウハッタツ</t>
    </rPh>
    <rPh sb="11" eb="13">
      <t>シエン</t>
    </rPh>
    <phoneticPr fontId="3"/>
  </si>
  <si>
    <t>居宅訪問型児童発達支援</t>
    <rPh sb="0" eb="2">
      <t>キョタク</t>
    </rPh>
    <rPh sb="2" eb="4">
      <t>ホウモン</t>
    </rPh>
    <rPh sb="4" eb="5">
      <t>ガタ</t>
    </rPh>
    <rPh sb="5" eb="7">
      <t>ジドウ</t>
    </rPh>
    <rPh sb="7" eb="9">
      <t>ハッタツ</t>
    </rPh>
    <rPh sb="9" eb="11">
      <t>シエン</t>
    </rPh>
    <phoneticPr fontId="1"/>
  </si>
  <si>
    <t>児童発達支援管理責任者</t>
    <rPh sb="0" eb="2">
      <t>ジドウ</t>
    </rPh>
    <rPh sb="2" eb="6">
      <t>ハッタツシエン</t>
    </rPh>
    <rPh sb="6" eb="8">
      <t>カンリ</t>
    </rPh>
    <rPh sb="8" eb="11">
      <t>セキニンシャ</t>
    </rPh>
    <phoneticPr fontId="3"/>
  </si>
  <si>
    <t>訪問支援員</t>
    <rPh sb="0" eb="2">
      <t>ホウモン</t>
    </rPh>
    <rPh sb="2" eb="5">
      <t>シエンイン</t>
    </rPh>
    <phoneticPr fontId="3"/>
  </si>
  <si>
    <t>保育所等訪問支援</t>
    <rPh sb="0" eb="3">
      <t>ホイクショ</t>
    </rPh>
    <rPh sb="3" eb="4">
      <t>トウ</t>
    </rPh>
    <rPh sb="4" eb="6">
      <t>ホウモン</t>
    </rPh>
    <rPh sb="6" eb="8">
      <t>シエン</t>
    </rPh>
    <phoneticPr fontId="1"/>
  </si>
  <si>
    <t>福祉型障害児入所施設</t>
    <rPh sb="0" eb="3">
      <t>フクシガタ</t>
    </rPh>
    <rPh sb="3" eb="6">
      <t>ショウガイジ</t>
    </rPh>
    <rPh sb="6" eb="8">
      <t>ニュウショ</t>
    </rPh>
    <rPh sb="8" eb="10">
      <t>シセツ</t>
    </rPh>
    <phoneticPr fontId="1"/>
  </si>
  <si>
    <t>心理担当職員</t>
    <rPh sb="0" eb="6">
      <t>シンリタントウショクイン</t>
    </rPh>
    <phoneticPr fontId="3"/>
  </si>
  <si>
    <t>医療型障害児入所施設</t>
    <rPh sb="0" eb="2">
      <t>イリョウ</t>
    </rPh>
    <rPh sb="2" eb="3">
      <t>ガタ</t>
    </rPh>
    <rPh sb="3" eb="6">
      <t>ショウガイジ</t>
    </rPh>
    <rPh sb="6" eb="8">
      <t>ニュウショ</t>
    </rPh>
    <rPh sb="8" eb="10">
      <t>シセツ</t>
    </rPh>
    <phoneticPr fontId="1"/>
  </si>
  <si>
    <t>職種①</t>
    <rPh sb="0" eb="2">
      <t>ショクシュ</t>
    </rPh>
    <phoneticPr fontId="3"/>
  </si>
  <si>
    <t>職種②</t>
    <rPh sb="0" eb="2">
      <t>ショクシュ</t>
    </rPh>
    <phoneticPr fontId="3"/>
  </si>
  <si>
    <t>職種③</t>
    <rPh sb="0" eb="2">
      <t>ショクシュ</t>
    </rPh>
    <phoneticPr fontId="3"/>
  </si>
  <si>
    <t>職種④</t>
    <rPh sb="0" eb="2">
      <t>ショクシュ</t>
    </rPh>
    <phoneticPr fontId="3"/>
  </si>
  <si>
    <t>職種⑤</t>
    <rPh sb="0" eb="2">
      <t>ショクシュ</t>
    </rPh>
    <phoneticPr fontId="3"/>
  </si>
  <si>
    <t>職種⑥</t>
    <rPh sb="0" eb="2">
      <t>ショクシュ</t>
    </rPh>
    <phoneticPr fontId="3"/>
  </si>
  <si>
    <t>職種⑦</t>
    <rPh sb="0" eb="2">
      <t>ショクシュ</t>
    </rPh>
    <phoneticPr fontId="3"/>
  </si>
  <si>
    <t>職種⑧</t>
    <rPh sb="0" eb="2">
      <t>ショクシュ</t>
    </rPh>
    <phoneticPr fontId="3"/>
  </si>
  <si>
    <t>職種⑨</t>
    <phoneticPr fontId="3"/>
  </si>
  <si>
    <t>職種⑩</t>
    <phoneticPr fontId="3"/>
  </si>
  <si>
    <t>居宅介護</t>
    <phoneticPr fontId="8"/>
  </si>
  <si>
    <t>作業療法士</t>
    <rPh sb="0" eb="5">
      <t>サギョウリョウホウシ</t>
    </rPh>
    <phoneticPr fontId="3"/>
  </si>
  <si>
    <t>言語聴覚士</t>
    <rPh sb="0" eb="2">
      <t>ゲンゴ</t>
    </rPh>
    <rPh sb="2" eb="5">
      <t>チョウカクシ</t>
    </rPh>
    <phoneticPr fontId="3"/>
  </si>
  <si>
    <t>短期入所・併設型</t>
    <rPh sb="0" eb="2">
      <t>タンキ</t>
    </rPh>
    <rPh sb="2" eb="4">
      <t>ニュウショ</t>
    </rPh>
    <rPh sb="5" eb="8">
      <t>ヘイセツガタ</t>
    </rPh>
    <phoneticPr fontId="8"/>
  </si>
  <si>
    <t>短期入所・空床利用型</t>
    <rPh sb="0" eb="2">
      <t>タンキ</t>
    </rPh>
    <rPh sb="2" eb="4">
      <t>ニュウショ</t>
    </rPh>
    <rPh sb="5" eb="7">
      <t>クウショウ</t>
    </rPh>
    <rPh sb="7" eb="10">
      <t>リヨウガタ</t>
    </rPh>
    <phoneticPr fontId="8"/>
  </si>
  <si>
    <t>短期入所・単独型</t>
    <rPh sb="0" eb="2">
      <t>タンキ</t>
    </rPh>
    <rPh sb="2" eb="4">
      <t>ニュウショ</t>
    </rPh>
    <rPh sb="5" eb="8">
      <t>タンドクガタ</t>
    </rPh>
    <phoneticPr fontId="8"/>
  </si>
  <si>
    <t>重度障害者等包括支援</t>
    <rPh sb="0" eb="2">
      <t>ジュウド</t>
    </rPh>
    <rPh sb="2" eb="5">
      <t>ショウガイシャ</t>
    </rPh>
    <rPh sb="5" eb="6">
      <t>ナド</t>
    </rPh>
    <rPh sb="6" eb="8">
      <t>ホウカツ</t>
    </rPh>
    <rPh sb="8" eb="10">
      <t>シエン</t>
    </rPh>
    <phoneticPr fontId="8"/>
  </si>
  <si>
    <t>夜間支援従事者</t>
    <rPh sb="0" eb="7">
      <t>ヤカンシエンジュウジシャ</t>
    </rPh>
    <phoneticPr fontId="3"/>
  </si>
  <si>
    <t>就労支援員</t>
    <rPh sb="0" eb="2">
      <t>シュウロウ</t>
    </rPh>
    <rPh sb="2" eb="5">
      <t>シエンイン</t>
    </rPh>
    <phoneticPr fontId="3"/>
  </si>
  <si>
    <t>職業指導員</t>
    <rPh sb="0" eb="2">
      <t>ショクギョウ</t>
    </rPh>
    <rPh sb="2" eb="4">
      <t>シドウ</t>
    </rPh>
    <rPh sb="4" eb="5">
      <t>イン</t>
    </rPh>
    <phoneticPr fontId="3"/>
  </si>
  <si>
    <t>就労選択支援</t>
    <rPh sb="0" eb="2">
      <t>シュウロウ</t>
    </rPh>
    <rPh sb="2" eb="4">
      <t>センタク</t>
    </rPh>
    <rPh sb="4" eb="6">
      <t>シエン</t>
    </rPh>
    <phoneticPr fontId="3"/>
  </si>
  <si>
    <t>機能訓練担当職員</t>
    <rPh sb="0" eb="4">
      <t>キノウクンレン</t>
    </rPh>
    <rPh sb="4" eb="6">
      <t>タントウ</t>
    </rPh>
    <rPh sb="6" eb="8">
      <t>ショクイン</t>
    </rPh>
    <phoneticPr fontId="3"/>
  </si>
  <si>
    <t>栄養士</t>
    <rPh sb="0" eb="3">
      <t>エイヨウシ</t>
    </rPh>
    <phoneticPr fontId="3"/>
  </si>
  <si>
    <t>調理員</t>
    <rPh sb="0" eb="3">
      <t>チョウリイン</t>
    </rPh>
    <phoneticPr fontId="3"/>
  </si>
  <si>
    <t>理学療法士又は作業療法士</t>
    <rPh sb="0" eb="5">
      <t>リガクリョウホウシ</t>
    </rPh>
    <rPh sb="5" eb="6">
      <t>マタ</t>
    </rPh>
    <rPh sb="7" eb="12">
      <t>サギョウリョウホウシ</t>
    </rPh>
    <phoneticPr fontId="3"/>
  </si>
  <si>
    <t>職業指導員</t>
    <rPh sb="0" eb="5">
      <t>ショクギョウシドウイン</t>
    </rPh>
    <phoneticPr fontId="3"/>
  </si>
  <si>
    <t>予定</t>
  </si>
  <si>
    <t>○○</t>
    <phoneticPr fontId="28"/>
  </si>
  <si>
    <t>訪問介護○○</t>
    <rPh sb="0" eb="4">
      <t>ホウモンカイゴ</t>
    </rPh>
    <phoneticPr fontId="28"/>
  </si>
  <si>
    <t>管理者兼サービス提供責任者</t>
    <rPh sb="0" eb="3">
      <t>カンリシャ</t>
    </rPh>
    <rPh sb="3" eb="4">
      <t>ケン</t>
    </rPh>
    <rPh sb="8" eb="13">
      <t>テイキョウセキニンシャ</t>
    </rPh>
    <phoneticPr fontId="28"/>
  </si>
  <si>
    <t>介護福祉士</t>
    <rPh sb="0" eb="5">
      <t>カイゴフクシシ</t>
    </rPh>
    <phoneticPr fontId="28"/>
  </si>
  <si>
    <t>初任者研修</t>
    <rPh sb="0" eb="5">
      <t>ショニンシャケンシュウ</t>
    </rPh>
    <phoneticPr fontId="28"/>
  </si>
  <si>
    <t>看護師</t>
    <rPh sb="0" eb="3">
      <t>カンゴシ</t>
    </rPh>
    <phoneticPr fontId="28"/>
  </si>
  <si>
    <t>△△</t>
    <phoneticPr fontId="28"/>
  </si>
  <si>
    <t>××</t>
    <phoneticPr fontId="28"/>
  </si>
  <si>
    <t>◇◇</t>
    <phoneticPr fontId="28"/>
  </si>
  <si>
    <t>訪問介護／ヘルパー</t>
    <rPh sb="0" eb="4">
      <t>ホウモンカイゴ</t>
    </rPh>
    <phoneticPr fontId="28"/>
  </si>
  <si>
    <t>合計</t>
    <rPh sb="0" eb="2">
      <t>ゴウケイ</t>
    </rPh>
    <phoneticPr fontId="3"/>
  </si>
  <si>
    <t>　　勤務形態の区分</t>
    <rPh sb="2" eb="4">
      <t>キンム</t>
    </rPh>
    <rPh sb="4" eb="6">
      <t>ケイタイ</t>
    </rPh>
    <rPh sb="7" eb="9">
      <t>クブン</t>
    </rPh>
    <phoneticPr fontId="2"/>
  </si>
  <si>
    <t>相談支援専門員</t>
    <rPh sb="0" eb="2">
      <t>ソウダン</t>
    </rPh>
    <rPh sb="2" eb="4">
      <t>シエン</t>
    </rPh>
    <rPh sb="4" eb="7">
      <t>センモンイン</t>
    </rPh>
    <phoneticPr fontId="3"/>
  </si>
  <si>
    <t>（参考様式５－２）従業者の勤務の体制及び勤務形態一覧表</t>
    <rPh sb="1" eb="5">
      <t>サンコウヨウシキ</t>
    </rPh>
    <rPh sb="9" eb="12">
      <t>ジュウギョウシャ</t>
    </rPh>
    <rPh sb="13" eb="15">
      <t>キンム</t>
    </rPh>
    <rPh sb="16" eb="18">
      <t>タイセイ</t>
    </rPh>
    <rPh sb="18" eb="19">
      <t>オヨ</t>
    </rPh>
    <rPh sb="20" eb="22">
      <t>キンム</t>
    </rPh>
    <rPh sb="22" eb="24">
      <t>ケイタイ</t>
    </rPh>
    <rPh sb="24" eb="27">
      <t>イチランヒョウ</t>
    </rPh>
    <phoneticPr fontId="8"/>
  </si>
</sst>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6" formatCode="&quot;¥&quot;#,##0;[Red]&quot;¥&quot;\-#,##0"/>
    <numFmt numFmtId="176" formatCode="0.0_ "/>
    <numFmt numFmtId="177" formatCode="[$-409]d;@"/>
    <numFmt numFmtId="178" formatCode="aaa"/>
    <numFmt numFmtId="179" formatCode="[$-409]d&quot;月&quot;"/>
    <numFmt numFmtId="180" formatCode="0&quot;月&quot;"/>
  </numFmts>
  <fonts count="29" x14ac:knownFonts="1">
    <font>
      <sz val="11"/>
      <color theme="1"/>
      <name val="游ゴシック"/>
      <family val="3"/>
      <charset val="128"/>
      <scheme val="minor"/>
    </font>
    <font>
      <sz val="10"/>
      <color indexed="8"/>
      <name val="ＭＳ ゴシック"/>
      <family val="3"/>
      <charset val="128"/>
    </font>
    <font>
      <sz val="10"/>
      <name val="ＭＳ ゴシック"/>
      <family val="3"/>
      <charset val="128"/>
    </font>
    <font>
      <sz val="6"/>
      <name val="游ゴシック"/>
      <family val="3"/>
      <charset val="128"/>
    </font>
    <font>
      <sz val="6"/>
      <name val="ＭＳ ゴシック"/>
      <family val="3"/>
      <charset val="128"/>
    </font>
    <font>
      <sz val="9"/>
      <name val="ＭＳ ゴシック"/>
      <family val="3"/>
      <charset val="128"/>
    </font>
    <font>
      <sz val="11"/>
      <name val="ＭＳ Ｐゴシック"/>
      <family val="3"/>
      <charset val="128"/>
    </font>
    <font>
      <sz val="9"/>
      <name val="ＭＳ Ｐゴシック"/>
      <family val="3"/>
      <charset val="128"/>
    </font>
    <font>
      <sz val="6"/>
      <name val="ＭＳ Ｐゴシック"/>
      <family val="3"/>
      <charset val="128"/>
    </font>
    <font>
      <sz val="12"/>
      <name val="ＭＳ Ｐゴシック"/>
      <family val="3"/>
      <charset val="128"/>
    </font>
    <font>
      <sz val="8"/>
      <name val="ＭＳ Ｐゴシック"/>
      <family val="3"/>
      <charset val="128"/>
    </font>
    <font>
      <sz val="8"/>
      <color indexed="10"/>
      <name val="ＭＳ Ｐゴシック"/>
      <family val="3"/>
      <charset val="128"/>
    </font>
    <font>
      <sz val="12"/>
      <name val="ＭＳ ゴシック"/>
      <family val="3"/>
      <charset val="128"/>
    </font>
    <font>
      <sz val="11"/>
      <name val="ＭＳ ゴシック"/>
      <family val="3"/>
      <charset val="128"/>
    </font>
    <font>
      <sz val="8"/>
      <name val="ＭＳ ゴシック"/>
      <family val="3"/>
      <charset val="128"/>
    </font>
    <font>
      <u/>
      <sz val="9"/>
      <name val="ＭＳ ゴシック"/>
      <family val="3"/>
      <charset val="128"/>
    </font>
    <font>
      <b/>
      <u/>
      <sz val="9"/>
      <name val="ＭＳ ゴシック"/>
      <family val="3"/>
      <charset val="128"/>
    </font>
    <font>
      <b/>
      <sz val="9"/>
      <name val="ＭＳ ゴシック"/>
      <family val="3"/>
      <charset val="128"/>
    </font>
    <font>
      <b/>
      <sz val="11"/>
      <name val="ＭＳ ゴシック"/>
      <family val="3"/>
      <charset val="128"/>
    </font>
    <font>
      <sz val="10"/>
      <color theme="1"/>
      <name val="ＭＳ ゴシック"/>
      <family val="3"/>
      <charset val="128"/>
    </font>
    <font>
      <sz val="11"/>
      <color theme="1"/>
      <name val="ＭＳ ゴシック"/>
      <family val="3"/>
      <charset val="128"/>
    </font>
    <font>
      <sz val="10"/>
      <color theme="0"/>
      <name val="ＭＳ ゴシック"/>
      <family val="3"/>
      <charset val="128"/>
    </font>
    <font>
      <sz val="10"/>
      <color theme="1"/>
      <name val="游ゴシック"/>
      <family val="3"/>
      <charset val="128"/>
      <scheme val="minor"/>
    </font>
    <font>
      <sz val="9"/>
      <color theme="0"/>
      <name val="ＭＳ ゴシック"/>
      <family val="3"/>
      <charset val="128"/>
    </font>
    <font>
      <sz val="11"/>
      <name val="游ゴシック"/>
      <family val="3"/>
      <charset val="128"/>
      <scheme val="minor"/>
    </font>
    <font>
      <sz val="7"/>
      <name val="ＭＳ ゴシック"/>
      <family val="3"/>
      <charset val="128"/>
    </font>
    <font>
      <sz val="9"/>
      <color rgb="FFFF0000"/>
      <name val="ＭＳ ゴシック"/>
      <family val="3"/>
      <charset val="128"/>
    </font>
    <font>
      <sz val="8"/>
      <color rgb="FFC00000"/>
      <name val="ＭＳ ゴシック"/>
      <family val="3"/>
      <charset val="128"/>
    </font>
    <font>
      <sz val="6"/>
      <name val="游ゴシック"/>
      <family val="3"/>
      <charset val="128"/>
      <scheme val="minor"/>
    </font>
  </fonts>
  <fills count="8">
    <fill>
      <patternFill patternType="none"/>
    </fill>
    <fill>
      <patternFill patternType="gray125"/>
    </fill>
    <fill>
      <patternFill patternType="solid">
        <fgColor indexed="22"/>
        <bgColor indexed="64"/>
      </patternFill>
    </fill>
    <fill>
      <patternFill patternType="solid">
        <fgColor theme="5" tint="0.79998168889431442"/>
        <bgColor indexed="64"/>
      </patternFill>
    </fill>
    <fill>
      <patternFill patternType="solid">
        <fgColor theme="8" tint="0.79998168889431442"/>
        <bgColor indexed="64"/>
      </patternFill>
    </fill>
    <fill>
      <patternFill patternType="solid">
        <fgColor theme="7" tint="0.79998168889431442"/>
        <bgColor indexed="64"/>
      </patternFill>
    </fill>
    <fill>
      <patternFill patternType="solid">
        <fgColor theme="4" tint="0.79998168889431442"/>
        <bgColor indexed="64"/>
      </patternFill>
    </fill>
    <fill>
      <patternFill patternType="solid">
        <fgColor theme="0" tint="-0.34998626667073579"/>
        <bgColor indexed="64"/>
      </patternFill>
    </fill>
  </fills>
  <borders count="52">
    <border>
      <left/>
      <right/>
      <top/>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thin">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thin">
        <color indexed="64"/>
      </left>
      <right/>
      <top/>
      <bottom style="dotted">
        <color indexed="64"/>
      </bottom>
      <diagonal/>
    </border>
    <border>
      <left/>
      <right/>
      <top/>
      <bottom style="dotted">
        <color indexed="64"/>
      </bottom>
      <diagonal/>
    </border>
    <border>
      <left/>
      <right style="medium">
        <color indexed="64"/>
      </right>
      <top/>
      <bottom style="dotted">
        <color indexed="64"/>
      </bottom>
      <diagonal/>
    </border>
    <border>
      <left style="thin">
        <color indexed="64"/>
      </left>
      <right/>
      <top/>
      <bottom style="thin">
        <color indexed="64"/>
      </bottom>
      <diagonal/>
    </border>
    <border>
      <left/>
      <right/>
      <top/>
      <bottom style="thin">
        <color indexed="64"/>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thin">
        <color indexed="64"/>
      </right>
      <top style="thin">
        <color indexed="64"/>
      </top>
      <bottom style="dashed">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medium">
        <color indexed="64"/>
      </left>
      <right/>
      <top/>
      <bottom/>
      <diagonal/>
    </border>
    <border>
      <left style="thin">
        <color indexed="64"/>
      </left>
      <right/>
      <top/>
      <bottom/>
      <diagonal/>
    </border>
    <border>
      <left/>
      <right style="medium">
        <color indexed="64"/>
      </right>
      <top/>
      <bottom/>
      <diagonal/>
    </border>
    <border>
      <left/>
      <right style="thin">
        <color indexed="64"/>
      </right>
      <top style="thin">
        <color indexed="64"/>
      </top>
      <bottom/>
      <diagonal/>
    </border>
    <border>
      <left style="thin">
        <color indexed="64"/>
      </left>
      <right style="thin">
        <color indexed="64"/>
      </right>
      <top/>
      <bottom/>
      <diagonal/>
    </border>
    <border>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medium">
        <color indexed="64"/>
      </right>
      <top style="thin">
        <color indexed="64"/>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style="thin">
        <color indexed="64"/>
      </bottom>
      <diagonal/>
    </border>
    <border>
      <left style="medium">
        <color indexed="64"/>
      </left>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style="thin">
        <color indexed="64"/>
      </right>
      <top style="thin">
        <color indexed="64"/>
      </top>
      <bottom style="thin">
        <color indexed="64"/>
      </bottom>
      <diagonal/>
    </border>
    <border>
      <left/>
      <right style="thin">
        <color indexed="64"/>
      </right>
      <top/>
      <bottom/>
      <diagonal/>
    </border>
    <border>
      <left style="thin">
        <color indexed="64"/>
      </left>
      <right style="thin">
        <color indexed="64"/>
      </right>
      <top/>
      <bottom style="dashed">
        <color indexed="64"/>
      </bottom>
      <diagonal/>
    </border>
    <border>
      <left style="thin">
        <color indexed="64"/>
      </left>
      <right/>
      <top/>
      <bottom style="dashed">
        <color indexed="64"/>
      </bottom>
      <diagonal/>
    </border>
    <border>
      <left style="thin">
        <color indexed="64"/>
      </left>
      <right style="thin">
        <color indexed="64"/>
      </right>
      <top style="thin">
        <color indexed="64"/>
      </top>
      <bottom/>
      <diagonal/>
    </border>
    <border>
      <left style="thin">
        <color indexed="64"/>
      </left>
      <right style="medium">
        <color indexed="64"/>
      </right>
      <top/>
      <bottom style="thin">
        <color indexed="64"/>
      </bottom>
      <diagonal/>
    </border>
    <border>
      <left style="medium">
        <color indexed="64"/>
      </left>
      <right/>
      <top style="thin">
        <color indexed="64"/>
      </top>
      <bottom/>
      <diagonal/>
    </border>
    <border>
      <left style="thin">
        <color indexed="64"/>
      </left>
      <right style="medium">
        <color indexed="64"/>
      </right>
      <top style="thin">
        <color indexed="64"/>
      </top>
      <bottom style="thin">
        <color indexed="64"/>
      </bottom>
      <diagonal/>
    </border>
    <border>
      <left style="medium">
        <color indexed="64"/>
      </left>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s>
  <cellStyleXfs count="10">
    <xf numFmtId="0" fontId="0" fillId="0" borderId="0">
      <alignment vertical="center"/>
    </xf>
    <xf numFmtId="0" fontId="6" fillId="0" borderId="0"/>
    <xf numFmtId="6" fontId="6" fillId="0" borderId="0" applyFont="0" applyFill="0" applyBorder="0" applyAlignment="0" applyProtection="0"/>
    <xf numFmtId="0" fontId="19" fillId="0" borderId="0">
      <alignment vertical="center"/>
    </xf>
    <xf numFmtId="0" fontId="6" fillId="0" borderId="0"/>
    <xf numFmtId="0" fontId="6" fillId="0" borderId="0"/>
    <xf numFmtId="0" fontId="20" fillId="0" borderId="0">
      <alignment vertical="center"/>
    </xf>
    <xf numFmtId="0" fontId="6" fillId="0" borderId="0">
      <alignment vertical="center"/>
    </xf>
    <xf numFmtId="0" fontId="6" fillId="0" borderId="0">
      <alignment vertical="center"/>
    </xf>
    <xf numFmtId="0" fontId="6" fillId="0" borderId="0">
      <alignment vertical="center"/>
    </xf>
  </cellStyleXfs>
  <cellXfs count="316">
    <xf numFmtId="0" fontId="0" fillId="0" borderId="0" xfId="0">
      <alignment vertical="center"/>
    </xf>
    <xf numFmtId="0" fontId="6" fillId="0" borderId="0" xfId="5" applyAlignment="1">
      <alignment horizontal="left" vertical="center"/>
    </xf>
    <xf numFmtId="0" fontId="6" fillId="0" borderId="0" xfId="5" applyAlignment="1">
      <alignment horizontal="center" vertical="center"/>
    </xf>
    <xf numFmtId="0" fontId="10" fillId="0" borderId="0" xfId="5" applyFont="1" applyAlignment="1">
      <alignment horizontal="left" vertical="center" wrapText="1"/>
    </xf>
    <xf numFmtId="0" fontId="6" fillId="0" borderId="1" xfId="5" applyBorder="1" applyAlignment="1">
      <alignment horizontal="center" vertical="center" wrapText="1"/>
    </xf>
    <xf numFmtId="0" fontId="7" fillId="0" borderId="2" xfId="5" applyFont="1" applyBorder="1" applyAlignment="1">
      <alignment horizontal="center" vertical="center" wrapText="1"/>
    </xf>
    <xf numFmtId="0" fontId="7" fillId="0" borderId="3" xfId="5" applyFont="1" applyBorder="1" applyAlignment="1">
      <alignment horizontal="left" vertical="top"/>
    </xf>
    <xf numFmtId="0" fontId="6" fillId="0" borderId="4" xfId="5" applyBorder="1" applyAlignment="1">
      <alignment horizontal="left" vertical="top"/>
    </xf>
    <xf numFmtId="0" fontId="6" fillId="0" borderId="5" xfId="5" applyBorder="1" applyAlignment="1">
      <alignment horizontal="left" vertical="top"/>
    </xf>
    <xf numFmtId="0" fontId="6" fillId="0" borderId="6" xfId="5" applyBorder="1" applyAlignment="1">
      <alignment horizontal="left" vertical="top"/>
    </xf>
    <xf numFmtId="0" fontId="6" fillId="0" borderId="7" xfId="5" applyBorder="1" applyAlignment="1">
      <alignment horizontal="left" vertical="top"/>
    </xf>
    <xf numFmtId="0" fontId="7" fillId="0" borderId="7" xfId="5" applyFont="1" applyBorder="1" applyAlignment="1">
      <alignment horizontal="right" vertical="top"/>
    </xf>
    <xf numFmtId="0" fontId="7" fillId="0" borderId="7" xfId="5" applyFont="1" applyBorder="1" applyAlignment="1">
      <alignment horizontal="left" vertical="top"/>
    </xf>
    <xf numFmtId="0" fontId="6" fillId="0" borderId="8" xfId="5" applyBorder="1" applyAlignment="1">
      <alignment horizontal="left" vertical="top"/>
    </xf>
    <xf numFmtId="0" fontId="6" fillId="0" borderId="2" xfId="5" applyBorder="1" applyAlignment="1">
      <alignment horizontal="center" vertical="center" wrapText="1"/>
    </xf>
    <xf numFmtId="0" fontId="6" fillId="0" borderId="9" xfId="5" applyBorder="1" applyAlignment="1">
      <alignment horizontal="left" vertical="top"/>
    </xf>
    <xf numFmtId="0" fontId="6" fillId="0" borderId="10" xfId="5" applyBorder="1" applyAlignment="1">
      <alignment horizontal="left" vertical="top"/>
    </xf>
    <xf numFmtId="0" fontId="6" fillId="0" borderId="11" xfId="5" applyBorder="1" applyAlignment="1">
      <alignment horizontal="left" vertical="top"/>
    </xf>
    <xf numFmtId="0" fontId="6" fillId="0" borderId="12" xfId="5" applyBorder="1" applyAlignment="1">
      <alignment horizontal="center" vertical="center" wrapText="1"/>
    </xf>
    <xf numFmtId="0" fontId="7" fillId="0" borderId="13" xfId="5" applyFont="1" applyBorder="1" applyAlignment="1">
      <alignment horizontal="center" vertical="center" shrinkToFit="1"/>
    </xf>
    <xf numFmtId="0" fontId="7" fillId="0" borderId="14" xfId="5" applyFont="1" applyBorder="1" applyAlignment="1">
      <alignment horizontal="center" vertical="center" shrinkToFit="1"/>
    </xf>
    <xf numFmtId="0" fontId="7" fillId="0" borderId="15" xfId="5" applyFont="1" applyBorder="1" applyAlignment="1">
      <alignment horizontal="center" vertical="center" shrinkToFit="1"/>
    </xf>
    <xf numFmtId="0" fontId="7" fillId="0" borderId="9" xfId="5" applyFont="1" applyBorder="1" applyAlignment="1">
      <alignment horizontal="center" vertical="center"/>
    </xf>
    <xf numFmtId="0" fontId="7" fillId="0" borderId="10" xfId="5" applyFont="1" applyBorder="1" applyAlignment="1">
      <alignment horizontal="center" vertical="center"/>
    </xf>
    <xf numFmtId="0" fontId="7" fillId="0" borderId="11" xfId="5" applyFont="1" applyBorder="1" applyAlignment="1">
      <alignment horizontal="center" vertical="center"/>
    </xf>
    <xf numFmtId="0" fontId="7" fillId="0" borderId="16" xfId="5" applyFont="1" applyBorder="1" applyAlignment="1">
      <alignment horizontal="center" vertical="center"/>
    </xf>
    <xf numFmtId="0" fontId="7" fillId="0" borderId="17" xfId="5" applyFont="1" applyBorder="1" applyAlignment="1">
      <alignment horizontal="center" vertical="center"/>
    </xf>
    <xf numFmtId="0" fontId="7" fillId="0" borderId="18" xfId="5" applyFont="1" applyBorder="1" applyAlignment="1">
      <alignment horizontal="center" vertical="center"/>
    </xf>
    <xf numFmtId="0" fontId="6" fillId="0" borderId="0" xfId="5" applyAlignment="1">
      <alignment vertical="center"/>
    </xf>
    <xf numFmtId="0" fontId="9" fillId="0" borderId="0" xfId="5" applyFont="1" applyAlignment="1">
      <alignment horizontal="center" vertical="center" shrinkToFit="1"/>
    </xf>
    <xf numFmtId="0" fontId="7" fillId="0" borderId="0" xfId="5" applyFont="1" applyAlignment="1">
      <alignment horizontal="center" vertical="center"/>
    </xf>
    <xf numFmtId="0" fontId="8" fillId="0" borderId="0" xfId="5" applyFont="1" applyAlignment="1">
      <alignment horizontal="left" vertical="center"/>
    </xf>
    <xf numFmtId="0" fontId="10" fillId="0" borderId="0" xfId="5" applyFont="1" applyAlignment="1">
      <alignment horizontal="left" vertical="top"/>
    </xf>
    <xf numFmtId="0" fontId="6" fillId="0" borderId="0" xfId="5" applyAlignment="1">
      <alignment horizontal="left"/>
    </xf>
    <xf numFmtId="0" fontId="6" fillId="0" borderId="19" xfId="5" applyBorder="1" applyAlignment="1">
      <alignment horizontal="center" vertical="center"/>
    </xf>
    <xf numFmtId="0" fontId="6" fillId="0" borderId="20" xfId="5" applyBorder="1" applyAlignment="1">
      <alignment horizontal="center" vertical="center"/>
    </xf>
    <xf numFmtId="0" fontId="7" fillId="0" borderId="2" xfId="9" applyFont="1" applyBorder="1">
      <alignment vertical="center"/>
    </xf>
    <xf numFmtId="0" fontId="7" fillId="0" borderId="0" xfId="9" applyFont="1">
      <alignment vertical="center"/>
    </xf>
    <xf numFmtId="0" fontId="7" fillId="0" borderId="16" xfId="9" applyFont="1" applyBorder="1">
      <alignment vertical="center"/>
    </xf>
    <xf numFmtId="0" fontId="7" fillId="0" borderId="17" xfId="9" applyFont="1" applyBorder="1">
      <alignment vertical="center"/>
    </xf>
    <xf numFmtId="0" fontId="7" fillId="0" borderId="12" xfId="9" applyFont="1" applyBorder="1">
      <alignment vertical="center"/>
    </xf>
    <xf numFmtId="0" fontId="6" fillId="0" borderId="3" xfId="5" applyBorder="1" applyAlignment="1">
      <alignment horizontal="center" vertical="center"/>
    </xf>
    <xf numFmtId="0" fontId="6" fillId="0" borderId="4" xfId="5" applyBorder="1" applyAlignment="1">
      <alignment horizontal="center" vertical="center"/>
    </xf>
    <xf numFmtId="0" fontId="6" fillId="0" borderId="5" xfId="5" applyBorder="1" applyAlignment="1">
      <alignment horizontal="center" vertical="center"/>
    </xf>
    <xf numFmtId="0" fontId="7" fillId="0" borderId="4" xfId="8" applyFont="1" applyBorder="1" applyAlignment="1">
      <alignment horizontal="center" vertical="center"/>
    </xf>
    <xf numFmtId="0" fontId="7" fillId="0" borderId="0" xfId="8" applyFont="1" applyAlignment="1">
      <alignment horizontal="center" vertical="center"/>
    </xf>
    <xf numFmtId="0" fontId="7" fillId="0" borderId="20" xfId="8" applyFont="1" applyBorder="1" applyAlignment="1">
      <alignment horizontal="center" vertical="center"/>
    </xf>
    <xf numFmtId="0" fontId="7" fillId="0" borderId="10" xfId="8" applyFont="1" applyBorder="1" applyAlignment="1">
      <alignment horizontal="center" vertical="center"/>
    </xf>
    <xf numFmtId="0" fontId="7" fillId="0" borderId="11" xfId="8" applyFont="1" applyBorder="1" applyAlignment="1">
      <alignment horizontal="center" vertical="center"/>
    </xf>
    <xf numFmtId="0" fontId="7" fillId="0" borderId="4" xfId="5" applyFont="1" applyBorder="1" applyAlignment="1">
      <alignment horizontal="center" vertical="center"/>
    </xf>
    <xf numFmtId="0" fontId="7" fillId="0" borderId="21" xfId="5" applyFont="1" applyBorder="1" applyAlignment="1">
      <alignment horizontal="center" vertical="center"/>
    </xf>
    <xf numFmtId="0" fontId="7" fillId="0" borderId="22" xfId="5" applyFont="1" applyBorder="1" applyAlignment="1">
      <alignment horizontal="center" vertical="center" shrinkToFit="1"/>
    </xf>
    <xf numFmtId="0" fontId="7" fillId="0" borderId="23" xfId="5" applyFont="1" applyBorder="1" applyAlignment="1">
      <alignment vertical="center"/>
    </xf>
    <xf numFmtId="0" fontId="7" fillId="0" borderId="10" xfId="5" applyFont="1" applyBorder="1" applyAlignment="1">
      <alignment vertical="center"/>
    </xf>
    <xf numFmtId="0" fontId="7" fillId="0" borderId="24" xfId="5" applyFont="1" applyBorder="1" applyAlignment="1">
      <alignment vertical="center"/>
    </xf>
    <xf numFmtId="0" fontId="6" fillId="0" borderId="25" xfId="5" applyBorder="1" applyAlignment="1">
      <alignment horizontal="center" vertical="center"/>
    </xf>
    <xf numFmtId="0" fontId="6" fillId="0" borderId="23" xfId="5" applyBorder="1" applyAlignment="1">
      <alignment horizontal="center" vertical="center"/>
    </xf>
    <xf numFmtId="0" fontId="6" fillId="0" borderId="26" xfId="5" applyBorder="1" applyAlignment="1">
      <alignment horizontal="center" vertical="center"/>
    </xf>
    <xf numFmtId="0" fontId="7" fillId="0" borderId="0" xfId="5" applyFont="1" applyAlignment="1">
      <alignment horizontal="left" vertical="center"/>
    </xf>
    <xf numFmtId="0" fontId="12" fillId="0" borderId="0" xfId="7" applyFont="1">
      <alignment vertical="center"/>
    </xf>
    <xf numFmtId="0" fontId="5" fillId="0" borderId="0" xfId="7" applyFont="1">
      <alignment vertical="center"/>
    </xf>
    <xf numFmtId="0" fontId="12" fillId="0" borderId="0" xfId="7" applyFont="1" applyAlignment="1">
      <alignment vertical="center" textRotation="255" shrinkToFit="1"/>
    </xf>
    <xf numFmtId="0" fontId="2" fillId="0" borderId="0" xfId="7" applyFont="1">
      <alignment vertical="center"/>
    </xf>
    <xf numFmtId="0" fontId="2" fillId="0" borderId="0" xfId="7" applyFont="1" applyAlignment="1">
      <alignment horizontal="center" vertical="center"/>
    </xf>
    <xf numFmtId="177" fontId="5" fillId="0" borderId="17" xfId="7" applyNumberFormat="1" applyFont="1" applyBorder="1">
      <alignment vertical="center"/>
    </xf>
    <xf numFmtId="178" fontId="5" fillId="0" borderId="17" xfId="7" applyNumberFormat="1" applyFont="1" applyBorder="1">
      <alignment vertical="center"/>
    </xf>
    <xf numFmtId="0" fontId="5" fillId="0" borderId="0" xfId="7" applyFont="1" applyAlignment="1">
      <alignment horizontal="center" vertical="center"/>
    </xf>
    <xf numFmtId="0" fontId="2" fillId="0" borderId="0" xfId="7" applyFont="1" applyAlignment="1">
      <alignment horizontal="left" vertical="center"/>
    </xf>
    <xf numFmtId="0" fontId="5" fillId="4" borderId="17" xfId="7" applyFont="1" applyFill="1" applyBorder="1" applyAlignment="1">
      <alignment horizontal="right" vertical="center"/>
    </xf>
    <xf numFmtId="0" fontId="5" fillId="0" borderId="16" xfId="7" applyFont="1" applyBorder="1" applyAlignment="1">
      <alignment horizontal="right" vertical="center"/>
    </xf>
    <xf numFmtId="176" fontId="5" fillId="0" borderId="17" xfId="7" applyNumberFormat="1" applyFont="1" applyBorder="1" applyAlignment="1">
      <alignment horizontal="right" vertical="center"/>
    </xf>
    <xf numFmtId="0" fontId="5" fillId="0" borderId="17" xfId="7" applyFont="1" applyBorder="1" applyAlignment="1">
      <alignment horizontal="right" vertical="center"/>
    </xf>
    <xf numFmtId="0" fontId="5" fillId="0" borderId="27" xfId="7" applyFont="1" applyBorder="1" applyAlignment="1">
      <alignment horizontal="right" vertical="center"/>
    </xf>
    <xf numFmtId="0" fontId="2" fillId="0" borderId="17" xfId="7" applyFont="1" applyBorder="1">
      <alignment vertical="center"/>
    </xf>
    <xf numFmtId="0" fontId="5" fillId="0" borderId="17" xfId="7" applyFont="1" applyBorder="1" applyAlignment="1">
      <alignment horizontal="center" vertical="center"/>
    </xf>
    <xf numFmtId="0" fontId="21" fillId="0" borderId="0" xfId="7" applyFont="1" applyAlignment="1">
      <alignment horizontal="center" vertical="center"/>
    </xf>
    <xf numFmtId="0" fontId="21" fillId="0" borderId="0" xfId="3" applyFont="1" applyAlignment="1">
      <alignment horizontal="center" vertical="center"/>
    </xf>
    <xf numFmtId="0" fontId="21" fillId="0" borderId="0" xfId="7" applyFont="1">
      <alignment vertical="center"/>
    </xf>
    <xf numFmtId="0" fontId="13" fillId="0" borderId="0" xfId="7" applyFont="1" applyAlignment="1">
      <alignment horizontal="left" vertical="center"/>
    </xf>
    <xf numFmtId="0" fontId="2" fillId="0" borderId="0" xfId="7" applyFont="1" applyAlignment="1">
      <alignment horizontal="right" vertical="center"/>
    </xf>
    <xf numFmtId="0" fontId="5" fillId="0" borderId="17" xfId="7" applyFont="1" applyBorder="1" applyAlignment="1">
      <alignment horizontal="center" vertical="center" wrapText="1"/>
    </xf>
    <xf numFmtId="0" fontId="5" fillId="3" borderId="25" xfId="7" applyFont="1" applyFill="1" applyBorder="1" applyAlignment="1">
      <alignment horizontal="center" vertical="center"/>
    </xf>
    <xf numFmtId="0" fontId="20" fillId="0" borderId="0" xfId="0" applyFont="1">
      <alignment vertical="center"/>
    </xf>
    <xf numFmtId="0" fontId="5" fillId="0" borderId="0" xfId="7" applyFont="1" applyAlignment="1">
      <alignment horizontal="left" vertical="center"/>
    </xf>
    <xf numFmtId="0" fontId="22" fillId="0" borderId="0" xfId="0" applyFont="1">
      <alignment vertical="center"/>
    </xf>
    <xf numFmtId="0" fontId="19" fillId="0" borderId="0" xfId="0" applyFont="1">
      <alignment vertical="center"/>
    </xf>
    <xf numFmtId="0" fontId="19" fillId="0" borderId="0" xfId="0" applyFont="1" applyAlignment="1">
      <alignment horizontal="right" vertical="center"/>
    </xf>
    <xf numFmtId="0" fontId="23" fillId="0" borderId="0" xfId="7" applyFont="1" applyAlignment="1">
      <alignment horizontal="center" vertical="center"/>
    </xf>
    <xf numFmtId="0" fontId="23" fillId="0" borderId="0" xfId="3" applyFont="1" applyAlignment="1">
      <alignment horizontal="center" vertical="center"/>
    </xf>
    <xf numFmtId="0" fontId="23" fillId="0" borderId="0" xfId="7" applyFont="1">
      <alignment vertical="center"/>
    </xf>
    <xf numFmtId="0" fontId="5" fillId="0" borderId="0" xfId="7" applyFont="1" applyAlignment="1">
      <alignment vertical="center" textRotation="255" shrinkToFit="1"/>
    </xf>
    <xf numFmtId="0" fontId="18" fillId="0" borderId="0" xfId="7" applyFont="1" applyAlignment="1">
      <alignment horizontal="left" vertical="center"/>
    </xf>
    <xf numFmtId="0" fontId="5" fillId="4" borderId="28" xfId="7" applyFont="1" applyFill="1" applyBorder="1" applyAlignment="1">
      <alignment horizontal="right" vertical="center"/>
    </xf>
    <xf numFmtId="0" fontId="5" fillId="0" borderId="17" xfId="7" applyFont="1" applyBorder="1" applyAlignment="1">
      <alignment vertical="center" textRotation="255" shrinkToFit="1"/>
    </xf>
    <xf numFmtId="179" fontId="5" fillId="0" borderId="17" xfId="7" applyNumberFormat="1" applyFont="1" applyBorder="1" applyAlignment="1">
      <alignment horizontal="center" vertical="center"/>
    </xf>
    <xf numFmtId="0" fontId="19" fillId="6" borderId="17" xfId="0" applyFont="1" applyFill="1" applyBorder="1">
      <alignment vertical="center"/>
    </xf>
    <xf numFmtId="0" fontId="2" fillId="0" borderId="0" xfId="3" applyFont="1" applyAlignment="1">
      <alignment horizontal="center" vertical="center"/>
    </xf>
    <xf numFmtId="0" fontId="5" fillId="0" borderId="17" xfId="3" applyFont="1" applyBorder="1" applyAlignment="1">
      <alignment horizontal="center" vertical="center"/>
    </xf>
    <xf numFmtId="0" fontId="5" fillId="0" borderId="25" xfId="3" applyFont="1" applyBorder="1" applyAlignment="1">
      <alignment horizontal="center" vertical="center"/>
    </xf>
    <xf numFmtId="0" fontId="5" fillId="3" borderId="17" xfId="7" applyFont="1" applyFill="1" applyBorder="1" applyAlignment="1">
      <alignment horizontal="left" vertical="center"/>
    </xf>
    <xf numFmtId="0" fontId="5" fillId="5" borderId="17" xfId="7" applyFont="1" applyFill="1" applyBorder="1">
      <alignment vertical="center"/>
    </xf>
    <xf numFmtId="0" fontId="5" fillId="5" borderId="25" xfId="7" applyFont="1" applyFill="1" applyBorder="1">
      <alignment vertical="center"/>
    </xf>
    <xf numFmtId="0" fontId="14" fillId="0" borderId="0" xfId="7" applyFont="1">
      <alignment vertical="center"/>
    </xf>
    <xf numFmtId="180" fontId="5" fillId="0" borderId="17" xfId="7" applyNumberFormat="1" applyFont="1" applyBorder="1" applyAlignment="1">
      <alignment horizontal="center" vertical="center"/>
    </xf>
    <xf numFmtId="0" fontId="5" fillId="4" borderId="17" xfId="7" applyFont="1" applyFill="1" applyBorder="1" applyAlignment="1">
      <alignment horizontal="center" vertical="center"/>
    </xf>
    <xf numFmtId="0" fontId="2" fillId="0" borderId="10" xfId="7" applyFont="1" applyBorder="1">
      <alignment vertical="center"/>
    </xf>
    <xf numFmtId="0" fontId="5" fillId="7" borderId="17" xfId="3" applyFont="1" applyFill="1" applyBorder="1" applyAlignment="1">
      <alignment horizontal="center" vertical="center"/>
    </xf>
    <xf numFmtId="0" fontId="5" fillId="0" borderId="4" xfId="7" applyFont="1" applyBorder="1">
      <alignment vertical="center"/>
    </xf>
    <xf numFmtId="0" fontId="5" fillId="0" borderId="4" xfId="7" applyFont="1" applyBorder="1" applyAlignment="1">
      <alignment horizontal="center" vertical="center"/>
    </xf>
    <xf numFmtId="0" fontId="12" fillId="0" borderId="0" xfId="7" applyFont="1" applyAlignment="1">
      <alignment horizontal="center" vertical="center"/>
    </xf>
    <xf numFmtId="0" fontId="24" fillId="0" borderId="0" xfId="0" applyFont="1">
      <alignment vertical="center"/>
    </xf>
    <xf numFmtId="176" fontId="5" fillId="0" borderId="27" xfId="7" applyNumberFormat="1" applyFont="1" applyBorder="1" applyAlignment="1">
      <alignment horizontal="right" vertical="center"/>
    </xf>
    <xf numFmtId="0" fontId="5" fillId="0" borderId="0" xfId="3" applyFont="1" applyAlignment="1">
      <alignment horizontal="center" vertical="center"/>
    </xf>
    <xf numFmtId="0" fontId="5" fillId="0" borderId="16" xfId="7" applyFont="1" applyBorder="1" applyAlignment="1">
      <alignment horizontal="center" vertical="center"/>
    </xf>
    <xf numFmtId="0" fontId="5" fillId="0" borderId="0" xfId="7" applyFont="1" applyAlignment="1">
      <alignment horizontal="center" vertical="center" wrapText="1"/>
    </xf>
    <xf numFmtId="0" fontId="5" fillId="0" borderId="4" xfId="7" applyFont="1" applyBorder="1" applyAlignment="1">
      <alignment vertical="center" wrapText="1"/>
    </xf>
    <xf numFmtId="0" fontId="5" fillId="0" borderId="0" xfId="7" applyFont="1" applyAlignment="1">
      <alignment vertical="center" wrapText="1"/>
    </xf>
    <xf numFmtId="0" fontId="26" fillId="0" borderId="4" xfId="7" applyFont="1" applyBorder="1">
      <alignment vertical="center"/>
    </xf>
    <xf numFmtId="0" fontId="26" fillId="0" borderId="0" xfId="7" applyFont="1">
      <alignment vertical="center"/>
    </xf>
    <xf numFmtId="0" fontId="14" fillId="0" borderId="17" xfId="7" applyFont="1" applyBorder="1" applyAlignment="1">
      <alignment horizontal="center" vertical="center"/>
    </xf>
    <xf numFmtId="0" fontId="14" fillId="0" borderId="16" xfId="7" applyFont="1" applyBorder="1" applyAlignment="1">
      <alignment horizontal="center" vertical="center"/>
    </xf>
    <xf numFmtId="0" fontId="6" fillId="0" borderId="0" xfId="5" applyAlignment="1">
      <alignment horizontal="right" vertical="center"/>
    </xf>
    <xf numFmtId="0" fontId="6" fillId="0" borderId="0" xfId="5" applyAlignment="1">
      <alignment horizontal="left" vertical="center"/>
    </xf>
    <xf numFmtId="0" fontId="7" fillId="0" borderId="44" xfId="5" applyFont="1" applyBorder="1" applyAlignment="1">
      <alignment horizontal="center" vertical="center"/>
    </xf>
    <xf numFmtId="0" fontId="7" fillId="0" borderId="45" xfId="5" applyFont="1" applyBorder="1" applyAlignment="1">
      <alignment horizontal="center" vertical="center"/>
    </xf>
    <xf numFmtId="0" fontId="6" fillId="2" borderId="45" xfId="5" applyFill="1" applyBorder="1" applyAlignment="1">
      <alignment horizontal="center" vertical="center"/>
    </xf>
    <xf numFmtId="0" fontId="6" fillId="2" borderId="46" xfId="5" applyFill="1" applyBorder="1" applyAlignment="1">
      <alignment horizontal="center" vertical="center"/>
    </xf>
    <xf numFmtId="0" fontId="7" fillId="0" borderId="47" xfId="5" applyFont="1" applyBorder="1" applyAlignment="1">
      <alignment horizontal="center" vertical="center"/>
    </xf>
    <xf numFmtId="0" fontId="7" fillId="0" borderId="48" xfId="5" applyFont="1" applyBorder="1" applyAlignment="1">
      <alignment horizontal="center" vertical="center"/>
    </xf>
    <xf numFmtId="0" fontId="6" fillId="0" borderId="49" xfId="5" applyBorder="1" applyAlignment="1">
      <alignment horizontal="center" vertical="center"/>
    </xf>
    <xf numFmtId="0" fontId="6" fillId="0" borderId="50" xfId="5" applyBorder="1" applyAlignment="1">
      <alignment horizontal="center" vertical="center"/>
    </xf>
    <xf numFmtId="0" fontId="6" fillId="0" borderId="50" xfId="5" applyBorder="1"/>
    <xf numFmtId="0" fontId="6" fillId="0" borderId="51" xfId="5" applyBorder="1"/>
    <xf numFmtId="0" fontId="7" fillId="0" borderId="16" xfId="5" applyFont="1" applyBorder="1" applyAlignment="1">
      <alignment horizontal="center" vertical="center"/>
    </xf>
    <xf numFmtId="0" fontId="7" fillId="0" borderId="17" xfId="5" applyFont="1" applyBorder="1" applyAlignment="1">
      <alignment horizontal="center" vertical="center"/>
    </xf>
    <xf numFmtId="0" fontId="6" fillId="0" borderId="19" xfId="5" applyBorder="1" applyAlignment="1">
      <alignment horizontal="center" vertical="center"/>
    </xf>
    <xf numFmtId="0" fontId="6" fillId="0" borderId="0" xfId="5" applyAlignment="1">
      <alignment horizontal="center" vertical="center"/>
    </xf>
    <xf numFmtId="0" fontId="6" fillId="0" borderId="0" xfId="5"/>
    <xf numFmtId="0" fontId="6" fillId="0" borderId="20" xfId="5" applyBorder="1"/>
    <xf numFmtId="0" fontId="7" fillId="0" borderId="4" xfId="5" applyFont="1" applyBorder="1" applyAlignment="1">
      <alignment horizontal="center" vertical="center"/>
    </xf>
    <xf numFmtId="0" fontId="7" fillId="0" borderId="21" xfId="5" applyFont="1" applyBorder="1" applyAlignment="1">
      <alignment horizontal="center" vertical="center"/>
    </xf>
    <xf numFmtId="0" fontId="7" fillId="0" borderId="0" xfId="5" applyFont="1" applyAlignment="1">
      <alignment horizontal="center" vertical="center"/>
    </xf>
    <xf numFmtId="0" fontId="7" fillId="0" borderId="36" xfId="5" applyFont="1" applyBorder="1" applyAlignment="1">
      <alignment horizontal="center" vertical="center"/>
    </xf>
    <xf numFmtId="0" fontId="7" fillId="0" borderId="10" xfId="5" applyFont="1" applyBorder="1" applyAlignment="1">
      <alignment horizontal="center" vertical="center"/>
    </xf>
    <xf numFmtId="0" fontId="7" fillId="0" borderId="24" xfId="5" applyFont="1" applyBorder="1" applyAlignment="1">
      <alignment horizontal="center" vertical="center"/>
    </xf>
    <xf numFmtId="0" fontId="7" fillId="0" borderId="7" xfId="5" applyFont="1" applyBorder="1" applyAlignment="1">
      <alignment horizontal="left" vertical="top"/>
    </xf>
    <xf numFmtId="0" fontId="6" fillId="0" borderId="17" xfId="5" applyBorder="1" applyAlignment="1">
      <alignment horizontal="center" vertical="center"/>
    </xf>
    <xf numFmtId="0" fontId="6" fillId="0" borderId="39" xfId="5" applyBorder="1" applyAlignment="1">
      <alignment horizontal="center" vertical="center"/>
    </xf>
    <xf numFmtId="0" fontId="7" fillId="0" borderId="39" xfId="5" applyFont="1" applyBorder="1" applyAlignment="1">
      <alignment horizontal="center" vertical="center"/>
    </xf>
    <xf numFmtId="0" fontId="7" fillId="0" borderId="29" xfId="5" applyFont="1" applyBorder="1" applyAlignment="1">
      <alignment horizontal="center" vertical="center" shrinkToFit="1"/>
    </xf>
    <xf numFmtId="0" fontId="7" fillId="0" borderId="23" xfId="5" applyFont="1" applyBorder="1" applyAlignment="1">
      <alignment horizontal="center" vertical="center" shrinkToFit="1"/>
    </xf>
    <xf numFmtId="0" fontId="7" fillId="0" borderId="24" xfId="5" applyFont="1" applyBorder="1" applyAlignment="1">
      <alignment horizontal="center" vertical="center" shrinkToFit="1"/>
    </xf>
    <xf numFmtId="0" fontId="7" fillId="0" borderId="25" xfId="5" applyFont="1" applyBorder="1" applyAlignment="1">
      <alignment horizontal="center" vertical="center"/>
    </xf>
    <xf numFmtId="0" fontId="7" fillId="0" borderId="23" xfId="5" applyFont="1" applyBorder="1" applyAlignment="1">
      <alignment horizontal="center" vertical="center"/>
    </xf>
    <xf numFmtId="0" fontId="6" fillId="0" borderId="23" xfId="5" applyBorder="1"/>
    <xf numFmtId="0" fontId="6" fillId="0" borderId="26" xfId="5" applyBorder="1"/>
    <xf numFmtId="0" fontId="7" fillId="0" borderId="41" xfId="5" applyFont="1" applyBorder="1" applyAlignment="1">
      <alignment horizontal="left" vertical="center" shrinkToFit="1"/>
    </xf>
    <xf numFmtId="0" fontId="6" fillId="0" borderId="21" xfId="5" applyBorder="1" applyAlignment="1">
      <alignment horizontal="left"/>
    </xf>
    <xf numFmtId="0" fontId="7" fillId="0" borderId="19" xfId="5" applyFont="1" applyBorder="1" applyAlignment="1">
      <alignment horizontal="center" vertical="center"/>
    </xf>
    <xf numFmtId="0" fontId="7" fillId="0" borderId="9" xfId="5" applyFont="1" applyBorder="1" applyAlignment="1">
      <alignment horizontal="center" vertical="center"/>
    </xf>
    <xf numFmtId="0" fontId="10" fillId="0" borderId="19" xfId="5" applyFont="1" applyBorder="1" applyAlignment="1">
      <alignment horizontal="left" vertical="top"/>
    </xf>
    <xf numFmtId="0" fontId="10" fillId="0" borderId="0" xfId="5" applyFont="1" applyAlignment="1">
      <alignment horizontal="left" vertical="top"/>
    </xf>
    <xf numFmtId="0" fontId="7" fillId="0" borderId="43" xfId="5" applyFont="1" applyBorder="1" applyAlignment="1">
      <alignment horizontal="left" vertical="top"/>
    </xf>
    <xf numFmtId="0" fontId="7" fillId="0" borderId="24" xfId="5" applyFont="1" applyBorder="1" applyAlignment="1">
      <alignment horizontal="left" vertical="top"/>
    </xf>
    <xf numFmtId="0" fontId="6" fillId="0" borderId="10" xfId="5" applyBorder="1" applyAlignment="1">
      <alignment horizontal="center"/>
    </xf>
    <xf numFmtId="0" fontId="6" fillId="0" borderId="24" xfId="5" applyBorder="1" applyAlignment="1">
      <alignment horizontal="center"/>
    </xf>
    <xf numFmtId="0" fontId="7" fillId="0" borderId="25" xfId="5" applyFont="1" applyBorder="1" applyAlignment="1">
      <alignment horizontal="center" vertical="center" shrinkToFit="1"/>
    </xf>
    <xf numFmtId="0" fontId="7" fillId="0" borderId="16" xfId="5" applyFont="1" applyBorder="1" applyAlignment="1">
      <alignment horizontal="center" vertical="center" shrinkToFit="1"/>
    </xf>
    <xf numFmtId="0" fontId="7" fillId="2" borderId="25" xfId="5" applyFont="1" applyFill="1" applyBorder="1" applyAlignment="1">
      <alignment horizontal="center" vertical="center"/>
    </xf>
    <xf numFmtId="0" fontId="7" fillId="2" borderId="23" xfId="5" applyFont="1" applyFill="1" applyBorder="1" applyAlignment="1">
      <alignment horizontal="center" vertical="center"/>
    </xf>
    <xf numFmtId="0" fontId="7" fillId="2" borderId="16" xfId="5" applyFont="1" applyFill="1" applyBorder="1" applyAlignment="1">
      <alignment horizontal="center" vertical="center"/>
    </xf>
    <xf numFmtId="0" fontId="7" fillId="2" borderId="26" xfId="5" applyFont="1" applyFill="1" applyBorder="1" applyAlignment="1">
      <alignment horizontal="center" vertical="center"/>
    </xf>
    <xf numFmtId="0" fontId="7" fillId="0" borderId="41" xfId="5" applyFont="1" applyBorder="1" applyAlignment="1">
      <alignment horizontal="center" vertical="center"/>
    </xf>
    <xf numFmtId="0" fontId="7" fillId="0" borderId="18" xfId="5" applyFont="1" applyBorder="1" applyAlignment="1">
      <alignment horizontal="center" vertical="center"/>
    </xf>
    <xf numFmtId="0" fontId="7" fillId="0" borderId="17" xfId="5" applyFont="1" applyBorder="1" applyAlignment="1">
      <alignment horizontal="center" vertical="center" shrinkToFit="1"/>
    </xf>
    <xf numFmtId="0" fontId="7" fillId="0" borderId="42" xfId="5" applyFont="1" applyBorder="1" applyAlignment="1">
      <alignment horizontal="center" vertical="center" shrinkToFit="1"/>
    </xf>
    <xf numFmtId="0" fontId="7" fillId="0" borderId="26" xfId="5" applyFont="1" applyBorder="1" applyAlignment="1">
      <alignment horizontal="center" vertical="center"/>
    </xf>
    <xf numFmtId="0" fontId="7" fillId="0" borderId="3" xfId="5" applyFont="1" applyBorder="1" applyAlignment="1">
      <alignment horizontal="center" vertical="center"/>
    </xf>
    <xf numFmtId="0" fontId="7" fillId="2" borderId="3" xfId="5" applyFont="1" applyFill="1" applyBorder="1" applyAlignment="1">
      <alignment horizontal="center" vertical="center"/>
    </xf>
    <xf numFmtId="0" fontId="7" fillId="2" borderId="4" xfId="5" applyFont="1" applyFill="1" applyBorder="1" applyAlignment="1">
      <alignment horizontal="center" vertical="center"/>
    </xf>
    <xf numFmtId="0" fontId="7" fillId="2" borderId="21" xfId="5" applyFont="1" applyFill="1" applyBorder="1" applyAlignment="1">
      <alignment horizontal="center" vertical="center"/>
    </xf>
    <xf numFmtId="0" fontId="7" fillId="2" borderId="39" xfId="5" applyFont="1" applyFill="1" applyBorder="1" applyAlignment="1">
      <alignment horizontal="center" vertical="center"/>
    </xf>
    <xf numFmtId="0" fontId="7" fillId="0" borderId="3" xfId="9" applyFont="1" applyBorder="1" applyAlignment="1">
      <alignment horizontal="center" vertical="center" wrapText="1"/>
    </xf>
    <xf numFmtId="0" fontId="6" fillId="0" borderId="4" xfId="5" applyBorder="1"/>
    <xf numFmtId="0" fontId="6" fillId="0" borderId="21" xfId="5" applyBorder="1"/>
    <xf numFmtId="0" fontId="6" fillId="0" borderId="19" xfId="5" applyBorder="1"/>
    <xf numFmtId="0" fontId="6" fillId="0" borderId="36" xfId="5" applyBorder="1"/>
    <xf numFmtId="0" fontId="6" fillId="0" borderId="9" xfId="5" applyBorder="1"/>
    <xf numFmtId="0" fontId="6" fillId="0" borderId="10" xfId="5" applyBorder="1"/>
    <xf numFmtId="0" fontId="6" fillId="0" borderId="24" xfId="5" applyBorder="1"/>
    <xf numFmtId="0" fontId="7" fillId="0" borderId="25" xfId="9" applyFont="1" applyBorder="1" applyAlignment="1">
      <alignment horizontal="center" vertical="center"/>
    </xf>
    <xf numFmtId="0" fontId="6" fillId="0" borderId="23" xfId="5" applyBorder="1" applyAlignment="1">
      <alignment horizontal="center" vertical="center"/>
    </xf>
    <xf numFmtId="0" fontId="6" fillId="0" borderId="26" xfId="5" applyBorder="1" applyAlignment="1">
      <alignment horizontal="center" vertical="center"/>
    </xf>
    <xf numFmtId="0" fontId="7" fillId="0" borderId="28" xfId="9" applyFont="1" applyBorder="1" applyAlignment="1">
      <alignment horizontal="center" vertical="center" wrapText="1"/>
    </xf>
    <xf numFmtId="0" fontId="7" fillId="0" borderId="40" xfId="9" applyFont="1" applyBorder="1" applyAlignment="1">
      <alignment horizontal="center" vertical="center" wrapText="1"/>
    </xf>
    <xf numFmtId="0" fontId="7" fillId="0" borderId="23" xfId="9" applyFont="1" applyBorder="1" applyAlignment="1">
      <alignment horizontal="center" vertical="center"/>
    </xf>
    <xf numFmtId="0" fontId="7" fillId="0" borderId="16" xfId="9" applyFont="1" applyBorder="1" applyAlignment="1">
      <alignment horizontal="center" vertical="center"/>
    </xf>
    <xf numFmtId="0" fontId="7" fillId="0" borderId="35" xfId="5" applyFont="1" applyBorder="1" applyAlignment="1">
      <alignment horizontal="center" vertical="center"/>
    </xf>
    <xf numFmtId="0" fontId="6" fillId="0" borderId="23" xfId="5" applyBorder="1" applyAlignment="1">
      <alignment vertical="center"/>
    </xf>
    <xf numFmtId="0" fontId="6" fillId="0" borderId="26" xfId="5" applyBorder="1" applyAlignment="1">
      <alignment vertical="center"/>
    </xf>
    <xf numFmtId="0" fontId="7" fillId="0" borderId="17" xfId="5" applyFont="1" applyBorder="1" applyAlignment="1">
      <alignment horizontal="left" vertical="center"/>
    </xf>
    <xf numFmtId="0" fontId="7" fillId="0" borderId="25" xfId="5" applyFont="1" applyBorder="1" applyAlignment="1">
      <alignment horizontal="left" vertical="center"/>
    </xf>
    <xf numFmtId="0" fontId="7" fillId="0" borderId="23" xfId="5" applyFont="1" applyBorder="1" applyAlignment="1">
      <alignment horizontal="left" vertical="center"/>
    </xf>
    <xf numFmtId="0" fontId="7" fillId="0" borderId="3" xfId="5" applyFont="1" applyBorder="1" applyAlignment="1">
      <alignment horizontal="left" vertical="center"/>
    </xf>
    <xf numFmtId="0" fontId="6" fillId="0" borderId="4" xfId="5" applyBorder="1" applyAlignment="1">
      <alignment horizontal="left" vertical="center"/>
    </xf>
    <xf numFmtId="0" fontId="6" fillId="0" borderId="21" xfId="5" applyBorder="1" applyAlignment="1">
      <alignment horizontal="left" vertical="center"/>
    </xf>
    <xf numFmtId="0" fontId="6" fillId="0" borderId="19" xfId="5" applyBorder="1" applyAlignment="1">
      <alignment horizontal="left" vertical="center"/>
    </xf>
    <xf numFmtId="0" fontId="6" fillId="0" borderId="36" xfId="5" applyBorder="1" applyAlignment="1">
      <alignment horizontal="left" vertical="center"/>
    </xf>
    <xf numFmtId="0" fontId="6" fillId="0" borderId="9" xfId="5" applyBorder="1" applyAlignment="1">
      <alignment horizontal="left" vertical="center"/>
    </xf>
    <xf numFmtId="0" fontId="6" fillId="0" borderId="10" xfId="5" applyBorder="1" applyAlignment="1">
      <alignment horizontal="left" vertical="center"/>
    </xf>
    <xf numFmtId="0" fontId="6" fillId="0" borderId="24" xfId="5" applyBorder="1" applyAlignment="1">
      <alignment horizontal="left" vertical="center"/>
    </xf>
    <xf numFmtId="0" fontId="7" fillId="0" borderId="19" xfId="8" applyFont="1" applyBorder="1" applyAlignment="1">
      <alignment horizontal="center" vertical="center"/>
    </xf>
    <xf numFmtId="0" fontId="7" fillId="0" borderId="36" xfId="8" applyFont="1" applyBorder="1" applyAlignment="1">
      <alignment horizontal="center" vertical="center"/>
    </xf>
    <xf numFmtId="0" fontId="7" fillId="0" borderId="37" xfId="8" applyFont="1" applyBorder="1" applyAlignment="1">
      <alignment horizontal="center" vertical="center"/>
    </xf>
    <xf numFmtId="0" fontId="7" fillId="0" borderId="38" xfId="8" applyFont="1" applyBorder="1" applyAlignment="1">
      <alignment horizontal="center" vertical="center"/>
    </xf>
    <xf numFmtId="0" fontId="7" fillId="0" borderId="28" xfId="8" applyFont="1" applyBorder="1" applyAlignment="1">
      <alignment horizontal="center" vertical="center"/>
    </xf>
    <xf numFmtId="0" fontId="7" fillId="0" borderId="9" xfId="8" applyFont="1" applyBorder="1" applyAlignment="1">
      <alignment horizontal="center" vertical="center"/>
    </xf>
    <xf numFmtId="0" fontId="7" fillId="0" borderId="17" xfId="8" applyFont="1" applyBorder="1" applyAlignment="1">
      <alignment horizontal="center" vertical="center"/>
    </xf>
    <xf numFmtId="0" fontId="10" fillId="0" borderId="32" xfId="5" applyFont="1" applyBorder="1" applyAlignment="1">
      <alignment horizontal="left" vertical="center" wrapText="1"/>
    </xf>
    <xf numFmtId="0" fontId="10" fillId="0" borderId="33" xfId="5" applyFont="1" applyBorder="1" applyAlignment="1">
      <alignment horizontal="left" vertical="center" wrapText="1"/>
    </xf>
    <xf numFmtId="0" fontId="6" fillId="0" borderId="33" xfId="5" applyBorder="1"/>
    <xf numFmtId="0" fontId="6" fillId="0" borderId="34" xfId="5" applyBorder="1"/>
    <xf numFmtId="0" fontId="7" fillId="0" borderId="0" xfId="5" applyFont="1" applyAlignment="1">
      <alignment horizontal="left" vertical="center"/>
    </xf>
    <xf numFmtId="0" fontId="6" fillId="0" borderId="0" xfId="5" applyAlignment="1">
      <alignment vertical="center"/>
    </xf>
    <xf numFmtId="0" fontId="7" fillId="0" borderId="25" xfId="8" applyFont="1" applyBorder="1" applyAlignment="1">
      <alignment horizontal="center" vertical="center"/>
    </xf>
    <xf numFmtId="0" fontId="7" fillId="0" borderId="17" xfId="8" applyFont="1" applyBorder="1" applyAlignment="1">
      <alignment horizontal="center" vertical="center" shrinkToFit="1"/>
    </xf>
    <xf numFmtId="0" fontId="7" fillId="0" borderId="16" xfId="8" applyFont="1" applyBorder="1" applyAlignment="1">
      <alignment horizontal="center" vertical="center"/>
    </xf>
    <xf numFmtId="0" fontId="7" fillId="0" borderId="23" xfId="8" applyFont="1" applyBorder="1" applyAlignment="1">
      <alignment horizontal="center" vertical="center"/>
    </xf>
    <xf numFmtId="0" fontId="7" fillId="0" borderId="16" xfId="5" applyFont="1" applyBorder="1" applyAlignment="1">
      <alignment horizontal="left" vertical="center"/>
    </xf>
    <xf numFmtId="0" fontId="6" fillId="0" borderId="0" xfId="5" applyAlignment="1">
      <alignment horizontal="center" vertical="center" shrinkToFit="1"/>
    </xf>
    <xf numFmtId="0" fontId="6" fillId="0" borderId="17" xfId="5" applyBorder="1" applyAlignment="1">
      <alignment horizontal="left" vertical="center"/>
    </xf>
    <xf numFmtId="0" fontId="7" fillId="0" borderId="3" xfId="5" applyFont="1" applyBorder="1" applyAlignment="1">
      <alignment horizontal="center" vertical="center" shrinkToFit="1"/>
    </xf>
    <xf numFmtId="0" fontId="6" fillId="0" borderId="21" xfId="5" applyBorder="1" applyAlignment="1">
      <alignment horizontal="center" vertical="center" shrinkToFit="1"/>
    </xf>
    <xf numFmtId="0" fontId="7" fillId="0" borderId="29" xfId="5" applyFont="1" applyBorder="1" applyAlignment="1">
      <alignment horizontal="center" vertical="center"/>
    </xf>
    <xf numFmtId="0" fontId="6" fillId="0" borderId="16" xfId="5" applyBorder="1" applyAlignment="1">
      <alignment horizontal="center" vertical="center"/>
    </xf>
    <xf numFmtId="0" fontId="7" fillId="0" borderId="28" xfId="5" applyFont="1" applyBorder="1" applyAlignment="1">
      <alignment horizontal="center" vertical="center"/>
    </xf>
    <xf numFmtId="0" fontId="7" fillId="0" borderId="29" xfId="5" applyFont="1" applyBorder="1" applyAlignment="1">
      <alignment horizontal="left" vertical="center" wrapText="1"/>
    </xf>
    <xf numFmtId="0" fontId="6" fillId="0" borderId="16" xfId="5" applyBorder="1" applyAlignment="1">
      <alignment vertical="center"/>
    </xf>
    <xf numFmtId="0" fontId="7" fillId="0" borderId="30" xfId="5" applyFont="1" applyBorder="1" applyAlignment="1">
      <alignment horizontal="center" vertical="center"/>
    </xf>
    <xf numFmtId="0" fontId="7" fillId="0" borderId="31" xfId="5" applyFont="1" applyBorder="1" applyAlignment="1">
      <alignment horizontal="center" vertical="center"/>
    </xf>
    <xf numFmtId="0" fontId="2" fillId="3" borderId="17" xfId="7" applyFont="1" applyFill="1" applyBorder="1" applyAlignment="1">
      <alignment horizontal="center" vertical="center" wrapText="1"/>
    </xf>
    <xf numFmtId="0" fontId="2" fillId="4" borderId="10" xfId="7" applyFont="1" applyFill="1" applyBorder="1" applyAlignment="1">
      <alignment horizontal="center" vertical="center"/>
    </xf>
    <xf numFmtId="0" fontId="2" fillId="0" borderId="10" xfId="7" applyFont="1" applyBorder="1" applyAlignment="1">
      <alignment horizontal="center" vertical="center"/>
    </xf>
    <xf numFmtId="0" fontId="2" fillId="5" borderId="17" xfId="7" applyFont="1" applyFill="1" applyBorder="1" applyAlignment="1">
      <alignment horizontal="center" vertical="center"/>
    </xf>
    <xf numFmtId="0" fontId="2" fillId="3" borderId="17" xfId="7" applyFont="1" applyFill="1" applyBorder="1" applyAlignment="1">
      <alignment horizontal="center" vertical="center"/>
    </xf>
    <xf numFmtId="0" fontId="19" fillId="6" borderId="17" xfId="0" applyFont="1" applyFill="1" applyBorder="1">
      <alignment vertical="center"/>
    </xf>
    <xf numFmtId="0" fontId="2" fillId="0" borderId="17" xfId="7" applyFont="1" applyBorder="1">
      <alignment vertical="center"/>
    </xf>
    <xf numFmtId="0" fontId="5" fillId="0" borderId="3" xfId="7" applyFont="1" applyBorder="1" applyAlignment="1">
      <alignment horizontal="center" vertical="center"/>
    </xf>
    <xf numFmtId="0" fontId="5" fillId="0" borderId="19" xfId="7" applyFont="1" applyBorder="1" applyAlignment="1">
      <alignment horizontal="center" vertical="center"/>
    </xf>
    <xf numFmtId="0" fontId="5" fillId="0" borderId="3" xfId="7" applyFont="1" applyBorder="1" applyAlignment="1">
      <alignment horizontal="center" vertical="center" wrapText="1"/>
    </xf>
    <xf numFmtId="0" fontId="5" fillId="0" borderId="19" xfId="7" applyFont="1" applyBorder="1" applyAlignment="1">
      <alignment horizontal="center" vertical="center" wrapText="1"/>
    </xf>
    <xf numFmtId="0" fontId="5" fillId="0" borderId="9" xfId="7" applyFont="1" applyBorder="1" applyAlignment="1">
      <alignment horizontal="center" vertical="center" wrapText="1"/>
    </xf>
    <xf numFmtId="0" fontId="5" fillId="0" borderId="17" xfId="7" applyFont="1" applyBorder="1" applyAlignment="1">
      <alignment horizontal="center" vertical="center"/>
    </xf>
    <xf numFmtId="0" fontId="5" fillId="0" borderId="25" xfId="7" applyFont="1" applyBorder="1" applyAlignment="1">
      <alignment horizontal="center" vertical="center"/>
    </xf>
    <xf numFmtId="49" fontId="5" fillId="0" borderId="17" xfId="7" applyNumberFormat="1" applyFont="1" applyBorder="1" applyAlignment="1">
      <alignment horizontal="center" vertical="center"/>
    </xf>
    <xf numFmtId="0" fontId="5" fillId="0" borderId="16" xfId="7" applyFont="1" applyBorder="1" applyAlignment="1">
      <alignment horizontal="center" vertical="center" wrapText="1"/>
    </xf>
    <xf numFmtId="0" fontId="27" fillId="0" borderId="19" xfId="7" applyFont="1" applyBorder="1" applyAlignment="1">
      <alignment horizontal="center" vertical="center" wrapText="1"/>
    </xf>
    <xf numFmtId="0" fontId="27" fillId="0" borderId="9" xfId="7" applyFont="1" applyBorder="1" applyAlignment="1">
      <alignment horizontal="center" vertical="center" wrapText="1"/>
    </xf>
    <xf numFmtId="0" fontId="2" fillId="5" borderId="17" xfId="7" applyFont="1" applyFill="1" applyBorder="1">
      <alignment vertical="center"/>
    </xf>
    <xf numFmtId="0" fontId="5" fillId="0" borderId="17" xfId="7" applyFont="1" applyBorder="1" applyAlignment="1">
      <alignment horizontal="center" vertical="center" wrapText="1"/>
    </xf>
    <xf numFmtId="0" fontId="2" fillId="0" borderId="17" xfId="7" applyFont="1" applyBorder="1" applyAlignment="1">
      <alignment horizontal="center" vertical="center" wrapText="1"/>
    </xf>
    <xf numFmtId="0" fontId="12" fillId="0" borderId="17" xfId="7" applyFont="1" applyBorder="1" applyAlignment="1">
      <alignment horizontal="center" vertical="center"/>
    </xf>
    <xf numFmtId="180" fontId="5" fillId="0" borderId="17" xfId="7" applyNumberFormat="1" applyFont="1" applyBorder="1" applyAlignment="1">
      <alignment horizontal="center" vertical="center"/>
    </xf>
    <xf numFmtId="0" fontId="5" fillId="0" borderId="23" xfId="7" applyFont="1" applyBorder="1" applyAlignment="1">
      <alignment horizontal="center" vertical="center"/>
    </xf>
    <xf numFmtId="0" fontId="25" fillId="0" borderId="25" xfId="3" applyFont="1" applyBorder="1" applyAlignment="1">
      <alignment horizontal="center" vertical="center"/>
    </xf>
    <xf numFmtId="0" fontId="25" fillId="0" borderId="23" xfId="3" applyFont="1" applyBorder="1" applyAlignment="1">
      <alignment horizontal="center" vertical="center"/>
    </xf>
    <xf numFmtId="0" fontId="25" fillId="0" borderId="16" xfId="3" applyFont="1" applyBorder="1" applyAlignment="1">
      <alignment horizontal="center" vertical="center"/>
    </xf>
    <xf numFmtId="0" fontId="5" fillId="0" borderId="16" xfId="7" applyFont="1" applyBorder="1" applyAlignment="1">
      <alignment horizontal="center" vertical="center"/>
    </xf>
    <xf numFmtId="0" fontId="5" fillId="4" borderId="17" xfId="7" applyFont="1" applyFill="1" applyBorder="1" applyAlignment="1">
      <alignment horizontal="center" vertical="center"/>
    </xf>
    <xf numFmtId="0" fontId="5" fillId="0" borderId="25" xfId="7" applyFont="1" applyBorder="1" applyAlignment="1">
      <alignment horizontal="left" vertical="center"/>
    </xf>
    <xf numFmtId="0" fontId="5" fillId="0" borderId="23" xfId="7" applyFont="1" applyBorder="1" applyAlignment="1">
      <alignment horizontal="left" vertical="center"/>
    </xf>
    <xf numFmtId="0" fontId="5" fillId="0" borderId="16" xfId="7" applyFont="1" applyBorder="1" applyAlignment="1">
      <alignment horizontal="left" vertical="center"/>
    </xf>
    <xf numFmtId="0" fontId="5" fillId="0" borderId="25" xfId="7" applyFont="1" applyBorder="1" applyAlignment="1">
      <alignment horizontal="center" vertical="center" wrapText="1"/>
    </xf>
    <xf numFmtId="0" fontId="5" fillId="4" borderId="39" xfId="7" applyFont="1" applyFill="1" applyBorder="1" applyAlignment="1">
      <alignment horizontal="center" vertical="center" wrapText="1"/>
    </xf>
    <xf numFmtId="0" fontId="5" fillId="4" borderId="22" xfId="7" applyFont="1" applyFill="1" applyBorder="1" applyAlignment="1">
      <alignment horizontal="center" vertical="center" wrapText="1"/>
    </xf>
    <xf numFmtId="0" fontId="5" fillId="4" borderId="28" xfId="7" applyFont="1" applyFill="1" applyBorder="1" applyAlignment="1">
      <alignment horizontal="center" vertical="center" wrapText="1"/>
    </xf>
    <xf numFmtId="0" fontId="5" fillId="0" borderId="4" xfId="7" applyFont="1" applyBorder="1" applyAlignment="1">
      <alignment horizontal="center" vertical="center" wrapText="1"/>
    </xf>
    <xf numFmtId="0" fontId="5" fillId="0" borderId="21" xfId="7" applyFont="1" applyBorder="1" applyAlignment="1">
      <alignment horizontal="center" vertical="center" wrapText="1"/>
    </xf>
    <xf numFmtId="0" fontId="5" fillId="0" borderId="0" xfId="7" applyFont="1" applyAlignment="1">
      <alignment horizontal="center" vertical="center" wrapText="1"/>
    </xf>
    <xf numFmtId="0" fontId="5" fillId="0" borderId="36" xfId="7" applyFont="1" applyBorder="1" applyAlignment="1">
      <alignment horizontal="center" vertical="center" wrapText="1"/>
    </xf>
    <xf numFmtId="0" fontId="5" fillId="0" borderId="10" xfId="7" applyFont="1" applyBorder="1" applyAlignment="1">
      <alignment horizontal="center" vertical="center" wrapText="1"/>
    </xf>
    <xf numFmtId="0" fontId="5" fillId="0" borderId="24" xfId="7" applyFont="1" applyBorder="1" applyAlignment="1">
      <alignment horizontal="center" vertical="center" wrapText="1"/>
    </xf>
    <xf numFmtId="0" fontId="5" fillId="0" borderId="25" xfId="7" applyFont="1" applyBorder="1" applyAlignment="1">
      <alignment horizontal="left" vertical="center" wrapText="1"/>
    </xf>
    <xf numFmtId="0" fontId="5" fillId="0" borderId="23" xfId="7" applyFont="1" applyBorder="1" applyAlignment="1">
      <alignment horizontal="left" vertical="center" wrapText="1"/>
    </xf>
    <xf numFmtId="0" fontId="5" fillId="0" borderId="16" xfId="7" applyFont="1" applyBorder="1" applyAlignment="1">
      <alignment horizontal="left" vertical="center" wrapText="1"/>
    </xf>
    <xf numFmtId="0" fontId="5" fillId="7" borderId="17" xfId="7" applyFont="1" applyFill="1" applyBorder="1" applyAlignment="1">
      <alignment horizontal="center" vertical="center" wrapText="1"/>
    </xf>
    <xf numFmtId="0" fontId="5" fillId="4" borderId="25" xfId="7" applyFont="1" applyFill="1" applyBorder="1" applyAlignment="1">
      <alignment horizontal="center" vertical="center" wrapText="1"/>
    </xf>
    <xf numFmtId="0" fontId="5" fillId="4" borderId="16" xfId="7" applyFont="1" applyFill="1" applyBorder="1" applyAlignment="1">
      <alignment horizontal="center" vertical="center" wrapText="1"/>
    </xf>
    <xf numFmtId="0" fontId="5" fillId="0" borderId="0" xfId="7" applyFont="1" applyAlignment="1">
      <alignment horizontal="left" vertical="center" wrapText="1"/>
    </xf>
    <xf numFmtId="0" fontId="5" fillId="0" borderId="25" xfId="3" applyFont="1" applyBorder="1" applyAlignment="1">
      <alignment horizontal="center" vertical="center" wrapText="1"/>
    </xf>
    <xf numFmtId="0" fontId="5" fillId="0" borderId="23" xfId="3" applyFont="1" applyBorder="1" applyAlignment="1">
      <alignment horizontal="center" vertical="center" wrapText="1"/>
    </xf>
    <xf numFmtId="0" fontId="5" fillId="0" borderId="17" xfId="3" applyFont="1" applyBorder="1" applyAlignment="1">
      <alignment horizontal="center" vertical="center" wrapText="1"/>
    </xf>
    <xf numFmtId="0" fontId="5" fillId="0" borderId="16" xfId="3" applyFont="1" applyBorder="1" applyAlignment="1">
      <alignment horizontal="center" vertical="center" wrapText="1"/>
    </xf>
    <xf numFmtId="0" fontId="5" fillId="0" borderId="0" xfId="3" applyFont="1" applyAlignment="1">
      <alignment horizontal="center" vertical="center" wrapText="1"/>
    </xf>
    <xf numFmtId="0" fontId="5" fillId="0" borderId="25" xfId="3" applyFont="1" applyBorder="1" applyAlignment="1">
      <alignment horizontal="center" vertical="center"/>
    </xf>
    <xf numFmtId="0" fontId="5" fillId="0" borderId="23" xfId="3" applyFont="1" applyBorder="1" applyAlignment="1">
      <alignment horizontal="center" vertical="center"/>
    </xf>
    <xf numFmtId="0" fontId="5" fillId="0" borderId="16" xfId="3" applyFont="1" applyBorder="1" applyAlignment="1">
      <alignment horizontal="center" vertical="center"/>
    </xf>
    <xf numFmtId="0" fontId="5" fillId="0" borderId="17" xfId="3" applyFont="1" applyBorder="1" applyAlignment="1">
      <alignment horizontal="center" vertical="center"/>
    </xf>
    <xf numFmtId="0" fontId="5" fillId="0" borderId="0" xfId="3" applyFont="1" applyAlignment="1">
      <alignment horizontal="center" vertical="center"/>
    </xf>
    <xf numFmtId="0" fontId="5" fillId="0" borderId="17" xfId="7" applyFont="1" applyBorder="1">
      <alignment vertical="center"/>
    </xf>
    <xf numFmtId="0" fontId="5" fillId="7" borderId="25" xfId="3" applyFont="1" applyFill="1" applyBorder="1" applyAlignment="1">
      <alignment horizontal="center" vertical="center"/>
    </xf>
    <xf numFmtId="0" fontId="5" fillId="7" borderId="16" xfId="3" applyFont="1" applyFill="1" applyBorder="1" applyAlignment="1">
      <alignment horizontal="center" vertical="center"/>
    </xf>
    <xf numFmtId="0" fontId="5" fillId="7" borderId="25" xfId="7" applyFont="1" applyFill="1" applyBorder="1" applyAlignment="1">
      <alignment horizontal="center" vertical="center" wrapText="1"/>
    </xf>
    <xf numFmtId="0" fontId="5" fillId="7" borderId="23" xfId="7" applyFont="1" applyFill="1" applyBorder="1" applyAlignment="1">
      <alignment horizontal="center" vertical="center" wrapText="1"/>
    </xf>
    <xf numFmtId="0" fontId="5" fillId="7" borderId="16" xfId="7" applyFont="1" applyFill="1" applyBorder="1" applyAlignment="1">
      <alignment horizontal="center" vertical="center" wrapText="1"/>
    </xf>
    <xf numFmtId="0" fontId="5" fillId="0" borderId="21" xfId="7" applyFont="1" applyBorder="1" applyAlignment="1">
      <alignment horizontal="center" vertical="center"/>
    </xf>
    <xf numFmtId="0" fontId="5" fillId="0" borderId="36" xfId="7" applyFont="1" applyBorder="1" applyAlignment="1">
      <alignment horizontal="center" vertical="center"/>
    </xf>
    <xf numFmtId="0" fontId="5" fillId="0" borderId="9" xfId="7" applyFont="1" applyBorder="1" applyAlignment="1">
      <alignment horizontal="center" vertical="center"/>
    </xf>
    <xf numFmtId="0" fontId="5" fillId="0" borderId="24" xfId="7" applyFont="1" applyBorder="1" applyAlignment="1">
      <alignment horizontal="center" vertical="center"/>
    </xf>
    <xf numFmtId="0" fontId="5" fillId="0" borderId="0" xfId="7" applyFont="1" applyAlignment="1">
      <alignment horizontal="center" vertical="center"/>
    </xf>
    <xf numFmtId="179" fontId="5" fillId="0" borderId="17" xfId="7" applyNumberFormat="1" applyFont="1" applyBorder="1" applyAlignment="1">
      <alignment horizontal="center" vertical="center"/>
    </xf>
    <xf numFmtId="176" fontId="5" fillId="0" borderId="39" xfId="7" applyNumberFormat="1" applyFont="1" applyBorder="1">
      <alignment vertical="center"/>
    </xf>
    <xf numFmtId="176" fontId="5" fillId="0" borderId="28" xfId="7" applyNumberFormat="1" applyFont="1" applyBorder="1">
      <alignment vertical="center"/>
    </xf>
    <xf numFmtId="0" fontId="5" fillId="0" borderId="17" xfId="7" applyFont="1" applyBorder="1" applyAlignment="1">
      <alignment horizontal="left" vertical="center"/>
    </xf>
    <xf numFmtId="0" fontId="5" fillId="4" borderId="17" xfId="7" applyFont="1" applyFill="1" applyBorder="1" applyAlignment="1">
      <alignment horizontal="right" vertical="center"/>
    </xf>
    <xf numFmtId="0" fontId="5" fillId="0" borderId="17" xfId="7" applyFont="1" applyBorder="1" applyAlignment="1">
      <alignment horizontal="right" vertical="center"/>
    </xf>
  </cellXfs>
  <cellStyles count="10">
    <cellStyle name="Normal 2" xfId="1" xr:uid="{00000000-0005-0000-0000-000000000000}"/>
    <cellStyle name="通貨 2" xfId="2" xr:uid="{00000000-0005-0000-0000-000001000000}"/>
    <cellStyle name="標準" xfId="0" builtinId="0"/>
    <cellStyle name="標準 2" xfId="3" xr:uid="{00000000-0005-0000-0000-000003000000}"/>
    <cellStyle name="標準 2 2" xfId="4" xr:uid="{00000000-0005-0000-0000-000004000000}"/>
    <cellStyle name="標準 3" xfId="5" xr:uid="{00000000-0005-0000-0000-000005000000}"/>
    <cellStyle name="標準 4" xfId="6" xr:uid="{00000000-0005-0000-0000-000006000000}"/>
    <cellStyle name="標準_③-２加算様式（就労）" xfId="7" xr:uid="{00000000-0005-0000-0000-000007000000}"/>
    <cellStyle name="標準_⑨指定申請様式（案）（多機能用総括表）" xfId="8" xr:uid="{00000000-0005-0000-0000-000008000000}"/>
    <cellStyle name="標準_事業者指定様式（多機能用総括表）作業ファイル" xfId="9" xr:uid="{00000000-0005-0000-0000-000009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eetMetadata" Target="metadata.xml"/></Relationships>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7"/>
  <dimension ref="A1:U66"/>
  <sheetViews>
    <sheetView showGridLines="0" view="pageBreakPreview" zoomScaleNormal="80" zoomScaleSheetLayoutView="100" workbookViewId="0">
      <selection activeCell="A33" sqref="A33:A49"/>
    </sheetView>
  </sheetViews>
  <sheetFormatPr defaultColWidth="8.19921875" defaultRowHeight="12.75" customHeight="1" x14ac:dyDescent="0.45"/>
  <cols>
    <col min="1" max="20" width="3.8984375" style="2" customWidth="1"/>
    <col min="21" max="255" width="4.19921875" style="2" customWidth="1"/>
    <col min="256" max="16384" width="8.19921875" style="2"/>
  </cols>
  <sheetData>
    <row r="1" spans="1:20" ht="12.75" customHeight="1" x14ac:dyDescent="0.45">
      <c r="A1" s="1" t="s">
        <v>0</v>
      </c>
    </row>
    <row r="2" spans="1:20" ht="12.75" customHeight="1" x14ac:dyDescent="0.45">
      <c r="L2" s="31" t="s">
        <v>1</v>
      </c>
    </row>
    <row r="3" spans="1:20" ht="12.75" customHeight="1" thickBot="1" x14ac:dyDescent="0.5">
      <c r="A3" s="121"/>
      <c r="B3" s="3"/>
      <c r="C3" s="3"/>
      <c r="D3" s="3"/>
      <c r="E3" s="3"/>
      <c r="F3" s="3"/>
      <c r="G3" s="3"/>
      <c r="H3" s="3"/>
      <c r="I3" s="122"/>
    </row>
    <row r="4" spans="1:20" ht="12.75" customHeight="1" thickBot="1" x14ac:dyDescent="0.5">
      <c r="A4" s="121"/>
      <c r="B4" s="3"/>
      <c r="C4" s="3"/>
      <c r="D4" s="3"/>
      <c r="E4" s="3"/>
      <c r="F4" s="3"/>
      <c r="G4" s="3"/>
      <c r="H4" s="3"/>
      <c r="I4" s="122"/>
      <c r="N4" s="123" t="s">
        <v>2</v>
      </c>
      <c r="O4" s="124"/>
      <c r="P4" s="125"/>
      <c r="Q4" s="125"/>
      <c r="R4" s="125"/>
      <c r="S4" s="125"/>
      <c r="T4" s="126"/>
    </row>
    <row r="5" spans="1:20" ht="12.75" customHeight="1" thickBot="1" x14ac:dyDescent="0.25">
      <c r="B5" s="32"/>
      <c r="C5" s="33"/>
      <c r="D5" s="33"/>
      <c r="E5" s="33"/>
      <c r="F5" s="33"/>
      <c r="G5" s="33"/>
      <c r="H5" s="33"/>
    </row>
    <row r="6" spans="1:20" ht="12.75" customHeight="1" x14ac:dyDescent="0.2">
      <c r="A6" s="4"/>
      <c r="B6" s="127" t="s">
        <v>3</v>
      </c>
      <c r="C6" s="128"/>
      <c r="D6" s="129"/>
      <c r="E6" s="130"/>
      <c r="F6" s="130"/>
      <c r="G6" s="130"/>
      <c r="H6" s="130"/>
      <c r="I6" s="130"/>
      <c r="J6" s="130"/>
      <c r="K6" s="130"/>
      <c r="L6" s="130"/>
      <c r="M6" s="130"/>
      <c r="N6" s="130"/>
      <c r="O6" s="130"/>
      <c r="P6" s="130"/>
      <c r="Q6" s="130"/>
      <c r="R6" s="131"/>
      <c r="S6" s="131"/>
      <c r="T6" s="132"/>
    </row>
    <row r="7" spans="1:20" ht="12.75" customHeight="1" x14ac:dyDescent="0.2">
      <c r="A7" s="5" t="s">
        <v>4</v>
      </c>
      <c r="B7" s="133" t="s">
        <v>5</v>
      </c>
      <c r="C7" s="134"/>
      <c r="D7" s="135"/>
      <c r="E7" s="136"/>
      <c r="F7" s="136"/>
      <c r="G7" s="136"/>
      <c r="H7" s="136"/>
      <c r="I7" s="136"/>
      <c r="J7" s="136"/>
      <c r="K7" s="136"/>
      <c r="L7" s="136"/>
      <c r="M7" s="136"/>
      <c r="N7" s="136"/>
      <c r="O7" s="136"/>
      <c r="P7" s="136"/>
      <c r="Q7" s="136"/>
      <c r="R7" s="137"/>
      <c r="S7" s="137"/>
      <c r="T7" s="138"/>
    </row>
    <row r="8" spans="1:20" ht="12.75" customHeight="1" x14ac:dyDescent="0.45">
      <c r="A8" s="5"/>
      <c r="B8" s="139" t="s">
        <v>6</v>
      </c>
      <c r="C8" s="140"/>
      <c r="D8" s="6" t="s">
        <v>7</v>
      </c>
      <c r="E8" s="7"/>
      <c r="F8" s="7"/>
      <c r="G8" s="7"/>
      <c r="H8" s="7"/>
      <c r="I8" s="7"/>
      <c r="J8" s="7"/>
      <c r="K8" s="7"/>
      <c r="L8" s="7"/>
      <c r="M8" s="7"/>
      <c r="N8" s="7"/>
      <c r="O8" s="7"/>
      <c r="P8" s="7"/>
      <c r="Q8" s="7"/>
      <c r="R8" s="7"/>
      <c r="S8" s="7"/>
      <c r="T8" s="8"/>
    </row>
    <row r="9" spans="1:20" ht="12.75" customHeight="1" x14ac:dyDescent="0.45">
      <c r="A9" s="5" t="s">
        <v>8</v>
      </c>
      <c r="B9" s="141"/>
      <c r="C9" s="142"/>
      <c r="D9" s="9"/>
      <c r="E9" s="10"/>
      <c r="F9" s="11" t="s">
        <v>9</v>
      </c>
      <c r="G9" s="12"/>
      <c r="H9" s="12"/>
      <c r="I9" s="145" t="s">
        <v>10</v>
      </c>
      <c r="J9" s="145"/>
      <c r="K9" s="10"/>
      <c r="L9" s="10"/>
      <c r="M9" s="10"/>
      <c r="N9" s="10"/>
      <c r="O9" s="10"/>
      <c r="P9" s="10"/>
      <c r="Q9" s="10"/>
      <c r="R9" s="10"/>
      <c r="S9" s="10"/>
      <c r="T9" s="13"/>
    </row>
    <row r="10" spans="1:20" ht="12.75" customHeight="1" x14ac:dyDescent="0.45">
      <c r="A10" s="14"/>
      <c r="B10" s="143"/>
      <c r="C10" s="144"/>
      <c r="D10" s="15"/>
      <c r="E10" s="16"/>
      <c r="F10" s="16"/>
      <c r="G10" s="16"/>
      <c r="H10" s="16"/>
      <c r="I10" s="16"/>
      <c r="J10" s="16"/>
      <c r="K10" s="16"/>
      <c r="L10" s="16"/>
      <c r="M10" s="16"/>
      <c r="N10" s="16"/>
      <c r="O10" s="16"/>
      <c r="P10" s="16"/>
      <c r="Q10" s="16"/>
      <c r="R10" s="16"/>
      <c r="S10" s="16"/>
      <c r="T10" s="17"/>
    </row>
    <row r="11" spans="1:20" ht="12.75" customHeight="1" x14ac:dyDescent="0.2">
      <c r="A11" s="18"/>
      <c r="B11" s="133" t="s">
        <v>11</v>
      </c>
      <c r="C11" s="134"/>
      <c r="D11" s="134" t="s">
        <v>12</v>
      </c>
      <c r="E11" s="134"/>
      <c r="F11" s="146"/>
      <c r="G11" s="146"/>
      <c r="H11" s="146"/>
      <c r="I11" s="146"/>
      <c r="J11" s="147"/>
      <c r="K11" s="148" t="s">
        <v>13</v>
      </c>
      <c r="L11" s="148"/>
      <c r="M11" s="135"/>
      <c r="N11" s="136"/>
      <c r="O11" s="136"/>
      <c r="P11" s="136"/>
      <c r="Q11" s="136"/>
      <c r="R11" s="137"/>
      <c r="S11" s="137"/>
      <c r="T11" s="138"/>
    </row>
    <row r="12" spans="1:20" ht="12.75" customHeight="1" x14ac:dyDescent="0.2">
      <c r="A12" s="149" t="s">
        <v>14</v>
      </c>
      <c r="B12" s="150"/>
      <c r="C12" s="150"/>
      <c r="D12" s="150"/>
      <c r="E12" s="150"/>
      <c r="F12" s="150"/>
      <c r="G12" s="150"/>
      <c r="H12" s="150"/>
      <c r="I12" s="151"/>
      <c r="J12" s="152" t="s">
        <v>15</v>
      </c>
      <c r="K12" s="153"/>
      <c r="L12" s="153"/>
      <c r="M12" s="153"/>
      <c r="N12" s="153"/>
      <c r="O12" s="153"/>
      <c r="P12" s="153"/>
      <c r="Q12" s="153"/>
      <c r="R12" s="154"/>
      <c r="S12" s="154"/>
      <c r="T12" s="155"/>
    </row>
    <row r="13" spans="1:20" ht="13.2" x14ac:dyDescent="0.2">
      <c r="A13" s="156" t="s">
        <v>16</v>
      </c>
      <c r="B13" s="157"/>
      <c r="C13" s="134" t="s">
        <v>3</v>
      </c>
      <c r="D13" s="152"/>
      <c r="E13" s="19"/>
      <c r="F13" s="20"/>
      <c r="G13" s="20"/>
      <c r="H13" s="20"/>
      <c r="I13" s="21"/>
      <c r="J13" s="158" t="s">
        <v>17</v>
      </c>
      <c r="K13" s="142"/>
      <c r="L13" s="160" t="s">
        <v>18</v>
      </c>
      <c r="M13" s="161"/>
      <c r="N13" s="161"/>
      <c r="O13" s="161"/>
      <c r="P13" s="161"/>
      <c r="Q13" s="161"/>
      <c r="R13" s="137"/>
      <c r="S13" s="137"/>
      <c r="T13" s="138"/>
    </row>
    <row r="14" spans="1:20" ht="20.25" customHeight="1" x14ac:dyDescent="0.2">
      <c r="A14" s="162" t="s">
        <v>19</v>
      </c>
      <c r="B14" s="163"/>
      <c r="C14" s="134" t="s">
        <v>20</v>
      </c>
      <c r="D14" s="152"/>
      <c r="E14" s="159"/>
      <c r="F14" s="164"/>
      <c r="G14" s="164"/>
      <c r="H14" s="164"/>
      <c r="I14" s="165"/>
      <c r="J14" s="159"/>
      <c r="K14" s="143"/>
      <c r="L14" s="22"/>
      <c r="M14" s="23"/>
      <c r="N14" s="23"/>
      <c r="O14" s="23"/>
      <c r="P14" s="23"/>
      <c r="Q14" s="23"/>
      <c r="R14" s="23"/>
      <c r="S14" s="23"/>
      <c r="T14" s="24"/>
    </row>
    <row r="15" spans="1:20" ht="12.75" customHeight="1" x14ac:dyDescent="0.45">
      <c r="A15" s="172" t="s">
        <v>21</v>
      </c>
      <c r="B15" s="139"/>
      <c r="C15" s="139"/>
      <c r="D15" s="139"/>
      <c r="E15" s="140"/>
      <c r="F15" s="134" t="s">
        <v>22</v>
      </c>
      <c r="G15" s="134"/>
      <c r="H15" s="134"/>
      <c r="I15" s="166" t="s">
        <v>23</v>
      </c>
      <c r="J15" s="150"/>
      <c r="K15" s="167"/>
      <c r="L15" s="134" t="s">
        <v>24</v>
      </c>
      <c r="M15" s="134"/>
      <c r="N15" s="134"/>
      <c r="O15" s="134" t="s">
        <v>25</v>
      </c>
      <c r="P15" s="134"/>
      <c r="Q15" s="152"/>
      <c r="R15" s="174" t="s">
        <v>26</v>
      </c>
      <c r="S15" s="174"/>
      <c r="T15" s="175"/>
    </row>
    <row r="16" spans="1:20" ht="12.75" customHeight="1" x14ac:dyDescent="0.45">
      <c r="A16" s="173"/>
      <c r="B16" s="143"/>
      <c r="C16" s="143"/>
      <c r="D16" s="143"/>
      <c r="E16" s="144"/>
      <c r="F16" s="25" t="s">
        <v>27</v>
      </c>
      <c r="G16" s="152" t="s">
        <v>28</v>
      </c>
      <c r="H16" s="133"/>
      <c r="I16" s="26" t="s">
        <v>27</v>
      </c>
      <c r="J16" s="152" t="s">
        <v>28</v>
      </c>
      <c r="K16" s="133"/>
      <c r="L16" s="26" t="s">
        <v>27</v>
      </c>
      <c r="M16" s="152" t="s">
        <v>28</v>
      </c>
      <c r="N16" s="133"/>
      <c r="O16" s="26" t="s">
        <v>27</v>
      </c>
      <c r="P16" s="152" t="s">
        <v>28</v>
      </c>
      <c r="Q16" s="153"/>
      <c r="R16" s="26" t="s">
        <v>27</v>
      </c>
      <c r="S16" s="152" t="s">
        <v>28</v>
      </c>
      <c r="T16" s="176"/>
    </row>
    <row r="17" spans="1:20" ht="12.75" customHeight="1" x14ac:dyDescent="0.45">
      <c r="A17" s="27"/>
      <c r="B17" s="177" t="s">
        <v>29</v>
      </c>
      <c r="C17" s="140"/>
      <c r="D17" s="166" t="s">
        <v>30</v>
      </c>
      <c r="E17" s="167"/>
      <c r="F17" s="26"/>
      <c r="G17" s="152"/>
      <c r="H17" s="133"/>
      <c r="I17" s="26"/>
      <c r="J17" s="152"/>
      <c r="K17" s="133"/>
      <c r="L17" s="26"/>
      <c r="M17" s="152"/>
      <c r="N17" s="133"/>
      <c r="O17" s="26"/>
      <c r="P17" s="152"/>
      <c r="Q17" s="153"/>
      <c r="R17" s="26"/>
      <c r="S17" s="152"/>
      <c r="T17" s="176"/>
    </row>
    <row r="18" spans="1:20" ht="12.75" customHeight="1" x14ac:dyDescent="0.45">
      <c r="A18" s="27"/>
      <c r="B18" s="159"/>
      <c r="C18" s="144"/>
      <c r="D18" s="166" t="s">
        <v>31</v>
      </c>
      <c r="E18" s="167"/>
      <c r="F18" s="26"/>
      <c r="G18" s="152"/>
      <c r="H18" s="133"/>
      <c r="I18" s="26"/>
      <c r="J18" s="152"/>
      <c r="K18" s="133"/>
      <c r="L18" s="26"/>
      <c r="M18" s="152"/>
      <c r="N18" s="133"/>
      <c r="O18" s="26"/>
      <c r="P18" s="152"/>
      <c r="Q18" s="153"/>
      <c r="R18" s="26"/>
      <c r="S18" s="152"/>
      <c r="T18" s="176"/>
    </row>
    <row r="19" spans="1:20" ht="12.75" customHeight="1" x14ac:dyDescent="0.45">
      <c r="A19" s="27"/>
      <c r="B19" s="166" t="s">
        <v>32</v>
      </c>
      <c r="C19" s="150"/>
      <c r="D19" s="150"/>
      <c r="E19" s="167"/>
      <c r="F19" s="152"/>
      <c r="G19" s="153"/>
      <c r="H19" s="133"/>
      <c r="I19" s="152"/>
      <c r="J19" s="153"/>
      <c r="K19" s="133"/>
      <c r="L19" s="152"/>
      <c r="M19" s="153"/>
      <c r="N19" s="133"/>
      <c r="O19" s="152"/>
      <c r="P19" s="153"/>
      <c r="Q19" s="153"/>
      <c r="R19" s="152"/>
      <c r="S19" s="153"/>
      <c r="T19" s="176"/>
    </row>
    <row r="20" spans="1:20" ht="12.75" customHeight="1" x14ac:dyDescent="0.45">
      <c r="A20" s="27"/>
      <c r="B20" s="166" t="s">
        <v>33</v>
      </c>
      <c r="C20" s="150"/>
      <c r="D20" s="150"/>
      <c r="E20" s="167"/>
      <c r="F20" s="168"/>
      <c r="G20" s="169"/>
      <c r="H20" s="170"/>
      <c r="I20" s="168"/>
      <c r="J20" s="169"/>
      <c r="K20" s="170"/>
      <c r="L20" s="168"/>
      <c r="M20" s="169"/>
      <c r="N20" s="170"/>
      <c r="O20" s="168"/>
      <c r="P20" s="169"/>
      <c r="Q20" s="169"/>
      <c r="R20" s="168"/>
      <c r="S20" s="169"/>
      <c r="T20" s="171"/>
    </row>
    <row r="21" spans="1:20" ht="12.75" customHeight="1" x14ac:dyDescent="0.45">
      <c r="A21" s="27"/>
      <c r="B21" s="139"/>
      <c r="C21" s="139"/>
      <c r="D21" s="139"/>
      <c r="E21" s="140"/>
      <c r="F21" s="134" t="s">
        <v>34</v>
      </c>
      <c r="G21" s="134"/>
      <c r="H21" s="134"/>
      <c r="I21" s="152" t="s">
        <v>35</v>
      </c>
      <c r="J21" s="153"/>
      <c r="K21" s="133"/>
      <c r="L21" s="166" t="s">
        <v>36</v>
      </c>
      <c r="M21" s="150"/>
      <c r="N21" s="167"/>
      <c r="O21" s="152" t="s">
        <v>37</v>
      </c>
      <c r="P21" s="153"/>
      <c r="Q21" s="153"/>
      <c r="R21" s="34"/>
      <c r="T21" s="35"/>
    </row>
    <row r="22" spans="1:20" ht="12.75" customHeight="1" x14ac:dyDescent="0.45">
      <c r="A22" s="27"/>
      <c r="B22" s="143"/>
      <c r="C22" s="143"/>
      <c r="D22" s="143"/>
      <c r="E22" s="144"/>
      <c r="F22" s="25" t="s">
        <v>27</v>
      </c>
      <c r="G22" s="152" t="s">
        <v>28</v>
      </c>
      <c r="H22" s="133"/>
      <c r="I22" s="26" t="s">
        <v>27</v>
      </c>
      <c r="J22" s="152" t="s">
        <v>28</v>
      </c>
      <c r="K22" s="133"/>
      <c r="L22" s="26" t="s">
        <v>27</v>
      </c>
      <c r="M22" s="152" t="s">
        <v>28</v>
      </c>
      <c r="N22" s="133"/>
      <c r="O22" s="26" t="s">
        <v>27</v>
      </c>
      <c r="P22" s="152" t="s">
        <v>28</v>
      </c>
      <c r="Q22" s="153"/>
      <c r="R22" s="34"/>
      <c r="T22" s="35"/>
    </row>
    <row r="23" spans="1:20" ht="12.75" customHeight="1" x14ac:dyDescent="0.45">
      <c r="A23" s="27"/>
      <c r="B23" s="177" t="s">
        <v>29</v>
      </c>
      <c r="C23" s="140"/>
      <c r="D23" s="166" t="s">
        <v>30</v>
      </c>
      <c r="E23" s="167"/>
      <c r="F23" s="26"/>
      <c r="G23" s="152"/>
      <c r="H23" s="133"/>
      <c r="I23" s="26"/>
      <c r="J23" s="152"/>
      <c r="K23" s="133"/>
      <c r="L23" s="26"/>
      <c r="M23" s="152"/>
      <c r="N23" s="133"/>
      <c r="O23" s="26"/>
      <c r="P23" s="152"/>
      <c r="Q23" s="153"/>
      <c r="R23" s="34"/>
      <c r="T23" s="35"/>
    </row>
    <row r="24" spans="1:20" ht="12.75" customHeight="1" x14ac:dyDescent="0.45">
      <c r="A24" s="27"/>
      <c r="B24" s="159"/>
      <c r="C24" s="144"/>
      <c r="D24" s="166" t="s">
        <v>31</v>
      </c>
      <c r="E24" s="167"/>
      <c r="F24" s="26"/>
      <c r="G24" s="152"/>
      <c r="H24" s="133"/>
      <c r="I24" s="26"/>
      <c r="J24" s="152"/>
      <c r="K24" s="133"/>
      <c r="L24" s="26"/>
      <c r="M24" s="152"/>
      <c r="N24" s="133"/>
      <c r="O24" s="26"/>
      <c r="P24" s="152"/>
      <c r="Q24" s="153"/>
      <c r="R24" s="34"/>
      <c r="T24" s="35"/>
    </row>
    <row r="25" spans="1:20" ht="12.75" customHeight="1" x14ac:dyDescent="0.45">
      <c r="A25" s="27"/>
      <c r="B25" s="166" t="s">
        <v>32</v>
      </c>
      <c r="C25" s="150"/>
      <c r="D25" s="150"/>
      <c r="E25" s="167"/>
      <c r="F25" s="152"/>
      <c r="G25" s="153"/>
      <c r="H25" s="133"/>
      <c r="I25" s="152"/>
      <c r="J25" s="153"/>
      <c r="K25" s="133"/>
      <c r="L25" s="152"/>
      <c r="M25" s="153"/>
      <c r="N25" s="133"/>
      <c r="O25" s="134"/>
      <c r="P25" s="134"/>
      <c r="Q25" s="152"/>
      <c r="R25" s="34"/>
      <c r="T25" s="35"/>
    </row>
    <row r="26" spans="1:20" ht="12.75" customHeight="1" x14ac:dyDescent="0.45">
      <c r="A26" s="27"/>
      <c r="B26" s="166" t="s">
        <v>33</v>
      </c>
      <c r="C26" s="150"/>
      <c r="D26" s="150"/>
      <c r="E26" s="167"/>
      <c r="F26" s="178"/>
      <c r="G26" s="179"/>
      <c r="H26" s="180"/>
      <c r="I26" s="178"/>
      <c r="J26" s="179"/>
      <c r="K26" s="180"/>
      <c r="L26" s="178"/>
      <c r="M26" s="179"/>
      <c r="N26" s="180"/>
      <c r="O26" s="181"/>
      <c r="P26" s="181"/>
      <c r="Q26" s="178"/>
      <c r="R26" s="34"/>
      <c r="T26" s="35"/>
    </row>
    <row r="27" spans="1:20" s="37" customFormat="1" ht="13.5" customHeight="1" x14ac:dyDescent="0.45">
      <c r="A27" s="36"/>
      <c r="B27" s="182" t="s">
        <v>38</v>
      </c>
      <c r="C27" s="183"/>
      <c r="D27" s="183"/>
      <c r="E27" s="184"/>
      <c r="F27" s="190" t="s">
        <v>39</v>
      </c>
      <c r="G27" s="191"/>
      <c r="H27" s="191"/>
      <c r="I27" s="191"/>
      <c r="J27" s="191"/>
      <c r="K27" s="191"/>
      <c r="L27" s="191"/>
      <c r="M27" s="191"/>
      <c r="N27" s="191"/>
      <c r="O27" s="191"/>
      <c r="P27" s="191"/>
      <c r="Q27" s="191"/>
      <c r="R27" s="191"/>
      <c r="S27" s="191"/>
      <c r="T27" s="192"/>
    </row>
    <row r="28" spans="1:20" s="37" customFormat="1" ht="13.5" customHeight="1" x14ac:dyDescent="0.45">
      <c r="A28" s="36"/>
      <c r="B28" s="185"/>
      <c r="C28" s="137"/>
      <c r="D28" s="137"/>
      <c r="E28" s="186"/>
      <c r="F28" s="38" t="s">
        <v>40</v>
      </c>
      <c r="G28" s="39"/>
      <c r="H28" s="39"/>
      <c r="I28" s="193" t="s">
        <v>41</v>
      </c>
      <c r="J28" s="193"/>
      <c r="K28" s="193"/>
      <c r="L28" s="193"/>
      <c r="M28" s="193" t="s">
        <v>42</v>
      </c>
      <c r="N28" s="193"/>
      <c r="O28" s="193"/>
      <c r="P28" s="193"/>
      <c r="Q28" s="193" t="s">
        <v>43</v>
      </c>
      <c r="R28" s="193"/>
      <c r="S28" s="193"/>
      <c r="T28" s="194"/>
    </row>
    <row r="29" spans="1:20" s="37" customFormat="1" ht="13.5" customHeight="1" x14ac:dyDescent="0.2">
      <c r="A29" s="36"/>
      <c r="B29" s="185"/>
      <c r="C29" s="137"/>
      <c r="D29" s="137"/>
      <c r="E29" s="186"/>
      <c r="F29" s="38" t="s">
        <v>44</v>
      </c>
      <c r="G29" s="39"/>
      <c r="H29" s="39"/>
      <c r="I29" s="190"/>
      <c r="J29" s="195"/>
      <c r="K29" s="195"/>
      <c r="L29" s="196"/>
      <c r="M29" s="190"/>
      <c r="N29" s="195"/>
      <c r="O29" s="195"/>
      <c r="P29" s="196"/>
      <c r="Q29" s="190"/>
      <c r="R29" s="154"/>
      <c r="S29" s="154"/>
      <c r="T29" s="155"/>
    </row>
    <row r="30" spans="1:20" s="37" customFormat="1" ht="13.5" customHeight="1" x14ac:dyDescent="0.2">
      <c r="A30" s="36"/>
      <c r="B30" s="185"/>
      <c r="C30" s="137"/>
      <c r="D30" s="137"/>
      <c r="E30" s="186"/>
      <c r="F30" s="38" t="s">
        <v>45</v>
      </c>
      <c r="G30" s="39"/>
      <c r="H30" s="39"/>
      <c r="I30" s="190"/>
      <c r="J30" s="195"/>
      <c r="K30" s="195"/>
      <c r="L30" s="196"/>
      <c r="M30" s="190"/>
      <c r="N30" s="195"/>
      <c r="O30" s="195"/>
      <c r="P30" s="196"/>
      <c r="Q30" s="190"/>
      <c r="R30" s="154"/>
      <c r="S30" s="154"/>
      <c r="T30" s="155"/>
    </row>
    <row r="31" spans="1:20" s="37" customFormat="1" ht="13.5" customHeight="1" x14ac:dyDescent="0.2">
      <c r="A31" s="40"/>
      <c r="B31" s="187"/>
      <c r="C31" s="188"/>
      <c r="D31" s="188"/>
      <c r="E31" s="189"/>
      <c r="F31" s="38" t="s">
        <v>46</v>
      </c>
      <c r="G31" s="39"/>
      <c r="H31" s="39"/>
      <c r="I31" s="190"/>
      <c r="J31" s="195"/>
      <c r="K31" s="195"/>
      <c r="L31" s="196"/>
      <c r="M31" s="190"/>
      <c r="N31" s="195"/>
      <c r="O31" s="195"/>
      <c r="P31" s="196"/>
      <c r="Q31" s="190"/>
      <c r="R31" s="154"/>
      <c r="S31" s="154"/>
      <c r="T31" s="155"/>
    </row>
    <row r="32" spans="1:20" ht="12.75" customHeight="1" x14ac:dyDescent="0.45">
      <c r="A32" s="197" t="s">
        <v>47</v>
      </c>
      <c r="B32" s="134"/>
      <c r="C32" s="134"/>
      <c r="D32" s="134"/>
      <c r="E32" s="134"/>
      <c r="F32" s="152"/>
      <c r="G32" s="153"/>
      <c r="H32" s="153"/>
      <c r="I32" s="153"/>
      <c r="J32" s="153"/>
      <c r="K32" s="153"/>
      <c r="L32" s="153"/>
      <c r="M32" s="153"/>
      <c r="N32" s="153"/>
      <c r="O32" s="153"/>
      <c r="P32" s="153"/>
      <c r="Q32" s="153"/>
      <c r="R32" s="198"/>
      <c r="S32" s="198"/>
      <c r="T32" s="199"/>
    </row>
    <row r="33" spans="1:21" ht="12.75" customHeight="1" x14ac:dyDescent="0.45">
      <c r="A33" s="197"/>
      <c r="B33" s="200" t="s">
        <v>48</v>
      </c>
      <c r="C33" s="200"/>
      <c r="D33" s="200"/>
      <c r="E33" s="200"/>
      <c r="F33" s="201" t="s">
        <v>49</v>
      </c>
      <c r="G33" s="202"/>
      <c r="H33" s="202"/>
      <c r="I33" s="202"/>
      <c r="J33" s="202"/>
      <c r="K33" s="202"/>
      <c r="L33" s="202"/>
      <c r="M33" s="202"/>
      <c r="N33" s="202"/>
      <c r="O33" s="202"/>
      <c r="P33" s="202"/>
      <c r="Q33" s="202"/>
      <c r="R33" s="198"/>
      <c r="S33" s="198"/>
      <c r="T33" s="199"/>
    </row>
    <row r="34" spans="1:21" ht="12.75" customHeight="1" x14ac:dyDescent="0.45">
      <c r="A34" s="197"/>
      <c r="B34" s="200" t="s">
        <v>50</v>
      </c>
      <c r="C34" s="200"/>
      <c r="D34" s="200"/>
      <c r="E34" s="200"/>
      <c r="F34" s="201" t="s">
        <v>51</v>
      </c>
      <c r="G34" s="202"/>
      <c r="H34" s="202"/>
      <c r="I34" s="202"/>
      <c r="J34" s="202"/>
      <c r="K34" s="202"/>
      <c r="L34" s="202"/>
      <c r="M34" s="202"/>
      <c r="N34" s="202"/>
      <c r="O34" s="202"/>
      <c r="P34" s="202"/>
      <c r="Q34" s="202"/>
      <c r="R34" s="198"/>
      <c r="S34" s="198"/>
      <c r="T34" s="199"/>
    </row>
    <row r="35" spans="1:21" ht="12.75" customHeight="1" x14ac:dyDescent="0.45">
      <c r="A35" s="197"/>
      <c r="B35" s="203" t="s">
        <v>52</v>
      </c>
      <c r="C35" s="204"/>
      <c r="D35" s="204"/>
      <c r="E35" s="205"/>
      <c r="F35" s="211" t="s">
        <v>53</v>
      </c>
      <c r="G35" s="212"/>
      <c r="H35" s="213" t="s">
        <v>54</v>
      </c>
      <c r="I35" s="213"/>
      <c r="J35" s="213"/>
      <c r="K35" s="213"/>
      <c r="L35" s="213"/>
      <c r="M35" s="213"/>
      <c r="N35" s="213"/>
      <c r="O35" s="213"/>
      <c r="P35" s="213"/>
      <c r="Q35" s="214"/>
      <c r="R35" s="41"/>
      <c r="S35" s="42"/>
      <c r="T35" s="43"/>
    </row>
    <row r="36" spans="1:21" ht="12.75" customHeight="1" x14ac:dyDescent="0.45">
      <c r="A36" s="197"/>
      <c r="B36" s="206"/>
      <c r="C36" s="122"/>
      <c r="D36" s="122"/>
      <c r="E36" s="207"/>
      <c r="F36" s="211"/>
      <c r="G36" s="212"/>
      <c r="H36" s="215" t="s">
        <v>55</v>
      </c>
      <c r="I36" s="215"/>
      <c r="J36" s="215" t="s">
        <v>56</v>
      </c>
      <c r="K36" s="215"/>
      <c r="L36" s="215" t="s">
        <v>57</v>
      </c>
      <c r="M36" s="215"/>
      <c r="N36" s="215" t="s">
        <v>58</v>
      </c>
      <c r="O36" s="215"/>
      <c r="P36" s="215" t="s">
        <v>59</v>
      </c>
      <c r="Q36" s="216"/>
      <c r="R36" s="34"/>
      <c r="T36" s="35"/>
    </row>
    <row r="37" spans="1:21" ht="12.75" customHeight="1" x14ac:dyDescent="0.45">
      <c r="A37" s="197"/>
      <c r="B37" s="206"/>
      <c r="C37" s="122"/>
      <c r="D37" s="122"/>
      <c r="E37" s="207"/>
      <c r="F37" s="217"/>
      <c r="G37" s="217"/>
      <c r="H37" s="217"/>
      <c r="I37" s="217"/>
      <c r="J37" s="217"/>
      <c r="K37" s="217"/>
      <c r="L37" s="217"/>
      <c r="M37" s="217"/>
      <c r="N37" s="217"/>
      <c r="O37" s="217"/>
      <c r="P37" s="217"/>
      <c r="Q37" s="224"/>
      <c r="R37" s="34"/>
      <c r="T37" s="35"/>
    </row>
    <row r="38" spans="1:21" ht="12.75" customHeight="1" x14ac:dyDescent="0.45">
      <c r="A38" s="197"/>
      <c r="B38" s="206"/>
      <c r="C38" s="122"/>
      <c r="D38" s="122"/>
      <c r="E38" s="207"/>
      <c r="F38" s="217" t="s">
        <v>60</v>
      </c>
      <c r="G38" s="217"/>
      <c r="H38" s="217" t="s">
        <v>61</v>
      </c>
      <c r="I38" s="224"/>
      <c r="J38" s="225" t="s">
        <v>62</v>
      </c>
      <c r="K38" s="225"/>
      <c r="L38" s="44"/>
      <c r="M38" s="44"/>
      <c r="N38" s="44"/>
      <c r="O38" s="44"/>
      <c r="P38" s="44"/>
      <c r="Q38" s="44"/>
      <c r="R38" s="45"/>
      <c r="S38" s="45"/>
      <c r="T38" s="46"/>
      <c r="U38" s="45"/>
    </row>
    <row r="39" spans="1:21" ht="12.75" customHeight="1" x14ac:dyDescent="0.45">
      <c r="A39" s="197"/>
      <c r="B39" s="206"/>
      <c r="C39" s="122"/>
      <c r="D39" s="122"/>
      <c r="E39" s="207"/>
      <c r="F39" s="217"/>
      <c r="G39" s="217"/>
      <c r="H39" s="217"/>
      <c r="I39" s="224"/>
      <c r="J39" s="225"/>
      <c r="K39" s="225"/>
      <c r="L39" s="45"/>
      <c r="M39" s="45"/>
      <c r="N39" s="45"/>
      <c r="O39" s="45"/>
      <c r="P39" s="45"/>
      <c r="Q39" s="45"/>
      <c r="R39" s="45"/>
      <c r="S39" s="45"/>
      <c r="T39" s="46"/>
      <c r="U39" s="45"/>
    </row>
    <row r="40" spans="1:21" ht="12.75" customHeight="1" x14ac:dyDescent="0.45">
      <c r="A40" s="197"/>
      <c r="B40" s="208"/>
      <c r="C40" s="209"/>
      <c r="D40" s="209"/>
      <c r="E40" s="210"/>
      <c r="F40" s="224"/>
      <c r="G40" s="226"/>
      <c r="H40" s="224"/>
      <c r="I40" s="227"/>
      <c r="J40" s="217"/>
      <c r="K40" s="217"/>
      <c r="L40" s="47"/>
      <c r="M40" s="47"/>
      <c r="N40" s="47"/>
      <c r="O40" s="47"/>
      <c r="P40" s="47"/>
      <c r="Q40" s="47"/>
      <c r="R40" s="47"/>
      <c r="S40" s="47"/>
      <c r="T40" s="48"/>
      <c r="U40" s="45"/>
    </row>
    <row r="41" spans="1:21" ht="12.75" customHeight="1" x14ac:dyDescent="0.45">
      <c r="A41" s="197"/>
      <c r="B41" s="201" t="s">
        <v>63</v>
      </c>
      <c r="C41" s="202"/>
      <c r="D41" s="202"/>
      <c r="E41" s="228"/>
      <c r="F41" s="152" t="s">
        <v>64</v>
      </c>
      <c r="G41" s="153"/>
      <c r="H41" s="153"/>
      <c r="I41" s="153"/>
      <c r="J41" s="153"/>
      <c r="K41" s="153"/>
      <c r="L41" s="153"/>
      <c r="M41" s="153"/>
      <c r="N41" s="153"/>
      <c r="O41" s="153"/>
      <c r="P41" s="153"/>
      <c r="Q41" s="153"/>
      <c r="R41" s="198"/>
      <c r="S41" s="198"/>
      <c r="T41" s="199"/>
    </row>
    <row r="42" spans="1:21" ht="12.75" customHeight="1" x14ac:dyDescent="0.45">
      <c r="A42" s="197"/>
      <c r="B42" s="200" t="s">
        <v>65</v>
      </c>
      <c r="C42" s="200"/>
      <c r="D42" s="200"/>
      <c r="E42" s="200"/>
      <c r="F42" s="168"/>
      <c r="G42" s="169"/>
      <c r="H42" s="169"/>
      <c r="I42" s="169"/>
      <c r="J42" s="169"/>
      <c r="K42" s="169"/>
      <c r="L42" s="169"/>
      <c r="M42" s="169"/>
      <c r="N42" s="169"/>
      <c r="O42" s="169"/>
      <c r="P42" s="169"/>
      <c r="Q42" s="169"/>
      <c r="R42" s="198"/>
      <c r="S42" s="198"/>
      <c r="T42" s="199"/>
    </row>
    <row r="43" spans="1:21" ht="12.75" customHeight="1" x14ac:dyDescent="0.45">
      <c r="A43" s="197"/>
      <c r="B43" s="201" t="s">
        <v>66</v>
      </c>
      <c r="C43" s="202"/>
      <c r="D43" s="202"/>
      <c r="E43" s="228"/>
      <c r="F43" s="152" t="s">
        <v>67</v>
      </c>
      <c r="G43" s="153"/>
      <c r="H43" s="153"/>
      <c r="I43" s="153"/>
      <c r="J43" s="153"/>
      <c r="K43" s="153"/>
      <c r="L43" s="153"/>
      <c r="M43" s="153"/>
      <c r="N43" s="153"/>
      <c r="O43" s="153"/>
      <c r="P43" s="153"/>
      <c r="Q43" s="153"/>
      <c r="R43" s="198"/>
      <c r="S43" s="198"/>
      <c r="T43" s="199"/>
    </row>
    <row r="44" spans="1:21" ht="12.75" customHeight="1" x14ac:dyDescent="0.45">
      <c r="A44" s="197"/>
      <c r="B44" s="200" t="s">
        <v>68</v>
      </c>
      <c r="C44" s="200"/>
      <c r="D44" s="200"/>
      <c r="E44" s="200"/>
      <c r="F44" s="152"/>
      <c r="G44" s="153"/>
      <c r="H44" s="153"/>
      <c r="I44" s="153"/>
      <c r="J44" s="153"/>
      <c r="K44" s="153"/>
      <c r="L44" s="153"/>
      <c r="M44" s="153"/>
      <c r="N44" s="153"/>
      <c r="O44" s="153"/>
      <c r="P44" s="153"/>
      <c r="Q44" s="153"/>
      <c r="R44" s="198"/>
      <c r="S44" s="198"/>
      <c r="T44" s="199"/>
    </row>
    <row r="45" spans="1:21" ht="12.75" customHeight="1" x14ac:dyDescent="0.45">
      <c r="A45" s="197"/>
      <c r="B45" s="200"/>
      <c r="C45" s="200"/>
      <c r="D45" s="200"/>
      <c r="E45" s="200"/>
      <c r="F45" s="152"/>
      <c r="G45" s="153"/>
      <c r="H45" s="153"/>
      <c r="I45" s="153"/>
      <c r="J45" s="153"/>
      <c r="K45" s="153"/>
      <c r="L45" s="153"/>
      <c r="M45" s="153"/>
      <c r="N45" s="153"/>
      <c r="O45" s="153"/>
      <c r="P45" s="153"/>
      <c r="Q45" s="153"/>
      <c r="R45" s="198"/>
      <c r="S45" s="198"/>
      <c r="T45" s="199"/>
    </row>
    <row r="46" spans="1:21" ht="12.75" customHeight="1" x14ac:dyDescent="0.45">
      <c r="A46" s="197"/>
      <c r="B46" s="200" t="s">
        <v>69</v>
      </c>
      <c r="C46" s="200"/>
      <c r="D46" s="200"/>
      <c r="E46" s="200"/>
      <c r="F46" s="152"/>
      <c r="G46" s="153"/>
      <c r="H46" s="153"/>
      <c r="I46" s="153"/>
      <c r="J46" s="153"/>
      <c r="K46" s="153"/>
      <c r="L46" s="153"/>
      <c r="M46" s="153"/>
      <c r="N46" s="153"/>
      <c r="O46" s="153"/>
      <c r="P46" s="153"/>
      <c r="Q46" s="153"/>
      <c r="R46" s="198"/>
      <c r="S46" s="198"/>
      <c r="T46" s="199"/>
    </row>
    <row r="47" spans="1:21" ht="12.75" customHeight="1" x14ac:dyDescent="0.2">
      <c r="A47" s="197"/>
      <c r="B47" s="200" t="s">
        <v>70</v>
      </c>
      <c r="C47" s="200"/>
      <c r="D47" s="200"/>
      <c r="E47" s="200"/>
      <c r="F47" s="159" t="s">
        <v>71</v>
      </c>
      <c r="G47" s="143"/>
      <c r="H47" s="143"/>
      <c r="I47" s="144"/>
      <c r="J47" s="159" t="s">
        <v>72</v>
      </c>
      <c r="K47" s="143"/>
      <c r="L47" s="143"/>
      <c r="M47" s="144"/>
      <c r="N47" s="152"/>
      <c r="O47" s="191"/>
      <c r="P47" s="191"/>
      <c r="Q47" s="191"/>
      <c r="R47" s="154"/>
      <c r="S47" s="154"/>
      <c r="T47" s="155"/>
    </row>
    <row r="48" spans="1:21" ht="12.75" customHeight="1" x14ac:dyDescent="0.2">
      <c r="A48" s="197"/>
      <c r="B48" s="230"/>
      <c r="C48" s="230"/>
      <c r="D48" s="230"/>
      <c r="E48" s="230"/>
      <c r="F48" s="152" t="s">
        <v>73</v>
      </c>
      <c r="G48" s="153"/>
      <c r="H48" s="153"/>
      <c r="I48" s="133"/>
      <c r="J48" s="231" t="s">
        <v>74</v>
      </c>
      <c r="K48" s="232"/>
      <c r="L48" s="49"/>
      <c r="M48" s="50"/>
      <c r="N48" s="51" t="s">
        <v>75</v>
      </c>
      <c r="O48" s="158"/>
      <c r="P48" s="136"/>
      <c r="Q48" s="136"/>
      <c r="R48" s="137"/>
      <c r="S48" s="137"/>
      <c r="T48" s="35"/>
    </row>
    <row r="49" spans="1:20" ht="12.75" customHeight="1" x14ac:dyDescent="0.2">
      <c r="A49" s="197"/>
      <c r="B49" s="230"/>
      <c r="C49" s="230"/>
      <c r="D49" s="230"/>
      <c r="E49" s="230"/>
      <c r="F49" s="152" t="s">
        <v>76</v>
      </c>
      <c r="G49" s="153"/>
      <c r="H49" s="153"/>
      <c r="I49" s="133"/>
      <c r="J49" s="152"/>
      <c r="K49" s="191"/>
      <c r="L49" s="191"/>
      <c r="M49" s="191"/>
      <c r="N49" s="191"/>
      <c r="O49" s="191"/>
      <c r="P49" s="191"/>
      <c r="Q49" s="191"/>
      <c r="R49" s="154"/>
      <c r="S49" s="154"/>
      <c r="T49" s="155"/>
    </row>
    <row r="50" spans="1:20" ht="12.75" customHeight="1" x14ac:dyDescent="0.45">
      <c r="A50" s="233" t="s">
        <v>77</v>
      </c>
      <c r="B50" s="191"/>
      <c r="C50" s="191"/>
      <c r="D50" s="191"/>
      <c r="E50" s="234"/>
      <c r="F50" s="152" t="s">
        <v>78</v>
      </c>
      <c r="G50" s="133"/>
      <c r="H50" s="52"/>
      <c r="I50" s="52"/>
      <c r="J50" s="53"/>
      <c r="K50" s="54"/>
      <c r="L50" s="235" t="s">
        <v>79</v>
      </c>
      <c r="M50" s="235"/>
      <c r="N50" s="235"/>
      <c r="O50" s="55"/>
      <c r="P50" s="56"/>
      <c r="Q50" s="56"/>
      <c r="R50" s="56"/>
      <c r="S50" s="56"/>
      <c r="T50" s="57"/>
    </row>
    <row r="51" spans="1:20" ht="26.25" customHeight="1" x14ac:dyDescent="0.45">
      <c r="A51" s="236" t="s">
        <v>80</v>
      </c>
      <c r="B51" s="198"/>
      <c r="C51" s="198"/>
      <c r="D51" s="198"/>
      <c r="E51" s="237"/>
      <c r="F51" s="152"/>
      <c r="G51" s="153"/>
      <c r="H51" s="153"/>
      <c r="I51" s="153"/>
      <c r="J51" s="153"/>
      <c r="K51" s="153"/>
      <c r="L51" s="153"/>
      <c r="M51" s="153"/>
      <c r="N51" s="153"/>
      <c r="O51" s="153"/>
      <c r="P51" s="153"/>
      <c r="Q51" s="153"/>
      <c r="R51" s="198"/>
      <c r="S51" s="198"/>
      <c r="T51" s="199"/>
    </row>
    <row r="52" spans="1:20" ht="39" customHeight="1" thickBot="1" x14ac:dyDescent="0.25">
      <c r="A52" s="238" t="s">
        <v>81</v>
      </c>
      <c r="B52" s="239"/>
      <c r="C52" s="239"/>
      <c r="D52" s="239"/>
      <c r="E52" s="239"/>
      <c r="F52" s="218" t="s">
        <v>82</v>
      </c>
      <c r="G52" s="219"/>
      <c r="H52" s="219"/>
      <c r="I52" s="219"/>
      <c r="J52" s="219"/>
      <c r="K52" s="219"/>
      <c r="L52" s="219"/>
      <c r="M52" s="219"/>
      <c r="N52" s="219"/>
      <c r="O52" s="219"/>
      <c r="P52" s="219"/>
      <c r="Q52" s="219"/>
      <c r="R52" s="220"/>
      <c r="S52" s="220"/>
      <c r="T52" s="221"/>
    </row>
    <row r="53" spans="1:20" ht="12.75" customHeight="1" x14ac:dyDescent="0.45">
      <c r="A53" s="29" t="s">
        <v>83</v>
      </c>
    </row>
    <row r="54" spans="1:20" ht="12.75" customHeight="1" x14ac:dyDescent="0.45">
      <c r="A54" s="222" t="s">
        <v>84</v>
      </c>
      <c r="B54" s="223"/>
      <c r="C54" s="223"/>
      <c r="D54" s="223"/>
      <c r="E54" s="223"/>
      <c r="F54" s="223"/>
      <c r="G54" s="223"/>
      <c r="H54" s="223"/>
      <c r="I54" s="223"/>
      <c r="J54" s="223"/>
      <c r="K54" s="223"/>
      <c r="L54" s="223"/>
      <c r="M54" s="223"/>
      <c r="N54" s="223"/>
      <c r="O54" s="223"/>
      <c r="P54" s="223"/>
      <c r="Q54" s="223"/>
      <c r="R54" s="223"/>
      <c r="S54" s="223"/>
      <c r="T54" s="223"/>
    </row>
    <row r="55" spans="1:20" ht="12.75" customHeight="1" x14ac:dyDescent="0.45">
      <c r="A55" s="222" t="s">
        <v>85</v>
      </c>
      <c r="B55" s="223"/>
      <c r="C55" s="223"/>
      <c r="D55" s="223"/>
      <c r="E55" s="223"/>
      <c r="F55" s="223"/>
      <c r="G55" s="223"/>
      <c r="H55" s="223"/>
      <c r="I55" s="223"/>
      <c r="J55" s="223"/>
      <c r="K55" s="223"/>
      <c r="L55" s="223"/>
      <c r="M55" s="223"/>
      <c r="N55" s="223"/>
      <c r="O55" s="223"/>
      <c r="P55" s="223"/>
      <c r="Q55" s="223"/>
      <c r="R55" s="223"/>
      <c r="S55" s="223"/>
      <c r="T55" s="223"/>
    </row>
    <row r="56" spans="1:20" ht="12.75" customHeight="1" x14ac:dyDescent="0.45">
      <c r="A56" s="222" t="s">
        <v>86</v>
      </c>
      <c r="B56" s="223"/>
      <c r="C56" s="223"/>
      <c r="D56" s="223"/>
      <c r="E56" s="223"/>
      <c r="F56" s="223"/>
      <c r="G56" s="223"/>
      <c r="H56" s="223"/>
      <c r="I56" s="223"/>
      <c r="J56" s="223"/>
      <c r="K56" s="223"/>
      <c r="L56" s="223"/>
      <c r="M56" s="223"/>
      <c r="N56" s="223"/>
      <c r="O56" s="223"/>
      <c r="P56" s="223"/>
      <c r="Q56" s="223"/>
      <c r="R56" s="223"/>
      <c r="S56" s="223"/>
      <c r="T56" s="223"/>
    </row>
    <row r="57" spans="1:20" s="30" customFormat="1" ht="13.5" customHeight="1" x14ac:dyDescent="0.45">
      <c r="A57" s="222" t="s">
        <v>87</v>
      </c>
      <c r="B57" s="222"/>
      <c r="C57" s="222"/>
      <c r="D57" s="222"/>
      <c r="E57" s="222"/>
      <c r="F57" s="222"/>
      <c r="G57" s="222"/>
      <c r="H57" s="222"/>
      <c r="I57" s="222"/>
      <c r="J57" s="222"/>
      <c r="K57" s="222"/>
      <c r="L57" s="222"/>
      <c r="M57" s="222"/>
      <c r="N57" s="222"/>
      <c r="O57" s="222"/>
      <c r="P57" s="222"/>
      <c r="Q57" s="222"/>
    </row>
    <row r="58" spans="1:20" ht="12.75" customHeight="1" x14ac:dyDescent="0.45">
      <c r="A58" s="222" t="s">
        <v>88</v>
      </c>
      <c r="B58" s="223"/>
      <c r="C58" s="223"/>
      <c r="D58" s="223"/>
      <c r="E58" s="223"/>
      <c r="F58" s="223"/>
      <c r="G58" s="223"/>
      <c r="H58" s="223"/>
      <c r="I58" s="223"/>
      <c r="J58" s="223"/>
      <c r="K58" s="223"/>
      <c r="L58" s="223"/>
      <c r="M58" s="223"/>
      <c r="N58" s="223"/>
      <c r="O58" s="223"/>
      <c r="P58" s="223"/>
      <c r="Q58" s="223"/>
      <c r="R58" s="223"/>
      <c r="S58" s="223"/>
      <c r="T58" s="223"/>
    </row>
    <row r="59" spans="1:20" ht="12.75" customHeight="1" x14ac:dyDescent="0.45">
      <c r="A59" s="222" t="s">
        <v>89</v>
      </c>
      <c r="B59" s="223"/>
      <c r="C59" s="223"/>
      <c r="D59" s="223"/>
      <c r="E59" s="223"/>
      <c r="F59" s="223"/>
      <c r="G59" s="223"/>
      <c r="H59" s="223"/>
      <c r="I59" s="223"/>
      <c r="J59" s="223"/>
      <c r="K59" s="223"/>
      <c r="L59" s="223"/>
      <c r="M59" s="223"/>
      <c r="N59" s="223"/>
      <c r="O59" s="223"/>
      <c r="P59" s="223"/>
      <c r="Q59" s="223"/>
      <c r="R59" s="223"/>
      <c r="S59" s="223"/>
      <c r="T59" s="223"/>
    </row>
    <row r="60" spans="1:20" ht="12.75" customHeight="1" x14ac:dyDescent="0.45">
      <c r="A60" s="222" t="s">
        <v>90</v>
      </c>
      <c r="B60" s="223"/>
      <c r="C60" s="223"/>
      <c r="D60" s="223"/>
      <c r="E60" s="223"/>
      <c r="F60" s="223"/>
      <c r="G60" s="223"/>
      <c r="H60" s="223"/>
      <c r="I60" s="223"/>
      <c r="J60" s="223"/>
      <c r="K60" s="223"/>
      <c r="L60" s="223"/>
      <c r="M60" s="223"/>
      <c r="N60" s="223"/>
      <c r="O60" s="223"/>
      <c r="P60" s="223"/>
      <c r="Q60" s="223"/>
      <c r="R60" s="223"/>
      <c r="S60" s="223"/>
      <c r="T60" s="223"/>
    </row>
    <row r="61" spans="1:20" ht="12.75" customHeight="1" x14ac:dyDescent="0.45">
      <c r="A61" s="58"/>
      <c r="B61" s="28"/>
      <c r="C61" s="28"/>
      <c r="D61" s="28"/>
      <c r="E61" s="28"/>
      <c r="F61" s="28"/>
      <c r="G61" s="28"/>
      <c r="H61" s="28"/>
      <c r="I61" s="28"/>
      <c r="J61" s="28"/>
      <c r="K61" s="28"/>
      <c r="L61" s="28"/>
      <c r="M61" s="28"/>
      <c r="N61" s="28"/>
      <c r="O61" s="28"/>
      <c r="P61" s="28"/>
      <c r="Q61" s="28"/>
    </row>
    <row r="62" spans="1:20" ht="12.75" customHeight="1" x14ac:dyDescent="0.45">
      <c r="A62" s="229"/>
      <c r="B62" s="229"/>
      <c r="C62" s="229"/>
    </row>
    <row r="63" spans="1:20" ht="12.75" customHeight="1" x14ac:dyDescent="0.45">
      <c r="A63" s="229"/>
      <c r="B63" s="229"/>
      <c r="C63" s="229"/>
    </row>
    <row r="64" spans="1:20" ht="12.75" customHeight="1" x14ac:dyDescent="0.45">
      <c r="A64" s="229"/>
      <c r="B64" s="229"/>
      <c r="C64" s="229"/>
    </row>
    <row r="65" spans="1:3" ht="12.75" customHeight="1" x14ac:dyDescent="0.45">
      <c r="A65" s="229"/>
      <c r="B65" s="229"/>
      <c r="C65" s="229"/>
    </row>
    <row r="66" spans="1:3" ht="12.75" customHeight="1" x14ac:dyDescent="0.45">
      <c r="A66" s="229"/>
      <c r="B66" s="229"/>
      <c r="C66" s="229"/>
    </row>
  </sheetData>
  <mergeCells count="169">
    <mergeCell ref="A62:C62"/>
    <mergeCell ref="A63:C63"/>
    <mergeCell ref="B42:E42"/>
    <mergeCell ref="F42:T42"/>
    <mergeCell ref="B43:E43"/>
    <mergeCell ref="F43:T43"/>
    <mergeCell ref="A64:C64"/>
    <mergeCell ref="A65:C65"/>
    <mergeCell ref="A66:C66"/>
    <mergeCell ref="B47:E49"/>
    <mergeCell ref="F47:I47"/>
    <mergeCell ref="J47:M47"/>
    <mergeCell ref="N47:T47"/>
    <mergeCell ref="F48:I48"/>
    <mergeCell ref="J48:K48"/>
    <mergeCell ref="O48:S48"/>
    <mergeCell ref="F49:I49"/>
    <mergeCell ref="J49:T49"/>
    <mergeCell ref="A50:E50"/>
    <mergeCell ref="F50:G50"/>
    <mergeCell ref="L50:N50"/>
    <mergeCell ref="A51:E51"/>
    <mergeCell ref="F51:T51"/>
    <mergeCell ref="A52:E52"/>
    <mergeCell ref="F52:T52"/>
    <mergeCell ref="A54:T54"/>
    <mergeCell ref="A55:T55"/>
    <mergeCell ref="A56:T56"/>
    <mergeCell ref="A57:Q57"/>
    <mergeCell ref="A58:T58"/>
    <mergeCell ref="A59:T59"/>
    <mergeCell ref="A60:T60"/>
    <mergeCell ref="P37:Q37"/>
    <mergeCell ref="F38:G39"/>
    <mergeCell ref="H38:I39"/>
    <mergeCell ref="J38:K39"/>
    <mergeCell ref="F40:G40"/>
    <mergeCell ref="H40:I40"/>
    <mergeCell ref="J40:K40"/>
    <mergeCell ref="B41:E41"/>
    <mergeCell ref="F41:T41"/>
    <mergeCell ref="A32:E32"/>
    <mergeCell ref="F32:T32"/>
    <mergeCell ref="A33:A49"/>
    <mergeCell ref="B33:E33"/>
    <mergeCell ref="F33:T33"/>
    <mergeCell ref="B34:E34"/>
    <mergeCell ref="F34:T34"/>
    <mergeCell ref="B44:E45"/>
    <mergeCell ref="F44:T45"/>
    <mergeCell ref="B46:E46"/>
    <mergeCell ref="F46:T46"/>
    <mergeCell ref="B35:E40"/>
    <mergeCell ref="F35:G36"/>
    <mergeCell ref="H35:Q35"/>
    <mergeCell ref="H36:I36"/>
    <mergeCell ref="J36:K36"/>
    <mergeCell ref="L36:M36"/>
    <mergeCell ref="N36:O36"/>
    <mergeCell ref="P36:Q36"/>
    <mergeCell ref="F37:G37"/>
    <mergeCell ref="H37:I37"/>
    <mergeCell ref="J37:K37"/>
    <mergeCell ref="L37:M37"/>
    <mergeCell ref="N37:O37"/>
    <mergeCell ref="B26:E26"/>
    <mergeCell ref="F26:H26"/>
    <mergeCell ref="I26:K26"/>
    <mergeCell ref="L26:N26"/>
    <mergeCell ref="O26:Q26"/>
    <mergeCell ref="B27:E31"/>
    <mergeCell ref="F27:T27"/>
    <mergeCell ref="I28:L28"/>
    <mergeCell ref="M28:P28"/>
    <mergeCell ref="Q28:T28"/>
    <mergeCell ref="I29:L29"/>
    <mergeCell ref="M29:P29"/>
    <mergeCell ref="Q29:T29"/>
    <mergeCell ref="I30:L30"/>
    <mergeCell ref="M30:P30"/>
    <mergeCell ref="Q30:T30"/>
    <mergeCell ref="I31:L31"/>
    <mergeCell ref="M31:P31"/>
    <mergeCell ref="Q31:T31"/>
    <mergeCell ref="M23:N23"/>
    <mergeCell ref="P23:Q23"/>
    <mergeCell ref="D24:E24"/>
    <mergeCell ref="G24:H24"/>
    <mergeCell ref="J24:K24"/>
    <mergeCell ref="M24:N24"/>
    <mergeCell ref="P24:Q24"/>
    <mergeCell ref="B25:E25"/>
    <mergeCell ref="F25:H25"/>
    <mergeCell ref="I25:K25"/>
    <mergeCell ref="L25:N25"/>
    <mergeCell ref="O25:Q25"/>
    <mergeCell ref="B23:C24"/>
    <mergeCell ref="D23:E23"/>
    <mergeCell ref="G23:H23"/>
    <mergeCell ref="J23:K23"/>
    <mergeCell ref="B21:E22"/>
    <mergeCell ref="F21:H21"/>
    <mergeCell ref="I21:K21"/>
    <mergeCell ref="L21:N21"/>
    <mergeCell ref="O21:Q21"/>
    <mergeCell ref="G22:H22"/>
    <mergeCell ref="J22:K22"/>
    <mergeCell ref="M22:N22"/>
    <mergeCell ref="P22:Q22"/>
    <mergeCell ref="J18:K18"/>
    <mergeCell ref="M18:N18"/>
    <mergeCell ref="P18:Q18"/>
    <mergeCell ref="S18:T18"/>
    <mergeCell ref="B19:E19"/>
    <mergeCell ref="F19:H19"/>
    <mergeCell ref="I19:K19"/>
    <mergeCell ref="L19:N19"/>
    <mergeCell ref="O19:Q19"/>
    <mergeCell ref="R19:T19"/>
    <mergeCell ref="D18:E18"/>
    <mergeCell ref="G18:H18"/>
    <mergeCell ref="B20:E20"/>
    <mergeCell ref="F20:H20"/>
    <mergeCell ref="I20:K20"/>
    <mergeCell ref="L20:N20"/>
    <mergeCell ref="O20:Q20"/>
    <mergeCell ref="R20:T20"/>
    <mergeCell ref="A15:E16"/>
    <mergeCell ref="F15:H15"/>
    <mergeCell ref="I15:K15"/>
    <mergeCell ref="L15:N15"/>
    <mergeCell ref="O15:Q15"/>
    <mergeCell ref="R15:T15"/>
    <mergeCell ref="G16:H16"/>
    <mergeCell ref="J16:K16"/>
    <mergeCell ref="M16:N16"/>
    <mergeCell ref="P16:Q16"/>
    <mergeCell ref="S16:T16"/>
    <mergeCell ref="B17:C18"/>
    <mergeCell ref="D17:E17"/>
    <mergeCell ref="G17:H17"/>
    <mergeCell ref="J17:K17"/>
    <mergeCell ref="M17:N17"/>
    <mergeCell ref="P17:Q17"/>
    <mergeCell ref="S17:T17"/>
    <mergeCell ref="B11:C11"/>
    <mergeCell ref="D11:E11"/>
    <mergeCell ref="F11:J11"/>
    <mergeCell ref="K11:L11"/>
    <mergeCell ref="M11:T11"/>
    <mergeCell ref="A12:I12"/>
    <mergeCell ref="J12:T12"/>
    <mergeCell ref="A13:B13"/>
    <mergeCell ref="C13:D13"/>
    <mergeCell ref="J13:K14"/>
    <mergeCell ref="L13:T13"/>
    <mergeCell ref="A14:B14"/>
    <mergeCell ref="C14:D14"/>
    <mergeCell ref="E14:I14"/>
    <mergeCell ref="A3:A4"/>
    <mergeCell ref="I3:I4"/>
    <mergeCell ref="N4:O4"/>
    <mergeCell ref="P4:T4"/>
    <mergeCell ref="B6:C6"/>
    <mergeCell ref="D6:T6"/>
    <mergeCell ref="B7:C7"/>
    <mergeCell ref="D7:T7"/>
    <mergeCell ref="B8:C10"/>
    <mergeCell ref="I9:J9"/>
  </mergeCells>
  <phoneticPr fontId="3"/>
  <printOptions horizontalCentered="1" verticalCentered="1"/>
  <pageMargins left="0.6692913385826772" right="0.19685039370078741" top="0.47244094488188981" bottom="0.27559055118110237" header="0.31496062992125984" footer="0.19685039370078741"/>
  <pageSetup paperSize="9" scale="103" orientation="portrait" blackAndWhite="1" r:id="rId1"/>
  <headerFooter alignWithMargins="0"/>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sheetPr codeName="Sheet27"/>
  <dimension ref="A1:L32"/>
  <sheetViews>
    <sheetView workbookViewId="0">
      <selection activeCell="A27" sqref="A27"/>
    </sheetView>
  </sheetViews>
  <sheetFormatPr defaultRowHeight="18" x14ac:dyDescent="0.45"/>
  <cols>
    <col min="1" max="1" width="26.3984375" customWidth="1"/>
    <col min="2" max="2" width="9" customWidth="1"/>
    <col min="3" max="3" width="22" customWidth="1"/>
  </cols>
  <sheetData>
    <row r="1" spans="1:12" x14ac:dyDescent="0.45">
      <c r="A1" t="s">
        <v>92</v>
      </c>
      <c r="B1" t="s">
        <v>259</v>
      </c>
      <c r="C1" t="s">
        <v>260</v>
      </c>
      <c r="D1" t="s">
        <v>261</v>
      </c>
      <c r="E1" t="s">
        <v>262</v>
      </c>
      <c r="F1" t="s">
        <v>263</v>
      </c>
      <c r="G1" t="s">
        <v>264</v>
      </c>
      <c r="H1" t="s">
        <v>265</v>
      </c>
      <c r="I1" t="s">
        <v>266</v>
      </c>
      <c r="J1" t="s">
        <v>267</v>
      </c>
      <c r="K1" t="s">
        <v>268</v>
      </c>
    </row>
    <row r="2" spans="1:12" x14ac:dyDescent="0.45">
      <c r="A2" t="s">
        <v>269</v>
      </c>
      <c r="B2" t="s">
        <v>156</v>
      </c>
      <c r="C2" t="s">
        <v>157</v>
      </c>
      <c r="D2" t="s">
        <v>158</v>
      </c>
    </row>
    <row r="3" spans="1:12" x14ac:dyDescent="0.45">
      <c r="A3" t="s">
        <v>194</v>
      </c>
      <c r="B3" t="s">
        <v>156</v>
      </c>
      <c r="C3" t="s">
        <v>157</v>
      </c>
      <c r="D3" t="s">
        <v>158</v>
      </c>
    </row>
    <row r="4" spans="1:12" x14ac:dyDescent="0.45">
      <c r="A4" t="s">
        <v>201</v>
      </c>
      <c r="B4" t="s">
        <v>156</v>
      </c>
      <c r="C4" t="s">
        <v>157</v>
      </c>
      <c r="D4" t="s">
        <v>158</v>
      </c>
    </row>
    <row r="5" spans="1:12" x14ac:dyDescent="0.45">
      <c r="A5" t="s">
        <v>204</v>
      </c>
      <c r="B5" t="s">
        <v>156</v>
      </c>
      <c r="C5" t="s">
        <v>157</v>
      </c>
      <c r="D5" t="s">
        <v>158</v>
      </c>
    </row>
    <row r="6" spans="1:12" x14ac:dyDescent="0.45">
      <c r="A6" s="110" t="s">
        <v>205</v>
      </c>
      <c r="B6" s="110" t="s">
        <v>156</v>
      </c>
      <c r="C6" s="110" t="s">
        <v>206</v>
      </c>
      <c r="D6" s="110" t="s">
        <v>207</v>
      </c>
      <c r="E6" s="110" t="s">
        <v>208</v>
      </c>
      <c r="F6" s="110" t="s">
        <v>214</v>
      </c>
      <c r="G6" s="110"/>
      <c r="H6" s="110"/>
      <c r="I6" s="110"/>
      <c r="J6" s="110"/>
    </row>
    <row r="7" spans="1:12" x14ac:dyDescent="0.45">
      <c r="A7" s="110" t="s">
        <v>216</v>
      </c>
      <c r="B7" s="110" t="s">
        <v>156</v>
      </c>
      <c r="C7" s="110" t="s">
        <v>206</v>
      </c>
      <c r="D7" s="110" t="s">
        <v>207</v>
      </c>
      <c r="E7" s="110" t="s">
        <v>208</v>
      </c>
      <c r="F7" s="110" t="s">
        <v>219</v>
      </c>
      <c r="G7" s="110" t="s">
        <v>270</v>
      </c>
      <c r="H7" s="110" t="s">
        <v>271</v>
      </c>
      <c r="I7" s="110" t="s">
        <v>214</v>
      </c>
      <c r="J7" s="110"/>
    </row>
    <row r="8" spans="1:12" x14ac:dyDescent="0.45">
      <c r="A8" s="110" t="s">
        <v>272</v>
      </c>
      <c r="B8" s="110" t="s">
        <v>156</v>
      </c>
      <c r="C8" s="110" t="s">
        <v>214</v>
      </c>
      <c r="D8" s="110"/>
      <c r="E8" s="110"/>
      <c r="F8" s="110"/>
      <c r="G8" s="110"/>
      <c r="H8" s="110"/>
      <c r="I8" s="110"/>
      <c r="J8" s="110"/>
    </row>
    <row r="9" spans="1:12" x14ac:dyDescent="0.45">
      <c r="A9" s="110" t="s">
        <v>273</v>
      </c>
      <c r="B9" s="110" t="s">
        <v>156</v>
      </c>
      <c r="C9" s="110" t="s">
        <v>214</v>
      </c>
      <c r="D9" s="110"/>
      <c r="E9" s="110"/>
      <c r="F9" s="110"/>
      <c r="G9" s="110"/>
      <c r="H9" s="110"/>
      <c r="I9" s="110"/>
      <c r="J9" s="110"/>
    </row>
    <row r="10" spans="1:12" x14ac:dyDescent="0.45">
      <c r="A10" s="110" t="s">
        <v>274</v>
      </c>
      <c r="B10" s="110" t="s">
        <v>156</v>
      </c>
      <c r="C10" s="110" t="s">
        <v>214</v>
      </c>
      <c r="D10" s="110"/>
      <c r="E10" s="110"/>
      <c r="F10" s="110"/>
      <c r="G10" s="110"/>
      <c r="H10" s="110"/>
      <c r="I10" s="110"/>
      <c r="J10" s="110"/>
    </row>
    <row r="11" spans="1:12" x14ac:dyDescent="0.45">
      <c r="A11" s="110" t="s">
        <v>275</v>
      </c>
      <c r="B11" s="110" t="s">
        <v>156</v>
      </c>
      <c r="C11" s="110" t="s">
        <v>157</v>
      </c>
      <c r="D11" s="110" t="s">
        <v>158</v>
      </c>
      <c r="E11" s="110"/>
      <c r="F11" s="110"/>
      <c r="G11" s="110"/>
      <c r="H11" s="110"/>
      <c r="I11" s="110"/>
      <c r="J11" s="110"/>
    </row>
    <row r="12" spans="1:12" x14ac:dyDescent="0.45">
      <c r="A12" s="110" t="s">
        <v>236</v>
      </c>
      <c r="B12" s="110" t="s">
        <v>156</v>
      </c>
      <c r="C12" s="110" t="s">
        <v>206</v>
      </c>
      <c r="D12" s="110" t="s">
        <v>237</v>
      </c>
      <c r="E12" s="110" t="s">
        <v>214</v>
      </c>
      <c r="F12" s="110"/>
      <c r="G12" s="110"/>
      <c r="H12" s="110"/>
      <c r="I12" s="110"/>
      <c r="J12" s="110"/>
    </row>
    <row r="13" spans="1:12" x14ac:dyDescent="0.45">
      <c r="A13" s="110" t="s">
        <v>238</v>
      </c>
      <c r="B13" s="110" t="s">
        <v>156</v>
      </c>
      <c r="C13" s="110" t="s">
        <v>206</v>
      </c>
      <c r="D13" s="110" t="s">
        <v>237</v>
      </c>
      <c r="E13" s="110"/>
      <c r="F13" s="110"/>
      <c r="G13" s="110"/>
      <c r="H13" s="110"/>
      <c r="I13" s="110"/>
      <c r="J13" s="110"/>
    </row>
    <row r="14" spans="1:12" x14ac:dyDescent="0.45">
      <c r="A14" s="110" t="s">
        <v>239</v>
      </c>
      <c r="B14" s="110" t="s">
        <v>156</v>
      </c>
      <c r="C14" s="110" t="s">
        <v>206</v>
      </c>
      <c r="D14" s="110" t="s">
        <v>237</v>
      </c>
      <c r="E14" s="110" t="s">
        <v>214</v>
      </c>
      <c r="F14" s="110" t="s">
        <v>276</v>
      </c>
      <c r="G14" s="110"/>
      <c r="H14" s="110"/>
      <c r="I14" s="110"/>
      <c r="J14" s="110"/>
    </row>
    <row r="15" spans="1:12" x14ac:dyDescent="0.45">
      <c r="A15" s="110" t="s">
        <v>240</v>
      </c>
      <c r="B15" s="110" t="s">
        <v>156</v>
      </c>
      <c r="C15" s="110" t="s">
        <v>206</v>
      </c>
      <c r="D15" s="110" t="s">
        <v>207</v>
      </c>
      <c r="E15" s="110" t="s">
        <v>208</v>
      </c>
      <c r="F15" s="110" t="s">
        <v>219</v>
      </c>
      <c r="G15" s="110" t="s">
        <v>270</v>
      </c>
      <c r="H15" s="110" t="s">
        <v>271</v>
      </c>
      <c r="I15" s="110" t="s">
        <v>277</v>
      </c>
      <c r="J15" s="110" t="s">
        <v>278</v>
      </c>
      <c r="K15" t="s">
        <v>214</v>
      </c>
      <c r="L15" s="110"/>
    </row>
    <row r="16" spans="1:12" x14ac:dyDescent="0.45">
      <c r="A16" s="110" t="s">
        <v>218</v>
      </c>
      <c r="B16" s="110" t="s">
        <v>156</v>
      </c>
      <c r="C16" s="110" t="s">
        <v>206</v>
      </c>
      <c r="D16" s="110" t="s">
        <v>208</v>
      </c>
      <c r="E16" s="110" t="s">
        <v>219</v>
      </c>
      <c r="F16" s="110" t="s">
        <v>270</v>
      </c>
      <c r="G16" s="110" t="s">
        <v>271</v>
      </c>
      <c r="H16" s="110" t="s">
        <v>214</v>
      </c>
      <c r="I16" s="110"/>
      <c r="J16" s="110"/>
    </row>
    <row r="17" spans="1:11" x14ac:dyDescent="0.45">
      <c r="A17" s="110" t="s">
        <v>220</v>
      </c>
      <c r="B17" s="110" t="s">
        <v>156</v>
      </c>
      <c r="C17" s="110" t="s">
        <v>206</v>
      </c>
      <c r="D17" s="110" t="s">
        <v>221</v>
      </c>
      <c r="E17" s="110" t="s">
        <v>214</v>
      </c>
      <c r="F17" s="110"/>
      <c r="G17" s="110"/>
      <c r="H17" s="110"/>
      <c r="I17" s="110"/>
      <c r="J17" s="110"/>
    </row>
    <row r="18" spans="1:11" x14ac:dyDescent="0.45">
      <c r="A18" s="110" t="s">
        <v>279</v>
      </c>
      <c r="B18" s="110" t="s">
        <v>156</v>
      </c>
      <c r="C18" s="110" t="s">
        <v>222</v>
      </c>
      <c r="D18" s="110"/>
      <c r="E18" s="110"/>
      <c r="F18" s="110"/>
      <c r="G18" s="110"/>
      <c r="H18" s="110"/>
      <c r="I18" s="110"/>
      <c r="J18" s="110"/>
    </row>
    <row r="19" spans="1:11" x14ac:dyDescent="0.45">
      <c r="A19" s="110" t="s">
        <v>223</v>
      </c>
      <c r="B19" s="110" t="s">
        <v>156</v>
      </c>
      <c r="C19" s="110" t="s">
        <v>206</v>
      </c>
      <c r="D19" s="110" t="s">
        <v>224</v>
      </c>
      <c r="E19" s="110" t="s">
        <v>225</v>
      </c>
      <c r="F19" s="110" t="s">
        <v>227</v>
      </c>
      <c r="G19" s="110"/>
      <c r="H19" s="110"/>
      <c r="I19" s="110"/>
      <c r="J19" s="110"/>
    </row>
    <row r="20" spans="1:11" x14ac:dyDescent="0.45">
      <c r="A20" s="110" t="s">
        <v>226</v>
      </c>
      <c r="B20" s="110" t="s">
        <v>156</v>
      </c>
      <c r="C20" s="110" t="s">
        <v>206</v>
      </c>
      <c r="D20" s="110" t="s">
        <v>225</v>
      </c>
      <c r="E20" s="110" t="s">
        <v>227</v>
      </c>
      <c r="F20" s="110"/>
      <c r="G20" s="110"/>
      <c r="H20" s="110"/>
      <c r="I20" s="110"/>
      <c r="J20" s="110"/>
    </row>
    <row r="21" spans="1:11" x14ac:dyDescent="0.45">
      <c r="A21" s="110" t="s">
        <v>228</v>
      </c>
      <c r="B21" s="110" t="s">
        <v>156</v>
      </c>
      <c r="C21" s="110" t="s">
        <v>206</v>
      </c>
      <c r="D21" s="110" t="s">
        <v>225</v>
      </c>
      <c r="E21" s="110" t="s">
        <v>227</v>
      </c>
      <c r="F21" s="110"/>
      <c r="G21" s="110"/>
      <c r="H21" s="110"/>
      <c r="I21" s="110"/>
      <c r="J21" s="110"/>
    </row>
    <row r="22" spans="1:11" x14ac:dyDescent="0.45">
      <c r="A22" s="110" t="s">
        <v>241</v>
      </c>
      <c r="B22" s="110" t="s">
        <v>156</v>
      </c>
      <c r="C22" s="110" t="s">
        <v>158</v>
      </c>
      <c r="D22" s="110" t="s">
        <v>298</v>
      </c>
      <c r="E22" s="110"/>
      <c r="F22" s="110"/>
      <c r="G22" s="110"/>
      <c r="H22" s="110"/>
      <c r="I22" s="110"/>
      <c r="J22" s="110"/>
    </row>
    <row r="23" spans="1:11" x14ac:dyDescent="0.45">
      <c r="A23" s="110" t="s">
        <v>229</v>
      </c>
      <c r="B23" s="110" t="s">
        <v>156</v>
      </c>
      <c r="C23" s="110" t="s">
        <v>206</v>
      </c>
      <c r="D23" s="110" t="s">
        <v>230</v>
      </c>
      <c r="E23" s="110"/>
      <c r="F23" s="110"/>
      <c r="G23" s="110"/>
      <c r="H23" s="110"/>
      <c r="I23" s="110"/>
      <c r="J23" s="110"/>
    </row>
    <row r="24" spans="1:11" x14ac:dyDescent="0.45">
      <c r="A24" s="110" t="s">
        <v>231</v>
      </c>
      <c r="B24" s="110" t="s">
        <v>156</v>
      </c>
      <c r="C24" s="110" t="s">
        <v>206</v>
      </c>
      <c r="D24" s="110" t="s">
        <v>232</v>
      </c>
      <c r="E24" s="110"/>
      <c r="F24" s="110"/>
      <c r="G24" s="110"/>
      <c r="H24" s="110"/>
      <c r="I24" s="110"/>
      <c r="J24" s="110"/>
    </row>
    <row r="25" spans="1:11" x14ac:dyDescent="0.45">
      <c r="A25" s="110" t="s">
        <v>242</v>
      </c>
      <c r="B25" s="110" t="s">
        <v>156</v>
      </c>
      <c r="C25" s="110" t="s">
        <v>243</v>
      </c>
      <c r="D25" s="110" t="s">
        <v>244</v>
      </c>
      <c r="E25" s="110"/>
      <c r="F25" s="110"/>
      <c r="G25" s="110"/>
      <c r="H25" s="110"/>
      <c r="I25" s="110"/>
      <c r="J25" s="110"/>
    </row>
    <row r="26" spans="1:11" x14ac:dyDescent="0.45">
      <c r="A26" s="110" t="s">
        <v>245</v>
      </c>
      <c r="B26" s="110" t="s">
        <v>156</v>
      </c>
      <c r="C26" s="110" t="s">
        <v>253</v>
      </c>
      <c r="D26" s="110" t="s">
        <v>246</v>
      </c>
      <c r="E26" s="110" t="s">
        <v>247</v>
      </c>
      <c r="F26" s="110" t="s">
        <v>280</v>
      </c>
      <c r="G26" s="110" t="s">
        <v>208</v>
      </c>
      <c r="H26" s="110" t="s">
        <v>248</v>
      </c>
      <c r="I26" s="110"/>
      <c r="J26" s="110"/>
    </row>
    <row r="27" spans="1:11" x14ac:dyDescent="0.45">
      <c r="A27" s="110" t="s">
        <v>249</v>
      </c>
      <c r="B27" s="110" t="s">
        <v>156</v>
      </c>
      <c r="C27" s="110" t="s">
        <v>253</v>
      </c>
      <c r="D27" s="110" t="s">
        <v>250</v>
      </c>
      <c r="E27" s="110" t="s">
        <v>208</v>
      </c>
      <c r="F27" s="110" t="s">
        <v>246</v>
      </c>
      <c r="G27" s="110" t="s">
        <v>247</v>
      </c>
      <c r="H27" s="110" t="s">
        <v>280</v>
      </c>
      <c r="I27" s="110" t="s">
        <v>248</v>
      </c>
      <c r="J27" s="110"/>
    </row>
    <row r="28" spans="1:11" x14ac:dyDescent="0.45">
      <c r="A28" s="110" t="s">
        <v>251</v>
      </c>
      <c r="B28" s="110" t="s">
        <v>156</v>
      </c>
      <c r="C28" s="110" t="s">
        <v>253</v>
      </c>
      <c r="D28" s="110" t="s">
        <v>250</v>
      </c>
      <c r="E28" s="110" t="s">
        <v>246</v>
      </c>
      <c r="F28" s="110" t="s">
        <v>247</v>
      </c>
      <c r="G28" s="110" t="s">
        <v>281</v>
      </c>
      <c r="H28" s="110" t="s">
        <v>282</v>
      </c>
      <c r="I28" s="110" t="s">
        <v>280</v>
      </c>
      <c r="J28" s="110" t="s">
        <v>208</v>
      </c>
      <c r="K28" s="110" t="s">
        <v>248</v>
      </c>
    </row>
    <row r="29" spans="1:11" x14ac:dyDescent="0.45">
      <c r="A29" s="110" t="s">
        <v>255</v>
      </c>
      <c r="B29" s="110" t="s">
        <v>156</v>
      </c>
      <c r="C29" s="110" t="s">
        <v>253</v>
      </c>
      <c r="D29" s="110" t="s">
        <v>254</v>
      </c>
      <c r="E29" s="110"/>
      <c r="F29" s="110"/>
      <c r="G29" s="110"/>
      <c r="H29" s="110"/>
      <c r="I29" s="110"/>
      <c r="J29" s="110"/>
      <c r="K29" s="110"/>
    </row>
    <row r="30" spans="1:11" x14ac:dyDescent="0.45">
      <c r="A30" s="110" t="s">
        <v>252</v>
      </c>
      <c r="B30" s="110" t="s">
        <v>156</v>
      </c>
      <c r="C30" s="110" t="s">
        <v>253</v>
      </c>
      <c r="D30" s="110" t="s">
        <v>254</v>
      </c>
      <c r="E30" s="110"/>
      <c r="F30" s="110"/>
      <c r="G30" s="110"/>
      <c r="H30" s="110"/>
      <c r="I30" s="110"/>
      <c r="J30" s="110"/>
      <c r="K30" s="110"/>
    </row>
    <row r="31" spans="1:11" x14ac:dyDescent="0.45">
      <c r="A31" s="110" t="s">
        <v>256</v>
      </c>
      <c r="B31" s="110" t="s">
        <v>156</v>
      </c>
      <c r="C31" s="110" t="s">
        <v>253</v>
      </c>
      <c r="D31" s="110" t="s">
        <v>207</v>
      </c>
      <c r="E31" s="110" t="s">
        <v>208</v>
      </c>
      <c r="F31" s="110" t="s">
        <v>246</v>
      </c>
      <c r="G31" s="110" t="s">
        <v>247</v>
      </c>
      <c r="H31" s="110" t="s">
        <v>281</v>
      </c>
      <c r="I31" s="110" t="s">
        <v>282</v>
      </c>
      <c r="J31" s="110" t="s">
        <v>257</v>
      </c>
      <c r="K31" s="110"/>
    </row>
    <row r="32" spans="1:11" x14ac:dyDescent="0.45">
      <c r="A32" s="110" t="s">
        <v>258</v>
      </c>
      <c r="B32" s="110" t="s">
        <v>253</v>
      </c>
      <c r="C32" s="110" t="s">
        <v>207</v>
      </c>
      <c r="D32" s="110" t="s">
        <v>208</v>
      </c>
      <c r="E32" s="110" t="s">
        <v>246</v>
      </c>
      <c r="F32" s="110" t="s">
        <v>247</v>
      </c>
      <c r="G32" s="110" t="s">
        <v>257</v>
      </c>
      <c r="H32" s="110" t="s">
        <v>283</v>
      </c>
      <c r="I32" s="110" t="s">
        <v>284</v>
      </c>
      <c r="J32" s="110"/>
    </row>
  </sheetData>
  <phoneticPr fontId="3"/>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6403809-87B7-4207-A045-CDCA2166678E}">
  <dimension ref="A1:AN86"/>
  <sheetViews>
    <sheetView showGridLines="0" tabSelected="1" zoomScale="110" zoomScaleNormal="110" zoomScaleSheetLayoutView="100" workbookViewId="0">
      <selection activeCell="AK1" sqref="AK1:AN1"/>
    </sheetView>
  </sheetViews>
  <sheetFormatPr defaultColWidth="8.19921875" defaultRowHeight="21" customHeight="1" x14ac:dyDescent="0.45"/>
  <cols>
    <col min="1" max="1" width="2.59765625" style="59" customWidth="1"/>
    <col min="2" max="2" width="15" style="61" customWidth="1"/>
    <col min="3" max="3" width="7.19921875" style="59" customWidth="1"/>
    <col min="4" max="5" width="7.59765625" style="59" customWidth="1"/>
    <col min="6" max="36" width="2.59765625" style="59" customWidth="1"/>
    <col min="37" max="37" width="6.59765625" style="59" customWidth="1"/>
    <col min="38" max="39" width="7.59765625" style="59" customWidth="1"/>
    <col min="40" max="40" width="5.59765625" style="59" customWidth="1"/>
    <col min="41" max="16384" width="8.19921875" style="59"/>
  </cols>
  <sheetData>
    <row r="1" spans="1:40" ht="24.9" customHeight="1" x14ac:dyDescent="0.45">
      <c r="A1" s="91" t="s">
        <v>299</v>
      </c>
      <c r="C1" s="78"/>
      <c r="D1" s="78"/>
      <c r="E1" s="78"/>
      <c r="F1" s="78"/>
      <c r="G1" s="78"/>
      <c r="H1" s="78"/>
      <c r="I1" s="78"/>
      <c r="J1" s="78"/>
      <c r="K1" s="78"/>
      <c r="L1" s="78"/>
      <c r="M1" s="78"/>
      <c r="N1" s="78"/>
      <c r="O1" s="78"/>
      <c r="P1" s="78"/>
      <c r="Q1" s="78"/>
      <c r="R1" s="78"/>
      <c r="S1" s="78"/>
      <c r="T1" s="78"/>
      <c r="U1" s="78"/>
      <c r="V1" s="78"/>
      <c r="W1" s="78"/>
      <c r="X1" s="67"/>
      <c r="Y1" s="67"/>
      <c r="Z1" s="62"/>
      <c r="AA1" s="62"/>
      <c r="AB1" s="62"/>
      <c r="AC1" s="62"/>
      <c r="AD1" s="84"/>
      <c r="AE1" s="84"/>
      <c r="AF1" s="84"/>
      <c r="AG1" s="84"/>
      <c r="AH1" s="84"/>
      <c r="AI1" s="79" t="s">
        <v>91</v>
      </c>
      <c r="AJ1" s="79"/>
      <c r="AK1" s="240" t="s">
        <v>153</v>
      </c>
      <c r="AL1" s="240"/>
      <c r="AM1" s="240"/>
      <c r="AN1" s="240"/>
    </row>
    <row r="2" spans="1:40" ht="18" customHeight="1" x14ac:dyDescent="0.45">
      <c r="A2" s="62"/>
      <c r="B2" s="63"/>
      <c r="C2" s="63"/>
      <c r="D2" s="63"/>
      <c r="E2" s="63"/>
      <c r="F2" s="63"/>
      <c r="G2" s="63"/>
      <c r="H2" s="63"/>
      <c r="I2" s="63"/>
      <c r="J2" s="63"/>
      <c r="K2" s="63"/>
      <c r="L2" s="63"/>
      <c r="M2" s="241">
        <v>2026</v>
      </c>
      <c r="N2" s="241"/>
      <c r="O2" s="241"/>
      <c r="P2" s="241"/>
      <c r="Q2" s="242" t="s">
        <v>93</v>
      </c>
      <c r="R2" s="242"/>
      <c r="S2" s="241">
        <v>4</v>
      </c>
      <c r="T2" s="241"/>
      <c r="U2" s="242" t="s">
        <v>94</v>
      </c>
      <c r="V2" s="242"/>
      <c r="W2" s="63"/>
      <c r="X2" s="63"/>
      <c r="Y2" s="63"/>
      <c r="Z2" s="62"/>
      <c r="AA2" s="62"/>
      <c r="AC2" s="79"/>
      <c r="AD2" s="63"/>
      <c r="AE2" s="63"/>
      <c r="AF2" s="63"/>
      <c r="AG2" s="63"/>
      <c r="AH2" s="63"/>
      <c r="AI2" s="79" t="s">
        <v>95</v>
      </c>
      <c r="AJ2" s="79"/>
      <c r="AK2" s="243" t="s">
        <v>287</v>
      </c>
      <c r="AL2" s="243"/>
      <c r="AM2" s="243"/>
      <c r="AN2" s="243"/>
    </row>
    <row r="3" spans="1:40" ht="18" customHeight="1" x14ac:dyDescent="0.45">
      <c r="A3" s="82"/>
      <c r="B3" s="82"/>
      <c r="C3" s="82"/>
      <c r="D3" s="82"/>
      <c r="E3" s="82"/>
      <c r="F3" s="82"/>
      <c r="G3" s="82"/>
      <c r="H3" s="82"/>
      <c r="I3" s="82"/>
      <c r="J3" s="82"/>
      <c r="K3" s="82"/>
      <c r="L3" s="82"/>
      <c r="M3" s="82"/>
      <c r="N3" s="82"/>
      <c r="O3" s="82"/>
      <c r="P3" s="82"/>
      <c r="Q3" s="82"/>
      <c r="R3" s="82"/>
      <c r="S3" s="82"/>
      <c r="T3" s="82"/>
      <c r="U3" s="82"/>
      <c r="V3" s="82"/>
      <c r="W3" s="82"/>
      <c r="Y3" s="85"/>
      <c r="Z3" s="85"/>
      <c r="AA3" s="85"/>
      <c r="AB3" s="62"/>
      <c r="AC3" s="85"/>
      <c r="AD3" s="85"/>
      <c r="AE3" s="85"/>
      <c r="AF3" s="85"/>
      <c r="AG3" s="85"/>
      <c r="AH3" s="85"/>
      <c r="AI3" s="86" t="s">
        <v>96</v>
      </c>
      <c r="AJ3" s="79"/>
      <c r="AK3" s="244" t="s">
        <v>154</v>
      </c>
      <c r="AL3" s="244"/>
      <c r="AM3" s="244"/>
      <c r="AN3" s="244"/>
    </row>
    <row r="4" spans="1:40" ht="18" customHeight="1" x14ac:dyDescent="0.45">
      <c r="A4" s="82"/>
      <c r="B4" s="82"/>
      <c r="C4" s="82"/>
      <c r="D4" s="82"/>
      <c r="E4" s="82"/>
      <c r="F4" s="82"/>
      <c r="G4" s="82"/>
      <c r="H4" s="82"/>
      <c r="I4" s="82"/>
      <c r="J4" s="82"/>
      <c r="K4" s="82"/>
      <c r="L4" s="82"/>
      <c r="M4" s="82"/>
      <c r="N4" s="82"/>
      <c r="O4" s="82"/>
      <c r="P4" s="82"/>
      <c r="Q4" s="82"/>
      <c r="R4" s="82"/>
      <c r="S4" s="82"/>
      <c r="T4" s="82"/>
      <c r="U4" s="82"/>
      <c r="V4" s="82"/>
      <c r="W4" s="82"/>
      <c r="Y4" s="85"/>
      <c r="Z4" s="85"/>
      <c r="AA4" s="85"/>
      <c r="AB4" s="62"/>
      <c r="AC4" s="85"/>
      <c r="AD4" s="85"/>
      <c r="AE4" s="85"/>
      <c r="AF4" s="85"/>
      <c r="AG4" s="85"/>
      <c r="AH4" s="85"/>
      <c r="AI4" s="86" t="s">
        <v>97</v>
      </c>
      <c r="AJ4" s="79"/>
      <c r="AK4" s="244" t="s">
        <v>285</v>
      </c>
      <c r="AL4" s="244"/>
      <c r="AM4" s="244"/>
      <c r="AN4" s="244"/>
    </row>
    <row r="5" spans="1:40" ht="18" customHeight="1" x14ac:dyDescent="0.45">
      <c r="A5" s="82"/>
      <c r="B5" s="82"/>
      <c r="C5" s="82"/>
      <c r="D5" s="82"/>
      <c r="E5" s="82"/>
      <c r="F5" s="82"/>
      <c r="G5" s="82"/>
      <c r="H5" s="82"/>
      <c r="I5" s="82"/>
      <c r="J5" s="82"/>
      <c r="K5" s="82"/>
      <c r="L5" s="82"/>
      <c r="M5" s="82"/>
      <c r="N5" s="82"/>
      <c r="O5" s="82"/>
      <c r="P5" s="82"/>
      <c r="Q5" s="82"/>
      <c r="R5" s="82"/>
      <c r="S5" s="82"/>
      <c r="U5" s="82"/>
      <c r="V5" s="82"/>
      <c r="W5" s="82"/>
      <c r="Y5" s="85"/>
      <c r="Z5" s="85"/>
      <c r="AA5" s="85"/>
      <c r="AB5" s="62"/>
      <c r="AC5" s="85"/>
      <c r="AD5" s="85"/>
      <c r="AE5" s="85"/>
      <c r="AF5" s="85"/>
      <c r="AG5" s="86" t="s">
        <v>98</v>
      </c>
      <c r="AH5" s="245">
        <v>40</v>
      </c>
      <c r="AI5" s="245"/>
      <c r="AJ5" s="245"/>
      <c r="AK5" s="85" t="s">
        <v>99</v>
      </c>
      <c r="AL5" s="95"/>
      <c r="AM5" s="85" t="s">
        <v>100</v>
      </c>
      <c r="AN5" s="62"/>
    </row>
    <row r="6" spans="1:40" ht="9.9" customHeight="1" x14ac:dyDescent="0.45">
      <c r="A6" s="62"/>
      <c r="B6" s="66"/>
      <c r="C6" s="66"/>
      <c r="D6" s="66"/>
      <c r="E6" s="66"/>
      <c r="F6" s="66"/>
      <c r="G6" s="66"/>
      <c r="H6" s="66"/>
      <c r="I6" s="66"/>
      <c r="J6" s="66"/>
      <c r="K6" s="66"/>
      <c r="L6" s="66"/>
      <c r="M6" s="66"/>
      <c r="N6" s="66"/>
      <c r="O6" s="66"/>
      <c r="P6" s="66"/>
      <c r="Q6" s="66"/>
      <c r="R6" s="66"/>
      <c r="S6" s="66"/>
      <c r="T6" s="66"/>
      <c r="U6" s="66"/>
      <c r="V6" s="66"/>
      <c r="W6" s="66"/>
      <c r="X6" s="63"/>
      <c r="Y6" s="63"/>
      <c r="Z6" s="63"/>
      <c r="AA6" s="63"/>
      <c r="AB6" s="63"/>
      <c r="AC6" s="63"/>
      <c r="AD6" s="63"/>
      <c r="AE6" s="63"/>
      <c r="AF6" s="63"/>
      <c r="AG6" s="63"/>
      <c r="AH6" s="63"/>
      <c r="AI6" s="63"/>
      <c r="AJ6" s="63"/>
      <c r="AK6" s="63"/>
      <c r="AL6" s="63"/>
      <c r="AM6" s="62"/>
      <c r="AN6" s="62"/>
    </row>
    <row r="7" spans="1:40" ht="15" customHeight="1" x14ac:dyDescent="0.45">
      <c r="A7" s="246" t="s">
        <v>101</v>
      </c>
      <c r="B7" s="247" t="s">
        <v>102</v>
      </c>
      <c r="C7" s="249" t="s">
        <v>103</v>
      </c>
      <c r="D7" s="252" t="s">
        <v>104</v>
      </c>
      <c r="E7" s="253" t="s">
        <v>105</v>
      </c>
      <c r="F7" s="254" t="s">
        <v>106</v>
      </c>
      <c r="G7" s="254"/>
      <c r="H7" s="254"/>
      <c r="I7" s="254"/>
      <c r="J7" s="254"/>
      <c r="K7" s="254"/>
      <c r="L7" s="254"/>
      <c r="M7" s="254"/>
      <c r="N7" s="254"/>
      <c r="O7" s="254"/>
      <c r="P7" s="254"/>
      <c r="Q7" s="254"/>
      <c r="R7" s="254"/>
      <c r="S7" s="254"/>
      <c r="T7" s="254"/>
      <c r="U7" s="254"/>
      <c r="V7" s="254"/>
      <c r="W7" s="254"/>
      <c r="X7" s="254"/>
      <c r="Y7" s="254"/>
      <c r="Z7" s="254"/>
      <c r="AA7" s="254"/>
      <c r="AB7" s="254"/>
      <c r="AC7" s="254"/>
      <c r="AD7" s="254"/>
      <c r="AE7" s="254"/>
      <c r="AF7" s="254"/>
      <c r="AG7" s="254"/>
      <c r="AH7" s="254"/>
      <c r="AI7" s="254"/>
      <c r="AJ7" s="254"/>
      <c r="AK7" s="255" t="s">
        <v>107</v>
      </c>
      <c r="AL7" s="259" t="s">
        <v>108</v>
      </c>
      <c r="AM7" s="260" t="s">
        <v>109</v>
      </c>
      <c r="AN7" s="260"/>
    </row>
    <row r="8" spans="1:40" ht="15" customHeight="1" x14ac:dyDescent="0.45">
      <c r="A8" s="246"/>
      <c r="B8" s="248"/>
      <c r="C8" s="250"/>
      <c r="D8" s="252"/>
      <c r="E8" s="253"/>
      <c r="F8" s="252" t="s">
        <v>110</v>
      </c>
      <c r="G8" s="252"/>
      <c r="H8" s="252"/>
      <c r="I8" s="252"/>
      <c r="J8" s="252"/>
      <c r="K8" s="252"/>
      <c r="L8" s="252"/>
      <c r="M8" s="252" t="s">
        <v>111</v>
      </c>
      <c r="N8" s="252"/>
      <c r="O8" s="252"/>
      <c r="P8" s="252"/>
      <c r="Q8" s="252"/>
      <c r="R8" s="252"/>
      <c r="S8" s="252"/>
      <c r="T8" s="252" t="s">
        <v>112</v>
      </c>
      <c r="U8" s="252"/>
      <c r="V8" s="252"/>
      <c r="W8" s="252"/>
      <c r="X8" s="252"/>
      <c r="Y8" s="252"/>
      <c r="Z8" s="252"/>
      <c r="AA8" s="252" t="s">
        <v>113</v>
      </c>
      <c r="AB8" s="252"/>
      <c r="AC8" s="252"/>
      <c r="AD8" s="252"/>
      <c r="AE8" s="252"/>
      <c r="AF8" s="252"/>
      <c r="AG8" s="252"/>
      <c r="AH8" s="252" t="s">
        <v>114</v>
      </c>
      <c r="AI8" s="252"/>
      <c r="AJ8" s="252"/>
      <c r="AK8" s="255"/>
      <c r="AL8" s="259"/>
      <c r="AM8" s="260"/>
      <c r="AN8" s="260"/>
    </row>
    <row r="9" spans="1:40" ht="15" customHeight="1" x14ac:dyDescent="0.45">
      <c r="A9" s="246"/>
      <c r="B9" s="256" t="s">
        <v>155</v>
      </c>
      <c r="C9" s="250"/>
      <c r="D9" s="252"/>
      <c r="E9" s="253"/>
      <c r="F9" s="64">
        <f>DATE($M$2,$S$2,1)</f>
        <v>46113</v>
      </c>
      <c r="G9" s="64">
        <f>DATE($M$2,$S$2,2)</f>
        <v>46114</v>
      </c>
      <c r="H9" s="64">
        <f>DATE($M$2,$S$2,3)</f>
        <v>46115</v>
      </c>
      <c r="I9" s="64">
        <f>DATE($M$2,$S$2,4)</f>
        <v>46116</v>
      </c>
      <c r="J9" s="64">
        <f>DATE($M$2,$S$2,5)</f>
        <v>46117</v>
      </c>
      <c r="K9" s="64">
        <f>DATE($M$2,$S$2,6)</f>
        <v>46118</v>
      </c>
      <c r="L9" s="64">
        <f>DATE($M$2,$S$2,7)</f>
        <v>46119</v>
      </c>
      <c r="M9" s="64">
        <f>DATE($M$2,$S$2,8)</f>
        <v>46120</v>
      </c>
      <c r="N9" s="64">
        <f>DATE($M$2,$S$2,9)</f>
        <v>46121</v>
      </c>
      <c r="O9" s="64">
        <f>DATE($M$2,$S$2,10)</f>
        <v>46122</v>
      </c>
      <c r="P9" s="64">
        <f>DATE($M$2,$S$2,11)</f>
        <v>46123</v>
      </c>
      <c r="Q9" s="64">
        <f>DATE($M$2,$S$2,12)</f>
        <v>46124</v>
      </c>
      <c r="R9" s="64">
        <f>DATE($M$2,$S$2,13)</f>
        <v>46125</v>
      </c>
      <c r="S9" s="64">
        <f>DATE($M$2,$S$2,14)</f>
        <v>46126</v>
      </c>
      <c r="T9" s="64">
        <f>DATE($M$2,$S$2,15)</f>
        <v>46127</v>
      </c>
      <c r="U9" s="64">
        <f>DATE($M$2,$S$2,16)</f>
        <v>46128</v>
      </c>
      <c r="V9" s="64">
        <f>DATE($M$2,$S$2,17)</f>
        <v>46129</v>
      </c>
      <c r="W9" s="64">
        <f>DATE($M$2,$S$2,18)</f>
        <v>46130</v>
      </c>
      <c r="X9" s="64">
        <f>DATE($M$2,$S$2,19)</f>
        <v>46131</v>
      </c>
      <c r="Y9" s="64">
        <f>DATE($M$2,$S$2,20)</f>
        <v>46132</v>
      </c>
      <c r="Z9" s="64">
        <f>DATE($M$2,$S$2,21)</f>
        <v>46133</v>
      </c>
      <c r="AA9" s="64">
        <f>DATE($M$2,$S$2,22)</f>
        <v>46134</v>
      </c>
      <c r="AB9" s="64">
        <f>DATE($M$2,$S$2,23)</f>
        <v>46135</v>
      </c>
      <c r="AC9" s="64">
        <f>DATE($M$2,$S$2,24)</f>
        <v>46136</v>
      </c>
      <c r="AD9" s="64">
        <f>DATE($M$2,$S$2,25)</f>
        <v>46137</v>
      </c>
      <c r="AE9" s="64">
        <f>DATE($M$2,$S$2,26)</f>
        <v>46138</v>
      </c>
      <c r="AF9" s="64">
        <f>DATE($M$2,$S$2,27)</f>
        <v>46139</v>
      </c>
      <c r="AG9" s="64">
        <f>DATE($M$2,$S$2,28)</f>
        <v>46140</v>
      </c>
      <c r="AH9" s="64">
        <f>IF(DAY(EOMONTH(F9,0))&lt;29,"",DATE($M$2,$S$2,29))</f>
        <v>46141</v>
      </c>
      <c r="AI9" s="64">
        <f>IF(DAY(EOMONTH(F9,0))&lt;30,"",DATE($M$2,$S$2,30))</f>
        <v>46142</v>
      </c>
      <c r="AJ9" s="64" t="str">
        <f>IF(DAY(EOMONTH(F9,0))&lt;31,"",DATE($M$2,$S$2,31))</f>
        <v/>
      </c>
      <c r="AK9" s="255"/>
      <c r="AL9" s="259"/>
      <c r="AM9" s="260"/>
      <c r="AN9" s="260"/>
    </row>
    <row r="10" spans="1:40" ht="15" customHeight="1" x14ac:dyDescent="0.45">
      <c r="A10" s="246"/>
      <c r="B10" s="257"/>
      <c r="C10" s="251"/>
      <c r="D10" s="252"/>
      <c r="E10" s="253"/>
      <c r="F10" s="65">
        <f>DATE($M$2,$S$2,1)</f>
        <v>46113</v>
      </c>
      <c r="G10" s="65">
        <f>DATE($M$2,$S$2,2)</f>
        <v>46114</v>
      </c>
      <c r="H10" s="65">
        <f>DATE($M$2,$S$2,3)</f>
        <v>46115</v>
      </c>
      <c r="I10" s="65">
        <f>DATE($M$2,$S$2,4)</f>
        <v>46116</v>
      </c>
      <c r="J10" s="65">
        <f>DATE($M$2,$S$2,5)</f>
        <v>46117</v>
      </c>
      <c r="K10" s="65">
        <f>DATE($M$2,$S$2,6)</f>
        <v>46118</v>
      </c>
      <c r="L10" s="65">
        <f>DATE($M$2,$S$2,7)</f>
        <v>46119</v>
      </c>
      <c r="M10" s="65">
        <f>DATE($M$2,$S$2,8)</f>
        <v>46120</v>
      </c>
      <c r="N10" s="65">
        <f>DATE($M$2,$S$2,9)</f>
        <v>46121</v>
      </c>
      <c r="O10" s="65">
        <f>DATE($M$2,$S$2,10)</f>
        <v>46122</v>
      </c>
      <c r="P10" s="65">
        <f>DATE($M$2,$S$2,11)</f>
        <v>46123</v>
      </c>
      <c r="Q10" s="65">
        <f>DATE($M$2,$S$2,12)</f>
        <v>46124</v>
      </c>
      <c r="R10" s="65">
        <f>DATE($M$2,$S$2,13)</f>
        <v>46125</v>
      </c>
      <c r="S10" s="65">
        <f>DATE($M$2,$S$2,14)</f>
        <v>46126</v>
      </c>
      <c r="T10" s="65">
        <f>DATE($M$2,$S$2,15)</f>
        <v>46127</v>
      </c>
      <c r="U10" s="65">
        <f>DATE($M$2,$S$2,16)</f>
        <v>46128</v>
      </c>
      <c r="V10" s="65">
        <f>DATE($M$2,$S$2,17)</f>
        <v>46129</v>
      </c>
      <c r="W10" s="65">
        <f>DATE($M$2,$S$2,18)</f>
        <v>46130</v>
      </c>
      <c r="X10" s="65">
        <f>DATE($M$2,$S$2,19)</f>
        <v>46131</v>
      </c>
      <c r="Y10" s="65">
        <f>DATE($M$2,$S$2,20)</f>
        <v>46132</v>
      </c>
      <c r="Z10" s="65">
        <f>DATE($M$2,$S$2,21)</f>
        <v>46133</v>
      </c>
      <c r="AA10" s="65">
        <f>DATE($M$2,$S$2,22)</f>
        <v>46134</v>
      </c>
      <c r="AB10" s="65">
        <f>DATE($M$2,$S$2,23)</f>
        <v>46135</v>
      </c>
      <c r="AC10" s="65">
        <f>DATE($M$2,$S$2,24)</f>
        <v>46136</v>
      </c>
      <c r="AD10" s="65">
        <f>DATE($M$2,$S$2,25)</f>
        <v>46137</v>
      </c>
      <c r="AE10" s="65">
        <f>DATE($M$2,$S$2,26)</f>
        <v>46138</v>
      </c>
      <c r="AF10" s="65">
        <f>DATE($M$2,$S$2,27)</f>
        <v>46139</v>
      </c>
      <c r="AG10" s="65">
        <f>DATE($M$2,$S$2,28)</f>
        <v>46140</v>
      </c>
      <c r="AH10" s="65">
        <f>IF(DAY(EOMONTH(F10,0))&lt;29,"",DATE($M$2,$S$2,29))</f>
        <v>46141</v>
      </c>
      <c r="AI10" s="65">
        <f>IF(DAY(EOMONTH(F10,0))&lt;30,"",DATE($M$2,$S$2,30))</f>
        <v>46142</v>
      </c>
      <c r="AJ10" s="65" t="str">
        <f>IF(DAY(EOMONTH(F10,0))&lt;31,"",DATE($M$2,$S$2,31))</f>
        <v/>
      </c>
      <c r="AK10" s="255"/>
      <c r="AL10" s="259"/>
      <c r="AM10" s="260"/>
      <c r="AN10" s="260"/>
    </row>
    <row r="11" spans="1:40" ht="18" customHeight="1" x14ac:dyDescent="0.45">
      <c r="A11" s="73">
        <v>1</v>
      </c>
      <c r="B11" s="99" t="s">
        <v>156</v>
      </c>
      <c r="C11" s="81" t="s">
        <v>128</v>
      </c>
      <c r="D11" s="100"/>
      <c r="E11" s="101" t="s">
        <v>286</v>
      </c>
      <c r="F11" s="68">
        <v>1</v>
      </c>
      <c r="G11" s="68">
        <v>1</v>
      </c>
      <c r="H11" s="68">
        <v>1</v>
      </c>
      <c r="I11" s="68"/>
      <c r="J11" s="68"/>
      <c r="K11" s="68">
        <v>1</v>
      </c>
      <c r="L11" s="68">
        <v>1</v>
      </c>
      <c r="M11" s="68">
        <v>1</v>
      </c>
      <c r="N11" s="68">
        <v>1</v>
      </c>
      <c r="O11" s="68">
        <v>1</v>
      </c>
      <c r="P11" s="68"/>
      <c r="Q11" s="68"/>
      <c r="R11" s="68">
        <v>1</v>
      </c>
      <c r="S11" s="68">
        <v>1</v>
      </c>
      <c r="T11" s="68">
        <v>1</v>
      </c>
      <c r="U11" s="68">
        <v>1</v>
      </c>
      <c r="V11" s="68">
        <v>1</v>
      </c>
      <c r="W11" s="68"/>
      <c r="X11" s="68"/>
      <c r="Y11" s="68">
        <v>1</v>
      </c>
      <c r="Z11" s="68">
        <v>1</v>
      </c>
      <c r="AA11" s="68">
        <v>1</v>
      </c>
      <c r="AB11" s="68">
        <v>1</v>
      </c>
      <c r="AC11" s="68">
        <v>1</v>
      </c>
      <c r="AD11" s="68"/>
      <c r="AE11" s="68"/>
      <c r="AF11" s="68">
        <v>1</v>
      </c>
      <c r="AG11" s="68">
        <v>1</v>
      </c>
      <c r="AH11" s="68"/>
      <c r="AI11" s="68"/>
      <c r="AJ11" s="68"/>
      <c r="AK11" s="72"/>
      <c r="AL11" s="111"/>
      <c r="AM11" s="258" t="s">
        <v>288</v>
      </c>
      <c r="AN11" s="258"/>
    </row>
    <row r="12" spans="1:40" ht="18" customHeight="1" x14ac:dyDescent="0.45">
      <c r="A12" s="73">
        <v>2</v>
      </c>
      <c r="B12" s="99" t="s">
        <v>157</v>
      </c>
      <c r="C12" s="81" t="s">
        <v>128</v>
      </c>
      <c r="D12" s="100" t="s">
        <v>289</v>
      </c>
      <c r="E12" s="101" t="s">
        <v>286</v>
      </c>
      <c r="F12" s="68">
        <v>7</v>
      </c>
      <c r="G12" s="68">
        <v>7</v>
      </c>
      <c r="H12" s="68">
        <v>7</v>
      </c>
      <c r="I12" s="68"/>
      <c r="J12" s="68"/>
      <c r="K12" s="68">
        <v>7</v>
      </c>
      <c r="L12" s="68">
        <v>7</v>
      </c>
      <c r="M12" s="68">
        <v>7</v>
      </c>
      <c r="N12" s="68">
        <v>7</v>
      </c>
      <c r="O12" s="68">
        <v>7</v>
      </c>
      <c r="P12" s="68"/>
      <c r="Q12" s="68"/>
      <c r="R12" s="68">
        <v>7</v>
      </c>
      <c r="S12" s="68">
        <v>7</v>
      </c>
      <c r="T12" s="68">
        <v>7</v>
      </c>
      <c r="U12" s="68">
        <v>7</v>
      </c>
      <c r="V12" s="68">
        <v>7</v>
      </c>
      <c r="W12" s="68"/>
      <c r="X12" s="68"/>
      <c r="Y12" s="68">
        <v>7</v>
      </c>
      <c r="Z12" s="68">
        <v>7</v>
      </c>
      <c r="AA12" s="68">
        <v>7</v>
      </c>
      <c r="AB12" s="68">
        <v>7</v>
      </c>
      <c r="AC12" s="68">
        <v>7</v>
      </c>
      <c r="AD12" s="68"/>
      <c r="AE12" s="68"/>
      <c r="AF12" s="68">
        <v>7</v>
      </c>
      <c r="AG12" s="68">
        <v>7</v>
      </c>
      <c r="AH12" s="68"/>
      <c r="AI12" s="68"/>
      <c r="AJ12" s="68"/>
      <c r="AK12" s="69">
        <f>+SUM(F12:AJ12)</f>
        <v>140</v>
      </c>
      <c r="AL12" s="70">
        <f>IF($AK$3="４週",AK12/4,AK12/(DAY(EOMONTH($F$9,0))/7))</f>
        <v>35</v>
      </c>
      <c r="AM12" s="258" t="s">
        <v>288</v>
      </c>
      <c r="AN12" s="258"/>
    </row>
    <row r="13" spans="1:40" ht="18" customHeight="1" x14ac:dyDescent="0.45">
      <c r="A13" s="73">
        <v>3</v>
      </c>
      <c r="B13" s="99" t="s">
        <v>158</v>
      </c>
      <c r="C13" s="81" t="s">
        <v>126</v>
      </c>
      <c r="D13" s="100" t="s">
        <v>291</v>
      </c>
      <c r="E13" s="101" t="s">
        <v>292</v>
      </c>
      <c r="F13" s="68"/>
      <c r="G13" s="68">
        <v>8</v>
      </c>
      <c r="H13" s="68">
        <v>8</v>
      </c>
      <c r="I13" s="68">
        <v>8</v>
      </c>
      <c r="J13" s="68">
        <v>8</v>
      </c>
      <c r="K13" s="68">
        <v>8</v>
      </c>
      <c r="L13" s="68"/>
      <c r="M13" s="68"/>
      <c r="N13" s="68">
        <v>8</v>
      </c>
      <c r="O13" s="68">
        <v>8</v>
      </c>
      <c r="P13" s="68">
        <v>8</v>
      </c>
      <c r="Q13" s="68">
        <v>8</v>
      </c>
      <c r="R13" s="68">
        <v>8</v>
      </c>
      <c r="S13" s="68"/>
      <c r="T13" s="68"/>
      <c r="U13" s="68">
        <v>8</v>
      </c>
      <c r="V13" s="68">
        <v>8</v>
      </c>
      <c r="W13" s="68">
        <v>8</v>
      </c>
      <c r="X13" s="68">
        <v>8</v>
      </c>
      <c r="Y13" s="68">
        <v>8</v>
      </c>
      <c r="Z13" s="68"/>
      <c r="AA13" s="68"/>
      <c r="AB13" s="68">
        <v>8</v>
      </c>
      <c r="AC13" s="68">
        <v>8</v>
      </c>
      <c r="AD13" s="68">
        <v>8</v>
      </c>
      <c r="AE13" s="68">
        <v>8</v>
      </c>
      <c r="AF13" s="68">
        <v>8</v>
      </c>
      <c r="AG13" s="68"/>
      <c r="AH13" s="68"/>
      <c r="AI13" s="68"/>
      <c r="AJ13" s="68"/>
      <c r="AK13" s="69">
        <f>+SUM(F13:AJ13)</f>
        <v>160</v>
      </c>
      <c r="AL13" s="70">
        <f t="shared" ref="AL13:AL30" si="0">IF($AK$3="４週",AK13/4,AK13/(DAY(EOMONTH($F$9,0))/7))</f>
        <v>40</v>
      </c>
      <c r="AM13" s="258"/>
      <c r="AN13" s="258"/>
    </row>
    <row r="14" spans="1:40" ht="18" customHeight="1" x14ac:dyDescent="0.45">
      <c r="A14" s="73">
        <v>4</v>
      </c>
      <c r="B14" s="99" t="s">
        <v>158</v>
      </c>
      <c r="C14" s="81" t="s">
        <v>128</v>
      </c>
      <c r="D14" s="100" t="s">
        <v>289</v>
      </c>
      <c r="E14" s="101" t="s">
        <v>293</v>
      </c>
      <c r="F14" s="68">
        <v>8</v>
      </c>
      <c r="G14" s="68"/>
      <c r="H14" s="68">
        <v>8</v>
      </c>
      <c r="I14" s="68">
        <v>8</v>
      </c>
      <c r="J14" s="68">
        <v>8</v>
      </c>
      <c r="K14" s="68"/>
      <c r="L14" s="68">
        <v>8</v>
      </c>
      <c r="M14" s="68">
        <v>8</v>
      </c>
      <c r="N14" s="68"/>
      <c r="O14" s="68">
        <v>8</v>
      </c>
      <c r="P14" s="68">
        <v>8</v>
      </c>
      <c r="Q14" s="68">
        <v>8</v>
      </c>
      <c r="R14" s="68"/>
      <c r="S14" s="68">
        <v>8</v>
      </c>
      <c r="T14" s="68">
        <v>8</v>
      </c>
      <c r="U14" s="68"/>
      <c r="V14" s="68">
        <v>8</v>
      </c>
      <c r="W14" s="68">
        <v>8</v>
      </c>
      <c r="X14" s="68">
        <v>8</v>
      </c>
      <c r="Y14" s="68"/>
      <c r="Z14" s="68">
        <v>8</v>
      </c>
      <c r="AA14" s="68">
        <v>8</v>
      </c>
      <c r="AB14" s="68"/>
      <c r="AC14" s="68">
        <v>8</v>
      </c>
      <c r="AD14" s="68">
        <v>8</v>
      </c>
      <c r="AE14" s="68">
        <v>8</v>
      </c>
      <c r="AF14" s="68"/>
      <c r="AG14" s="68">
        <v>8</v>
      </c>
      <c r="AH14" s="68"/>
      <c r="AI14" s="68"/>
      <c r="AJ14" s="68"/>
      <c r="AK14" s="69">
        <f t="shared" ref="AK14:AK30" si="1">+SUM(F14:AJ14)</f>
        <v>160</v>
      </c>
      <c r="AL14" s="70">
        <f t="shared" si="0"/>
        <v>40</v>
      </c>
      <c r="AM14" s="258" t="s">
        <v>295</v>
      </c>
      <c r="AN14" s="258"/>
    </row>
    <row r="15" spans="1:40" ht="18" customHeight="1" x14ac:dyDescent="0.45">
      <c r="A15" s="73">
        <v>5</v>
      </c>
      <c r="B15" s="99" t="s">
        <v>158</v>
      </c>
      <c r="C15" s="81" t="s">
        <v>132</v>
      </c>
      <c r="D15" s="100" t="s">
        <v>290</v>
      </c>
      <c r="E15" s="101" t="s">
        <v>294</v>
      </c>
      <c r="F15" s="68">
        <v>8</v>
      </c>
      <c r="G15" s="68"/>
      <c r="H15" s="68">
        <v>8</v>
      </c>
      <c r="I15" s="68">
        <v>8</v>
      </c>
      <c r="J15" s="68">
        <v>8</v>
      </c>
      <c r="K15" s="68"/>
      <c r="L15" s="68">
        <v>8</v>
      </c>
      <c r="M15" s="68">
        <v>8</v>
      </c>
      <c r="N15" s="68"/>
      <c r="O15" s="68">
        <v>8</v>
      </c>
      <c r="P15" s="68">
        <v>8</v>
      </c>
      <c r="Q15" s="68">
        <v>8</v>
      </c>
      <c r="R15" s="68"/>
      <c r="S15" s="68">
        <v>8</v>
      </c>
      <c r="T15" s="68">
        <v>8</v>
      </c>
      <c r="U15" s="68"/>
      <c r="V15" s="68">
        <v>8</v>
      </c>
      <c r="W15" s="68">
        <v>8</v>
      </c>
      <c r="X15" s="68">
        <v>8</v>
      </c>
      <c r="Y15" s="68"/>
      <c r="Z15" s="68">
        <v>8</v>
      </c>
      <c r="AA15" s="68">
        <v>8</v>
      </c>
      <c r="AB15" s="68"/>
      <c r="AC15" s="68">
        <v>8</v>
      </c>
      <c r="AD15" s="68">
        <v>8</v>
      </c>
      <c r="AE15" s="68">
        <v>8</v>
      </c>
      <c r="AF15" s="68"/>
      <c r="AG15" s="68">
        <v>8</v>
      </c>
      <c r="AH15" s="68"/>
      <c r="AI15" s="68"/>
      <c r="AJ15" s="68"/>
      <c r="AK15" s="69">
        <f t="shared" si="1"/>
        <v>160</v>
      </c>
      <c r="AL15" s="70">
        <f t="shared" si="0"/>
        <v>40</v>
      </c>
      <c r="AM15" s="258" t="s">
        <v>295</v>
      </c>
      <c r="AN15" s="258"/>
    </row>
    <row r="16" spans="1:40" ht="18" customHeight="1" x14ac:dyDescent="0.45">
      <c r="A16" s="73">
        <v>6</v>
      </c>
      <c r="B16" s="99" t="s">
        <v>158</v>
      </c>
      <c r="C16" s="81"/>
      <c r="D16" s="100"/>
      <c r="E16" s="101"/>
      <c r="F16" s="68"/>
      <c r="G16" s="68"/>
      <c r="H16" s="68"/>
      <c r="I16" s="68"/>
      <c r="J16" s="68"/>
      <c r="K16" s="68"/>
      <c r="L16" s="68"/>
      <c r="M16" s="68"/>
      <c r="N16" s="68"/>
      <c r="O16" s="68"/>
      <c r="P16" s="68"/>
      <c r="Q16" s="68"/>
      <c r="R16" s="68"/>
      <c r="S16" s="68"/>
      <c r="T16" s="68"/>
      <c r="U16" s="68"/>
      <c r="V16" s="68"/>
      <c r="W16" s="68"/>
      <c r="X16" s="68"/>
      <c r="Y16" s="68"/>
      <c r="Z16" s="68"/>
      <c r="AA16" s="68"/>
      <c r="AB16" s="68"/>
      <c r="AC16" s="68"/>
      <c r="AD16" s="68"/>
      <c r="AE16" s="68"/>
      <c r="AF16" s="68"/>
      <c r="AG16" s="68"/>
      <c r="AH16" s="68"/>
      <c r="AI16" s="68"/>
      <c r="AJ16" s="68"/>
      <c r="AK16" s="69">
        <f t="shared" si="1"/>
        <v>0</v>
      </c>
      <c r="AL16" s="70">
        <f t="shared" si="0"/>
        <v>0</v>
      </c>
      <c r="AM16" s="258"/>
      <c r="AN16" s="258"/>
    </row>
    <row r="17" spans="1:40" ht="18" customHeight="1" x14ac:dyDescent="0.45">
      <c r="A17" s="73">
        <v>7</v>
      </c>
      <c r="B17" s="99" t="s">
        <v>158</v>
      </c>
      <c r="C17" s="81"/>
      <c r="D17" s="100"/>
      <c r="E17" s="101"/>
      <c r="F17" s="68"/>
      <c r="G17" s="68"/>
      <c r="H17" s="68"/>
      <c r="I17" s="68"/>
      <c r="J17" s="68"/>
      <c r="K17" s="68"/>
      <c r="L17" s="68"/>
      <c r="M17" s="68"/>
      <c r="N17" s="68"/>
      <c r="O17" s="68"/>
      <c r="P17" s="68"/>
      <c r="Q17" s="68"/>
      <c r="R17" s="68"/>
      <c r="S17" s="68"/>
      <c r="T17" s="68"/>
      <c r="U17" s="68"/>
      <c r="V17" s="68"/>
      <c r="W17" s="68"/>
      <c r="X17" s="68"/>
      <c r="Y17" s="68"/>
      <c r="Z17" s="68"/>
      <c r="AA17" s="68"/>
      <c r="AB17" s="68"/>
      <c r="AC17" s="68"/>
      <c r="AD17" s="68"/>
      <c r="AE17" s="68"/>
      <c r="AF17" s="68"/>
      <c r="AG17" s="68"/>
      <c r="AH17" s="68"/>
      <c r="AI17" s="68"/>
      <c r="AJ17" s="68"/>
      <c r="AK17" s="69">
        <f t="shared" si="1"/>
        <v>0</v>
      </c>
      <c r="AL17" s="70">
        <f t="shared" si="0"/>
        <v>0</v>
      </c>
      <c r="AM17" s="258"/>
      <c r="AN17" s="258"/>
    </row>
    <row r="18" spans="1:40" ht="18" customHeight="1" x14ac:dyDescent="0.45">
      <c r="A18" s="73">
        <v>8</v>
      </c>
      <c r="B18" s="99" t="s">
        <v>158</v>
      </c>
      <c r="C18" s="81"/>
      <c r="D18" s="100"/>
      <c r="E18" s="101"/>
      <c r="F18" s="68"/>
      <c r="G18" s="68"/>
      <c r="H18" s="68"/>
      <c r="I18" s="68"/>
      <c r="J18" s="68"/>
      <c r="K18" s="68"/>
      <c r="L18" s="68"/>
      <c r="M18" s="68"/>
      <c r="N18" s="68"/>
      <c r="O18" s="68"/>
      <c r="P18" s="68"/>
      <c r="Q18" s="68"/>
      <c r="R18" s="68"/>
      <c r="S18" s="68"/>
      <c r="T18" s="68"/>
      <c r="U18" s="68"/>
      <c r="V18" s="68"/>
      <c r="W18" s="68"/>
      <c r="X18" s="68"/>
      <c r="Y18" s="68"/>
      <c r="Z18" s="68"/>
      <c r="AA18" s="68"/>
      <c r="AB18" s="68"/>
      <c r="AC18" s="68"/>
      <c r="AD18" s="68"/>
      <c r="AE18" s="68"/>
      <c r="AF18" s="68"/>
      <c r="AG18" s="68"/>
      <c r="AH18" s="68"/>
      <c r="AI18" s="68"/>
      <c r="AJ18" s="68"/>
      <c r="AK18" s="69">
        <f t="shared" si="1"/>
        <v>0</v>
      </c>
      <c r="AL18" s="70">
        <f t="shared" si="0"/>
        <v>0</v>
      </c>
      <c r="AM18" s="258"/>
      <c r="AN18" s="258"/>
    </row>
    <row r="19" spans="1:40" ht="18" customHeight="1" x14ac:dyDescent="0.45">
      <c r="A19" s="73">
        <v>9</v>
      </c>
      <c r="B19" s="99" t="s">
        <v>158</v>
      </c>
      <c r="C19" s="81"/>
      <c r="D19" s="100"/>
      <c r="E19" s="101"/>
      <c r="F19" s="68"/>
      <c r="G19" s="68"/>
      <c r="H19" s="68"/>
      <c r="I19" s="68"/>
      <c r="J19" s="68"/>
      <c r="K19" s="68"/>
      <c r="L19" s="68"/>
      <c r="M19" s="68"/>
      <c r="N19" s="68"/>
      <c r="O19" s="68"/>
      <c r="P19" s="68"/>
      <c r="Q19" s="68"/>
      <c r="R19" s="68"/>
      <c r="S19" s="68"/>
      <c r="T19" s="68"/>
      <c r="U19" s="68"/>
      <c r="V19" s="68"/>
      <c r="W19" s="68"/>
      <c r="X19" s="68"/>
      <c r="Y19" s="68"/>
      <c r="Z19" s="68"/>
      <c r="AA19" s="68"/>
      <c r="AB19" s="68"/>
      <c r="AC19" s="68"/>
      <c r="AD19" s="68"/>
      <c r="AE19" s="68"/>
      <c r="AF19" s="68"/>
      <c r="AG19" s="68"/>
      <c r="AH19" s="68"/>
      <c r="AI19" s="68"/>
      <c r="AJ19" s="68"/>
      <c r="AK19" s="69">
        <f t="shared" si="1"/>
        <v>0</v>
      </c>
      <c r="AL19" s="70">
        <f t="shared" si="0"/>
        <v>0</v>
      </c>
      <c r="AM19" s="258"/>
      <c r="AN19" s="258"/>
    </row>
    <row r="20" spans="1:40" ht="18" customHeight="1" x14ac:dyDescent="0.45">
      <c r="A20" s="73">
        <v>10</v>
      </c>
      <c r="B20" s="99" t="s">
        <v>158</v>
      </c>
      <c r="C20" s="81"/>
      <c r="D20" s="100"/>
      <c r="E20" s="101"/>
      <c r="F20" s="68"/>
      <c r="G20" s="68"/>
      <c r="H20" s="68"/>
      <c r="I20" s="68"/>
      <c r="J20" s="68"/>
      <c r="K20" s="68"/>
      <c r="L20" s="68"/>
      <c r="M20" s="68"/>
      <c r="N20" s="68"/>
      <c r="O20" s="68"/>
      <c r="P20" s="68"/>
      <c r="Q20" s="68"/>
      <c r="R20" s="68"/>
      <c r="S20" s="68"/>
      <c r="T20" s="68"/>
      <c r="U20" s="68"/>
      <c r="V20" s="68"/>
      <c r="W20" s="68"/>
      <c r="X20" s="68"/>
      <c r="Y20" s="68"/>
      <c r="Z20" s="68"/>
      <c r="AA20" s="68"/>
      <c r="AB20" s="68"/>
      <c r="AC20" s="68"/>
      <c r="AD20" s="68"/>
      <c r="AE20" s="68"/>
      <c r="AF20" s="68"/>
      <c r="AG20" s="68"/>
      <c r="AH20" s="68"/>
      <c r="AI20" s="68"/>
      <c r="AJ20" s="68"/>
      <c r="AK20" s="69">
        <f t="shared" si="1"/>
        <v>0</v>
      </c>
      <c r="AL20" s="70">
        <f t="shared" si="0"/>
        <v>0</v>
      </c>
      <c r="AM20" s="258"/>
      <c r="AN20" s="258"/>
    </row>
    <row r="21" spans="1:40" ht="18" customHeight="1" x14ac:dyDescent="0.45">
      <c r="A21" s="73">
        <v>11</v>
      </c>
      <c r="B21" s="99" t="s">
        <v>158</v>
      </c>
      <c r="C21" s="81"/>
      <c r="D21" s="100"/>
      <c r="E21" s="101"/>
      <c r="F21" s="68"/>
      <c r="G21" s="68"/>
      <c r="H21" s="68"/>
      <c r="I21" s="68"/>
      <c r="J21" s="68"/>
      <c r="K21" s="68"/>
      <c r="L21" s="68"/>
      <c r="M21" s="68"/>
      <c r="N21" s="68"/>
      <c r="O21" s="68"/>
      <c r="P21" s="68"/>
      <c r="Q21" s="68"/>
      <c r="R21" s="68"/>
      <c r="S21" s="68"/>
      <c r="T21" s="68"/>
      <c r="U21" s="68"/>
      <c r="V21" s="68"/>
      <c r="W21" s="68"/>
      <c r="X21" s="68"/>
      <c r="Y21" s="68"/>
      <c r="Z21" s="68"/>
      <c r="AA21" s="68"/>
      <c r="AB21" s="68"/>
      <c r="AC21" s="68"/>
      <c r="AD21" s="68"/>
      <c r="AE21" s="68"/>
      <c r="AF21" s="68"/>
      <c r="AG21" s="68"/>
      <c r="AH21" s="68"/>
      <c r="AI21" s="68"/>
      <c r="AJ21" s="68"/>
      <c r="AK21" s="69">
        <f t="shared" si="1"/>
        <v>0</v>
      </c>
      <c r="AL21" s="70">
        <f t="shared" si="0"/>
        <v>0</v>
      </c>
      <c r="AM21" s="258"/>
      <c r="AN21" s="258"/>
    </row>
    <row r="22" spans="1:40" ht="18" customHeight="1" x14ac:dyDescent="0.45">
      <c r="A22" s="73">
        <v>12</v>
      </c>
      <c r="B22" s="99" t="s">
        <v>158</v>
      </c>
      <c r="C22" s="81"/>
      <c r="D22" s="100"/>
      <c r="E22" s="101"/>
      <c r="F22" s="68"/>
      <c r="G22" s="68"/>
      <c r="H22" s="68"/>
      <c r="I22" s="68"/>
      <c r="J22" s="68"/>
      <c r="K22" s="68"/>
      <c r="L22" s="68"/>
      <c r="M22" s="68"/>
      <c r="N22" s="68"/>
      <c r="O22" s="68"/>
      <c r="P22" s="68"/>
      <c r="Q22" s="68"/>
      <c r="R22" s="68"/>
      <c r="S22" s="68"/>
      <c r="T22" s="68"/>
      <c r="U22" s="68"/>
      <c r="V22" s="68"/>
      <c r="W22" s="68"/>
      <c r="X22" s="68"/>
      <c r="Y22" s="68"/>
      <c r="Z22" s="68"/>
      <c r="AA22" s="68"/>
      <c r="AB22" s="68"/>
      <c r="AC22" s="68"/>
      <c r="AD22" s="68"/>
      <c r="AE22" s="68"/>
      <c r="AF22" s="68"/>
      <c r="AG22" s="68"/>
      <c r="AH22" s="68"/>
      <c r="AI22" s="68"/>
      <c r="AJ22" s="68"/>
      <c r="AK22" s="69">
        <f t="shared" si="1"/>
        <v>0</v>
      </c>
      <c r="AL22" s="70">
        <f t="shared" si="0"/>
        <v>0</v>
      </c>
      <c r="AM22" s="258"/>
      <c r="AN22" s="258"/>
    </row>
    <row r="23" spans="1:40" ht="18" customHeight="1" x14ac:dyDescent="0.45">
      <c r="A23" s="73">
        <v>13</v>
      </c>
      <c r="B23" s="99" t="s">
        <v>158</v>
      </c>
      <c r="C23" s="81"/>
      <c r="D23" s="100"/>
      <c r="E23" s="101"/>
      <c r="F23" s="68"/>
      <c r="G23" s="68"/>
      <c r="H23" s="68"/>
      <c r="I23" s="68"/>
      <c r="J23" s="68"/>
      <c r="K23" s="68"/>
      <c r="L23" s="68"/>
      <c r="M23" s="68"/>
      <c r="N23" s="68"/>
      <c r="O23" s="68"/>
      <c r="P23" s="68"/>
      <c r="Q23" s="68"/>
      <c r="R23" s="68"/>
      <c r="S23" s="68"/>
      <c r="T23" s="68"/>
      <c r="U23" s="68"/>
      <c r="V23" s="68"/>
      <c r="W23" s="68"/>
      <c r="X23" s="68"/>
      <c r="Y23" s="68"/>
      <c r="Z23" s="68"/>
      <c r="AA23" s="68"/>
      <c r="AB23" s="68"/>
      <c r="AC23" s="68"/>
      <c r="AD23" s="68"/>
      <c r="AE23" s="68"/>
      <c r="AF23" s="68"/>
      <c r="AG23" s="68"/>
      <c r="AH23" s="68"/>
      <c r="AI23" s="68"/>
      <c r="AJ23" s="68"/>
      <c r="AK23" s="69">
        <f t="shared" si="1"/>
        <v>0</v>
      </c>
      <c r="AL23" s="70">
        <f t="shared" si="0"/>
        <v>0</v>
      </c>
      <c r="AM23" s="258"/>
      <c r="AN23" s="258"/>
    </row>
    <row r="24" spans="1:40" ht="18" customHeight="1" x14ac:dyDescent="0.45">
      <c r="A24" s="73">
        <v>14</v>
      </c>
      <c r="B24" s="99"/>
      <c r="C24" s="81"/>
      <c r="D24" s="100"/>
      <c r="E24" s="101"/>
      <c r="F24" s="68"/>
      <c r="G24" s="68"/>
      <c r="H24" s="68"/>
      <c r="I24" s="68"/>
      <c r="J24" s="68"/>
      <c r="K24" s="68"/>
      <c r="L24" s="68"/>
      <c r="M24" s="68"/>
      <c r="N24" s="68"/>
      <c r="O24" s="68"/>
      <c r="P24" s="68"/>
      <c r="Q24" s="68"/>
      <c r="R24" s="68"/>
      <c r="S24" s="68"/>
      <c r="T24" s="68"/>
      <c r="U24" s="68"/>
      <c r="V24" s="68"/>
      <c r="W24" s="68"/>
      <c r="X24" s="68"/>
      <c r="Y24" s="68"/>
      <c r="Z24" s="68"/>
      <c r="AA24" s="68"/>
      <c r="AB24" s="68"/>
      <c r="AC24" s="68"/>
      <c r="AD24" s="68"/>
      <c r="AE24" s="68"/>
      <c r="AF24" s="68"/>
      <c r="AG24" s="68"/>
      <c r="AH24" s="68"/>
      <c r="AI24" s="68"/>
      <c r="AJ24" s="68"/>
      <c r="AK24" s="69">
        <f t="shared" si="1"/>
        <v>0</v>
      </c>
      <c r="AL24" s="70">
        <f t="shared" si="0"/>
        <v>0</v>
      </c>
      <c r="AM24" s="258"/>
      <c r="AN24" s="258"/>
    </row>
    <row r="25" spans="1:40" ht="18" customHeight="1" x14ac:dyDescent="0.45">
      <c r="A25" s="73">
        <v>15</v>
      </c>
      <c r="B25" s="99"/>
      <c r="C25" s="81"/>
      <c r="D25" s="100"/>
      <c r="E25" s="101"/>
      <c r="F25" s="68"/>
      <c r="G25" s="68"/>
      <c r="H25" s="68"/>
      <c r="I25" s="68"/>
      <c r="J25" s="68"/>
      <c r="K25" s="68"/>
      <c r="L25" s="68"/>
      <c r="M25" s="68"/>
      <c r="N25" s="68"/>
      <c r="O25" s="68"/>
      <c r="P25" s="68"/>
      <c r="Q25" s="68"/>
      <c r="R25" s="68"/>
      <c r="S25" s="68"/>
      <c r="T25" s="68"/>
      <c r="U25" s="68"/>
      <c r="V25" s="68"/>
      <c r="W25" s="68"/>
      <c r="X25" s="68"/>
      <c r="Y25" s="68"/>
      <c r="Z25" s="68"/>
      <c r="AA25" s="68"/>
      <c r="AB25" s="68"/>
      <c r="AC25" s="68"/>
      <c r="AD25" s="68"/>
      <c r="AE25" s="68"/>
      <c r="AF25" s="68"/>
      <c r="AG25" s="68"/>
      <c r="AH25" s="68"/>
      <c r="AI25" s="68"/>
      <c r="AJ25" s="68"/>
      <c r="AK25" s="69">
        <f t="shared" si="1"/>
        <v>0</v>
      </c>
      <c r="AL25" s="70">
        <f t="shared" si="0"/>
        <v>0</v>
      </c>
      <c r="AM25" s="258"/>
      <c r="AN25" s="258"/>
    </row>
    <row r="26" spans="1:40" ht="18" customHeight="1" x14ac:dyDescent="0.45">
      <c r="A26" s="73">
        <v>16</v>
      </c>
      <c r="B26" s="99"/>
      <c r="C26" s="81"/>
      <c r="D26" s="100"/>
      <c r="E26" s="101"/>
      <c r="F26" s="68"/>
      <c r="G26" s="68"/>
      <c r="H26" s="68"/>
      <c r="I26" s="68"/>
      <c r="J26" s="68"/>
      <c r="K26" s="68"/>
      <c r="L26" s="68"/>
      <c r="M26" s="68"/>
      <c r="N26" s="68"/>
      <c r="O26" s="68"/>
      <c r="P26" s="68"/>
      <c r="Q26" s="68"/>
      <c r="R26" s="68"/>
      <c r="S26" s="68"/>
      <c r="T26" s="68"/>
      <c r="U26" s="68"/>
      <c r="V26" s="68"/>
      <c r="W26" s="68"/>
      <c r="X26" s="68"/>
      <c r="Y26" s="68"/>
      <c r="Z26" s="68"/>
      <c r="AA26" s="68"/>
      <c r="AB26" s="68"/>
      <c r="AC26" s="68"/>
      <c r="AD26" s="68"/>
      <c r="AE26" s="68"/>
      <c r="AF26" s="68"/>
      <c r="AG26" s="68"/>
      <c r="AH26" s="68"/>
      <c r="AI26" s="68"/>
      <c r="AJ26" s="68"/>
      <c r="AK26" s="69">
        <f t="shared" si="1"/>
        <v>0</v>
      </c>
      <c r="AL26" s="70">
        <f t="shared" si="0"/>
        <v>0</v>
      </c>
      <c r="AM26" s="258"/>
      <c r="AN26" s="258"/>
    </row>
    <row r="27" spans="1:40" ht="18" customHeight="1" x14ac:dyDescent="0.45">
      <c r="A27" s="73">
        <v>17</v>
      </c>
      <c r="B27" s="99"/>
      <c r="C27" s="81"/>
      <c r="D27" s="100"/>
      <c r="E27" s="101"/>
      <c r="F27" s="68"/>
      <c r="G27" s="68"/>
      <c r="H27" s="68"/>
      <c r="I27" s="68"/>
      <c r="J27" s="68"/>
      <c r="K27" s="68"/>
      <c r="L27" s="68"/>
      <c r="M27" s="68"/>
      <c r="N27" s="68"/>
      <c r="O27" s="68"/>
      <c r="P27" s="68"/>
      <c r="Q27" s="68"/>
      <c r="R27" s="68"/>
      <c r="S27" s="68"/>
      <c r="T27" s="68"/>
      <c r="U27" s="68"/>
      <c r="V27" s="68"/>
      <c r="W27" s="68"/>
      <c r="X27" s="68"/>
      <c r="Y27" s="68"/>
      <c r="Z27" s="68"/>
      <c r="AA27" s="68"/>
      <c r="AB27" s="68"/>
      <c r="AC27" s="68"/>
      <c r="AD27" s="68"/>
      <c r="AE27" s="68"/>
      <c r="AF27" s="68"/>
      <c r="AG27" s="68"/>
      <c r="AH27" s="68"/>
      <c r="AI27" s="68"/>
      <c r="AJ27" s="68"/>
      <c r="AK27" s="69">
        <f t="shared" si="1"/>
        <v>0</v>
      </c>
      <c r="AL27" s="70">
        <f t="shared" si="0"/>
        <v>0</v>
      </c>
      <c r="AM27" s="258"/>
      <c r="AN27" s="258"/>
    </row>
    <row r="28" spans="1:40" ht="18" customHeight="1" x14ac:dyDescent="0.45">
      <c r="A28" s="73">
        <v>18</v>
      </c>
      <c r="B28" s="99"/>
      <c r="C28" s="81"/>
      <c r="D28" s="100"/>
      <c r="E28" s="101"/>
      <c r="F28" s="68"/>
      <c r="G28" s="68"/>
      <c r="H28" s="68"/>
      <c r="I28" s="68"/>
      <c r="J28" s="68"/>
      <c r="K28" s="68"/>
      <c r="L28" s="68"/>
      <c r="M28" s="68"/>
      <c r="N28" s="68"/>
      <c r="O28" s="68"/>
      <c r="P28" s="68"/>
      <c r="Q28" s="68"/>
      <c r="R28" s="68"/>
      <c r="S28" s="68"/>
      <c r="T28" s="68"/>
      <c r="U28" s="68"/>
      <c r="V28" s="68"/>
      <c r="W28" s="68"/>
      <c r="X28" s="68"/>
      <c r="Y28" s="68"/>
      <c r="Z28" s="68"/>
      <c r="AA28" s="68"/>
      <c r="AB28" s="68"/>
      <c r="AC28" s="68"/>
      <c r="AD28" s="68"/>
      <c r="AE28" s="68"/>
      <c r="AF28" s="68"/>
      <c r="AG28" s="68"/>
      <c r="AH28" s="68"/>
      <c r="AI28" s="68"/>
      <c r="AJ28" s="68"/>
      <c r="AK28" s="69">
        <f t="shared" si="1"/>
        <v>0</v>
      </c>
      <c r="AL28" s="70">
        <f t="shared" si="0"/>
        <v>0</v>
      </c>
      <c r="AM28" s="258"/>
      <c r="AN28" s="258"/>
    </row>
    <row r="29" spans="1:40" ht="18" customHeight="1" x14ac:dyDescent="0.45">
      <c r="A29" s="73">
        <v>19</v>
      </c>
      <c r="B29" s="99"/>
      <c r="C29" s="81"/>
      <c r="D29" s="100"/>
      <c r="E29" s="101"/>
      <c r="F29" s="68"/>
      <c r="G29" s="68"/>
      <c r="H29" s="68"/>
      <c r="I29" s="68"/>
      <c r="J29" s="68"/>
      <c r="K29" s="68"/>
      <c r="L29" s="68"/>
      <c r="M29" s="68"/>
      <c r="N29" s="68"/>
      <c r="O29" s="68"/>
      <c r="P29" s="68"/>
      <c r="Q29" s="68"/>
      <c r="R29" s="68"/>
      <c r="S29" s="68"/>
      <c r="T29" s="68"/>
      <c r="U29" s="68"/>
      <c r="V29" s="68"/>
      <c r="W29" s="68"/>
      <c r="X29" s="68"/>
      <c r="Y29" s="68"/>
      <c r="Z29" s="68"/>
      <c r="AA29" s="68"/>
      <c r="AB29" s="68"/>
      <c r="AC29" s="68"/>
      <c r="AD29" s="68"/>
      <c r="AE29" s="68"/>
      <c r="AF29" s="68"/>
      <c r="AG29" s="68"/>
      <c r="AH29" s="68"/>
      <c r="AI29" s="68"/>
      <c r="AJ29" s="68"/>
      <c r="AK29" s="69">
        <f t="shared" si="1"/>
        <v>0</v>
      </c>
      <c r="AL29" s="70">
        <f t="shared" si="0"/>
        <v>0</v>
      </c>
      <c r="AM29" s="258"/>
      <c r="AN29" s="258"/>
    </row>
    <row r="30" spans="1:40" ht="18" customHeight="1" x14ac:dyDescent="0.45">
      <c r="A30" s="73">
        <v>20</v>
      </c>
      <c r="B30" s="99"/>
      <c r="C30" s="81"/>
      <c r="D30" s="100"/>
      <c r="E30" s="101"/>
      <c r="F30" s="68"/>
      <c r="G30" s="68"/>
      <c r="H30" s="68"/>
      <c r="I30" s="68"/>
      <c r="J30" s="68"/>
      <c r="K30" s="68"/>
      <c r="L30" s="68"/>
      <c r="M30" s="68"/>
      <c r="N30" s="68"/>
      <c r="O30" s="68"/>
      <c r="P30" s="68"/>
      <c r="Q30" s="68"/>
      <c r="R30" s="68"/>
      <c r="S30" s="68"/>
      <c r="T30" s="68"/>
      <c r="U30" s="68"/>
      <c r="V30" s="68"/>
      <c r="W30" s="68"/>
      <c r="X30" s="68"/>
      <c r="Y30" s="68"/>
      <c r="Z30" s="68"/>
      <c r="AA30" s="68"/>
      <c r="AB30" s="68"/>
      <c r="AC30" s="68"/>
      <c r="AD30" s="68"/>
      <c r="AE30" s="68"/>
      <c r="AF30" s="68"/>
      <c r="AG30" s="68"/>
      <c r="AH30" s="68"/>
      <c r="AI30" s="68"/>
      <c r="AJ30" s="68"/>
      <c r="AK30" s="69">
        <f t="shared" si="1"/>
        <v>0</v>
      </c>
      <c r="AL30" s="70">
        <f t="shared" si="0"/>
        <v>0</v>
      </c>
      <c r="AM30" s="258"/>
      <c r="AN30" s="258"/>
    </row>
    <row r="31" spans="1:40" ht="18" customHeight="1" x14ac:dyDescent="0.45">
      <c r="A31" s="253" t="s">
        <v>115</v>
      </c>
      <c r="B31" s="263"/>
      <c r="C31" s="263"/>
      <c r="D31" s="263"/>
      <c r="E31" s="263"/>
      <c r="F31" s="71">
        <f>+SUM(F11:F30)</f>
        <v>24</v>
      </c>
      <c r="G31" s="71">
        <f t="shared" ref="G31:AJ31" si="2">+SUM(G11:G30)</f>
        <v>16</v>
      </c>
      <c r="H31" s="71">
        <f t="shared" si="2"/>
        <v>32</v>
      </c>
      <c r="I31" s="71">
        <f t="shared" si="2"/>
        <v>24</v>
      </c>
      <c r="J31" s="71">
        <f t="shared" si="2"/>
        <v>24</v>
      </c>
      <c r="K31" s="71">
        <f t="shared" si="2"/>
        <v>16</v>
      </c>
      <c r="L31" s="71">
        <f t="shared" si="2"/>
        <v>24</v>
      </c>
      <c r="M31" s="71">
        <f t="shared" si="2"/>
        <v>24</v>
      </c>
      <c r="N31" s="71">
        <f t="shared" si="2"/>
        <v>16</v>
      </c>
      <c r="O31" s="71">
        <f t="shared" si="2"/>
        <v>32</v>
      </c>
      <c r="P31" s="71">
        <f t="shared" si="2"/>
        <v>24</v>
      </c>
      <c r="Q31" s="71">
        <f t="shared" si="2"/>
        <v>24</v>
      </c>
      <c r="R31" s="71">
        <f t="shared" si="2"/>
        <v>16</v>
      </c>
      <c r="S31" s="71">
        <f t="shared" si="2"/>
        <v>24</v>
      </c>
      <c r="T31" s="71">
        <f t="shared" si="2"/>
        <v>24</v>
      </c>
      <c r="U31" s="71">
        <f t="shared" si="2"/>
        <v>16</v>
      </c>
      <c r="V31" s="71">
        <f t="shared" si="2"/>
        <v>32</v>
      </c>
      <c r="W31" s="71">
        <f t="shared" si="2"/>
        <v>24</v>
      </c>
      <c r="X31" s="71">
        <f t="shared" si="2"/>
        <v>24</v>
      </c>
      <c r="Y31" s="71">
        <f t="shared" si="2"/>
        <v>16</v>
      </c>
      <c r="Z31" s="71">
        <f t="shared" si="2"/>
        <v>24</v>
      </c>
      <c r="AA31" s="71">
        <f t="shared" si="2"/>
        <v>24</v>
      </c>
      <c r="AB31" s="71">
        <f t="shared" si="2"/>
        <v>16</v>
      </c>
      <c r="AC31" s="71">
        <f t="shared" si="2"/>
        <v>32</v>
      </c>
      <c r="AD31" s="71">
        <f t="shared" si="2"/>
        <v>24</v>
      </c>
      <c r="AE31" s="71">
        <f t="shared" si="2"/>
        <v>24</v>
      </c>
      <c r="AF31" s="71">
        <f t="shared" si="2"/>
        <v>16</v>
      </c>
      <c r="AG31" s="71">
        <f t="shared" si="2"/>
        <v>24</v>
      </c>
      <c r="AH31" s="71">
        <f t="shared" si="2"/>
        <v>0</v>
      </c>
      <c r="AI31" s="71">
        <f t="shared" si="2"/>
        <v>0</v>
      </c>
      <c r="AJ31" s="71">
        <f t="shared" si="2"/>
        <v>0</v>
      </c>
      <c r="AK31" s="69">
        <f>+SUM(F31:AJ31)</f>
        <v>640</v>
      </c>
      <c r="AL31" s="70">
        <f>IF($AK$3="４週",AK31/4,AK31/(DAY(EOMONTH($F$9,0))/7))</f>
        <v>160</v>
      </c>
      <c r="AM31" s="246"/>
      <c r="AN31" s="246"/>
    </row>
    <row r="32" spans="1:40" ht="18" customHeight="1" x14ac:dyDescent="0.45">
      <c r="A32" s="263" t="s">
        <v>116</v>
      </c>
      <c r="B32" s="263"/>
      <c r="C32" s="263"/>
      <c r="D32" s="263"/>
      <c r="E32" s="267"/>
      <c r="F32" s="92">
        <v>12</v>
      </c>
      <c r="G32" s="92">
        <v>20</v>
      </c>
      <c r="H32" s="92">
        <v>12</v>
      </c>
      <c r="I32" s="92">
        <v>20</v>
      </c>
      <c r="J32" s="92">
        <v>12</v>
      </c>
      <c r="K32" s="92">
        <v>20</v>
      </c>
      <c r="L32" s="92">
        <v>12</v>
      </c>
      <c r="M32" s="92">
        <v>20</v>
      </c>
      <c r="N32" s="92">
        <v>12</v>
      </c>
      <c r="O32" s="92">
        <v>20</v>
      </c>
      <c r="P32" s="92">
        <v>12</v>
      </c>
      <c r="Q32" s="92">
        <v>20</v>
      </c>
      <c r="R32" s="92">
        <v>12</v>
      </c>
      <c r="S32" s="92">
        <v>20</v>
      </c>
      <c r="T32" s="92">
        <v>12</v>
      </c>
      <c r="U32" s="92">
        <v>20</v>
      </c>
      <c r="V32" s="92">
        <v>12</v>
      </c>
      <c r="W32" s="92">
        <v>20</v>
      </c>
      <c r="X32" s="92">
        <v>12</v>
      </c>
      <c r="Y32" s="92">
        <v>20</v>
      </c>
      <c r="Z32" s="92">
        <v>12</v>
      </c>
      <c r="AA32" s="92">
        <v>20</v>
      </c>
      <c r="AB32" s="92">
        <v>12</v>
      </c>
      <c r="AC32" s="92">
        <v>20</v>
      </c>
      <c r="AD32" s="92">
        <v>12</v>
      </c>
      <c r="AE32" s="92">
        <v>20</v>
      </c>
      <c r="AF32" s="92">
        <v>12</v>
      </c>
      <c r="AG32" s="92">
        <v>20</v>
      </c>
      <c r="AH32" s="92">
        <v>12</v>
      </c>
      <c r="AI32" s="92">
        <v>20</v>
      </c>
      <c r="AJ32" s="92">
        <v>10</v>
      </c>
      <c r="AK32" s="71"/>
      <c r="AL32" s="72"/>
      <c r="AM32" s="246"/>
      <c r="AN32" s="246"/>
    </row>
    <row r="33" spans="1:40" ht="15" customHeight="1" x14ac:dyDescent="0.45">
      <c r="A33" s="66"/>
      <c r="B33" s="66"/>
      <c r="C33" s="66"/>
      <c r="D33" s="66"/>
      <c r="E33" s="66"/>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6"/>
      <c r="AL33" s="66"/>
      <c r="AM33" s="62"/>
    </row>
    <row r="34" spans="1:40" ht="5.0999999999999996" customHeight="1" x14ac:dyDescent="0.45">
      <c r="A34" s="83"/>
      <c r="B34" s="83"/>
      <c r="C34" s="83"/>
      <c r="D34"/>
      <c r="E34"/>
      <c r="F34"/>
      <c r="G34"/>
      <c r="H34"/>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102"/>
      <c r="AK34" s="60"/>
      <c r="AL34" s="66"/>
      <c r="AM34" s="66"/>
      <c r="AN34" s="62"/>
    </row>
    <row r="35" spans="1:40" ht="5.0999999999999996" customHeight="1" x14ac:dyDescent="0.45">
      <c r="A35" s="83"/>
      <c r="B35" s="83"/>
      <c r="C35" s="83"/>
      <c r="D35"/>
      <c r="E35"/>
      <c r="F35"/>
      <c r="G35"/>
      <c r="H35"/>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102"/>
      <c r="AK35" s="60"/>
      <c r="AL35" s="66"/>
      <c r="AM35" s="66"/>
      <c r="AN35" s="62"/>
    </row>
    <row r="36" spans="1:40" ht="5.0999999999999996" customHeight="1" x14ac:dyDescent="0.45">
      <c r="A36" s="83"/>
      <c r="B36" s="83"/>
      <c r="C36" s="83"/>
      <c r="D36"/>
      <c r="E36"/>
      <c r="F36"/>
      <c r="G36"/>
      <c r="H36"/>
      <c r="I36" s="60"/>
      <c r="J36" s="60"/>
      <c r="K36" s="60"/>
      <c r="L36" s="60"/>
      <c r="M36" s="60"/>
      <c r="N36" s="60"/>
      <c r="O36" s="60"/>
      <c r="P36" s="60"/>
      <c r="Q36" s="60"/>
      <c r="R36" s="60"/>
      <c r="S36" s="60"/>
      <c r="T36" s="60"/>
      <c r="U36" s="60"/>
      <c r="V36" s="60"/>
      <c r="W36" s="60"/>
      <c r="X36" s="60"/>
      <c r="Y36" s="60"/>
      <c r="Z36" s="60"/>
      <c r="AA36" s="60"/>
      <c r="AB36" s="60"/>
      <c r="AC36" s="60"/>
      <c r="AD36" s="60"/>
      <c r="AE36" s="60"/>
      <c r="AF36" s="60"/>
      <c r="AG36" s="60"/>
      <c r="AH36" s="60"/>
      <c r="AI36" s="60"/>
      <c r="AJ36" s="102"/>
      <c r="AK36" s="60"/>
      <c r="AL36" s="66"/>
      <c r="AM36" s="66"/>
      <c r="AN36" s="62"/>
    </row>
    <row r="37" spans="1:40" ht="18" customHeight="1" x14ac:dyDescent="0.45">
      <c r="A37" s="67" t="s">
        <v>165</v>
      </c>
      <c r="B37" s="60"/>
      <c r="D37" s="60"/>
      <c r="E37" s="60"/>
      <c r="F37" s="60"/>
      <c r="G37" s="60"/>
      <c r="H37" s="60"/>
      <c r="I37" s="60"/>
      <c r="J37" s="60"/>
      <c r="K37" s="60"/>
    </row>
    <row r="38" spans="1:40" ht="18" customHeight="1" x14ac:dyDescent="0.45">
      <c r="A38" s="105" t="s">
        <v>166</v>
      </c>
      <c r="B38" s="105"/>
      <c r="M38" s="67" t="s">
        <v>167</v>
      </c>
      <c r="N38" s="60"/>
      <c r="P38" s="60"/>
      <c r="Q38" s="60"/>
      <c r="R38" s="60"/>
      <c r="S38" s="60"/>
      <c r="T38" s="60"/>
      <c r="U38" s="118" t="str">
        <f>IF(COUNTIF(M40:M43,"○")&gt;1,"いずれか１つを選択してください。","")</f>
        <v/>
      </c>
      <c r="V38" s="60"/>
      <c r="W38" s="60"/>
      <c r="X38" s="60"/>
      <c r="Y38" s="60"/>
      <c r="Z38" s="60"/>
      <c r="AA38" s="60"/>
      <c r="AB38" s="60"/>
      <c r="AC38" s="60"/>
      <c r="AD38" s="60"/>
      <c r="AE38" s="60"/>
      <c r="AF38" s="60"/>
      <c r="AG38" s="60"/>
      <c r="AH38" s="60"/>
      <c r="AI38" s="60"/>
      <c r="AJ38" s="60"/>
      <c r="AK38" s="102"/>
      <c r="AL38" s="60"/>
      <c r="AM38" s="66"/>
      <c r="AN38" s="66"/>
    </row>
    <row r="39" spans="1:40" ht="18.75" customHeight="1" x14ac:dyDescent="0.45">
      <c r="A39" s="261"/>
      <c r="B39" s="261"/>
      <c r="C39" s="261"/>
      <c r="D39" s="103">
        <f>IF(S2=1,10,IF(S2=2,11,IF(S2=3,12,S2-3)))</f>
        <v>1</v>
      </c>
      <c r="E39" s="103">
        <f>IF(S2=1,11,IF(S2=2,12,S2-2))</f>
        <v>2</v>
      </c>
      <c r="F39" s="262">
        <f>IF(S2=1,12,S2-1)</f>
        <v>3</v>
      </c>
      <c r="G39" s="262"/>
      <c r="H39" s="262"/>
      <c r="I39" s="252" t="s">
        <v>168</v>
      </c>
      <c r="J39" s="252"/>
      <c r="K39" s="252"/>
      <c r="M39" s="253" t="s">
        <v>169</v>
      </c>
      <c r="N39" s="263"/>
      <c r="O39" s="263"/>
      <c r="P39" s="263"/>
      <c r="Q39" s="263"/>
      <c r="R39" s="263"/>
      <c r="S39" s="263"/>
      <c r="T39" s="263"/>
      <c r="U39" s="263"/>
      <c r="V39" s="263"/>
      <c r="W39" s="263"/>
      <c r="X39" s="263"/>
      <c r="Y39" s="263"/>
      <c r="Z39" s="263"/>
      <c r="AA39" s="263"/>
      <c r="AB39" s="263"/>
      <c r="AC39" s="263"/>
      <c r="AD39" s="263"/>
      <c r="AE39" s="263"/>
      <c r="AF39" s="263"/>
      <c r="AG39" s="263"/>
      <c r="AH39" s="264" t="s">
        <v>170</v>
      </c>
      <c r="AI39" s="265"/>
      <c r="AJ39" s="265"/>
      <c r="AK39" s="265"/>
      <c r="AL39" s="266"/>
      <c r="AM39" s="259" t="s">
        <v>171</v>
      </c>
      <c r="AN39" s="259"/>
    </row>
    <row r="40" spans="1:40" ht="18" customHeight="1" x14ac:dyDescent="0.45">
      <c r="A40" s="259" t="s">
        <v>172</v>
      </c>
      <c r="B40" s="259"/>
      <c r="C40" s="259"/>
      <c r="D40" s="104">
        <v>10</v>
      </c>
      <c r="E40" s="104">
        <v>15</v>
      </c>
      <c r="F40" s="268">
        <v>20</v>
      </c>
      <c r="G40" s="268"/>
      <c r="H40" s="268"/>
      <c r="I40" s="253">
        <f>SUM(D40:F40)</f>
        <v>45</v>
      </c>
      <c r="J40" s="263"/>
      <c r="K40" s="267"/>
      <c r="M40" s="273" t="s">
        <v>173</v>
      </c>
      <c r="N40" s="249" t="s">
        <v>174</v>
      </c>
      <c r="O40" s="276"/>
      <c r="P40" s="277"/>
      <c r="Q40" s="282" t="s">
        <v>175</v>
      </c>
      <c r="R40" s="283"/>
      <c r="S40" s="283"/>
      <c r="T40" s="283"/>
      <c r="U40" s="283"/>
      <c r="V40" s="283"/>
      <c r="W40" s="283"/>
      <c r="X40" s="283"/>
      <c r="Y40" s="283"/>
      <c r="Z40" s="283"/>
      <c r="AA40" s="283"/>
      <c r="AB40" s="283"/>
      <c r="AC40" s="283"/>
      <c r="AD40" s="283"/>
      <c r="AE40" s="283"/>
      <c r="AF40" s="283"/>
      <c r="AG40" s="284"/>
      <c r="AH40" s="272">
        <f>SUM(F32:AJ32)</f>
        <v>490</v>
      </c>
      <c r="AI40" s="255"/>
      <c r="AJ40" s="113" t="s">
        <v>176</v>
      </c>
      <c r="AK40" s="272">
        <f>ROUNDUP(AH40/450,0)</f>
        <v>2</v>
      </c>
      <c r="AL40" s="255"/>
      <c r="AM40" s="252">
        <f>MIN(AH40:AK42)</f>
        <v>1</v>
      </c>
      <c r="AN40" s="252"/>
    </row>
    <row r="41" spans="1:40" ht="18" customHeight="1" x14ac:dyDescent="0.45">
      <c r="A41" s="259" t="s">
        <v>177</v>
      </c>
      <c r="B41" s="259"/>
      <c r="C41" s="259"/>
      <c r="D41" s="104"/>
      <c r="E41" s="104"/>
      <c r="F41" s="268"/>
      <c r="G41" s="268"/>
      <c r="H41" s="268"/>
      <c r="I41" s="253">
        <f>SUM(D41:H41)*0.1</f>
        <v>0</v>
      </c>
      <c r="J41" s="263"/>
      <c r="K41" s="267"/>
      <c r="M41" s="274"/>
      <c r="N41" s="250"/>
      <c r="O41" s="278"/>
      <c r="P41" s="279"/>
      <c r="Q41" s="269" t="s">
        <v>178</v>
      </c>
      <c r="R41" s="270"/>
      <c r="S41" s="270"/>
      <c r="T41" s="270"/>
      <c r="U41" s="270"/>
      <c r="V41" s="270"/>
      <c r="W41" s="270"/>
      <c r="X41" s="270"/>
      <c r="Y41" s="270"/>
      <c r="Z41" s="270"/>
      <c r="AA41" s="270"/>
      <c r="AB41" s="270"/>
      <c r="AC41" s="270"/>
      <c r="AD41" s="270"/>
      <c r="AE41" s="270"/>
      <c r="AF41" s="270"/>
      <c r="AG41" s="271"/>
      <c r="AH41" s="253">
        <f>COUNTA(B12:B30)</f>
        <v>12</v>
      </c>
      <c r="AI41" s="263"/>
      <c r="AJ41" s="119" t="s">
        <v>179</v>
      </c>
      <c r="AK41" s="272">
        <f>ROUNDUP(AH41/10,0)</f>
        <v>2</v>
      </c>
      <c r="AL41" s="255"/>
      <c r="AM41" s="252"/>
      <c r="AN41" s="252"/>
    </row>
    <row r="42" spans="1:40" ht="18" customHeight="1" x14ac:dyDescent="0.45">
      <c r="A42" s="252" t="s">
        <v>168</v>
      </c>
      <c r="B42" s="252"/>
      <c r="C42" s="252"/>
      <c r="D42" s="74">
        <f>D40+D41*0.1</f>
        <v>10</v>
      </c>
      <c r="E42" s="74">
        <f>E40+E41*0.1</f>
        <v>15</v>
      </c>
      <c r="F42" s="253">
        <f t="shared" ref="F42" si="3">F40+F41*0.1</f>
        <v>20</v>
      </c>
      <c r="G42" s="263"/>
      <c r="H42" s="267"/>
      <c r="I42" s="253">
        <f>SUM(D42:H42)</f>
        <v>45</v>
      </c>
      <c r="J42" s="263"/>
      <c r="K42" s="267"/>
      <c r="M42" s="275"/>
      <c r="N42" s="251"/>
      <c r="O42" s="280"/>
      <c r="P42" s="281"/>
      <c r="Q42" s="269" t="s">
        <v>180</v>
      </c>
      <c r="R42" s="270"/>
      <c r="S42" s="270"/>
      <c r="T42" s="270"/>
      <c r="U42" s="270"/>
      <c r="V42" s="270"/>
      <c r="W42" s="270"/>
      <c r="X42" s="270"/>
      <c r="Y42" s="270"/>
      <c r="Z42" s="270"/>
      <c r="AA42" s="270"/>
      <c r="AB42" s="270"/>
      <c r="AC42" s="270"/>
      <c r="AD42" s="270"/>
      <c r="AE42" s="270"/>
      <c r="AF42" s="270"/>
      <c r="AG42" s="271"/>
      <c r="AH42" s="272">
        <f>ROUNDDOWN(I44,1)</f>
        <v>15</v>
      </c>
      <c r="AI42" s="255"/>
      <c r="AJ42" s="120" t="s">
        <v>179</v>
      </c>
      <c r="AK42" s="272">
        <f>ROUNDUP(IF(X44="",AH42/40,IF(X44="○",AH42/50)),0)</f>
        <v>1</v>
      </c>
      <c r="AL42" s="255"/>
      <c r="AM42" s="252"/>
      <c r="AN42" s="252"/>
    </row>
    <row r="43" spans="1:40" ht="18" customHeight="1" x14ac:dyDescent="0.45">
      <c r="A43" s="62" t="s">
        <v>181</v>
      </c>
      <c r="B43" s="59"/>
      <c r="H43" s="60" t="s">
        <v>182</v>
      </c>
      <c r="M43" s="104"/>
      <c r="N43" s="269" t="s">
        <v>183</v>
      </c>
      <c r="O43" s="270"/>
      <c r="P43" s="270"/>
      <c r="Q43" s="270"/>
      <c r="R43" s="270"/>
      <c r="S43" s="270"/>
      <c r="T43" s="270"/>
      <c r="U43" s="270"/>
      <c r="V43" s="270"/>
      <c r="W43" s="270"/>
      <c r="X43" s="270"/>
      <c r="Y43" s="270"/>
      <c r="Z43" s="270"/>
      <c r="AA43" s="270"/>
      <c r="AB43" s="270"/>
      <c r="AC43" s="270"/>
      <c r="AD43" s="270"/>
      <c r="AE43" s="270"/>
      <c r="AF43" s="270"/>
      <c r="AG43" s="271"/>
      <c r="AH43" s="285"/>
      <c r="AI43" s="285"/>
      <c r="AJ43" s="285"/>
      <c r="AK43" s="285"/>
      <c r="AL43" s="285"/>
      <c r="AM43" s="253" cm="1">
        <f t="array" ref="AM43">ROUNDUP(_xlfn.IFS(AM40&lt;2,1,AND(AM40&lt;=2,AM40&lt;6),AM40-1,AM40&gt;=6,AM40/2*3),1)</f>
        <v>1</v>
      </c>
      <c r="AN43" s="267"/>
    </row>
    <row r="44" spans="1:40" ht="18" customHeight="1" x14ac:dyDescent="0.45">
      <c r="B44" s="62"/>
      <c r="I44" s="252">
        <f>I42/3</f>
        <v>15</v>
      </c>
      <c r="J44" s="252"/>
      <c r="K44" s="252"/>
      <c r="M44" s="107" t="s">
        <v>184</v>
      </c>
      <c r="N44" s="117"/>
      <c r="O44" s="115"/>
      <c r="P44" s="115"/>
      <c r="Q44" s="115"/>
      <c r="R44" s="115"/>
      <c r="S44" s="115"/>
      <c r="T44" s="115"/>
      <c r="U44" s="115"/>
      <c r="V44" s="115"/>
      <c r="W44" s="115"/>
      <c r="X44" s="286"/>
      <c r="Y44" s="287"/>
      <c r="Z44" s="115"/>
      <c r="AA44" s="115"/>
      <c r="AB44" s="115"/>
      <c r="AC44" s="115"/>
      <c r="AD44" s="115"/>
      <c r="AE44" s="115"/>
      <c r="AF44" s="115"/>
      <c r="AG44" s="115"/>
      <c r="AH44" s="115"/>
      <c r="AI44" s="115"/>
      <c r="AJ44" s="115"/>
      <c r="AK44" s="115"/>
      <c r="AL44" s="115"/>
      <c r="AM44" s="115"/>
      <c r="AN44" s="115"/>
    </row>
    <row r="45" spans="1:40" ht="14.25" customHeight="1" x14ac:dyDescent="0.45">
      <c r="B45" s="62"/>
      <c r="I45" s="66"/>
      <c r="J45" s="66"/>
      <c r="K45" s="66"/>
      <c r="M45" s="60" t="s">
        <v>185</v>
      </c>
      <c r="N45" s="118"/>
      <c r="O45" s="116"/>
      <c r="P45" s="116"/>
      <c r="Q45" s="116"/>
      <c r="R45" s="116"/>
      <c r="S45" s="116"/>
      <c r="T45" s="116"/>
      <c r="U45" s="116"/>
      <c r="V45" s="116"/>
      <c r="W45" s="116"/>
      <c r="X45" s="114"/>
      <c r="Y45" s="114"/>
      <c r="Z45" s="116"/>
      <c r="AA45" s="116"/>
      <c r="AB45" s="116"/>
      <c r="AC45" s="116"/>
      <c r="AD45" s="116"/>
      <c r="AE45" s="116"/>
      <c r="AF45" s="116"/>
      <c r="AG45" s="116"/>
      <c r="AH45" s="116"/>
      <c r="AI45" s="116"/>
      <c r="AJ45" s="116"/>
      <c r="AK45" s="116"/>
      <c r="AL45" s="116"/>
      <c r="AM45" s="116"/>
      <c r="AN45" s="116"/>
    </row>
    <row r="46" spans="1:40" ht="13.5" customHeight="1" x14ac:dyDescent="0.45">
      <c r="B46" s="62"/>
      <c r="I46" s="66"/>
      <c r="J46" s="66"/>
      <c r="K46" s="66"/>
      <c r="M46" s="60" t="s">
        <v>186</v>
      </c>
      <c r="N46" s="118"/>
      <c r="O46" s="116"/>
      <c r="P46" s="116"/>
      <c r="Q46" s="116"/>
      <c r="R46" s="116"/>
      <c r="S46" s="116"/>
      <c r="T46" s="116"/>
      <c r="U46" s="116"/>
      <c r="V46" s="116"/>
      <c r="W46" s="116"/>
      <c r="X46" s="114"/>
      <c r="Y46" s="114"/>
      <c r="Z46" s="116"/>
      <c r="AA46" s="116"/>
      <c r="AB46" s="116"/>
      <c r="AC46" s="116"/>
      <c r="AD46" s="116"/>
      <c r="AE46" s="116"/>
      <c r="AF46" s="116"/>
      <c r="AG46" s="116"/>
      <c r="AH46" s="116"/>
      <c r="AI46" s="116"/>
      <c r="AJ46" s="116"/>
      <c r="AK46" s="116"/>
      <c r="AL46" s="116"/>
      <c r="AM46" s="116"/>
      <c r="AN46" s="116"/>
    </row>
    <row r="47" spans="1:40" ht="13.5" customHeight="1" x14ac:dyDescent="0.45">
      <c r="A47" s="83"/>
      <c r="B47" s="83"/>
      <c r="C47" s="83"/>
      <c r="D47" s="83"/>
      <c r="E47" s="83"/>
      <c r="F47" s="83"/>
      <c r="G47" s="83"/>
      <c r="H47" s="83"/>
      <c r="I47" s="83"/>
      <c r="J47" s="60"/>
      <c r="K47" s="60"/>
      <c r="L47" s="60"/>
      <c r="M47" s="288" t="s">
        <v>187</v>
      </c>
      <c r="N47" s="288"/>
      <c r="O47" s="288"/>
      <c r="P47" s="288"/>
      <c r="Q47" s="288"/>
      <c r="R47" s="288"/>
      <c r="S47" s="288"/>
      <c r="T47" s="288"/>
      <c r="U47" s="288"/>
      <c r="V47" s="288"/>
      <c r="W47" s="288"/>
      <c r="X47" s="288"/>
      <c r="Y47" s="288"/>
      <c r="Z47" s="288"/>
      <c r="AA47" s="288"/>
      <c r="AB47" s="288"/>
      <c r="AC47" s="288"/>
      <c r="AD47" s="288"/>
      <c r="AE47" s="288"/>
      <c r="AF47" s="288"/>
      <c r="AG47" s="288"/>
      <c r="AH47" s="288"/>
      <c r="AI47" s="288"/>
      <c r="AJ47" s="288"/>
      <c r="AK47" s="288"/>
      <c r="AL47" s="288"/>
      <c r="AM47" s="288"/>
      <c r="AN47" s="288"/>
    </row>
    <row r="48" spans="1:40" ht="4.5" customHeight="1" x14ac:dyDescent="0.45">
      <c r="A48" s="83"/>
      <c r="B48" s="83"/>
      <c r="C48" s="83"/>
      <c r="D48" s="83"/>
      <c r="E48" s="83"/>
      <c r="F48" s="83"/>
      <c r="G48" s="83"/>
      <c r="H48" s="83"/>
      <c r="I48" s="83"/>
      <c r="J48" s="60"/>
      <c r="K48" s="60"/>
      <c r="L48" s="60"/>
      <c r="M48" s="102"/>
      <c r="N48" s="60"/>
      <c r="W48" s="66"/>
      <c r="X48" s="60"/>
      <c r="Y48" s="60"/>
      <c r="Z48" s="60"/>
      <c r="AA48" s="60"/>
      <c r="AB48" s="60"/>
      <c r="AC48" s="60"/>
      <c r="AD48" s="60"/>
      <c r="AE48" s="60"/>
      <c r="AF48" s="60"/>
      <c r="AG48" s="60"/>
      <c r="AH48" s="60"/>
      <c r="AI48" s="60"/>
      <c r="AJ48" s="102"/>
      <c r="AK48" s="60"/>
      <c r="AL48" s="66"/>
      <c r="AM48" s="66"/>
      <c r="AN48" s="62"/>
    </row>
    <row r="49" spans="1:40" ht="21" customHeight="1" x14ac:dyDescent="0.45">
      <c r="A49" s="67" t="s">
        <v>188</v>
      </c>
      <c r="B49" s="59"/>
      <c r="C49" s="63"/>
      <c r="D49" s="63"/>
      <c r="E49" s="63"/>
      <c r="F49" s="63"/>
      <c r="G49" s="62"/>
      <c r="H49" s="62"/>
      <c r="I49" s="62"/>
      <c r="J49" s="62"/>
      <c r="K49" s="62"/>
      <c r="L49" s="62"/>
      <c r="M49" s="62"/>
      <c r="N49" s="62"/>
      <c r="O49" s="62"/>
      <c r="P49" s="62"/>
      <c r="Q49" s="62"/>
      <c r="R49" s="62"/>
      <c r="S49" s="62"/>
      <c r="T49" s="62"/>
      <c r="U49" s="62"/>
      <c r="V49" s="62"/>
      <c r="W49" s="62"/>
      <c r="X49" s="62"/>
      <c r="Y49" s="62"/>
      <c r="Z49" s="62"/>
      <c r="AA49" s="62"/>
      <c r="AB49" s="62"/>
      <c r="AC49" s="62"/>
      <c r="AD49" s="62"/>
      <c r="AE49" s="62"/>
      <c r="AF49" s="62"/>
      <c r="AG49" s="62"/>
      <c r="AH49" s="62"/>
      <c r="AI49" s="62"/>
      <c r="AJ49" s="62"/>
      <c r="AK49" s="62"/>
      <c r="AL49" s="63"/>
      <c r="AM49" s="63"/>
      <c r="AN49" s="62"/>
    </row>
    <row r="50" spans="1:40" ht="24.9" customHeight="1" x14ac:dyDescent="0.45">
      <c r="A50" s="62"/>
      <c r="B50" s="66"/>
      <c r="C50" s="289" t="s">
        <v>156</v>
      </c>
      <c r="D50" s="290"/>
      <c r="E50" s="291" t="str">
        <f>IF(VLOOKUP($AK$1,選択肢!$A$1:$J$32,E55,FALSE)=0,"-",VLOOKUP($AK$1,選択肢!$A$1:$J$32,E55,FALSE))</f>
        <v>サービス提供責任者</v>
      </c>
      <c r="F50" s="291"/>
      <c r="G50" s="291"/>
      <c r="H50" s="291"/>
      <c r="I50" s="289" t="str">
        <f>IF(VLOOKUP($AK$1,選択肢!$A$1:$J$32,I55,FALSE)=0,"-",VLOOKUP($AK$1,選択肢!$A$1:$J$32,I55,FALSE))</f>
        <v>従業者</v>
      </c>
      <c r="J50" s="290"/>
      <c r="K50" s="290"/>
      <c r="L50" s="290"/>
      <c r="M50" s="290"/>
      <c r="N50" s="292"/>
      <c r="O50" s="289" t="s">
        <v>296</v>
      </c>
      <c r="P50" s="290"/>
      <c r="Q50" s="290"/>
      <c r="R50" s="290"/>
      <c r="S50" s="290"/>
      <c r="T50" s="292"/>
      <c r="U50" s="293"/>
      <c r="V50" s="293"/>
      <c r="W50" s="293"/>
      <c r="X50" s="293"/>
      <c r="Y50" s="293"/>
      <c r="Z50" s="293"/>
      <c r="AA50" s="293"/>
      <c r="AB50" s="293"/>
      <c r="AC50" s="293"/>
      <c r="AD50" s="293"/>
      <c r="AE50" s="293"/>
      <c r="AF50" s="293"/>
      <c r="AG50" s="293"/>
      <c r="AH50" s="293"/>
      <c r="AI50" s="293"/>
      <c r="AJ50" s="293"/>
      <c r="AK50" s="293"/>
      <c r="AL50" s="293"/>
      <c r="AM50" s="293"/>
      <c r="AN50" s="62"/>
    </row>
    <row r="51" spans="1:40" ht="18" customHeight="1" x14ac:dyDescent="0.45">
      <c r="A51" s="62"/>
      <c r="B51" s="66"/>
      <c r="C51" s="98" t="s">
        <v>189</v>
      </c>
      <c r="D51" s="98" t="s">
        <v>190</v>
      </c>
      <c r="E51" s="97" t="s">
        <v>189</v>
      </c>
      <c r="F51" s="297" t="s">
        <v>190</v>
      </c>
      <c r="G51" s="297"/>
      <c r="H51" s="297"/>
      <c r="I51" s="294" t="s">
        <v>189</v>
      </c>
      <c r="J51" s="295"/>
      <c r="K51" s="296"/>
      <c r="L51" s="294" t="s">
        <v>190</v>
      </c>
      <c r="M51" s="295"/>
      <c r="N51" s="296"/>
      <c r="O51" s="294" t="s">
        <v>189</v>
      </c>
      <c r="P51" s="295"/>
      <c r="Q51" s="296"/>
      <c r="R51" s="294" t="s">
        <v>190</v>
      </c>
      <c r="S51" s="295"/>
      <c r="T51" s="296"/>
      <c r="U51" s="298"/>
      <c r="V51" s="298"/>
      <c r="W51" s="298"/>
      <c r="X51" s="298"/>
      <c r="Y51" s="298"/>
      <c r="Z51" s="298"/>
      <c r="AA51" s="298"/>
      <c r="AB51" s="298"/>
      <c r="AC51" s="298"/>
      <c r="AD51" s="298"/>
      <c r="AE51" s="298"/>
      <c r="AF51" s="298"/>
      <c r="AG51" s="298"/>
      <c r="AH51" s="298"/>
      <c r="AI51" s="298"/>
      <c r="AJ51" s="298"/>
      <c r="AK51" s="298"/>
      <c r="AL51" s="112"/>
      <c r="AM51" s="112"/>
      <c r="AN51" s="62"/>
    </row>
    <row r="52" spans="1:40" ht="18" customHeight="1" x14ac:dyDescent="0.45">
      <c r="A52" s="62"/>
      <c r="B52" s="74" t="s">
        <v>191</v>
      </c>
      <c r="C52" s="97">
        <f>COUNTIFS($B$11:$B$30,C$50,$C$11:$C$30,"A",$E$11:$E$30,"*")</f>
        <v>0</v>
      </c>
      <c r="D52" s="97">
        <f>COUNTIFS($B$11:$B$30,C$50,$C$11:$C$30,"B",$E$11:$E$30,"*")</f>
        <v>1</v>
      </c>
      <c r="E52" s="97">
        <f>COUNTIFS($B$11:$B$30,E$50,$C$11:$C$30,"A",$E$11:$E$30,"*")</f>
        <v>0</v>
      </c>
      <c r="F52" s="294">
        <f>COUNTIFS($B$11:$B$30,E$50,$C$11:$C$30,"B",$E$11:$E$30,"*")</f>
        <v>1</v>
      </c>
      <c r="G52" s="295"/>
      <c r="H52" s="296"/>
      <c r="I52" s="294">
        <f>COUNTIFS($B$11:$B$30,I$50,$C$11:$C$30,"A",$E$11:$E$30,"*")</f>
        <v>1</v>
      </c>
      <c r="J52" s="295"/>
      <c r="K52" s="296"/>
      <c r="L52" s="294">
        <f>COUNTIFS($B$11:$B$30,I$50,$C$11:$C$30,"B",$E$11:$E$30,"*")</f>
        <v>1</v>
      </c>
      <c r="M52" s="295"/>
      <c r="N52" s="296"/>
      <c r="O52" s="294">
        <f>SUM(E52,I52)</f>
        <v>1</v>
      </c>
      <c r="P52" s="295"/>
      <c r="Q52" s="296"/>
      <c r="R52" s="294">
        <f>SUM(F52,L52)</f>
        <v>2</v>
      </c>
      <c r="S52" s="295"/>
      <c r="T52" s="296"/>
      <c r="U52" s="298"/>
      <c r="V52" s="298"/>
      <c r="W52" s="298"/>
      <c r="X52" s="298"/>
      <c r="Y52" s="298"/>
      <c r="Z52" s="298"/>
      <c r="AA52" s="298"/>
      <c r="AB52" s="298"/>
      <c r="AC52" s="298"/>
      <c r="AD52" s="298"/>
      <c r="AE52" s="298"/>
      <c r="AF52" s="298"/>
      <c r="AG52" s="298"/>
      <c r="AH52" s="298"/>
      <c r="AI52" s="298"/>
      <c r="AJ52" s="298"/>
      <c r="AK52" s="298"/>
      <c r="AL52" s="112"/>
      <c r="AM52" s="112"/>
      <c r="AN52" s="62"/>
    </row>
    <row r="53" spans="1:40" ht="18" customHeight="1" x14ac:dyDescent="0.45">
      <c r="A53" s="62"/>
      <c r="B53" s="80" t="s">
        <v>192</v>
      </c>
      <c r="C53" s="106"/>
      <c r="D53" s="106"/>
      <c r="E53" s="97">
        <f>COUNTIFS($B$11:$B$30,E$50,$C$11:$C$30,"C",$E$11:$E$30,"*")</f>
        <v>0</v>
      </c>
      <c r="F53" s="294">
        <f>COUNTIFS($B$11:$B$30,E$50,$C$11:$C$30,"D",$E$11:$E$30,"*")</f>
        <v>0</v>
      </c>
      <c r="G53" s="295"/>
      <c r="H53" s="296"/>
      <c r="I53" s="294">
        <f>COUNTIFS($B$11:$B$30,I$50,$C$11:$C$30,"C",$E$11:$E$30,"*")</f>
        <v>0</v>
      </c>
      <c r="J53" s="295"/>
      <c r="K53" s="296"/>
      <c r="L53" s="294">
        <f>COUNTIFS($B$11:$B$30,I$50,$C$11:$C$30,"D",$E$11:$E$30,"*")</f>
        <v>1</v>
      </c>
      <c r="M53" s="295"/>
      <c r="N53" s="296"/>
      <c r="O53" s="294">
        <f>SUM(E53,I53)</f>
        <v>0</v>
      </c>
      <c r="P53" s="295"/>
      <c r="Q53" s="296"/>
      <c r="R53" s="294">
        <f>SUM(F53,L53)</f>
        <v>1</v>
      </c>
      <c r="S53" s="295"/>
      <c r="T53" s="296"/>
      <c r="U53" s="298"/>
      <c r="V53" s="298"/>
      <c r="W53" s="298"/>
      <c r="X53" s="298"/>
      <c r="Y53" s="298"/>
      <c r="Z53" s="298"/>
      <c r="AA53" s="298"/>
      <c r="AB53" s="298"/>
      <c r="AC53" s="298"/>
      <c r="AD53" s="298"/>
      <c r="AE53" s="298"/>
      <c r="AF53" s="298"/>
      <c r="AG53" s="298"/>
      <c r="AH53" s="298"/>
      <c r="AI53" s="298"/>
      <c r="AJ53" s="298"/>
      <c r="AK53" s="298"/>
      <c r="AL53" s="112"/>
      <c r="AM53" s="112"/>
      <c r="AN53" s="62"/>
    </row>
    <row r="54" spans="1:40" ht="18" customHeight="1" x14ac:dyDescent="0.45">
      <c r="A54" s="62"/>
      <c r="B54" s="80" t="s">
        <v>193</v>
      </c>
      <c r="C54" s="300"/>
      <c r="D54" s="301"/>
      <c r="E54" s="294">
        <f>IF($AK$3="４週",SUMIFS($AK$11:$AK$30,$B$11:$B$30,E50)/4/$AH$5,IF($AK$3="歴月",SUMIFS($AK$11:$AK$30,$B$11:$B$30,E50)/$AL$5,"記載する期間を選択してください"))</f>
        <v>0.875</v>
      </c>
      <c r="F54" s="295"/>
      <c r="G54" s="295"/>
      <c r="H54" s="296"/>
      <c r="I54" s="294">
        <f>IF($AK$3="４週",SUMIFS($AK$11:$AK$30,$B$11:$B$30,I50)/4/$AH$5,IF($AK$3="歴月",SUMIFS($AK$11:$AK$30,$B$11:$B$30,I50)/$AL$5,"記載する期間を選択してください"))</f>
        <v>3</v>
      </c>
      <c r="J54" s="295"/>
      <c r="K54" s="295"/>
      <c r="L54" s="295"/>
      <c r="M54" s="295"/>
      <c r="N54" s="296"/>
      <c r="O54" s="294">
        <f>ROUNDDOWN(SUM(E54:N54),1)</f>
        <v>3.8</v>
      </c>
      <c r="P54" s="295"/>
      <c r="Q54" s="295"/>
      <c r="R54" s="295"/>
      <c r="S54" s="295"/>
      <c r="T54" s="296"/>
      <c r="U54" s="298"/>
      <c r="V54" s="298"/>
      <c r="W54" s="298"/>
      <c r="X54" s="298"/>
      <c r="Y54" s="298"/>
      <c r="Z54" s="298"/>
      <c r="AA54" s="298"/>
      <c r="AB54" s="298"/>
      <c r="AC54" s="298"/>
      <c r="AD54" s="298"/>
      <c r="AE54" s="298"/>
      <c r="AF54" s="298"/>
      <c r="AG54" s="298"/>
      <c r="AH54" s="298"/>
      <c r="AI54" s="298"/>
      <c r="AJ54" s="298"/>
      <c r="AK54" s="298"/>
      <c r="AL54" s="298"/>
      <c r="AM54" s="298"/>
      <c r="AN54" s="62"/>
    </row>
    <row r="55" spans="1:40" ht="5.0999999999999996" customHeight="1" x14ac:dyDescent="0.45">
      <c r="A55" s="62"/>
      <c r="B55" s="59"/>
      <c r="C55" s="76">
        <v>2</v>
      </c>
      <c r="D55" s="76"/>
      <c r="E55" s="76">
        <v>3</v>
      </c>
      <c r="F55" s="76"/>
      <c r="G55" s="76"/>
      <c r="H55" s="76"/>
      <c r="I55" s="76">
        <v>4</v>
      </c>
      <c r="J55" s="76"/>
      <c r="K55" s="76"/>
      <c r="L55" s="76"/>
      <c r="M55" s="76"/>
      <c r="N55" s="76"/>
      <c r="O55" s="76">
        <v>5</v>
      </c>
      <c r="P55" s="76"/>
      <c r="Q55" s="76"/>
      <c r="R55" s="76"/>
      <c r="S55" s="76"/>
      <c r="T55" s="76"/>
      <c r="U55" s="76">
        <v>6</v>
      </c>
      <c r="V55" s="76"/>
      <c r="W55" s="76"/>
      <c r="X55" s="76"/>
      <c r="Y55" s="76"/>
      <c r="Z55" s="76"/>
      <c r="AA55" s="76">
        <v>7</v>
      </c>
      <c r="AB55" s="76"/>
      <c r="AC55" s="76"/>
      <c r="AD55" s="76"/>
      <c r="AE55" s="76"/>
      <c r="AF55" s="76"/>
      <c r="AG55" s="76">
        <v>8</v>
      </c>
      <c r="AH55" s="76"/>
      <c r="AI55" s="76"/>
      <c r="AJ55" s="76"/>
      <c r="AK55" s="76"/>
      <c r="AL55" s="76">
        <v>9</v>
      </c>
      <c r="AM55" s="96"/>
      <c r="AN55" s="62"/>
    </row>
    <row r="56" spans="1:40" ht="15" customHeight="1" x14ac:dyDescent="0.45">
      <c r="A56" s="60" t="s">
        <v>117</v>
      </c>
      <c r="B56" s="87"/>
      <c r="C56" s="88"/>
      <c r="D56" s="88"/>
      <c r="E56" s="88"/>
      <c r="F56" s="89"/>
      <c r="G56" s="88"/>
      <c r="H56" s="76"/>
      <c r="I56" s="76"/>
      <c r="J56" s="76"/>
      <c r="K56" s="76"/>
      <c r="L56" s="76"/>
      <c r="M56" s="76"/>
      <c r="N56" s="76"/>
      <c r="O56" s="76"/>
      <c r="P56" s="76"/>
      <c r="Q56" s="76"/>
      <c r="R56" s="76">
        <v>6</v>
      </c>
      <c r="S56" s="76"/>
      <c r="T56" s="76"/>
      <c r="U56" s="76"/>
      <c r="V56" s="76"/>
      <c r="W56" s="76"/>
      <c r="X56" s="76">
        <v>7</v>
      </c>
      <c r="Y56" s="76"/>
      <c r="Z56" s="76"/>
      <c r="AA56" s="76"/>
      <c r="AB56" s="76"/>
      <c r="AC56" s="76"/>
      <c r="AD56" s="76">
        <v>8</v>
      </c>
      <c r="AE56" s="76"/>
      <c r="AF56" s="76"/>
      <c r="AG56" s="77"/>
      <c r="AH56" s="77"/>
      <c r="AI56" s="77"/>
      <c r="AJ56" s="77">
        <v>9</v>
      </c>
      <c r="AK56" s="75"/>
      <c r="AL56" s="75"/>
      <c r="AM56" s="62"/>
    </row>
    <row r="57" spans="1:40" s="60" customFormat="1" ht="15" customHeight="1" x14ac:dyDescent="0.45">
      <c r="A57" s="60" t="s">
        <v>118</v>
      </c>
      <c r="B57" s="83"/>
      <c r="C57" s="83"/>
      <c r="D57" s="83"/>
      <c r="E57" s="83"/>
      <c r="F57" s="83"/>
      <c r="G57" s="83"/>
      <c r="H57" s="67"/>
      <c r="I57" s="67"/>
      <c r="J57" s="67"/>
      <c r="K57" s="67"/>
      <c r="L57" s="67"/>
      <c r="M57" s="67"/>
    </row>
    <row r="58" spans="1:40" s="60" customFormat="1" ht="15" customHeight="1" x14ac:dyDescent="0.45">
      <c r="A58" s="60" t="s">
        <v>119</v>
      </c>
      <c r="B58" s="83"/>
      <c r="C58" s="83"/>
      <c r="D58" s="83"/>
      <c r="E58" s="83"/>
      <c r="F58" s="83"/>
      <c r="G58" s="83"/>
      <c r="H58" s="67"/>
      <c r="I58" s="67"/>
      <c r="J58" s="67"/>
      <c r="K58" s="67"/>
      <c r="L58" s="67"/>
      <c r="M58" s="67"/>
    </row>
    <row r="59" spans="1:40" s="60" customFormat="1" ht="15" customHeight="1" x14ac:dyDescent="0.45">
      <c r="A59" s="60" t="s">
        <v>120</v>
      </c>
      <c r="B59" s="83"/>
      <c r="C59" s="83"/>
      <c r="D59" s="83"/>
      <c r="E59" s="83"/>
      <c r="F59" s="83"/>
      <c r="G59" s="83"/>
      <c r="H59" s="67"/>
      <c r="I59" s="67"/>
      <c r="J59" s="67"/>
      <c r="K59" s="67"/>
      <c r="L59" s="67"/>
      <c r="M59" s="67"/>
    </row>
    <row r="60" spans="1:40" s="60" customFormat="1" ht="15" customHeight="1" x14ac:dyDescent="0.45">
      <c r="A60" s="60" t="s">
        <v>121</v>
      </c>
      <c r="B60" s="83"/>
      <c r="C60" s="83"/>
      <c r="D60" s="83"/>
      <c r="E60" s="83"/>
      <c r="F60" s="83"/>
      <c r="G60" s="83"/>
      <c r="H60" s="67"/>
      <c r="I60" s="67"/>
      <c r="J60" s="67"/>
      <c r="K60" s="67"/>
      <c r="L60" s="67"/>
      <c r="M60" s="67"/>
    </row>
    <row r="61" spans="1:40" ht="15" customHeight="1" x14ac:dyDescent="0.45">
      <c r="A61" s="60" t="s">
        <v>122</v>
      </c>
      <c r="B61" s="90"/>
      <c r="C61" s="60"/>
      <c r="D61" s="60"/>
      <c r="E61" s="60"/>
      <c r="F61" s="60"/>
      <c r="G61" s="60"/>
    </row>
    <row r="62" spans="1:40" ht="15" customHeight="1" x14ac:dyDescent="0.45">
      <c r="A62" s="60" t="s">
        <v>123</v>
      </c>
      <c r="B62" s="90"/>
      <c r="C62" s="60"/>
      <c r="D62" s="60"/>
      <c r="E62" s="60"/>
      <c r="F62" s="60"/>
      <c r="G62" s="60"/>
    </row>
    <row r="63" spans="1:40" ht="15" customHeight="1" x14ac:dyDescent="0.45">
      <c r="A63" s="60"/>
      <c r="B63" s="74" t="s">
        <v>124</v>
      </c>
      <c r="C63" s="252" t="s">
        <v>125</v>
      </c>
      <c r="D63" s="252"/>
      <c r="E63" s="252"/>
      <c r="F63" s="60"/>
      <c r="G63" s="60"/>
    </row>
    <row r="64" spans="1:40" ht="15" customHeight="1" x14ac:dyDescent="0.45">
      <c r="A64" s="60"/>
      <c r="B64" s="93" t="s">
        <v>126</v>
      </c>
      <c r="C64" s="299" t="s">
        <v>127</v>
      </c>
      <c r="D64" s="299"/>
      <c r="E64" s="299"/>
      <c r="F64" s="60"/>
      <c r="G64" s="60"/>
    </row>
    <row r="65" spans="1:7" ht="15" customHeight="1" x14ac:dyDescent="0.45">
      <c r="A65" s="60"/>
      <c r="B65" s="93" t="s">
        <v>128</v>
      </c>
      <c r="C65" s="299" t="s">
        <v>129</v>
      </c>
      <c r="D65" s="299"/>
      <c r="E65" s="299"/>
      <c r="F65" s="60"/>
      <c r="G65" s="60"/>
    </row>
    <row r="66" spans="1:7" ht="15" customHeight="1" x14ac:dyDescent="0.45">
      <c r="A66" s="60"/>
      <c r="B66" s="93" t="s">
        <v>130</v>
      </c>
      <c r="C66" s="299" t="s">
        <v>131</v>
      </c>
      <c r="D66" s="299"/>
      <c r="E66" s="299"/>
      <c r="F66" s="60"/>
      <c r="G66" s="60"/>
    </row>
    <row r="67" spans="1:7" ht="15" customHeight="1" x14ac:dyDescent="0.45">
      <c r="A67" s="60"/>
      <c r="B67" s="93" t="s">
        <v>132</v>
      </c>
      <c r="C67" s="299" t="s">
        <v>133</v>
      </c>
      <c r="D67" s="299"/>
      <c r="E67" s="299"/>
      <c r="F67" s="60"/>
      <c r="G67" s="60"/>
    </row>
    <row r="68" spans="1:7" ht="15" customHeight="1" x14ac:dyDescent="0.45">
      <c r="A68" s="60"/>
      <c r="B68" s="60" t="s">
        <v>134</v>
      </c>
      <c r="C68" s="60"/>
      <c r="D68" s="60"/>
      <c r="E68" s="60"/>
      <c r="F68" s="60"/>
      <c r="G68" s="60"/>
    </row>
    <row r="69" spans="1:7" ht="15" customHeight="1" x14ac:dyDescent="0.45">
      <c r="A69" s="60"/>
      <c r="B69" s="60" t="s">
        <v>135</v>
      </c>
      <c r="C69" s="60"/>
      <c r="D69" s="60"/>
      <c r="E69" s="60"/>
      <c r="F69" s="60"/>
      <c r="G69" s="60"/>
    </row>
    <row r="70" spans="1:7" ht="15" customHeight="1" x14ac:dyDescent="0.45">
      <c r="A70" s="60"/>
      <c r="B70" s="60" t="s">
        <v>136</v>
      </c>
      <c r="C70" s="60"/>
      <c r="D70" s="60"/>
      <c r="E70" s="60"/>
      <c r="F70" s="60"/>
      <c r="G70" s="60"/>
    </row>
    <row r="71" spans="1:7" ht="15" customHeight="1" x14ac:dyDescent="0.45">
      <c r="A71" s="60" t="s">
        <v>137</v>
      </c>
      <c r="B71" s="90"/>
      <c r="C71" s="60"/>
      <c r="D71" s="60"/>
      <c r="E71" s="60"/>
      <c r="F71" s="60"/>
      <c r="G71" s="60"/>
    </row>
    <row r="72" spans="1:7" ht="15" customHeight="1" x14ac:dyDescent="0.45">
      <c r="A72" s="60" t="s">
        <v>138</v>
      </c>
      <c r="B72" s="90"/>
      <c r="C72" s="60"/>
      <c r="D72" s="60"/>
      <c r="E72" s="60"/>
      <c r="F72" s="60"/>
      <c r="G72" s="60"/>
    </row>
    <row r="73" spans="1:7" ht="15" customHeight="1" x14ac:dyDescent="0.45">
      <c r="A73" s="60" t="s">
        <v>139</v>
      </c>
      <c r="B73" s="90"/>
      <c r="C73" s="60"/>
      <c r="D73" s="60"/>
      <c r="E73" s="60"/>
      <c r="F73" s="60"/>
      <c r="G73" s="60"/>
    </row>
    <row r="74" spans="1:7" ht="15" customHeight="1" x14ac:dyDescent="0.45">
      <c r="A74" s="60" t="s">
        <v>140</v>
      </c>
      <c r="B74" s="90"/>
      <c r="C74" s="60"/>
      <c r="D74" s="60"/>
      <c r="E74" s="60"/>
      <c r="F74" s="60"/>
      <c r="G74" s="60"/>
    </row>
    <row r="75" spans="1:7" ht="15" customHeight="1" x14ac:dyDescent="0.45">
      <c r="A75" s="60" t="s">
        <v>141</v>
      </c>
      <c r="B75" s="90"/>
      <c r="C75" s="60"/>
      <c r="D75" s="60"/>
      <c r="E75" s="60"/>
      <c r="F75" s="60"/>
      <c r="G75" s="60"/>
    </row>
    <row r="76" spans="1:7" ht="15" customHeight="1" x14ac:dyDescent="0.45">
      <c r="A76" s="60" t="s">
        <v>142</v>
      </c>
      <c r="B76" s="90"/>
      <c r="C76" s="60"/>
      <c r="D76" s="60"/>
      <c r="E76" s="60"/>
      <c r="F76" s="60"/>
      <c r="G76" s="60"/>
    </row>
    <row r="77" spans="1:7" ht="15" customHeight="1" x14ac:dyDescent="0.45">
      <c r="A77" s="60"/>
      <c r="B77" s="60" t="s">
        <v>143</v>
      </c>
      <c r="C77" s="60"/>
      <c r="D77" s="60"/>
      <c r="E77" s="60"/>
      <c r="F77" s="60"/>
      <c r="G77" s="60"/>
    </row>
    <row r="78" spans="1:7" ht="15" customHeight="1" x14ac:dyDescent="0.45">
      <c r="A78" s="60"/>
      <c r="B78" s="60" t="s">
        <v>144</v>
      </c>
      <c r="C78" s="60"/>
      <c r="D78" s="60"/>
      <c r="E78" s="60"/>
      <c r="F78" s="60"/>
      <c r="G78" s="60"/>
    </row>
    <row r="79" spans="1:7" ht="15" customHeight="1" x14ac:dyDescent="0.45">
      <c r="A79" s="60" t="s">
        <v>145</v>
      </c>
      <c r="B79" s="90"/>
      <c r="C79" s="60"/>
      <c r="D79" s="60"/>
      <c r="E79" s="60"/>
      <c r="F79" s="60"/>
      <c r="G79" s="60"/>
    </row>
    <row r="80" spans="1:7" ht="15" customHeight="1" x14ac:dyDescent="0.45">
      <c r="A80" s="60" t="s">
        <v>146</v>
      </c>
      <c r="B80" s="90"/>
      <c r="C80" s="60"/>
      <c r="D80" s="60"/>
      <c r="E80" s="60"/>
      <c r="F80" s="60"/>
      <c r="G80" s="60"/>
    </row>
    <row r="81" spans="1:7" ht="15" customHeight="1" x14ac:dyDescent="0.45">
      <c r="A81" s="60" t="s">
        <v>147</v>
      </c>
      <c r="B81" s="90"/>
      <c r="C81" s="60"/>
      <c r="D81" s="60"/>
      <c r="E81" s="60"/>
      <c r="F81" s="60"/>
      <c r="G81" s="60"/>
    </row>
    <row r="82" spans="1:7" ht="15" customHeight="1" x14ac:dyDescent="0.45">
      <c r="A82" s="60" t="s">
        <v>148</v>
      </c>
      <c r="B82" s="90"/>
      <c r="C82" s="60"/>
      <c r="D82" s="60"/>
      <c r="E82" s="60"/>
      <c r="F82" s="60"/>
      <c r="G82" s="60"/>
    </row>
    <row r="83" spans="1:7" ht="15" customHeight="1" x14ac:dyDescent="0.45">
      <c r="A83" s="60" t="s">
        <v>149</v>
      </c>
      <c r="B83" s="90"/>
      <c r="C83" s="60"/>
      <c r="D83" s="60"/>
      <c r="E83" s="60"/>
      <c r="F83" s="60"/>
      <c r="G83" s="60"/>
    </row>
    <row r="84" spans="1:7" ht="15" customHeight="1" x14ac:dyDescent="0.45">
      <c r="A84" s="60" t="s">
        <v>150</v>
      </c>
      <c r="B84" s="90"/>
      <c r="C84" s="60"/>
      <c r="D84" s="60"/>
      <c r="E84" s="60"/>
      <c r="F84" s="60"/>
      <c r="G84" s="60"/>
    </row>
    <row r="85" spans="1:7" ht="15" customHeight="1" x14ac:dyDescent="0.45">
      <c r="A85" s="60" t="s">
        <v>151</v>
      </c>
      <c r="B85" s="90"/>
      <c r="C85" s="60"/>
      <c r="D85" s="60"/>
      <c r="E85" s="60"/>
      <c r="F85" s="60"/>
      <c r="G85" s="60"/>
    </row>
    <row r="86" spans="1:7" ht="15" customHeight="1" x14ac:dyDescent="0.45">
      <c r="A86" s="60" t="s">
        <v>152</v>
      </c>
      <c r="B86" s="90"/>
      <c r="C86" s="60"/>
      <c r="D86" s="60"/>
      <c r="E86" s="60"/>
      <c r="F86" s="60"/>
      <c r="G86" s="60"/>
    </row>
  </sheetData>
  <mergeCells count="134">
    <mergeCell ref="AL54:AM54"/>
    <mergeCell ref="C63:E63"/>
    <mergeCell ref="C64:E64"/>
    <mergeCell ref="C65:E65"/>
    <mergeCell ref="X53:Z53"/>
    <mergeCell ref="AA53:AC53"/>
    <mergeCell ref="AD53:AF53"/>
    <mergeCell ref="AG53:AI53"/>
    <mergeCell ref="AJ53:AK53"/>
    <mergeCell ref="C54:D54"/>
    <mergeCell ref="E54:H54"/>
    <mergeCell ref="I54:N54"/>
    <mergeCell ref="O54:T54"/>
    <mergeCell ref="U54:Z54"/>
    <mergeCell ref="F53:H53"/>
    <mergeCell ref="I53:K53"/>
    <mergeCell ref="L53:N53"/>
    <mergeCell ref="O53:Q53"/>
    <mergeCell ref="R53:T53"/>
    <mergeCell ref="U53:W53"/>
    <mergeCell ref="X51:Z51"/>
    <mergeCell ref="AA51:AC51"/>
    <mergeCell ref="AD51:AF51"/>
    <mergeCell ref="AG51:AI51"/>
    <mergeCell ref="AJ51:AK51"/>
    <mergeCell ref="U51:W51"/>
    <mergeCell ref="C66:E66"/>
    <mergeCell ref="C67:E67"/>
    <mergeCell ref="AA54:AF54"/>
    <mergeCell ref="AG54:AK54"/>
    <mergeCell ref="C50:D50"/>
    <mergeCell ref="E50:H50"/>
    <mergeCell ref="I50:N50"/>
    <mergeCell ref="O50:T50"/>
    <mergeCell ref="U50:Z50"/>
    <mergeCell ref="AA50:AF50"/>
    <mergeCell ref="AG50:AK50"/>
    <mergeCell ref="AL50:AM50"/>
    <mergeCell ref="F52:H52"/>
    <mergeCell ref="I52:K52"/>
    <mergeCell ref="L52:N52"/>
    <mergeCell ref="O52:Q52"/>
    <mergeCell ref="R52:T52"/>
    <mergeCell ref="F51:H51"/>
    <mergeCell ref="I51:K51"/>
    <mergeCell ref="L51:N51"/>
    <mergeCell ref="O51:Q51"/>
    <mergeCell ref="R51:T51"/>
    <mergeCell ref="U52:W52"/>
    <mergeCell ref="X52:Z52"/>
    <mergeCell ref="AA52:AC52"/>
    <mergeCell ref="AD52:AF52"/>
    <mergeCell ref="AG52:AI52"/>
    <mergeCell ref="AJ52:AK52"/>
    <mergeCell ref="N43:AG43"/>
    <mergeCell ref="AH43:AL43"/>
    <mergeCell ref="AM43:AN43"/>
    <mergeCell ref="I44:K44"/>
    <mergeCell ref="X44:Y44"/>
    <mergeCell ref="AH40:AI40"/>
    <mergeCell ref="AK40:AL40"/>
    <mergeCell ref="AM40:AN42"/>
    <mergeCell ref="M47:AN47"/>
    <mergeCell ref="A41:C41"/>
    <mergeCell ref="F41:H41"/>
    <mergeCell ref="I41:K41"/>
    <mergeCell ref="Q41:AG41"/>
    <mergeCell ref="AH41:AI41"/>
    <mergeCell ref="AK41:AL41"/>
    <mergeCell ref="A42:C42"/>
    <mergeCell ref="A40:C40"/>
    <mergeCell ref="F40:H40"/>
    <mergeCell ref="I40:K40"/>
    <mergeCell ref="M40:M42"/>
    <mergeCell ref="N40:P42"/>
    <mergeCell ref="Q40:AG40"/>
    <mergeCell ref="F42:H42"/>
    <mergeCell ref="I42:K42"/>
    <mergeCell ref="Q42:AG42"/>
    <mergeCell ref="AH42:AI42"/>
    <mergeCell ref="AK42:AL42"/>
    <mergeCell ref="A39:C39"/>
    <mergeCell ref="F39:H39"/>
    <mergeCell ref="I39:K39"/>
    <mergeCell ref="M39:AG39"/>
    <mergeCell ref="AH39:AL39"/>
    <mergeCell ref="AM39:AN39"/>
    <mergeCell ref="AM28:AN28"/>
    <mergeCell ref="AM29:AN29"/>
    <mergeCell ref="AM30:AN30"/>
    <mergeCell ref="A31:E31"/>
    <mergeCell ref="AM31:AN32"/>
    <mergeCell ref="A32:E32"/>
    <mergeCell ref="AM22:AN22"/>
    <mergeCell ref="AM23:AN23"/>
    <mergeCell ref="AM24:AN24"/>
    <mergeCell ref="AM25:AN25"/>
    <mergeCell ref="AM26:AN26"/>
    <mergeCell ref="AM27:AN27"/>
    <mergeCell ref="AM16:AN16"/>
    <mergeCell ref="AM17:AN17"/>
    <mergeCell ref="AM18:AN18"/>
    <mergeCell ref="AM19:AN19"/>
    <mergeCell ref="AM20:AN20"/>
    <mergeCell ref="AM21:AN21"/>
    <mergeCell ref="AM12:AN12"/>
    <mergeCell ref="AM13:AN13"/>
    <mergeCell ref="AM14:AN14"/>
    <mergeCell ref="AM15:AN15"/>
    <mergeCell ref="AL7:AL10"/>
    <mergeCell ref="AM7:AN10"/>
    <mergeCell ref="F8:L8"/>
    <mergeCell ref="M8:S8"/>
    <mergeCell ref="T8:Z8"/>
    <mergeCell ref="AA8:AG8"/>
    <mergeCell ref="AH8:AJ8"/>
    <mergeCell ref="A7:A10"/>
    <mergeCell ref="B7:B8"/>
    <mergeCell ref="C7:C10"/>
    <mergeCell ref="D7:D10"/>
    <mergeCell ref="E7:E10"/>
    <mergeCell ref="F7:AJ7"/>
    <mergeCell ref="AK7:AK10"/>
    <mergeCell ref="B9:B10"/>
    <mergeCell ref="AM11:AN11"/>
    <mergeCell ref="AK1:AN1"/>
    <mergeCell ref="M2:P2"/>
    <mergeCell ref="Q2:R2"/>
    <mergeCell ref="S2:T2"/>
    <mergeCell ref="U2:V2"/>
    <mergeCell ref="AK2:AN2"/>
    <mergeCell ref="AK3:AN3"/>
    <mergeCell ref="AK4:AN4"/>
    <mergeCell ref="AH5:AJ5"/>
  </mergeCells>
  <phoneticPr fontId="28"/>
  <dataValidations count="8">
    <dataValidation allowBlank="1" showInputMessage="1" sqref="B11:B12" xr:uid="{63706500-CED0-4816-96F4-3ACAD32723EF}"/>
    <dataValidation type="list" allowBlank="1" showInputMessage="1" showErrorMessage="1" sqref="M40:M43 X44:Y44" xr:uid="{DE35CF40-1A08-45B9-BCC7-6F8FD1C94B27}">
      <formula1>"○"</formula1>
    </dataValidation>
    <dataValidation type="list" allowBlank="1" showInputMessage="1" showErrorMessage="1" sqref="C11:C30" xr:uid="{FC46B5A9-46C3-43ED-A15B-BB7E303A1CBC}">
      <formula1>"A,B,C,D"</formula1>
    </dataValidation>
    <dataValidation operator="greaterThanOrEqual" allowBlank="1" showInputMessage="1" showErrorMessage="1" sqref="X38 I47:I48 U38 I34:I37 L34:L36 L47:L48" xr:uid="{1CCACB3F-45BF-4354-AB2A-8FC808246E9F}"/>
    <dataValidation type="whole" operator="greaterThanOrEqual" allowBlank="1" showInputMessage="1" showErrorMessage="1" sqref="D40:F41" xr:uid="{57A4AF3B-6A32-4827-841D-CC005939B313}">
      <formula1>0</formula1>
    </dataValidation>
    <dataValidation type="list" allowBlank="1" showInputMessage="1" showErrorMessage="1" sqref="AK4:AN4" xr:uid="{43A8DA97-13B5-4F59-8A9B-00ABED91963D}">
      <formula1>"予定,実績"</formula1>
    </dataValidation>
    <dataValidation type="list" allowBlank="1" showInputMessage="1" showErrorMessage="1" sqref="AK3:AN3" xr:uid="{2FC023B1-AA2D-4A90-85B0-2E741E59107A}">
      <formula1>"４週,歴月"</formula1>
    </dataValidation>
    <dataValidation type="list" allowBlank="1" showInputMessage="1" sqref="B13:B30" xr:uid="{D7F92D05-238A-4491-B0B1-84DAFA6F661F}">
      <formula1>INDIRECT($AK$1)</formula1>
    </dataValidation>
  </dataValidations>
  <printOptions horizontalCentered="1" verticalCentered="1"/>
  <pageMargins left="0.19685039370078741" right="0.19685039370078741" top="0.39370078740157483" bottom="0.19685039370078741" header="0.19685039370078741" footer="0.39370078740157483"/>
  <pageSetup paperSize="9" scale="70" fitToWidth="0" fitToHeight="0" orientation="landscape" r:id="rId1"/>
  <headerFooter alignWithMargins="0">
    <oddHeader>&amp;L&amp;"ＭＳ ゴシック,標準"&amp;10（参考様式）</oddHeader>
  </headerFooter>
  <rowBreaks count="1" manualBreakCount="1">
    <brk id="36" max="39" man="1"/>
  </row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1"/>
  <dimension ref="A1:AN86"/>
  <sheetViews>
    <sheetView showGridLines="0" view="pageBreakPreview" zoomScaleNormal="110" zoomScaleSheetLayoutView="100" workbookViewId="0">
      <selection activeCell="AG13" sqref="AG13"/>
    </sheetView>
  </sheetViews>
  <sheetFormatPr defaultColWidth="8.19921875" defaultRowHeight="21" customHeight="1" x14ac:dyDescent="0.45"/>
  <cols>
    <col min="1" max="1" width="2.59765625" style="59" customWidth="1"/>
    <col min="2" max="2" width="15.19921875" style="61" customWidth="1"/>
    <col min="3" max="3" width="7.19921875" style="59" customWidth="1"/>
    <col min="4" max="5" width="6.796875" style="59" bestFit="1" customWidth="1"/>
    <col min="6" max="36" width="2.59765625" style="59" customWidth="1"/>
    <col min="37" max="37" width="6.59765625" style="59" customWidth="1"/>
    <col min="38" max="39" width="7.59765625" style="59" customWidth="1"/>
    <col min="40" max="40" width="5.59765625" style="59" customWidth="1"/>
    <col min="41" max="16384" width="8.19921875" style="59"/>
  </cols>
  <sheetData>
    <row r="1" spans="1:40" ht="24.9" customHeight="1" x14ac:dyDescent="0.45">
      <c r="A1" s="91" t="s">
        <v>299</v>
      </c>
      <c r="C1" s="78"/>
      <c r="D1" s="78"/>
      <c r="E1" s="78"/>
      <c r="F1" s="78"/>
      <c r="G1" s="78"/>
      <c r="H1" s="78"/>
      <c r="I1" s="78"/>
      <c r="J1" s="78"/>
      <c r="K1" s="78"/>
      <c r="L1" s="78"/>
      <c r="M1" s="78"/>
      <c r="N1" s="78"/>
      <c r="O1" s="78"/>
      <c r="P1" s="78"/>
      <c r="Q1" s="78"/>
      <c r="R1" s="78"/>
      <c r="S1" s="78"/>
      <c r="T1" s="78"/>
      <c r="U1" s="78"/>
      <c r="V1" s="78"/>
      <c r="W1" s="78"/>
      <c r="X1" s="67"/>
      <c r="Y1" s="67"/>
      <c r="Z1" s="62"/>
      <c r="AA1" s="62"/>
      <c r="AB1" s="62"/>
      <c r="AC1" s="62"/>
      <c r="AD1" s="84"/>
      <c r="AE1" s="84"/>
      <c r="AF1" s="84"/>
      <c r="AG1" s="84"/>
      <c r="AH1" s="84"/>
      <c r="AI1" s="79" t="s">
        <v>91</v>
      </c>
      <c r="AJ1" s="79"/>
      <c r="AK1" s="240" t="s">
        <v>153</v>
      </c>
      <c r="AL1" s="240"/>
      <c r="AM1" s="240"/>
      <c r="AN1" s="240"/>
    </row>
    <row r="2" spans="1:40" ht="18" customHeight="1" x14ac:dyDescent="0.45">
      <c r="A2" s="62"/>
      <c r="B2" s="63"/>
      <c r="C2" s="63"/>
      <c r="D2" s="63"/>
      <c r="E2" s="63"/>
      <c r="F2" s="63"/>
      <c r="G2" s="63"/>
      <c r="H2" s="63"/>
      <c r="I2" s="63"/>
      <c r="J2" s="63"/>
      <c r="K2" s="63"/>
      <c r="L2" s="63"/>
      <c r="M2" s="241">
        <v>2026</v>
      </c>
      <c r="N2" s="241"/>
      <c r="O2" s="241"/>
      <c r="P2" s="241"/>
      <c r="Q2" s="242" t="s">
        <v>93</v>
      </c>
      <c r="R2" s="242"/>
      <c r="S2" s="241">
        <v>4</v>
      </c>
      <c r="T2" s="241"/>
      <c r="U2" s="242" t="s">
        <v>94</v>
      </c>
      <c r="V2" s="242"/>
      <c r="W2" s="63"/>
      <c r="X2" s="63"/>
      <c r="Y2" s="63"/>
      <c r="Z2" s="62"/>
      <c r="AA2" s="62"/>
      <c r="AC2" s="79"/>
      <c r="AD2" s="63"/>
      <c r="AE2" s="63"/>
      <c r="AF2" s="63"/>
      <c r="AG2" s="63"/>
      <c r="AH2" s="63"/>
      <c r="AI2" s="79" t="s">
        <v>95</v>
      </c>
      <c r="AJ2" s="79"/>
      <c r="AK2" s="243"/>
      <c r="AL2" s="243"/>
      <c r="AM2" s="243"/>
      <c r="AN2" s="243"/>
    </row>
    <row r="3" spans="1:40" ht="18" customHeight="1" x14ac:dyDescent="0.45">
      <c r="A3" s="82"/>
      <c r="B3" s="82"/>
      <c r="C3" s="82"/>
      <c r="D3" s="82"/>
      <c r="E3" s="82"/>
      <c r="F3" s="82"/>
      <c r="G3" s="82"/>
      <c r="H3" s="82"/>
      <c r="I3" s="82"/>
      <c r="J3" s="82"/>
      <c r="K3" s="82"/>
      <c r="L3" s="82"/>
      <c r="M3" s="82"/>
      <c r="N3" s="82"/>
      <c r="O3" s="82"/>
      <c r="P3" s="82"/>
      <c r="Q3" s="82"/>
      <c r="R3" s="82"/>
      <c r="S3" s="82"/>
      <c r="T3" s="82"/>
      <c r="U3" s="82"/>
      <c r="V3" s="82"/>
      <c r="W3" s="82"/>
      <c r="Y3" s="85"/>
      <c r="Z3" s="85"/>
      <c r="AA3" s="85"/>
      <c r="AB3" s="62"/>
      <c r="AC3" s="85"/>
      <c r="AD3" s="85"/>
      <c r="AE3" s="85"/>
      <c r="AF3" s="85"/>
      <c r="AG3" s="85"/>
      <c r="AH3" s="85"/>
      <c r="AI3" s="86" t="s">
        <v>96</v>
      </c>
      <c r="AJ3" s="79"/>
      <c r="AK3" s="244" t="s">
        <v>154</v>
      </c>
      <c r="AL3" s="244"/>
      <c r="AM3" s="244"/>
      <c r="AN3" s="244"/>
    </row>
    <row r="4" spans="1:40" ht="18" customHeight="1" x14ac:dyDescent="0.45">
      <c r="A4" s="82"/>
      <c r="B4" s="82"/>
      <c r="C4" s="82"/>
      <c r="D4" s="82"/>
      <c r="E4" s="82"/>
      <c r="F4" s="82"/>
      <c r="G4" s="82"/>
      <c r="H4" s="82"/>
      <c r="I4" s="82"/>
      <c r="J4" s="82"/>
      <c r="K4" s="82"/>
      <c r="L4" s="82"/>
      <c r="M4" s="82"/>
      <c r="N4" s="82"/>
      <c r="O4" s="82"/>
      <c r="P4" s="82"/>
      <c r="Q4" s="82"/>
      <c r="R4" s="82"/>
      <c r="S4" s="82"/>
      <c r="T4" s="82"/>
      <c r="U4" s="82"/>
      <c r="V4" s="82"/>
      <c r="W4" s="82"/>
      <c r="Y4" s="85"/>
      <c r="Z4" s="85"/>
      <c r="AA4" s="85"/>
      <c r="AB4" s="62"/>
      <c r="AC4" s="85"/>
      <c r="AD4" s="85"/>
      <c r="AE4" s="85"/>
      <c r="AF4" s="85"/>
      <c r="AG4" s="85"/>
      <c r="AH4" s="85"/>
      <c r="AI4" s="86" t="s">
        <v>97</v>
      </c>
      <c r="AJ4" s="79"/>
      <c r="AK4" s="244" t="s">
        <v>285</v>
      </c>
      <c r="AL4" s="244"/>
      <c r="AM4" s="244"/>
      <c r="AN4" s="244"/>
    </row>
    <row r="5" spans="1:40" ht="18" customHeight="1" x14ac:dyDescent="0.45">
      <c r="A5" s="82"/>
      <c r="B5" s="82"/>
      <c r="C5" s="82"/>
      <c r="D5" s="82"/>
      <c r="E5" s="82"/>
      <c r="F5" s="82"/>
      <c r="G5" s="82"/>
      <c r="H5" s="82"/>
      <c r="I5" s="82"/>
      <c r="J5" s="82"/>
      <c r="K5" s="82"/>
      <c r="L5" s="82"/>
      <c r="M5" s="82"/>
      <c r="N5" s="82"/>
      <c r="O5" s="82"/>
      <c r="P5" s="82"/>
      <c r="Q5" s="82"/>
      <c r="R5" s="82"/>
      <c r="S5" s="82"/>
      <c r="U5" s="82"/>
      <c r="V5" s="82"/>
      <c r="W5" s="82"/>
      <c r="Y5" s="85"/>
      <c r="Z5" s="85"/>
      <c r="AA5" s="85"/>
      <c r="AB5" s="62"/>
      <c r="AC5" s="85"/>
      <c r="AD5" s="85"/>
      <c r="AE5" s="85"/>
      <c r="AF5" s="85"/>
      <c r="AG5" s="86" t="s">
        <v>98</v>
      </c>
      <c r="AH5" s="245">
        <v>40</v>
      </c>
      <c r="AI5" s="245"/>
      <c r="AJ5" s="245"/>
      <c r="AK5" s="85" t="s">
        <v>99</v>
      </c>
      <c r="AL5" s="95">
        <v>160</v>
      </c>
      <c r="AM5" s="85" t="s">
        <v>100</v>
      </c>
      <c r="AN5" s="62"/>
    </row>
    <row r="6" spans="1:40" ht="9.9" customHeight="1" x14ac:dyDescent="0.45">
      <c r="A6" s="62"/>
      <c r="B6" s="66"/>
      <c r="C6" s="66"/>
      <c r="D6" s="66"/>
      <c r="E6" s="66"/>
      <c r="F6" s="66"/>
      <c r="G6" s="66"/>
      <c r="H6" s="66"/>
      <c r="I6" s="66"/>
      <c r="J6" s="66"/>
      <c r="K6" s="66"/>
      <c r="L6" s="66"/>
      <c r="M6" s="66"/>
      <c r="N6" s="66"/>
      <c r="O6" s="66"/>
      <c r="P6" s="66"/>
      <c r="Q6" s="66"/>
      <c r="R6" s="66"/>
      <c r="S6" s="66"/>
      <c r="T6" s="66"/>
      <c r="U6" s="66"/>
      <c r="V6" s="66"/>
      <c r="W6" s="66"/>
      <c r="X6" s="63"/>
      <c r="Y6" s="63"/>
      <c r="Z6" s="63"/>
      <c r="AA6" s="63"/>
      <c r="AB6" s="63"/>
      <c r="AC6" s="63"/>
      <c r="AD6" s="63"/>
      <c r="AE6" s="63"/>
      <c r="AF6" s="63"/>
      <c r="AG6" s="63"/>
      <c r="AH6" s="63"/>
      <c r="AI6" s="63"/>
      <c r="AJ6" s="63"/>
      <c r="AK6" s="63"/>
      <c r="AL6" s="63"/>
      <c r="AM6" s="62"/>
      <c r="AN6" s="62"/>
    </row>
    <row r="7" spans="1:40" ht="15" customHeight="1" x14ac:dyDescent="0.45">
      <c r="A7" s="246" t="s">
        <v>101</v>
      </c>
      <c r="B7" s="247" t="s">
        <v>102</v>
      </c>
      <c r="C7" s="249" t="s">
        <v>103</v>
      </c>
      <c r="D7" s="252" t="s">
        <v>104</v>
      </c>
      <c r="E7" s="253" t="s">
        <v>105</v>
      </c>
      <c r="F7" s="254" t="s">
        <v>106</v>
      </c>
      <c r="G7" s="254"/>
      <c r="H7" s="254"/>
      <c r="I7" s="254"/>
      <c r="J7" s="254"/>
      <c r="K7" s="254"/>
      <c r="L7" s="254"/>
      <c r="M7" s="254"/>
      <c r="N7" s="254"/>
      <c r="O7" s="254"/>
      <c r="P7" s="254"/>
      <c r="Q7" s="254"/>
      <c r="R7" s="254"/>
      <c r="S7" s="254"/>
      <c r="T7" s="254"/>
      <c r="U7" s="254"/>
      <c r="V7" s="254"/>
      <c r="W7" s="254"/>
      <c r="X7" s="254"/>
      <c r="Y7" s="254"/>
      <c r="Z7" s="254"/>
      <c r="AA7" s="254"/>
      <c r="AB7" s="254"/>
      <c r="AC7" s="254"/>
      <c r="AD7" s="254"/>
      <c r="AE7" s="254"/>
      <c r="AF7" s="254"/>
      <c r="AG7" s="254"/>
      <c r="AH7" s="254"/>
      <c r="AI7" s="254"/>
      <c r="AJ7" s="254"/>
      <c r="AK7" s="255" t="s">
        <v>107</v>
      </c>
      <c r="AL7" s="259" t="s">
        <v>108</v>
      </c>
      <c r="AM7" s="260" t="s">
        <v>109</v>
      </c>
      <c r="AN7" s="260"/>
    </row>
    <row r="8" spans="1:40" ht="15" customHeight="1" x14ac:dyDescent="0.45">
      <c r="A8" s="246"/>
      <c r="B8" s="248"/>
      <c r="C8" s="250"/>
      <c r="D8" s="252"/>
      <c r="E8" s="253"/>
      <c r="F8" s="252" t="s">
        <v>110</v>
      </c>
      <c r="G8" s="252"/>
      <c r="H8" s="252"/>
      <c r="I8" s="252"/>
      <c r="J8" s="252"/>
      <c r="K8" s="252"/>
      <c r="L8" s="252"/>
      <c r="M8" s="252" t="s">
        <v>111</v>
      </c>
      <c r="N8" s="252"/>
      <c r="O8" s="252"/>
      <c r="P8" s="252"/>
      <c r="Q8" s="252"/>
      <c r="R8" s="252"/>
      <c r="S8" s="252"/>
      <c r="T8" s="252" t="s">
        <v>112</v>
      </c>
      <c r="U8" s="252"/>
      <c r="V8" s="252"/>
      <c r="W8" s="252"/>
      <c r="X8" s="252"/>
      <c r="Y8" s="252"/>
      <c r="Z8" s="252"/>
      <c r="AA8" s="252" t="s">
        <v>113</v>
      </c>
      <c r="AB8" s="252"/>
      <c r="AC8" s="252"/>
      <c r="AD8" s="252"/>
      <c r="AE8" s="252"/>
      <c r="AF8" s="252"/>
      <c r="AG8" s="252"/>
      <c r="AH8" s="252" t="s">
        <v>114</v>
      </c>
      <c r="AI8" s="252"/>
      <c r="AJ8" s="252"/>
      <c r="AK8" s="255"/>
      <c r="AL8" s="259"/>
      <c r="AM8" s="260"/>
      <c r="AN8" s="260"/>
    </row>
    <row r="9" spans="1:40" ht="15" customHeight="1" x14ac:dyDescent="0.45">
      <c r="A9" s="246"/>
      <c r="B9" s="256" t="s">
        <v>155</v>
      </c>
      <c r="C9" s="250"/>
      <c r="D9" s="252"/>
      <c r="E9" s="253"/>
      <c r="F9" s="64">
        <f>DATE($M$2,$S$2,1)</f>
        <v>46113</v>
      </c>
      <c r="G9" s="64">
        <f>DATE($M$2,$S$2,2)</f>
        <v>46114</v>
      </c>
      <c r="H9" s="64">
        <f>DATE($M$2,$S$2,3)</f>
        <v>46115</v>
      </c>
      <c r="I9" s="64">
        <f>DATE($M$2,$S$2,4)</f>
        <v>46116</v>
      </c>
      <c r="J9" s="64">
        <f>DATE($M$2,$S$2,5)</f>
        <v>46117</v>
      </c>
      <c r="K9" s="64">
        <f>DATE($M$2,$S$2,6)</f>
        <v>46118</v>
      </c>
      <c r="L9" s="64">
        <f>DATE($M$2,$S$2,7)</f>
        <v>46119</v>
      </c>
      <c r="M9" s="64">
        <f>DATE($M$2,$S$2,8)</f>
        <v>46120</v>
      </c>
      <c r="N9" s="64">
        <f>DATE($M$2,$S$2,9)</f>
        <v>46121</v>
      </c>
      <c r="O9" s="64">
        <f>DATE($M$2,$S$2,10)</f>
        <v>46122</v>
      </c>
      <c r="P9" s="64">
        <f>DATE($M$2,$S$2,11)</f>
        <v>46123</v>
      </c>
      <c r="Q9" s="64">
        <f>DATE($M$2,$S$2,12)</f>
        <v>46124</v>
      </c>
      <c r="R9" s="64">
        <f>DATE($M$2,$S$2,13)</f>
        <v>46125</v>
      </c>
      <c r="S9" s="64">
        <f>DATE($M$2,$S$2,14)</f>
        <v>46126</v>
      </c>
      <c r="T9" s="64">
        <f>DATE($M$2,$S$2,15)</f>
        <v>46127</v>
      </c>
      <c r="U9" s="64">
        <f>DATE($M$2,$S$2,16)</f>
        <v>46128</v>
      </c>
      <c r="V9" s="64">
        <f>DATE($M$2,$S$2,17)</f>
        <v>46129</v>
      </c>
      <c r="W9" s="64">
        <f>DATE($M$2,$S$2,18)</f>
        <v>46130</v>
      </c>
      <c r="X9" s="64">
        <f>DATE($M$2,$S$2,19)</f>
        <v>46131</v>
      </c>
      <c r="Y9" s="64">
        <f>DATE($M$2,$S$2,20)</f>
        <v>46132</v>
      </c>
      <c r="Z9" s="64">
        <f>DATE($M$2,$S$2,21)</f>
        <v>46133</v>
      </c>
      <c r="AA9" s="64">
        <f>DATE($M$2,$S$2,22)</f>
        <v>46134</v>
      </c>
      <c r="AB9" s="64">
        <f>DATE($M$2,$S$2,23)</f>
        <v>46135</v>
      </c>
      <c r="AC9" s="64">
        <f>DATE($M$2,$S$2,24)</f>
        <v>46136</v>
      </c>
      <c r="AD9" s="64">
        <f>DATE($M$2,$S$2,25)</f>
        <v>46137</v>
      </c>
      <c r="AE9" s="64">
        <f>DATE($M$2,$S$2,26)</f>
        <v>46138</v>
      </c>
      <c r="AF9" s="64">
        <f>DATE($M$2,$S$2,27)</f>
        <v>46139</v>
      </c>
      <c r="AG9" s="64">
        <f>DATE($M$2,$S$2,28)</f>
        <v>46140</v>
      </c>
      <c r="AH9" s="64">
        <f>IF(DAY(EOMONTH(F9,0))&lt;29,"",DATE($M$2,$S$2,29))</f>
        <v>46141</v>
      </c>
      <c r="AI9" s="64">
        <f>IF(DAY(EOMONTH(F9,0))&lt;30,"",DATE($M$2,$S$2,30))</f>
        <v>46142</v>
      </c>
      <c r="AJ9" s="64" t="str">
        <f>IF(DAY(EOMONTH(F9,0))&lt;31,"",DATE($M$2,$S$2,31))</f>
        <v/>
      </c>
      <c r="AK9" s="255"/>
      <c r="AL9" s="259"/>
      <c r="AM9" s="260"/>
      <c r="AN9" s="260"/>
    </row>
    <row r="10" spans="1:40" ht="15" customHeight="1" x14ac:dyDescent="0.45">
      <c r="A10" s="246"/>
      <c r="B10" s="257"/>
      <c r="C10" s="251"/>
      <c r="D10" s="252"/>
      <c r="E10" s="253"/>
      <c r="F10" s="65">
        <f>DATE($M$2,$S$2,1)</f>
        <v>46113</v>
      </c>
      <c r="G10" s="65">
        <f>DATE($M$2,$S$2,2)</f>
        <v>46114</v>
      </c>
      <c r="H10" s="65">
        <f>DATE($M$2,$S$2,3)</f>
        <v>46115</v>
      </c>
      <c r="I10" s="65">
        <f>DATE($M$2,$S$2,4)</f>
        <v>46116</v>
      </c>
      <c r="J10" s="65">
        <f>DATE($M$2,$S$2,5)</f>
        <v>46117</v>
      </c>
      <c r="K10" s="65">
        <f>DATE($M$2,$S$2,6)</f>
        <v>46118</v>
      </c>
      <c r="L10" s="65">
        <f>DATE($M$2,$S$2,7)</f>
        <v>46119</v>
      </c>
      <c r="M10" s="65">
        <f>DATE($M$2,$S$2,8)</f>
        <v>46120</v>
      </c>
      <c r="N10" s="65">
        <f>DATE($M$2,$S$2,9)</f>
        <v>46121</v>
      </c>
      <c r="O10" s="65">
        <f>DATE($M$2,$S$2,10)</f>
        <v>46122</v>
      </c>
      <c r="P10" s="65">
        <f>DATE($M$2,$S$2,11)</f>
        <v>46123</v>
      </c>
      <c r="Q10" s="65">
        <f>DATE($M$2,$S$2,12)</f>
        <v>46124</v>
      </c>
      <c r="R10" s="65">
        <f>DATE($M$2,$S$2,13)</f>
        <v>46125</v>
      </c>
      <c r="S10" s="65">
        <f>DATE($M$2,$S$2,14)</f>
        <v>46126</v>
      </c>
      <c r="T10" s="65">
        <f>DATE($M$2,$S$2,15)</f>
        <v>46127</v>
      </c>
      <c r="U10" s="65">
        <f>DATE($M$2,$S$2,16)</f>
        <v>46128</v>
      </c>
      <c r="V10" s="65">
        <f>DATE($M$2,$S$2,17)</f>
        <v>46129</v>
      </c>
      <c r="W10" s="65">
        <f>DATE($M$2,$S$2,18)</f>
        <v>46130</v>
      </c>
      <c r="X10" s="65">
        <f>DATE($M$2,$S$2,19)</f>
        <v>46131</v>
      </c>
      <c r="Y10" s="65">
        <f>DATE($M$2,$S$2,20)</f>
        <v>46132</v>
      </c>
      <c r="Z10" s="65">
        <f>DATE($M$2,$S$2,21)</f>
        <v>46133</v>
      </c>
      <c r="AA10" s="65">
        <f>DATE($M$2,$S$2,22)</f>
        <v>46134</v>
      </c>
      <c r="AB10" s="65">
        <f>DATE($M$2,$S$2,23)</f>
        <v>46135</v>
      </c>
      <c r="AC10" s="65">
        <f>DATE($M$2,$S$2,24)</f>
        <v>46136</v>
      </c>
      <c r="AD10" s="65">
        <f>DATE($M$2,$S$2,25)</f>
        <v>46137</v>
      </c>
      <c r="AE10" s="65">
        <f>DATE($M$2,$S$2,26)</f>
        <v>46138</v>
      </c>
      <c r="AF10" s="65">
        <f>DATE($M$2,$S$2,27)</f>
        <v>46139</v>
      </c>
      <c r="AG10" s="65">
        <f>DATE($M$2,$S$2,28)</f>
        <v>46140</v>
      </c>
      <c r="AH10" s="65">
        <f>IF(DAY(EOMONTH(F10,0))&lt;29,"",DATE($M$2,$S$2,29))</f>
        <v>46141</v>
      </c>
      <c r="AI10" s="65">
        <f>IF(DAY(EOMONTH(F10,0))&lt;30,"",DATE($M$2,$S$2,30))</f>
        <v>46142</v>
      </c>
      <c r="AJ10" s="65" t="str">
        <f>IF(DAY(EOMONTH(F10,0))&lt;31,"",DATE($M$2,$S$2,31))</f>
        <v/>
      </c>
      <c r="AK10" s="255"/>
      <c r="AL10" s="259"/>
      <c r="AM10" s="260"/>
      <c r="AN10" s="260"/>
    </row>
    <row r="11" spans="1:40" ht="18" customHeight="1" x14ac:dyDescent="0.45">
      <c r="A11" s="73">
        <v>1</v>
      </c>
      <c r="B11" s="99" t="s">
        <v>156</v>
      </c>
      <c r="C11" s="81"/>
      <c r="D11" s="100"/>
      <c r="E11" s="101"/>
      <c r="F11" s="68"/>
      <c r="G11" s="68"/>
      <c r="H11" s="68"/>
      <c r="I11" s="68"/>
      <c r="J11" s="68"/>
      <c r="K11" s="68"/>
      <c r="L11" s="68"/>
      <c r="M11" s="68"/>
      <c r="N11" s="68"/>
      <c r="O11" s="68"/>
      <c r="P11" s="68"/>
      <c r="Q11" s="68"/>
      <c r="R11" s="68"/>
      <c r="S11" s="68"/>
      <c r="T11" s="68"/>
      <c r="U11" s="68"/>
      <c r="V11" s="68"/>
      <c r="W11" s="68"/>
      <c r="X11" s="68"/>
      <c r="Y11" s="68"/>
      <c r="Z11" s="68"/>
      <c r="AA11" s="68"/>
      <c r="AB11" s="68"/>
      <c r="AC11" s="68"/>
      <c r="AD11" s="68"/>
      <c r="AE11" s="68"/>
      <c r="AF11" s="68"/>
      <c r="AG11" s="68"/>
      <c r="AH11" s="68"/>
      <c r="AI11" s="68"/>
      <c r="AJ11" s="68"/>
      <c r="AK11" s="72"/>
      <c r="AL11" s="111"/>
      <c r="AM11" s="258"/>
      <c r="AN11" s="258"/>
    </row>
    <row r="12" spans="1:40" ht="18" customHeight="1" x14ac:dyDescent="0.45">
      <c r="A12" s="73">
        <v>2</v>
      </c>
      <c r="B12" s="99" t="s">
        <v>157</v>
      </c>
      <c r="C12" s="81"/>
      <c r="D12" s="100"/>
      <c r="E12" s="101"/>
      <c r="F12" s="68"/>
      <c r="G12" s="68"/>
      <c r="H12" s="68"/>
      <c r="I12" s="68"/>
      <c r="J12" s="68"/>
      <c r="K12" s="68"/>
      <c r="L12" s="68"/>
      <c r="M12" s="68"/>
      <c r="N12" s="68"/>
      <c r="O12" s="68"/>
      <c r="P12" s="68"/>
      <c r="Q12" s="68"/>
      <c r="R12" s="68"/>
      <c r="S12" s="68"/>
      <c r="T12" s="68"/>
      <c r="U12" s="68"/>
      <c r="V12" s="68"/>
      <c r="W12" s="68"/>
      <c r="X12" s="68"/>
      <c r="Y12" s="68"/>
      <c r="Z12" s="68"/>
      <c r="AA12" s="68"/>
      <c r="AB12" s="68"/>
      <c r="AC12" s="68"/>
      <c r="AD12" s="68"/>
      <c r="AE12" s="68"/>
      <c r="AF12" s="68"/>
      <c r="AG12" s="68"/>
      <c r="AH12" s="68"/>
      <c r="AI12" s="68"/>
      <c r="AJ12" s="68"/>
      <c r="AK12" s="69">
        <f>+SUM(F12:AJ12)</f>
        <v>0</v>
      </c>
      <c r="AL12" s="70">
        <f t="shared" ref="AL12:AL30" si="0">IF($AK$3="４週",AK12/4,AK12/(DAY(EOMONTH($F$9,0))/7))</f>
        <v>0</v>
      </c>
      <c r="AM12" s="258"/>
      <c r="AN12" s="258"/>
    </row>
    <row r="13" spans="1:40" ht="18" customHeight="1" x14ac:dyDescent="0.45">
      <c r="A13" s="73">
        <v>3</v>
      </c>
      <c r="B13" s="99"/>
      <c r="C13" s="81"/>
      <c r="D13" s="100"/>
      <c r="E13" s="101"/>
      <c r="F13" s="68"/>
      <c r="G13" s="68"/>
      <c r="H13" s="68"/>
      <c r="I13" s="68"/>
      <c r="J13" s="68"/>
      <c r="K13" s="68"/>
      <c r="L13" s="68"/>
      <c r="M13" s="68"/>
      <c r="N13" s="68"/>
      <c r="O13" s="68"/>
      <c r="P13" s="68"/>
      <c r="Q13" s="68"/>
      <c r="R13" s="68"/>
      <c r="S13" s="68"/>
      <c r="T13" s="68"/>
      <c r="U13" s="68"/>
      <c r="V13" s="68"/>
      <c r="W13" s="68"/>
      <c r="X13" s="68"/>
      <c r="Y13" s="68"/>
      <c r="Z13" s="68"/>
      <c r="AA13" s="68"/>
      <c r="AB13" s="68"/>
      <c r="AC13" s="68"/>
      <c r="AD13" s="68"/>
      <c r="AE13" s="68"/>
      <c r="AF13" s="68"/>
      <c r="AG13" s="68"/>
      <c r="AH13" s="68"/>
      <c r="AI13" s="68"/>
      <c r="AJ13" s="68"/>
      <c r="AK13" s="69">
        <f>+SUM(F13:AJ13)</f>
        <v>0</v>
      </c>
      <c r="AL13" s="70">
        <f t="shared" si="0"/>
        <v>0</v>
      </c>
      <c r="AM13" s="258"/>
      <c r="AN13" s="258"/>
    </row>
    <row r="14" spans="1:40" ht="18" customHeight="1" x14ac:dyDescent="0.45">
      <c r="A14" s="73">
        <v>4</v>
      </c>
      <c r="B14" s="99"/>
      <c r="C14" s="81"/>
      <c r="D14" s="100"/>
      <c r="E14" s="101"/>
      <c r="F14" s="68"/>
      <c r="G14" s="68"/>
      <c r="H14" s="68"/>
      <c r="I14" s="68"/>
      <c r="J14" s="68"/>
      <c r="K14" s="68"/>
      <c r="L14" s="68"/>
      <c r="M14" s="68"/>
      <c r="N14" s="68"/>
      <c r="O14" s="68"/>
      <c r="P14" s="68"/>
      <c r="Q14" s="68"/>
      <c r="R14" s="68"/>
      <c r="S14" s="68"/>
      <c r="T14" s="68"/>
      <c r="U14" s="68"/>
      <c r="V14" s="68"/>
      <c r="W14" s="68"/>
      <c r="X14" s="68"/>
      <c r="Y14" s="68"/>
      <c r="Z14" s="68"/>
      <c r="AA14" s="68"/>
      <c r="AB14" s="68"/>
      <c r="AC14" s="68"/>
      <c r="AD14" s="68"/>
      <c r="AE14" s="68"/>
      <c r="AF14" s="68"/>
      <c r="AG14" s="68"/>
      <c r="AH14" s="68"/>
      <c r="AI14" s="68"/>
      <c r="AJ14" s="68"/>
      <c r="AK14" s="69">
        <f t="shared" ref="AK14:AK30" si="1">+SUM(F14:AJ14)</f>
        <v>0</v>
      </c>
      <c r="AL14" s="70">
        <f t="shared" si="0"/>
        <v>0</v>
      </c>
      <c r="AM14" s="258"/>
      <c r="AN14" s="258"/>
    </row>
    <row r="15" spans="1:40" ht="18" customHeight="1" x14ac:dyDescent="0.45">
      <c r="A15" s="73">
        <v>5</v>
      </c>
      <c r="B15" s="99"/>
      <c r="C15" s="81"/>
      <c r="D15" s="100"/>
      <c r="E15" s="101"/>
      <c r="F15" s="68"/>
      <c r="G15" s="68"/>
      <c r="H15" s="68"/>
      <c r="I15" s="68"/>
      <c r="J15" s="68"/>
      <c r="K15" s="68"/>
      <c r="L15" s="68"/>
      <c r="M15" s="68"/>
      <c r="N15" s="68"/>
      <c r="O15" s="68"/>
      <c r="P15" s="68"/>
      <c r="Q15" s="68"/>
      <c r="R15" s="68"/>
      <c r="S15" s="68"/>
      <c r="T15" s="68"/>
      <c r="U15" s="68"/>
      <c r="V15" s="68"/>
      <c r="W15" s="68"/>
      <c r="X15" s="68"/>
      <c r="Y15" s="68"/>
      <c r="Z15" s="68"/>
      <c r="AA15" s="68"/>
      <c r="AB15" s="68"/>
      <c r="AC15" s="68"/>
      <c r="AD15" s="68"/>
      <c r="AE15" s="68"/>
      <c r="AF15" s="68"/>
      <c r="AG15" s="68"/>
      <c r="AH15" s="68"/>
      <c r="AI15" s="68"/>
      <c r="AJ15" s="68"/>
      <c r="AK15" s="69">
        <f t="shared" si="1"/>
        <v>0</v>
      </c>
      <c r="AL15" s="70">
        <f t="shared" si="0"/>
        <v>0</v>
      </c>
      <c r="AM15" s="258"/>
      <c r="AN15" s="258"/>
    </row>
    <row r="16" spans="1:40" ht="18" customHeight="1" x14ac:dyDescent="0.45">
      <c r="A16" s="73">
        <v>6</v>
      </c>
      <c r="B16" s="99"/>
      <c r="C16" s="81"/>
      <c r="D16" s="100"/>
      <c r="E16" s="101"/>
      <c r="F16" s="68"/>
      <c r="G16" s="68"/>
      <c r="H16" s="68"/>
      <c r="I16" s="68"/>
      <c r="J16" s="68"/>
      <c r="K16" s="68"/>
      <c r="L16" s="68"/>
      <c r="M16" s="68"/>
      <c r="N16" s="68"/>
      <c r="O16" s="68"/>
      <c r="P16" s="68"/>
      <c r="Q16" s="68"/>
      <c r="R16" s="68"/>
      <c r="S16" s="68"/>
      <c r="T16" s="68"/>
      <c r="U16" s="68"/>
      <c r="V16" s="68"/>
      <c r="W16" s="68"/>
      <c r="X16" s="68"/>
      <c r="Y16" s="68"/>
      <c r="Z16" s="68"/>
      <c r="AA16" s="68"/>
      <c r="AB16" s="68"/>
      <c r="AC16" s="68"/>
      <c r="AD16" s="68"/>
      <c r="AE16" s="68"/>
      <c r="AF16" s="68"/>
      <c r="AG16" s="68"/>
      <c r="AH16" s="68"/>
      <c r="AI16" s="68"/>
      <c r="AJ16" s="68"/>
      <c r="AK16" s="69">
        <f t="shared" si="1"/>
        <v>0</v>
      </c>
      <c r="AL16" s="70">
        <f t="shared" si="0"/>
        <v>0</v>
      </c>
      <c r="AM16" s="258"/>
      <c r="AN16" s="258"/>
    </row>
    <row r="17" spans="1:40" ht="18" customHeight="1" x14ac:dyDescent="0.45">
      <c r="A17" s="73">
        <v>7</v>
      </c>
      <c r="B17" s="99"/>
      <c r="C17" s="81"/>
      <c r="D17" s="100"/>
      <c r="E17" s="101"/>
      <c r="F17" s="68"/>
      <c r="G17" s="68"/>
      <c r="H17" s="68"/>
      <c r="I17" s="68"/>
      <c r="J17" s="68"/>
      <c r="K17" s="68"/>
      <c r="L17" s="68"/>
      <c r="M17" s="68"/>
      <c r="N17" s="68"/>
      <c r="O17" s="68"/>
      <c r="P17" s="68"/>
      <c r="Q17" s="68"/>
      <c r="R17" s="68"/>
      <c r="S17" s="68"/>
      <c r="T17" s="68"/>
      <c r="U17" s="68"/>
      <c r="V17" s="68"/>
      <c r="W17" s="68"/>
      <c r="X17" s="68"/>
      <c r="Y17" s="68"/>
      <c r="Z17" s="68"/>
      <c r="AA17" s="68"/>
      <c r="AB17" s="68"/>
      <c r="AC17" s="68"/>
      <c r="AD17" s="68"/>
      <c r="AE17" s="68"/>
      <c r="AF17" s="68"/>
      <c r="AG17" s="68"/>
      <c r="AH17" s="68"/>
      <c r="AI17" s="68"/>
      <c r="AJ17" s="68"/>
      <c r="AK17" s="69">
        <f t="shared" si="1"/>
        <v>0</v>
      </c>
      <c r="AL17" s="70">
        <f t="shared" si="0"/>
        <v>0</v>
      </c>
      <c r="AM17" s="258"/>
      <c r="AN17" s="258"/>
    </row>
    <row r="18" spans="1:40" ht="18" customHeight="1" x14ac:dyDescent="0.45">
      <c r="A18" s="73">
        <v>8</v>
      </c>
      <c r="B18" s="99"/>
      <c r="C18" s="81"/>
      <c r="D18" s="100"/>
      <c r="E18" s="101"/>
      <c r="F18" s="68"/>
      <c r="G18" s="68"/>
      <c r="H18" s="68"/>
      <c r="I18" s="68"/>
      <c r="J18" s="68"/>
      <c r="K18" s="68"/>
      <c r="L18" s="68"/>
      <c r="M18" s="68"/>
      <c r="N18" s="68"/>
      <c r="O18" s="68"/>
      <c r="P18" s="68"/>
      <c r="Q18" s="68"/>
      <c r="R18" s="68"/>
      <c r="S18" s="68"/>
      <c r="T18" s="68"/>
      <c r="U18" s="68"/>
      <c r="V18" s="68"/>
      <c r="W18" s="68"/>
      <c r="X18" s="68"/>
      <c r="Y18" s="68"/>
      <c r="Z18" s="68"/>
      <c r="AA18" s="68"/>
      <c r="AB18" s="68"/>
      <c r="AC18" s="68"/>
      <c r="AD18" s="68"/>
      <c r="AE18" s="68"/>
      <c r="AF18" s="68"/>
      <c r="AG18" s="68"/>
      <c r="AH18" s="68"/>
      <c r="AI18" s="68"/>
      <c r="AJ18" s="68"/>
      <c r="AK18" s="69">
        <f t="shared" si="1"/>
        <v>0</v>
      </c>
      <c r="AL18" s="70">
        <f t="shared" si="0"/>
        <v>0</v>
      </c>
      <c r="AM18" s="258"/>
      <c r="AN18" s="258"/>
    </row>
    <row r="19" spans="1:40" ht="18" customHeight="1" x14ac:dyDescent="0.45">
      <c r="A19" s="73">
        <v>9</v>
      </c>
      <c r="B19" s="99"/>
      <c r="C19" s="81"/>
      <c r="D19" s="100"/>
      <c r="E19" s="101"/>
      <c r="F19" s="68"/>
      <c r="G19" s="68"/>
      <c r="H19" s="68"/>
      <c r="I19" s="68"/>
      <c r="J19" s="68"/>
      <c r="K19" s="68"/>
      <c r="L19" s="68"/>
      <c r="M19" s="68"/>
      <c r="N19" s="68"/>
      <c r="O19" s="68"/>
      <c r="P19" s="68"/>
      <c r="Q19" s="68"/>
      <c r="R19" s="68"/>
      <c r="S19" s="68"/>
      <c r="T19" s="68"/>
      <c r="U19" s="68"/>
      <c r="V19" s="68"/>
      <c r="W19" s="68"/>
      <c r="X19" s="68"/>
      <c r="Y19" s="68"/>
      <c r="Z19" s="68"/>
      <c r="AA19" s="68"/>
      <c r="AB19" s="68"/>
      <c r="AC19" s="68"/>
      <c r="AD19" s="68"/>
      <c r="AE19" s="68"/>
      <c r="AF19" s="68"/>
      <c r="AG19" s="68"/>
      <c r="AH19" s="68"/>
      <c r="AI19" s="68"/>
      <c r="AJ19" s="68"/>
      <c r="AK19" s="69">
        <f t="shared" si="1"/>
        <v>0</v>
      </c>
      <c r="AL19" s="70">
        <f t="shared" si="0"/>
        <v>0</v>
      </c>
      <c r="AM19" s="258"/>
      <c r="AN19" s="258"/>
    </row>
    <row r="20" spans="1:40" ht="18" customHeight="1" x14ac:dyDescent="0.45">
      <c r="A20" s="73">
        <v>10</v>
      </c>
      <c r="B20" s="99"/>
      <c r="C20" s="81"/>
      <c r="D20" s="100"/>
      <c r="E20" s="101"/>
      <c r="F20" s="68"/>
      <c r="G20" s="68"/>
      <c r="H20" s="68"/>
      <c r="I20" s="68"/>
      <c r="J20" s="68"/>
      <c r="K20" s="68"/>
      <c r="L20" s="68"/>
      <c r="M20" s="68"/>
      <c r="N20" s="68"/>
      <c r="O20" s="68"/>
      <c r="P20" s="68"/>
      <c r="Q20" s="68"/>
      <c r="R20" s="68"/>
      <c r="S20" s="68"/>
      <c r="T20" s="68"/>
      <c r="U20" s="68"/>
      <c r="V20" s="68"/>
      <c r="W20" s="68"/>
      <c r="X20" s="68"/>
      <c r="Y20" s="68"/>
      <c r="Z20" s="68"/>
      <c r="AA20" s="68"/>
      <c r="AB20" s="68"/>
      <c r="AC20" s="68"/>
      <c r="AD20" s="68"/>
      <c r="AE20" s="68"/>
      <c r="AF20" s="68"/>
      <c r="AG20" s="68"/>
      <c r="AH20" s="68"/>
      <c r="AI20" s="68"/>
      <c r="AJ20" s="68"/>
      <c r="AK20" s="69">
        <f t="shared" si="1"/>
        <v>0</v>
      </c>
      <c r="AL20" s="70">
        <f t="shared" si="0"/>
        <v>0</v>
      </c>
      <c r="AM20" s="258"/>
      <c r="AN20" s="258"/>
    </row>
    <row r="21" spans="1:40" ht="18" customHeight="1" x14ac:dyDescent="0.45">
      <c r="A21" s="73">
        <v>11</v>
      </c>
      <c r="B21" s="99"/>
      <c r="C21" s="81"/>
      <c r="D21" s="100"/>
      <c r="E21" s="101"/>
      <c r="F21" s="68"/>
      <c r="G21" s="68"/>
      <c r="H21" s="68"/>
      <c r="I21" s="68"/>
      <c r="J21" s="68"/>
      <c r="K21" s="68"/>
      <c r="L21" s="68"/>
      <c r="M21" s="68"/>
      <c r="N21" s="68"/>
      <c r="O21" s="68"/>
      <c r="P21" s="68"/>
      <c r="Q21" s="68"/>
      <c r="R21" s="68"/>
      <c r="S21" s="68"/>
      <c r="T21" s="68"/>
      <c r="U21" s="68"/>
      <c r="V21" s="68"/>
      <c r="W21" s="68"/>
      <c r="X21" s="68"/>
      <c r="Y21" s="68"/>
      <c r="Z21" s="68"/>
      <c r="AA21" s="68"/>
      <c r="AB21" s="68"/>
      <c r="AC21" s="68"/>
      <c r="AD21" s="68"/>
      <c r="AE21" s="68"/>
      <c r="AF21" s="68"/>
      <c r="AG21" s="68"/>
      <c r="AH21" s="68"/>
      <c r="AI21" s="68"/>
      <c r="AJ21" s="68"/>
      <c r="AK21" s="69">
        <f t="shared" si="1"/>
        <v>0</v>
      </c>
      <c r="AL21" s="70">
        <f t="shared" si="0"/>
        <v>0</v>
      </c>
      <c r="AM21" s="258"/>
      <c r="AN21" s="258"/>
    </row>
    <row r="22" spans="1:40" ht="18" customHeight="1" x14ac:dyDescent="0.45">
      <c r="A22" s="73">
        <v>12</v>
      </c>
      <c r="B22" s="99"/>
      <c r="C22" s="81"/>
      <c r="D22" s="100"/>
      <c r="E22" s="101"/>
      <c r="F22" s="68"/>
      <c r="G22" s="68"/>
      <c r="H22" s="68"/>
      <c r="I22" s="68"/>
      <c r="J22" s="68"/>
      <c r="K22" s="68"/>
      <c r="L22" s="68"/>
      <c r="M22" s="68"/>
      <c r="N22" s="68"/>
      <c r="O22" s="68"/>
      <c r="P22" s="68"/>
      <c r="Q22" s="68"/>
      <c r="R22" s="68"/>
      <c r="S22" s="68"/>
      <c r="T22" s="68"/>
      <c r="U22" s="68"/>
      <c r="V22" s="68"/>
      <c r="W22" s="68"/>
      <c r="X22" s="68"/>
      <c r="Y22" s="68"/>
      <c r="Z22" s="68"/>
      <c r="AA22" s="68"/>
      <c r="AB22" s="68"/>
      <c r="AC22" s="68"/>
      <c r="AD22" s="68"/>
      <c r="AE22" s="68"/>
      <c r="AF22" s="68"/>
      <c r="AG22" s="68"/>
      <c r="AH22" s="68"/>
      <c r="AI22" s="68"/>
      <c r="AJ22" s="68"/>
      <c r="AK22" s="69">
        <f t="shared" si="1"/>
        <v>0</v>
      </c>
      <c r="AL22" s="70">
        <f t="shared" si="0"/>
        <v>0</v>
      </c>
      <c r="AM22" s="258"/>
      <c r="AN22" s="258"/>
    </row>
    <row r="23" spans="1:40" ht="18" customHeight="1" x14ac:dyDescent="0.45">
      <c r="A23" s="73">
        <v>13</v>
      </c>
      <c r="B23" s="99"/>
      <c r="C23" s="81"/>
      <c r="D23" s="100"/>
      <c r="E23" s="101"/>
      <c r="F23" s="68"/>
      <c r="G23" s="68"/>
      <c r="H23" s="68"/>
      <c r="I23" s="68"/>
      <c r="J23" s="68"/>
      <c r="K23" s="68"/>
      <c r="L23" s="68"/>
      <c r="M23" s="68"/>
      <c r="N23" s="68"/>
      <c r="O23" s="68"/>
      <c r="P23" s="68"/>
      <c r="Q23" s="68"/>
      <c r="R23" s="68"/>
      <c r="S23" s="68"/>
      <c r="T23" s="68"/>
      <c r="U23" s="68"/>
      <c r="V23" s="68"/>
      <c r="W23" s="68"/>
      <c r="X23" s="68"/>
      <c r="Y23" s="68"/>
      <c r="Z23" s="68"/>
      <c r="AA23" s="68"/>
      <c r="AB23" s="68"/>
      <c r="AC23" s="68"/>
      <c r="AD23" s="68"/>
      <c r="AE23" s="68"/>
      <c r="AF23" s="68"/>
      <c r="AG23" s="68"/>
      <c r="AH23" s="68"/>
      <c r="AI23" s="68"/>
      <c r="AJ23" s="68"/>
      <c r="AK23" s="69">
        <f t="shared" si="1"/>
        <v>0</v>
      </c>
      <c r="AL23" s="70">
        <f t="shared" si="0"/>
        <v>0</v>
      </c>
      <c r="AM23" s="258"/>
      <c r="AN23" s="258"/>
    </row>
    <row r="24" spans="1:40" ht="18" customHeight="1" x14ac:dyDescent="0.45">
      <c r="A24" s="73">
        <v>14</v>
      </c>
      <c r="B24" s="99"/>
      <c r="C24" s="81"/>
      <c r="D24" s="100"/>
      <c r="E24" s="101"/>
      <c r="F24" s="68"/>
      <c r="G24" s="68"/>
      <c r="H24" s="68"/>
      <c r="I24" s="68"/>
      <c r="J24" s="68"/>
      <c r="K24" s="68"/>
      <c r="L24" s="68"/>
      <c r="M24" s="68"/>
      <c r="N24" s="68"/>
      <c r="O24" s="68"/>
      <c r="P24" s="68"/>
      <c r="Q24" s="68"/>
      <c r="R24" s="68"/>
      <c r="S24" s="68"/>
      <c r="T24" s="68"/>
      <c r="U24" s="68"/>
      <c r="V24" s="68"/>
      <c r="W24" s="68"/>
      <c r="X24" s="68"/>
      <c r="Y24" s="68"/>
      <c r="Z24" s="68"/>
      <c r="AA24" s="68"/>
      <c r="AB24" s="68"/>
      <c r="AC24" s="68"/>
      <c r="AD24" s="68"/>
      <c r="AE24" s="68"/>
      <c r="AF24" s="68"/>
      <c r="AG24" s="68"/>
      <c r="AH24" s="68"/>
      <c r="AI24" s="68"/>
      <c r="AJ24" s="68"/>
      <c r="AK24" s="69">
        <f t="shared" si="1"/>
        <v>0</v>
      </c>
      <c r="AL24" s="70">
        <f t="shared" si="0"/>
        <v>0</v>
      </c>
      <c r="AM24" s="258"/>
      <c r="AN24" s="258"/>
    </row>
    <row r="25" spans="1:40" ht="18" customHeight="1" x14ac:dyDescent="0.45">
      <c r="A25" s="73">
        <v>15</v>
      </c>
      <c r="B25" s="99"/>
      <c r="C25" s="81"/>
      <c r="D25" s="100"/>
      <c r="E25" s="101"/>
      <c r="F25" s="68"/>
      <c r="G25" s="68"/>
      <c r="H25" s="68"/>
      <c r="I25" s="68"/>
      <c r="J25" s="68"/>
      <c r="K25" s="68"/>
      <c r="L25" s="68"/>
      <c r="M25" s="68"/>
      <c r="N25" s="68"/>
      <c r="O25" s="68"/>
      <c r="P25" s="68"/>
      <c r="Q25" s="68"/>
      <c r="R25" s="68"/>
      <c r="S25" s="68"/>
      <c r="T25" s="68"/>
      <c r="U25" s="68"/>
      <c r="V25" s="68"/>
      <c r="W25" s="68"/>
      <c r="X25" s="68"/>
      <c r="Y25" s="68"/>
      <c r="Z25" s="68"/>
      <c r="AA25" s="68"/>
      <c r="AB25" s="68"/>
      <c r="AC25" s="68"/>
      <c r="AD25" s="68"/>
      <c r="AE25" s="68"/>
      <c r="AF25" s="68"/>
      <c r="AG25" s="68"/>
      <c r="AH25" s="68"/>
      <c r="AI25" s="68"/>
      <c r="AJ25" s="68"/>
      <c r="AK25" s="69">
        <f t="shared" si="1"/>
        <v>0</v>
      </c>
      <c r="AL25" s="70">
        <f t="shared" si="0"/>
        <v>0</v>
      </c>
      <c r="AM25" s="258"/>
      <c r="AN25" s="258"/>
    </row>
    <row r="26" spans="1:40" ht="18" customHeight="1" x14ac:dyDescent="0.45">
      <c r="A26" s="73">
        <v>16</v>
      </c>
      <c r="B26" s="99"/>
      <c r="C26" s="81"/>
      <c r="D26" s="100"/>
      <c r="E26" s="101"/>
      <c r="F26" s="68"/>
      <c r="G26" s="68"/>
      <c r="H26" s="68"/>
      <c r="I26" s="68"/>
      <c r="J26" s="68"/>
      <c r="K26" s="68"/>
      <c r="L26" s="68"/>
      <c r="M26" s="68"/>
      <c r="N26" s="68"/>
      <c r="O26" s="68"/>
      <c r="P26" s="68"/>
      <c r="Q26" s="68"/>
      <c r="R26" s="68"/>
      <c r="S26" s="68"/>
      <c r="T26" s="68"/>
      <c r="U26" s="68"/>
      <c r="V26" s="68"/>
      <c r="W26" s="68"/>
      <c r="X26" s="68"/>
      <c r="Y26" s="68"/>
      <c r="Z26" s="68"/>
      <c r="AA26" s="68"/>
      <c r="AB26" s="68"/>
      <c r="AC26" s="68"/>
      <c r="AD26" s="68"/>
      <c r="AE26" s="68"/>
      <c r="AF26" s="68"/>
      <c r="AG26" s="68"/>
      <c r="AH26" s="68"/>
      <c r="AI26" s="68"/>
      <c r="AJ26" s="68"/>
      <c r="AK26" s="69">
        <f t="shared" si="1"/>
        <v>0</v>
      </c>
      <c r="AL26" s="70">
        <f t="shared" si="0"/>
        <v>0</v>
      </c>
      <c r="AM26" s="258"/>
      <c r="AN26" s="258"/>
    </row>
    <row r="27" spans="1:40" ht="18" customHeight="1" x14ac:dyDescent="0.45">
      <c r="A27" s="73">
        <v>17</v>
      </c>
      <c r="B27" s="99"/>
      <c r="C27" s="81"/>
      <c r="D27" s="100"/>
      <c r="E27" s="101"/>
      <c r="F27" s="68"/>
      <c r="G27" s="68"/>
      <c r="H27" s="68"/>
      <c r="I27" s="68"/>
      <c r="J27" s="68"/>
      <c r="K27" s="68"/>
      <c r="L27" s="68"/>
      <c r="M27" s="68"/>
      <c r="N27" s="68"/>
      <c r="O27" s="68"/>
      <c r="P27" s="68"/>
      <c r="Q27" s="68"/>
      <c r="R27" s="68"/>
      <c r="S27" s="68"/>
      <c r="T27" s="68"/>
      <c r="U27" s="68"/>
      <c r="V27" s="68"/>
      <c r="W27" s="68"/>
      <c r="X27" s="68"/>
      <c r="Y27" s="68"/>
      <c r="Z27" s="68"/>
      <c r="AA27" s="68"/>
      <c r="AB27" s="68"/>
      <c r="AC27" s="68"/>
      <c r="AD27" s="68"/>
      <c r="AE27" s="68"/>
      <c r="AF27" s="68"/>
      <c r="AG27" s="68"/>
      <c r="AH27" s="68"/>
      <c r="AI27" s="68"/>
      <c r="AJ27" s="68"/>
      <c r="AK27" s="69">
        <f t="shared" si="1"/>
        <v>0</v>
      </c>
      <c r="AL27" s="70">
        <f t="shared" si="0"/>
        <v>0</v>
      </c>
      <c r="AM27" s="258"/>
      <c r="AN27" s="258"/>
    </row>
    <row r="28" spans="1:40" ht="18" customHeight="1" x14ac:dyDescent="0.45">
      <c r="A28" s="73">
        <v>18</v>
      </c>
      <c r="B28" s="99"/>
      <c r="C28" s="81"/>
      <c r="D28" s="100"/>
      <c r="E28" s="101"/>
      <c r="F28" s="68"/>
      <c r="G28" s="68"/>
      <c r="H28" s="68"/>
      <c r="I28" s="68"/>
      <c r="J28" s="68"/>
      <c r="K28" s="68"/>
      <c r="L28" s="68"/>
      <c r="M28" s="68"/>
      <c r="N28" s="68"/>
      <c r="O28" s="68"/>
      <c r="P28" s="68"/>
      <c r="Q28" s="68"/>
      <c r="R28" s="68"/>
      <c r="S28" s="68"/>
      <c r="T28" s="68"/>
      <c r="U28" s="68"/>
      <c r="V28" s="68"/>
      <c r="W28" s="68"/>
      <c r="X28" s="68"/>
      <c r="Y28" s="68"/>
      <c r="Z28" s="68"/>
      <c r="AA28" s="68"/>
      <c r="AB28" s="68"/>
      <c r="AC28" s="68"/>
      <c r="AD28" s="68"/>
      <c r="AE28" s="68"/>
      <c r="AF28" s="68"/>
      <c r="AG28" s="68"/>
      <c r="AH28" s="68"/>
      <c r="AI28" s="68"/>
      <c r="AJ28" s="68"/>
      <c r="AK28" s="69">
        <f t="shared" si="1"/>
        <v>0</v>
      </c>
      <c r="AL28" s="70">
        <f t="shared" si="0"/>
        <v>0</v>
      </c>
      <c r="AM28" s="258"/>
      <c r="AN28" s="258"/>
    </row>
    <row r="29" spans="1:40" ht="18" customHeight="1" x14ac:dyDescent="0.45">
      <c r="A29" s="73">
        <v>19</v>
      </c>
      <c r="B29" s="99"/>
      <c r="C29" s="81"/>
      <c r="D29" s="100"/>
      <c r="E29" s="101"/>
      <c r="F29" s="68"/>
      <c r="G29" s="68"/>
      <c r="H29" s="68"/>
      <c r="I29" s="68"/>
      <c r="J29" s="68"/>
      <c r="K29" s="68"/>
      <c r="L29" s="68"/>
      <c r="M29" s="68"/>
      <c r="N29" s="68"/>
      <c r="O29" s="68"/>
      <c r="P29" s="68"/>
      <c r="Q29" s="68"/>
      <c r="R29" s="68"/>
      <c r="S29" s="68"/>
      <c r="T29" s="68"/>
      <c r="U29" s="68"/>
      <c r="V29" s="68"/>
      <c r="W29" s="68"/>
      <c r="X29" s="68"/>
      <c r="Y29" s="68"/>
      <c r="Z29" s="68"/>
      <c r="AA29" s="68"/>
      <c r="AB29" s="68"/>
      <c r="AC29" s="68"/>
      <c r="AD29" s="68"/>
      <c r="AE29" s="68"/>
      <c r="AF29" s="68"/>
      <c r="AG29" s="68"/>
      <c r="AH29" s="68"/>
      <c r="AI29" s="68"/>
      <c r="AJ29" s="68"/>
      <c r="AK29" s="69">
        <f t="shared" si="1"/>
        <v>0</v>
      </c>
      <c r="AL29" s="70">
        <f t="shared" si="0"/>
        <v>0</v>
      </c>
      <c r="AM29" s="258"/>
      <c r="AN29" s="258"/>
    </row>
    <row r="30" spans="1:40" ht="18" customHeight="1" x14ac:dyDescent="0.45">
      <c r="A30" s="73">
        <v>20</v>
      </c>
      <c r="B30" s="99"/>
      <c r="C30" s="81"/>
      <c r="D30" s="100"/>
      <c r="E30" s="101"/>
      <c r="F30" s="68"/>
      <c r="G30" s="68"/>
      <c r="H30" s="68"/>
      <c r="I30" s="68"/>
      <c r="J30" s="68"/>
      <c r="K30" s="68"/>
      <c r="L30" s="68"/>
      <c r="M30" s="68"/>
      <c r="N30" s="68"/>
      <c r="O30" s="68"/>
      <c r="P30" s="68"/>
      <c r="Q30" s="68"/>
      <c r="R30" s="68"/>
      <c r="S30" s="68"/>
      <c r="T30" s="68"/>
      <c r="U30" s="68"/>
      <c r="V30" s="68"/>
      <c r="W30" s="68"/>
      <c r="X30" s="68"/>
      <c r="Y30" s="68"/>
      <c r="Z30" s="68"/>
      <c r="AA30" s="68"/>
      <c r="AB30" s="68"/>
      <c r="AC30" s="68"/>
      <c r="AD30" s="68"/>
      <c r="AE30" s="68"/>
      <c r="AF30" s="68"/>
      <c r="AG30" s="68"/>
      <c r="AH30" s="68"/>
      <c r="AI30" s="68"/>
      <c r="AJ30" s="68"/>
      <c r="AK30" s="69">
        <f t="shared" si="1"/>
        <v>0</v>
      </c>
      <c r="AL30" s="70">
        <f t="shared" si="0"/>
        <v>0</v>
      </c>
      <c r="AM30" s="258"/>
      <c r="AN30" s="258"/>
    </row>
    <row r="31" spans="1:40" ht="18" customHeight="1" x14ac:dyDescent="0.45">
      <c r="A31" s="253" t="s">
        <v>115</v>
      </c>
      <c r="B31" s="263"/>
      <c r="C31" s="263"/>
      <c r="D31" s="263"/>
      <c r="E31" s="263"/>
      <c r="F31" s="71">
        <f>+SUM(F11:F30)</f>
        <v>0</v>
      </c>
      <c r="G31" s="71">
        <f t="shared" ref="G31:AJ31" si="2">+SUM(G11:G30)</f>
        <v>0</v>
      </c>
      <c r="H31" s="71">
        <f t="shared" si="2"/>
        <v>0</v>
      </c>
      <c r="I31" s="71">
        <f t="shared" si="2"/>
        <v>0</v>
      </c>
      <c r="J31" s="71">
        <f t="shared" si="2"/>
        <v>0</v>
      </c>
      <c r="K31" s="71">
        <f t="shared" si="2"/>
        <v>0</v>
      </c>
      <c r="L31" s="71">
        <f t="shared" si="2"/>
        <v>0</v>
      </c>
      <c r="M31" s="71">
        <f t="shared" si="2"/>
        <v>0</v>
      </c>
      <c r="N31" s="71">
        <f t="shared" si="2"/>
        <v>0</v>
      </c>
      <c r="O31" s="71">
        <f t="shared" si="2"/>
        <v>0</v>
      </c>
      <c r="P31" s="71">
        <f t="shared" si="2"/>
        <v>0</v>
      </c>
      <c r="Q31" s="71">
        <f t="shared" si="2"/>
        <v>0</v>
      </c>
      <c r="R31" s="71">
        <f t="shared" si="2"/>
        <v>0</v>
      </c>
      <c r="S31" s="71">
        <f t="shared" si="2"/>
        <v>0</v>
      </c>
      <c r="T31" s="71">
        <f t="shared" si="2"/>
        <v>0</v>
      </c>
      <c r="U31" s="71">
        <f t="shared" si="2"/>
        <v>0</v>
      </c>
      <c r="V31" s="71">
        <f t="shared" si="2"/>
        <v>0</v>
      </c>
      <c r="W31" s="71">
        <f t="shared" si="2"/>
        <v>0</v>
      </c>
      <c r="X31" s="71">
        <f t="shared" si="2"/>
        <v>0</v>
      </c>
      <c r="Y31" s="71">
        <f t="shared" si="2"/>
        <v>0</v>
      </c>
      <c r="Z31" s="71">
        <f t="shared" si="2"/>
        <v>0</v>
      </c>
      <c r="AA31" s="71">
        <f t="shared" si="2"/>
        <v>0</v>
      </c>
      <c r="AB31" s="71">
        <f t="shared" si="2"/>
        <v>0</v>
      </c>
      <c r="AC31" s="71">
        <f t="shared" si="2"/>
        <v>0</v>
      </c>
      <c r="AD31" s="71">
        <f t="shared" si="2"/>
        <v>0</v>
      </c>
      <c r="AE31" s="71">
        <f t="shared" si="2"/>
        <v>0</v>
      </c>
      <c r="AF31" s="71">
        <f t="shared" si="2"/>
        <v>0</v>
      </c>
      <c r="AG31" s="71">
        <f t="shared" si="2"/>
        <v>0</v>
      </c>
      <c r="AH31" s="71">
        <f t="shared" si="2"/>
        <v>0</v>
      </c>
      <c r="AI31" s="71">
        <f t="shared" si="2"/>
        <v>0</v>
      </c>
      <c r="AJ31" s="71">
        <f t="shared" si="2"/>
        <v>0</v>
      </c>
      <c r="AK31" s="69">
        <f>+SUM(F31:AJ31)</f>
        <v>0</v>
      </c>
      <c r="AL31" s="70">
        <f>IF($AK$3="４週",AK31/4,AK31/(DAY(EOMONTH($F$9,0))/7))</f>
        <v>0</v>
      </c>
      <c r="AM31" s="246"/>
      <c r="AN31" s="246"/>
    </row>
    <row r="32" spans="1:40" ht="18" customHeight="1" x14ac:dyDescent="0.45">
      <c r="A32" s="263" t="s">
        <v>116</v>
      </c>
      <c r="B32" s="263"/>
      <c r="C32" s="263"/>
      <c r="D32" s="263"/>
      <c r="E32" s="267"/>
      <c r="F32" s="92">
        <v>12</v>
      </c>
      <c r="G32" s="92">
        <v>20</v>
      </c>
      <c r="H32" s="92">
        <v>12</v>
      </c>
      <c r="I32" s="92">
        <v>20</v>
      </c>
      <c r="J32" s="92">
        <v>12</v>
      </c>
      <c r="K32" s="92">
        <v>20</v>
      </c>
      <c r="L32" s="92">
        <v>12</v>
      </c>
      <c r="M32" s="92">
        <v>20</v>
      </c>
      <c r="N32" s="92">
        <v>12</v>
      </c>
      <c r="O32" s="92">
        <v>20</v>
      </c>
      <c r="P32" s="92">
        <v>12</v>
      </c>
      <c r="Q32" s="92">
        <v>20</v>
      </c>
      <c r="R32" s="92">
        <v>12</v>
      </c>
      <c r="S32" s="92">
        <v>20</v>
      </c>
      <c r="T32" s="92">
        <v>12</v>
      </c>
      <c r="U32" s="92">
        <v>20</v>
      </c>
      <c r="V32" s="92">
        <v>12</v>
      </c>
      <c r="W32" s="92">
        <v>20</v>
      </c>
      <c r="X32" s="92">
        <v>12</v>
      </c>
      <c r="Y32" s="92">
        <v>20</v>
      </c>
      <c r="Z32" s="92">
        <v>12</v>
      </c>
      <c r="AA32" s="92">
        <v>20</v>
      </c>
      <c r="AB32" s="92">
        <v>12</v>
      </c>
      <c r="AC32" s="92">
        <v>20</v>
      </c>
      <c r="AD32" s="92">
        <v>12</v>
      </c>
      <c r="AE32" s="92">
        <v>20</v>
      </c>
      <c r="AF32" s="92">
        <v>12</v>
      </c>
      <c r="AG32" s="92">
        <v>20</v>
      </c>
      <c r="AH32" s="92">
        <v>12</v>
      </c>
      <c r="AI32" s="92">
        <v>20</v>
      </c>
      <c r="AJ32" s="92">
        <v>10</v>
      </c>
      <c r="AK32" s="71"/>
      <c r="AL32" s="72"/>
      <c r="AM32" s="246"/>
      <c r="AN32" s="246"/>
    </row>
    <row r="33" spans="1:40" ht="15" customHeight="1" x14ac:dyDescent="0.45">
      <c r="A33" s="66"/>
      <c r="B33" s="66"/>
      <c r="C33" s="66"/>
      <c r="D33" s="66"/>
      <c r="E33" s="66"/>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6"/>
      <c r="AL33" s="66"/>
      <c r="AM33" s="62"/>
    </row>
    <row r="34" spans="1:40" ht="5.0999999999999996" customHeight="1" x14ac:dyDescent="0.45">
      <c r="A34" s="83"/>
      <c r="B34" s="83"/>
      <c r="C34" s="83"/>
      <c r="D34"/>
      <c r="E34"/>
      <c r="F34"/>
      <c r="G34"/>
      <c r="H34"/>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102"/>
      <c r="AK34" s="60"/>
      <c r="AL34" s="66"/>
      <c r="AM34" s="66"/>
      <c r="AN34" s="62"/>
    </row>
    <row r="35" spans="1:40" ht="5.0999999999999996" customHeight="1" x14ac:dyDescent="0.45">
      <c r="A35" s="83"/>
      <c r="B35" s="83"/>
      <c r="C35" s="83"/>
      <c r="D35"/>
      <c r="E35"/>
      <c r="F35"/>
      <c r="G35"/>
      <c r="H35"/>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102"/>
      <c r="AK35" s="60"/>
      <c r="AL35" s="66"/>
      <c r="AM35" s="66"/>
      <c r="AN35" s="62"/>
    </row>
    <row r="36" spans="1:40" ht="5.0999999999999996" customHeight="1" x14ac:dyDescent="0.45">
      <c r="A36" s="83"/>
      <c r="B36" s="83"/>
      <c r="C36" s="83"/>
      <c r="D36"/>
      <c r="E36"/>
      <c r="F36"/>
      <c r="G36"/>
      <c r="H36"/>
      <c r="I36" s="60"/>
      <c r="J36" s="60"/>
      <c r="K36" s="60"/>
      <c r="L36" s="60"/>
      <c r="M36" s="60"/>
      <c r="N36" s="60"/>
      <c r="O36" s="60"/>
      <c r="P36" s="60"/>
      <c r="Q36" s="60"/>
      <c r="R36" s="60"/>
      <c r="S36" s="60"/>
      <c r="T36" s="60"/>
      <c r="U36" s="60"/>
      <c r="V36" s="60"/>
      <c r="W36" s="60"/>
      <c r="X36" s="60"/>
      <c r="Y36" s="60"/>
      <c r="Z36" s="60"/>
      <c r="AA36" s="60"/>
      <c r="AB36" s="60"/>
      <c r="AC36" s="60"/>
      <c r="AD36" s="60"/>
      <c r="AE36" s="60"/>
      <c r="AF36" s="60"/>
      <c r="AG36" s="60"/>
      <c r="AH36" s="60"/>
      <c r="AI36" s="60"/>
      <c r="AJ36" s="102"/>
      <c r="AK36" s="60"/>
      <c r="AL36" s="66"/>
      <c r="AM36" s="66"/>
      <c r="AN36" s="62"/>
    </row>
    <row r="37" spans="1:40" ht="18" customHeight="1" x14ac:dyDescent="0.45">
      <c r="A37" s="67" t="s">
        <v>165</v>
      </c>
      <c r="B37" s="60"/>
      <c r="D37" s="60"/>
      <c r="E37" s="60"/>
      <c r="F37" s="60"/>
      <c r="G37" s="60"/>
      <c r="H37" s="60"/>
      <c r="I37" s="60"/>
      <c r="J37" s="60"/>
      <c r="K37" s="60"/>
    </row>
    <row r="38" spans="1:40" ht="18" customHeight="1" x14ac:dyDescent="0.45">
      <c r="A38" s="105" t="s">
        <v>166</v>
      </c>
      <c r="B38" s="105"/>
      <c r="M38" s="67" t="s">
        <v>167</v>
      </c>
      <c r="N38" s="60"/>
      <c r="P38" s="60"/>
      <c r="Q38" s="60"/>
      <c r="R38" s="60"/>
      <c r="S38" s="60"/>
      <c r="T38" s="60"/>
      <c r="U38" s="118" t="str">
        <f>IF(COUNTIF(M40:M43,"○")&gt;1,"いずれか１つを選択してください。","")</f>
        <v/>
      </c>
      <c r="V38" s="60"/>
      <c r="W38" s="60"/>
      <c r="X38" s="60"/>
      <c r="Y38" s="60"/>
      <c r="Z38" s="60"/>
      <c r="AA38" s="60"/>
      <c r="AB38" s="60"/>
      <c r="AC38" s="60"/>
      <c r="AD38" s="60"/>
      <c r="AE38" s="60"/>
      <c r="AF38" s="60"/>
      <c r="AG38" s="60"/>
      <c r="AH38" s="60"/>
      <c r="AI38" s="60"/>
      <c r="AJ38" s="60"/>
      <c r="AK38" s="102"/>
      <c r="AL38" s="60"/>
      <c r="AM38" s="66"/>
      <c r="AN38" s="66"/>
    </row>
    <row r="39" spans="1:40" ht="18.75" customHeight="1" x14ac:dyDescent="0.45">
      <c r="A39" s="261"/>
      <c r="B39" s="261"/>
      <c r="C39" s="261"/>
      <c r="D39" s="103">
        <f>IF(S2=1,10,IF(S2=2,11,IF(S2=3,12,S2-3)))</f>
        <v>1</v>
      </c>
      <c r="E39" s="103">
        <f>IF(S2=1,11,IF(S2=2,12,S2-2))</f>
        <v>2</v>
      </c>
      <c r="F39" s="262">
        <f>IF(S2=1,12,S2-1)</f>
        <v>3</v>
      </c>
      <c r="G39" s="262"/>
      <c r="H39" s="262"/>
      <c r="I39" s="252" t="s">
        <v>168</v>
      </c>
      <c r="J39" s="252"/>
      <c r="K39" s="252"/>
      <c r="M39" s="253" t="s">
        <v>169</v>
      </c>
      <c r="N39" s="263"/>
      <c r="O39" s="263"/>
      <c r="P39" s="263"/>
      <c r="Q39" s="263"/>
      <c r="R39" s="263"/>
      <c r="S39" s="263"/>
      <c r="T39" s="263"/>
      <c r="U39" s="263"/>
      <c r="V39" s="263"/>
      <c r="W39" s="263"/>
      <c r="X39" s="263"/>
      <c r="Y39" s="263"/>
      <c r="Z39" s="263"/>
      <c r="AA39" s="263"/>
      <c r="AB39" s="263"/>
      <c r="AC39" s="263"/>
      <c r="AD39" s="263"/>
      <c r="AE39" s="263"/>
      <c r="AF39" s="263"/>
      <c r="AG39" s="263"/>
      <c r="AH39" s="264" t="s">
        <v>170</v>
      </c>
      <c r="AI39" s="265"/>
      <c r="AJ39" s="265"/>
      <c r="AK39" s="265"/>
      <c r="AL39" s="266"/>
      <c r="AM39" s="259" t="s">
        <v>171</v>
      </c>
      <c r="AN39" s="259"/>
    </row>
    <row r="40" spans="1:40" ht="18" customHeight="1" x14ac:dyDescent="0.45">
      <c r="A40" s="259" t="s">
        <v>172</v>
      </c>
      <c r="B40" s="259"/>
      <c r="C40" s="259"/>
      <c r="D40" s="104"/>
      <c r="E40" s="104"/>
      <c r="F40" s="268"/>
      <c r="G40" s="268"/>
      <c r="H40" s="268"/>
      <c r="I40" s="253">
        <f>SUM(D40:F40)</f>
        <v>0</v>
      </c>
      <c r="J40" s="263"/>
      <c r="K40" s="267"/>
      <c r="M40" s="273"/>
      <c r="N40" s="249" t="s">
        <v>174</v>
      </c>
      <c r="O40" s="276"/>
      <c r="P40" s="277"/>
      <c r="Q40" s="282" t="s">
        <v>175</v>
      </c>
      <c r="R40" s="283"/>
      <c r="S40" s="283"/>
      <c r="T40" s="283"/>
      <c r="U40" s="283"/>
      <c r="V40" s="283"/>
      <c r="W40" s="283"/>
      <c r="X40" s="283"/>
      <c r="Y40" s="283"/>
      <c r="Z40" s="283"/>
      <c r="AA40" s="283"/>
      <c r="AB40" s="283"/>
      <c r="AC40" s="283"/>
      <c r="AD40" s="283"/>
      <c r="AE40" s="283"/>
      <c r="AF40" s="283"/>
      <c r="AG40" s="284"/>
      <c r="AH40" s="272">
        <f>SUM(F32:AJ32)</f>
        <v>490</v>
      </c>
      <c r="AI40" s="255"/>
      <c r="AJ40" s="113" t="s">
        <v>176</v>
      </c>
      <c r="AK40" s="272">
        <f>ROUNDUP(AH40/450,0)</f>
        <v>2</v>
      </c>
      <c r="AL40" s="255"/>
      <c r="AM40" s="252">
        <f>MIN(AH40:AK42)</f>
        <v>0</v>
      </c>
      <c r="AN40" s="252"/>
    </row>
    <row r="41" spans="1:40" ht="18" customHeight="1" x14ac:dyDescent="0.45">
      <c r="A41" s="259" t="s">
        <v>177</v>
      </c>
      <c r="B41" s="259"/>
      <c r="C41" s="259"/>
      <c r="D41" s="104"/>
      <c r="E41" s="104"/>
      <c r="F41" s="268"/>
      <c r="G41" s="268"/>
      <c r="H41" s="268"/>
      <c r="I41" s="253">
        <f>SUM(D41:H41)*0.1</f>
        <v>0</v>
      </c>
      <c r="J41" s="263"/>
      <c r="K41" s="267"/>
      <c r="M41" s="274"/>
      <c r="N41" s="250"/>
      <c r="O41" s="278"/>
      <c r="P41" s="279"/>
      <c r="Q41" s="269" t="s">
        <v>178</v>
      </c>
      <c r="R41" s="270"/>
      <c r="S41" s="270"/>
      <c r="T41" s="270"/>
      <c r="U41" s="270"/>
      <c r="V41" s="270"/>
      <c r="W41" s="270"/>
      <c r="X41" s="270"/>
      <c r="Y41" s="270"/>
      <c r="Z41" s="270"/>
      <c r="AA41" s="270"/>
      <c r="AB41" s="270"/>
      <c r="AC41" s="270"/>
      <c r="AD41" s="270"/>
      <c r="AE41" s="270"/>
      <c r="AF41" s="270"/>
      <c r="AG41" s="271"/>
      <c r="AH41" s="253">
        <f>COUNTA(B12:B30)</f>
        <v>1</v>
      </c>
      <c r="AI41" s="263"/>
      <c r="AJ41" s="119" t="s">
        <v>179</v>
      </c>
      <c r="AK41" s="272">
        <f>ROUNDUP(AH41/10,0)</f>
        <v>1</v>
      </c>
      <c r="AL41" s="255"/>
      <c r="AM41" s="252"/>
      <c r="AN41" s="252"/>
    </row>
    <row r="42" spans="1:40" ht="18" customHeight="1" x14ac:dyDescent="0.45">
      <c r="A42" s="252" t="s">
        <v>168</v>
      </c>
      <c r="B42" s="252"/>
      <c r="C42" s="252"/>
      <c r="D42" s="74">
        <f>D40+D41*0.1</f>
        <v>0</v>
      </c>
      <c r="E42" s="74">
        <f>E40+E41*0.1</f>
        <v>0</v>
      </c>
      <c r="F42" s="253">
        <f t="shared" ref="F42" si="3">F40+F41*0.1</f>
        <v>0</v>
      </c>
      <c r="G42" s="263"/>
      <c r="H42" s="267"/>
      <c r="I42" s="253">
        <f>SUM(D42:H42)</f>
        <v>0</v>
      </c>
      <c r="J42" s="263"/>
      <c r="K42" s="267"/>
      <c r="M42" s="275"/>
      <c r="N42" s="251"/>
      <c r="O42" s="280"/>
      <c r="P42" s="281"/>
      <c r="Q42" s="269" t="s">
        <v>180</v>
      </c>
      <c r="R42" s="270"/>
      <c r="S42" s="270"/>
      <c r="T42" s="270"/>
      <c r="U42" s="270"/>
      <c r="V42" s="270"/>
      <c r="W42" s="270"/>
      <c r="X42" s="270"/>
      <c r="Y42" s="270"/>
      <c r="Z42" s="270"/>
      <c r="AA42" s="270"/>
      <c r="AB42" s="270"/>
      <c r="AC42" s="270"/>
      <c r="AD42" s="270"/>
      <c r="AE42" s="270"/>
      <c r="AF42" s="270"/>
      <c r="AG42" s="271"/>
      <c r="AH42" s="272">
        <f>ROUNDDOWN(I44,1)</f>
        <v>0</v>
      </c>
      <c r="AI42" s="255"/>
      <c r="AJ42" s="120" t="s">
        <v>179</v>
      </c>
      <c r="AK42" s="272">
        <f>ROUNDUP(IF(X44="",AH42/40,IF(X44="○",AH42/50)),0)</f>
        <v>0</v>
      </c>
      <c r="AL42" s="255"/>
      <c r="AM42" s="252"/>
      <c r="AN42" s="252"/>
    </row>
    <row r="43" spans="1:40" ht="18" customHeight="1" x14ac:dyDescent="0.45">
      <c r="A43" s="62" t="s">
        <v>181</v>
      </c>
      <c r="B43" s="59"/>
      <c r="H43" s="60" t="s">
        <v>182</v>
      </c>
      <c r="M43" s="104"/>
      <c r="N43" s="269" t="s">
        <v>183</v>
      </c>
      <c r="O43" s="270"/>
      <c r="P43" s="270"/>
      <c r="Q43" s="270"/>
      <c r="R43" s="270"/>
      <c r="S43" s="270"/>
      <c r="T43" s="270"/>
      <c r="U43" s="270"/>
      <c r="V43" s="270"/>
      <c r="W43" s="270"/>
      <c r="X43" s="270"/>
      <c r="Y43" s="270"/>
      <c r="Z43" s="270"/>
      <c r="AA43" s="270"/>
      <c r="AB43" s="270"/>
      <c r="AC43" s="270"/>
      <c r="AD43" s="270"/>
      <c r="AE43" s="270"/>
      <c r="AF43" s="270"/>
      <c r="AG43" s="271"/>
      <c r="AH43" s="285"/>
      <c r="AI43" s="285"/>
      <c r="AJ43" s="285"/>
      <c r="AK43" s="285"/>
      <c r="AL43" s="285"/>
      <c r="AM43" s="253" cm="1">
        <f t="array" ref="AM43">ROUNDUP(_xlfn.IFS(AM40&lt;2,1,AND(AM40&lt;=2,AM40&lt;6),AM40-1,AM40&gt;=6,AM40/2*3),1)</f>
        <v>1</v>
      </c>
      <c r="AN43" s="267"/>
    </row>
    <row r="44" spans="1:40" ht="18" customHeight="1" x14ac:dyDescent="0.45">
      <c r="B44" s="62"/>
      <c r="I44" s="252">
        <f>I42/3</f>
        <v>0</v>
      </c>
      <c r="J44" s="252"/>
      <c r="K44" s="252"/>
      <c r="M44" s="107" t="s">
        <v>184</v>
      </c>
      <c r="N44" s="117"/>
      <c r="O44" s="115"/>
      <c r="P44" s="115"/>
      <c r="Q44" s="115"/>
      <c r="R44" s="115"/>
      <c r="S44" s="115"/>
      <c r="T44" s="115"/>
      <c r="U44" s="115"/>
      <c r="V44" s="115"/>
      <c r="W44" s="115"/>
      <c r="X44" s="286"/>
      <c r="Y44" s="287"/>
      <c r="Z44" s="115"/>
      <c r="AA44" s="115"/>
      <c r="AB44" s="115"/>
      <c r="AC44" s="115"/>
      <c r="AD44" s="115"/>
      <c r="AE44" s="115"/>
      <c r="AF44" s="115"/>
      <c r="AG44" s="115"/>
      <c r="AH44" s="115"/>
      <c r="AI44" s="115"/>
      <c r="AJ44" s="115"/>
      <c r="AK44" s="115"/>
      <c r="AL44" s="115"/>
      <c r="AM44" s="115"/>
      <c r="AN44" s="115"/>
    </row>
    <row r="45" spans="1:40" ht="14.25" customHeight="1" x14ac:dyDescent="0.45">
      <c r="B45" s="62"/>
      <c r="I45" s="66"/>
      <c r="J45" s="66"/>
      <c r="K45" s="66"/>
      <c r="M45" s="60" t="s">
        <v>185</v>
      </c>
      <c r="N45" s="118"/>
      <c r="O45" s="116"/>
      <c r="P45" s="116"/>
      <c r="Q45" s="116"/>
      <c r="R45" s="116"/>
      <c r="S45" s="116"/>
      <c r="T45" s="116"/>
      <c r="U45" s="116"/>
      <c r="V45" s="116"/>
      <c r="W45" s="116"/>
      <c r="X45" s="114"/>
      <c r="Y45" s="114"/>
      <c r="Z45" s="116"/>
      <c r="AA45" s="116"/>
      <c r="AB45" s="116"/>
      <c r="AC45" s="116"/>
      <c r="AD45" s="116"/>
      <c r="AE45" s="116"/>
      <c r="AF45" s="116"/>
      <c r="AG45" s="116"/>
      <c r="AH45" s="116"/>
      <c r="AI45" s="116"/>
      <c r="AJ45" s="116"/>
      <c r="AK45" s="116"/>
      <c r="AL45" s="116"/>
      <c r="AM45" s="116"/>
      <c r="AN45" s="116"/>
    </row>
    <row r="46" spans="1:40" ht="13.5" customHeight="1" x14ac:dyDescent="0.45">
      <c r="B46" s="62"/>
      <c r="I46" s="66"/>
      <c r="J46" s="66"/>
      <c r="K46" s="66"/>
      <c r="M46" s="60" t="s">
        <v>186</v>
      </c>
      <c r="N46" s="118"/>
      <c r="O46" s="116"/>
      <c r="P46" s="116"/>
      <c r="Q46" s="116"/>
      <c r="R46" s="116"/>
      <c r="S46" s="116"/>
      <c r="T46" s="116"/>
      <c r="U46" s="116"/>
      <c r="V46" s="116"/>
      <c r="W46" s="116"/>
      <c r="X46" s="114"/>
      <c r="Y46" s="114"/>
      <c r="Z46" s="116"/>
      <c r="AA46" s="116"/>
      <c r="AB46" s="116"/>
      <c r="AC46" s="116"/>
      <c r="AD46" s="116"/>
      <c r="AE46" s="116"/>
      <c r="AF46" s="116"/>
      <c r="AG46" s="116"/>
      <c r="AH46" s="116"/>
      <c r="AI46" s="116"/>
      <c r="AJ46" s="116"/>
      <c r="AK46" s="116"/>
      <c r="AL46" s="116"/>
      <c r="AM46" s="116"/>
      <c r="AN46" s="116"/>
    </row>
    <row r="47" spans="1:40" ht="13.5" customHeight="1" x14ac:dyDescent="0.45">
      <c r="A47" s="83"/>
      <c r="B47" s="83"/>
      <c r="C47" s="83"/>
      <c r="D47" s="83"/>
      <c r="E47" s="83"/>
      <c r="F47" s="83"/>
      <c r="G47" s="83"/>
      <c r="H47" s="83"/>
      <c r="I47" s="83"/>
      <c r="J47" s="60"/>
      <c r="K47" s="60"/>
      <c r="L47" s="60"/>
      <c r="M47" s="288" t="s">
        <v>187</v>
      </c>
      <c r="N47" s="288"/>
      <c r="O47" s="288"/>
      <c r="P47" s="288"/>
      <c r="Q47" s="288"/>
      <c r="R47" s="288"/>
      <c r="S47" s="288"/>
      <c r="T47" s="288"/>
      <c r="U47" s="288"/>
      <c r="V47" s="288"/>
      <c r="W47" s="288"/>
      <c r="X47" s="288"/>
      <c r="Y47" s="288"/>
      <c r="Z47" s="288"/>
      <c r="AA47" s="288"/>
      <c r="AB47" s="288"/>
      <c r="AC47" s="288"/>
      <c r="AD47" s="288"/>
      <c r="AE47" s="288"/>
      <c r="AF47" s="288"/>
      <c r="AG47" s="288"/>
      <c r="AH47" s="288"/>
      <c r="AI47" s="288"/>
      <c r="AJ47" s="288"/>
      <c r="AK47" s="288"/>
      <c r="AL47" s="288"/>
      <c r="AM47" s="288"/>
      <c r="AN47" s="288"/>
    </row>
    <row r="48" spans="1:40" ht="4.5" customHeight="1" x14ac:dyDescent="0.45">
      <c r="A48" s="83"/>
      <c r="B48" s="83"/>
      <c r="C48" s="83"/>
      <c r="D48" s="83"/>
      <c r="E48" s="83"/>
      <c r="F48" s="83"/>
      <c r="G48" s="83"/>
      <c r="H48" s="83"/>
      <c r="I48" s="83"/>
      <c r="J48" s="60"/>
      <c r="K48" s="60"/>
      <c r="L48" s="60"/>
      <c r="M48" s="102"/>
      <c r="N48" s="60"/>
      <c r="W48" s="66"/>
      <c r="X48" s="60"/>
      <c r="Y48" s="60"/>
      <c r="Z48" s="60"/>
      <c r="AA48" s="60"/>
      <c r="AB48" s="60"/>
      <c r="AC48" s="60"/>
      <c r="AD48" s="60"/>
      <c r="AE48" s="60"/>
      <c r="AF48" s="60"/>
      <c r="AG48" s="60"/>
      <c r="AH48" s="60"/>
      <c r="AI48" s="60"/>
      <c r="AJ48" s="102"/>
      <c r="AK48" s="60"/>
      <c r="AL48" s="66"/>
      <c r="AM48" s="66"/>
      <c r="AN48" s="62"/>
    </row>
    <row r="49" spans="1:40" ht="21" customHeight="1" x14ac:dyDescent="0.45">
      <c r="A49" s="67" t="s">
        <v>188</v>
      </c>
      <c r="B49" s="59"/>
      <c r="C49" s="63"/>
      <c r="D49" s="63"/>
      <c r="E49" s="63"/>
      <c r="F49" s="63"/>
      <c r="G49" s="62"/>
      <c r="H49" s="62"/>
      <c r="I49" s="62"/>
      <c r="J49" s="62"/>
      <c r="K49" s="62"/>
      <c r="L49" s="62"/>
      <c r="M49" s="62"/>
      <c r="N49" s="62"/>
      <c r="O49" s="62"/>
      <c r="P49" s="62"/>
      <c r="Q49" s="62"/>
      <c r="R49" s="62"/>
      <c r="S49" s="62"/>
      <c r="T49" s="62"/>
      <c r="U49" s="62"/>
      <c r="V49" s="62"/>
      <c r="W49" s="62"/>
      <c r="X49" s="62"/>
      <c r="Y49" s="62"/>
      <c r="Z49" s="62"/>
      <c r="AA49" s="62"/>
      <c r="AB49" s="62"/>
      <c r="AC49" s="62"/>
      <c r="AD49" s="62"/>
      <c r="AE49" s="62"/>
      <c r="AF49" s="62"/>
      <c r="AG49" s="62"/>
      <c r="AH49" s="62"/>
      <c r="AI49" s="62"/>
      <c r="AJ49" s="62"/>
      <c r="AK49" s="62"/>
      <c r="AL49" s="63"/>
      <c r="AM49" s="63"/>
      <c r="AN49" s="62"/>
    </row>
    <row r="50" spans="1:40" ht="24.9" customHeight="1" x14ac:dyDescent="0.45">
      <c r="A50" s="62"/>
      <c r="B50" s="66"/>
      <c r="C50" s="289" t="s">
        <v>156</v>
      </c>
      <c r="D50" s="290"/>
      <c r="E50" s="291" t="str">
        <f>IF(VLOOKUP($AK$1,選択肢!$A$1:$J$32,E55,FALSE)=0,"-",VLOOKUP($AK$1,選択肢!$A$1:$J$32,E55,FALSE))</f>
        <v>サービス提供責任者</v>
      </c>
      <c r="F50" s="291"/>
      <c r="G50" s="291"/>
      <c r="H50" s="291"/>
      <c r="I50" s="289" t="str">
        <f>IF(VLOOKUP($AK$1,選択肢!$A$1:$J$32,I55,FALSE)=0,"-",VLOOKUP($AK$1,選択肢!$A$1:$J$32,I55,FALSE))</f>
        <v>従業者</v>
      </c>
      <c r="J50" s="290"/>
      <c r="K50" s="290"/>
      <c r="L50" s="290"/>
      <c r="M50" s="290"/>
      <c r="N50" s="292"/>
      <c r="O50" s="289" t="s">
        <v>296</v>
      </c>
      <c r="P50" s="290"/>
      <c r="Q50" s="290"/>
      <c r="R50" s="290"/>
      <c r="S50" s="290"/>
      <c r="T50" s="292"/>
      <c r="U50" s="293"/>
      <c r="V50" s="293"/>
      <c r="W50" s="293"/>
      <c r="X50" s="293"/>
      <c r="Y50" s="293"/>
      <c r="Z50" s="293"/>
      <c r="AA50" s="293"/>
      <c r="AB50" s="293"/>
      <c r="AC50" s="293"/>
      <c r="AD50" s="293"/>
      <c r="AE50" s="293"/>
      <c r="AF50" s="293"/>
      <c r="AG50" s="293"/>
      <c r="AH50" s="293"/>
      <c r="AI50" s="293"/>
      <c r="AJ50" s="293"/>
      <c r="AK50" s="293"/>
      <c r="AL50" s="293"/>
      <c r="AM50" s="293"/>
      <c r="AN50" s="62"/>
    </row>
    <row r="51" spans="1:40" ht="18" customHeight="1" x14ac:dyDescent="0.45">
      <c r="A51" s="62"/>
      <c r="B51" s="66"/>
      <c r="C51" s="98" t="s">
        <v>189</v>
      </c>
      <c r="D51" s="98" t="s">
        <v>190</v>
      </c>
      <c r="E51" s="97" t="s">
        <v>189</v>
      </c>
      <c r="F51" s="297" t="s">
        <v>190</v>
      </c>
      <c r="G51" s="297"/>
      <c r="H51" s="297"/>
      <c r="I51" s="294" t="s">
        <v>189</v>
      </c>
      <c r="J51" s="295"/>
      <c r="K51" s="296"/>
      <c r="L51" s="294" t="s">
        <v>190</v>
      </c>
      <c r="M51" s="295"/>
      <c r="N51" s="296"/>
      <c r="O51" s="294" t="s">
        <v>189</v>
      </c>
      <c r="P51" s="295"/>
      <c r="Q51" s="296"/>
      <c r="R51" s="294" t="s">
        <v>190</v>
      </c>
      <c r="S51" s="295"/>
      <c r="T51" s="296"/>
      <c r="U51" s="298"/>
      <c r="V51" s="298"/>
      <c r="W51" s="298"/>
      <c r="X51" s="298"/>
      <c r="Y51" s="298"/>
      <c r="Z51" s="298"/>
      <c r="AA51" s="298"/>
      <c r="AB51" s="298"/>
      <c r="AC51" s="298"/>
      <c r="AD51" s="298"/>
      <c r="AE51" s="298"/>
      <c r="AF51" s="298"/>
      <c r="AG51" s="298"/>
      <c r="AH51" s="298"/>
      <c r="AI51" s="298"/>
      <c r="AJ51" s="298"/>
      <c r="AK51" s="298"/>
      <c r="AL51" s="112"/>
      <c r="AM51" s="112"/>
      <c r="AN51" s="62"/>
    </row>
    <row r="52" spans="1:40" ht="18" customHeight="1" x14ac:dyDescent="0.45">
      <c r="A52" s="62"/>
      <c r="B52" s="74" t="s">
        <v>191</v>
      </c>
      <c r="C52" s="97">
        <f>COUNTIFS($B$11:$B$30,C$50,$C$11:$C$30,"A",$E$11:$E$30,"*")</f>
        <v>0</v>
      </c>
      <c r="D52" s="97">
        <f>COUNTIFS($B$11:$B$30,C$50,$C$11:$C$30,"B",$E$11:$E$30,"*")</f>
        <v>0</v>
      </c>
      <c r="E52" s="97">
        <f>COUNTIFS($B$11:$B$30,E$50,$C$11:$C$30,"A",$E$11:$E$30,"*")</f>
        <v>0</v>
      </c>
      <c r="F52" s="294">
        <f>COUNTIFS($B$11:$B$30,E$50,$C$11:$C$30,"B",$E$11:$E$30,"*")</f>
        <v>0</v>
      </c>
      <c r="G52" s="295"/>
      <c r="H52" s="296"/>
      <c r="I52" s="294">
        <f>COUNTIFS($B$11:$B$30,I$50,$C$11:$C$30,"A",$E$11:$E$30,"*")</f>
        <v>0</v>
      </c>
      <c r="J52" s="295"/>
      <c r="K52" s="296"/>
      <c r="L52" s="294">
        <f>COUNTIFS($B$11:$B$30,I$50,$C$11:$C$30,"B",$E$11:$E$30,"*")</f>
        <v>0</v>
      </c>
      <c r="M52" s="295"/>
      <c r="N52" s="296"/>
      <c r="O52" s="294">
        <f>SUM(E52,I52)</f>
        <v>0</v>
      </c>
      <c r="P52" s="295"/>
      <c r="Q52" s="296"/>
      <c r="R52" s="294">
        <f>SUM(F52,L52)</f>
        <v>0</v>
      </c>
      <c r="S52" s="295"/>
      <c r="T52" s="296"/>
      <c r="U52" s="298"/>
      <c r="V52" s="298"/>
      <c r="W52" s="298"/>
      <c r="X52" s="298"/>
      <c r="Y52" s="298"/>
      <c r="Z52" s="298"/>
      <c r="AA52" s="298"/>
      <c r="AB52" s="298"/>
      <c r="AC52" s="298"/>
      <c r="AD52" s="298"/>
      <c r="AE52" s="298"/>
      <c r="AF52" s="298"/>
      <c r="AG52" s="298"/>
      <c r="AH52" s="298"/>
      <c r="AI52" s="298"/>
      <c r="AJ52" s="298"/>
      <c r="AK52" s="298"/>
      <c r="AL52" s="112"/>
      <c r="AM52" s="112"/>
      <c r="AN52" s="62"/>
    </row>
    <row r="53" spans="1:40" ht="18" customHeight="1" x14ac:dyDescent="0.45">
      <c r="A53" s="62"/>
      <c r="B53" s="80" t="s">
        <v>192</v>
      </c>
      <c r="C53" s="106"/>
      <c r="D53" s="106"/>
      <c r="E53" s="97">
        <f>COUNTIFS($B$11:$B$30,E$50,$C$11:$C$30,"C",$E$11:$E$30,"*")</f>
        <v>0</v>
      </c>
      <c r="F53" s="294">
        <f>COUNTIFS($B$11:$B$30,E$50,$C$11:$C$30,"D",$E$11:$E$30,"*")</f>
        <v>0</v>
      </c>
      <c r="G53" s="295"/>
      <c r="H53" s="296"/>
      <c r="I53" s="294">
        <f>COUNTIFS($B$11:$B$30,I$50,$C$11:$C$30,"C",$E$11:$E$30,"*")</f>
        <v>0</v>
      </c>
      <c r="J53" s="295"/>
      <c r="K53" s="296"/>
      <c r="L53" s="294">
        <f>COUNTIFS($B$11:$B$30,I$50,$C$11:$C$30,"D",$E$11:$E$30,"*")</f>
        <v>0</v>
      </c>
      <c r="M53" s="295"/>
      <c r="N53" s="296"/>
      <c r="O53" s="294">
        <f>SUM(E53,I53)</f>
        <v>0</v>
      </c>
      <c r="P53" s="295"/>
      <c r="Q53" s="296"/>
      <c r="R53" s="294">
        <f>SUM(F53,L53)</f>
        <v>0</v>
      </c>
      <c r="S53" s="295"/>
      <c r="T53" s="296"/>
      <c r="U53" s="298"/>
      <c r="V53" s="298"/>
      <c r="W53" s="298"/>
      <c r="X53" s="298"/>
      <c r="Y53" s="298"/>
      <c r="Z53" s="298"/>
      <c r="AA53" s="298"/>
      <c r="AB53" s="298"/>
      <c r="AC53" s="298"/>
      <c r="AD53" s="298"/>
      <c r="AE53" s="298"/>
      <c r="AF53" s="298"/>
      <c r="AG53" s="298"/>
      <c r="AH53" s="298"/>
      <c r="AI53" s="298"/>
      <c r="AJ53" s="298"/>
      <c r="AK53" s="298"/>
      <c r="AL53" s="112"/>
      <c r="AM53" s="112"/>
      <c r="AN53" s="62"/>
    </row>
    <row r="54" spans="1:40" ht="18" customHeight="1" x14ac:dyDescent="0.45">
      <c r="A54" s="62"/>
      <c r="B54" s="80" t="s">
        <v>193</v>
      </c>
      <c r="C54" s="300"/>
      <c r="D54" s="301"/>
      <c r="E54" s="294">
        <f>IF($AK$3="４週",SUMIFS($AK$11:$AK$30,$B$11:$B$30,E50)/4/$AH$5,IF($AK$3="歴月",SUMIFS($AK$11:$AK$30,$B$11:$B$30,E50)/$AL$5,"記載する期間を選択してください"))</f>
        <v>0</v>
      </c>
      <c r="F54" s="295"/>
      <c r="G54" s="295"/>
      <c r="H54" s="296"/>
      <c r="I54" s="294">
        <f>IF($AK$3="４週",SUMIFS($AK$11:$AK$30,$B$11:$B$30,I50)/4/$AH$5,IF($AK$3="歴月",SUMIFS($AK$11:$AK$30,$B$11:$B$30,I50)/$AL$5,"記載する期間を選択してください"))</f>
        <v>0</v>
      </c>
      <c r="J54" s="295"/>
      <c r="K54" s="295"/>
      <c r="L54" s="295"/>
      <c r="M54" s="295"/>
      <c r="N54" s="296"/>
      <c r="O54" s="294">
        <f>ROUNDDOWN(SUM(E54:N54),1)</f>
        <v>0</v>
      </c>
      <c r="P54" s="295"/>
      <c r="Q54" s="295"/>
      <c r="R54" s="295"/>
      <c r="S54" s="295"/>
      <c r="T54" s="296"/>
      <c r="U54" s="298"/>
      <c r="V54" s="298"/>
      <c r="W54" s="298"/>
      <c r="X54" s="298"/>
      <c r="Y54" s="298"/>
      <c r="Z54" s="298"/>
      <c r="AA54" s="298"/>
      <c r="AB54" s="298"/>
      <c r="AC54" s="298"/>
      <c r="AD54" s="298"/>
      <c r="AE54" s="298"/>
      <c r="AF54" s="298"/>
      <c r="AG54" s="298"/>
      <c r="AH54" s="298"/>
      <c r="AI54" s="298"/>
      <c r="AJ54" s="298"/>
      <c r="AK54" s="298"/>
      <c r="AL54" s="298"/>
      <c r="AM54" s="298"/>
      <c r="AN54" s="62"/>
    </row>
    <row r="55" spans="1:40" ht="5.0999999999999996" customHeight="1" x14ac:dyDescent="0.45">
      <c r="A55" s="62"/>
      <c r="B55" s="59"/>
      <c r="C55" s="76">
        <v>2</v>
      </c>
      <c r="D55" s="76"/>
      <c r="E55" s="76">
        <v>3</v>
      </c>
      <c r="F55" s="76"/>
      <c r="G55" s="76"/>
      <c r="H55" s="76"/>
      <c r="I55" s="76">
        <v>4</v>
      </c>
      <c r="J55" s="76"/>
      <c r="K55" s="76"/>
      <c r="L55" s="76"/>
      <c r="M55" s="76"/>
      <c r="N55" s="76"/>
      <c r="O55" s="76">
        <v>5</v>
      </c>
      <c r="P55" s="76"/>
      <c r="Q55" s="76"/>
      <c r="R55" s="76"/>
      <c r="S55" s="76"/>
      <c r="T55" s="76"/>
      <c r="U55" s="76">
        <v>6</v>
      </c>
      <c r="V55" s="76"/>
      <c r="W55" s="76"/>
      <c r="X55" s="76"/>
      <c r="Y55" s="76"/>
      <c r="Z55" s="76"/>
      <c r="AA55" s="76">
        <v>7</v>
      </c>
      <c r="AB55" s="76"/>
      <c r="AC55" s="76"/>
      <c r="AD55" s="76"/>
      <c r="AE55" s="76"/>
      <c r="AF55" s="76"/>
      <c r="AG55" s="76">
        <v>8</v>
      </c>
      <c r="AH55" s="76"/>
      <c r="AI55" s="76"/>
      <c r="AJ55" s="76"/>
      <c r="AK55" s="76"/>
      <c r="AL55" s="76">
        <v>9</v>
      </c>
      <c r="AM55" s="96"/>
      <c r="AN55" s="62"/>
    </row>
    <row r="56" spans="1:40" ht="15" customHeight="1" x14ac:dyDescent="0.45">
      <c r="A56" s="60" t="s">
        <v>117</v>
      </c>
      <c r="B56" s="87"/>
      <c r="C56" s="88"/>
      <c r="D56" s="88"/>
      <c r="E56" s="88"/>
      <c r="F56" s="89"/>
      <c r="G56" s="88"/>
      <c r="H56" s="76"/>
      <c r="I56" s="76"/>
      <c r="J56" s="76"/>
      <c r="K56" s="76"/>
      <c r="L56" s="76"/>
      <c r="M56" s="76"/>
      <c r="N56" s="76"/>
      <c r="O56" s="76"/>
      <c r="P56" s="76"/>
      <c r="Q56" s="76"/>
      <c r="R56" s="76">
        <v>6</v>
      </c>
      <c r="S56" s="76"/>
      <c r="T56" s="76"/>
      <c r="U56" s="76"/>
      <c r="V56" s="76"/>
      <c r="W56" s="76"/>
      <c r="X56" s="76">
        <v>7</v>
      </c>
      <c r="Y56" s="76"/>
      <c r="Z56" s="76"/>
      <c r="AA56" s="76"/>
      <c r="AB56" s="76"/>
      <c r="AC56" s="76"/>
      <c r="AD56" s="76">
        <v>8</v>
      </c>
      <c r="AE56" s="76"/>
      <c r="AF56" s="76"/>
      <c r="AG56" s="77"/>
      <c r="AH56" s="77"/>
      <c r="AI56" s="77"/>
      <c r="AJ56" s="77">
        <v>9</v>
      </c>
      <c r="AK56" s="75"/>
      <c r="AL56" s="75"/>
      <c r="AM56" s="62"/>
    </row>
    <row r="57" spans="1:40" s="60" customFormat="1" ht="15" customHeight="1" x14ac:dyDescent="0.45">
      <c r="A57" s="60" t="s">
        <v>118</v>
      </c>
      <c r="B57" s="83"/>
      <c r="C57" s="83"/>
      <c r="D57" s="83"/>
      <c r="E57" s="83"/>
      <c r="F57" s="83"/>
      <c r="G57" s="83"/>
      <c r="H57" s="67"/>
      <c r="I57" s="67"/>
      <c r="J57" s="67"/>
      <c r="K57" s="67"/>
      <c r="L57" s="67"/>
      <c r="M57" s="67"/>
    </row>
    <row r="58" spans="1:40" s="60" customFormat="1" ht="15" customHeight="1" x14ac:dyDescent="0.45">
      <c r="A58" s="60" t="s">
        <v>119</v>
      </c>
      <c r="B58" s="83"/>
      <c r="C58" s="83"/>
      <c r="D58" s="83"/>
      <c r="E58" s="83"/>
      <c r="F58" s="83"/>
      <c r="G58" s="83"/>
      <c r="H58" s="67"/>
      <c r="I58" s="67"/>
      <c r="J58" s="67"/>
      <c r="K58" s="67"/>
      <c r="L58" s="67"/>
      <c r="M58" s="67"/>
    </row>
    <row r="59" spans="1:40" s="60" customFormat="1" ht="15" customHeight="1" x14ac:dyDescent="0.45">
      <c r="A59" s="60" t="s">
        <v>120</v>
      </c>
      <c r="B59" s="83"/>
      <c r="C59" s="83"/>
      <c r="D59" s="83"/>
      <c r="E59" s="83"/>
      <c r="F59" s="83"/>
      <c r="G59" s="83"/>
      <c r="H59" s="67"/>
      <c r="I59" s="67"/>
      <c r="J59" s="67"/>
      <c r="K59" s="67"/>
      <c r="L59" s="67"/>
      <c r="M59" s="67"/>
    </row>
    <row r="60" spans="1:40" s="60" customFormat="1" ht="15" customHeight="1" x14ac:dyDescent="0.45">
      <c r="A60" s="60" t="s">
        <v>121</v>
      </c>
      <c r="B60" s="83"/>
      <c r="C60" s="83"/>
      <c r="D60" s="83"/>
      <c r="E60" s="83"/>
      <c r="F60" s="83"/>
      <c r="G60" s="83"/>
      <c r="H60" s="67"/>
      <c r="I60" s="67"/>
      <c r="J60" s="67"/>
      <c r="K60" s="67"/>
      <c r="L60" s="67"/>
      <c r="M60" s="67"/>
    </row>
    <row r="61" spans="1:40" ht="15" customHeight="1" x14ac:dyDescent="0.45">
      <c r="A61" s="60" t="s">
        <v>122</v>
      </c>
      <c r="B61" s="90"/>
      <c r="C61" s="60"/>
      <c r="D61" s="60"/>
      <c r="E61" s="60"/>
      <c r="F61" s="60"/>
      <c r="G61" s="60"/>
    </row>
    <row r="62" spans="1:40" ht="15" customHeight="1" x14ac:dyDescent="0.45">
      <c r="A62" s="60" t="s">
        <v>297</v>
      </c>
      <c r="B62" s="90"/>
      <c r="C62" s="60"/>
      <c r="D62" s="60"/>
      <c r="E62" s="60"/>
      <c r="F62" s="60"/>
      <c r="G62" s="60"/>
    </row>
    <row r="63" spans="1:40" ht="15" customHeight="1" x14ac:dyDescent="0.45">
      <c r="A63" s="60"/>
      <c r="B63" s="74" t="s">
        <v>124</v>
      </c>
      <c r="C63" s="252" t="s">
        <v>125</v>
      </c>
      <c r="D63" s="252"/>
      <c r="E63" s="252"/>
      <c r="F63" s="60"/>
      <c r="G63" s="60"/>
    </row>
    <row r="64" spans="1:40" ht="15" customHeight="1" x14ac:dyDescent="0.45">
      <c r="A64" s="60"/>
      <c r="B64" s="93" t="s">
        <v>126</v>
      </c>
      <c r="C64" s="299" t="s">
        <v>127</v>
      </c>
      <c r="D64" s="299"/>
      <c r="E64" s="299"/>
      <c r="F64" s="60"/>
      <c r="G64" s="60"/>
    </row>
    <row r="65" spans="1:7" ht="15" customHeight="1" x14ac:dyDescent="0.45">
      <c r="A65" s="60"/>
      <c r="B65" s="93" t="s">
        <v>128</v>
      </c>
      <c r="C65" s="299" t="s">
        <v>129</v>
      </c>
      <c r="D65" s="299"/>
      <c r="E65" s="299"/>
      <c r="F65" s="60"/>
      <c r="G65" s="60"/>
    </row>
    <row r="66" spans="1:7" ht="15" customHeight="1" x14ac:dyDescent="0.45">
      <c r="A66" s="60"/>
      <c r="B66" s="93" t="s">
        <v>130</v>
      </c>
      <c r="C66" s="299" t="s">
        <v>131</v>
      </c>
      <c r="D66" s="299"/>
      <c r="E66" s="299"/>
      <c r="F66" s="60"/>
      <c r="G66" s="60"/>
    </row>
    <row r="67" spans="1:7" ht="15" customHeight="1" x14ac:dyDescent="0.45">
      <c r="A67" s="60"/>
      <c r="B67" s="93" t="s">
        <v>132</v>
      </c>
      <c r="C67" s="299" t="s">
        <v>133</v>
      </c>
      <c r="D67" s="299"/>
      <c r="E67" s="299"/>
      <c r="F67" s="60"/>
      <c r="G67" s="60"/>
    </row>
    <row r="68" spans="1:7" ht="15" customHeight="1" x14ac:dyDescent="0.45">
      <c r="A68" s="60"/>
      <c r="B68" s="60" t="s">
        <v>134</v>
      </c>
      <c r="C68" s="60"/>
      <c r="D68" s="60"/>
      <c r="E68" s="60"/>
      <c r="F68" s="60"/>
      <c r="G68" s="60"/>
    </row>
    <row r="69" spans="1:7" ht="15" customHeight="1" x14ac:dyDescent="0.45">
      <c r="A69" s="60"/>
      <c r="B69" s="60" t="s">
        <v>135</v>
      </c>
      <c r="C69" s="60"/>
      <c r="D69" s="60"/>
      <c r="E69" s="60"/>
      <c r="F69" s="60"/>
      <c r="G69" s="60"/>
    </row>
    <row r="70" spans="1:7" ht="15" customHeight="1" x14ac:dyDescent="0.45">
      <c r="A70" s="60"/>
      <c r="B70" s="60" t="s">
        <v>136</v>
      </c>
      <c r="C70" s="60"/>
      <c r="D70" s="60"/>
      <c r="E70" s="60"/>
      <c r="F70" s="60"/>
      <c r="G70" s="60"/>
    </row>
    <row r="71" spans="1:7" ht="15" customHeight="1" x14ac:dyDescent="0.45">
      <c r="A71" s="60" t="s">
        <v>137</v>
      </c>
      <c r="B71" s="90"/>
      <c r="C71" s="60"/>
      <c r="D71" s="60"/>
      <c r="E71" s="60"/>
      <c r="F71" s="60"/>
      <c r="G71" s="60"/>
    </row>
    <row r="72" spans="1:7" ht="15" customHeight="1" x14ac:dyDescent="0.45">
      <c r="A72" s="60" t="s">
        <v>138</v>
      </c>
      <c r="B72" s="90"/>
      <c r="C72" s="60"/>
      <c r="D72" s="60"/>
      <c r="E72" s="60"/>
      <c r="F72" s="60"/>
      <c r="G72" s="60"/>
    </row>
    <row r="73" spans="1:7" ht="15" customHeight="1" x14ac:dyDescent="0.45">
      <c r="A73" s="60" t="s">
        <v>139</v>
      </c>
      <c r="B73" s="90"/>
      <c r="C73" s="60"/>
      <c r="D73" s="60"/>
      <c r="E73" s="60"/>
      <c r="F73" s="60"/>
      <c r="G73" s="60"/>
    </row>
    <row r="74" spans="1:7" ht="15" customHeight="1" x14ac:dyDescent="0.45">
      <c r="A74" s="60" t="s">
        <v>140</v>
      </c>
      <c r="B74" s="90"/>
      <c r="C74" s="60"/>
      <c r="D74" s="60"/>
      <c r="E74" s="60"/>
      <c r="F74" s="60"/>
      <c r="G74" s="60"/>
    </row>
    <row r="75" spans="1:7" ht="15" customHeight="1" x14ac:dyDescent="0.45">
      <c r="A75" s="60" t="s">
        <v>141</v>
      </c>
      <c r="B75" s="90"/>
      <c r="C75" s="60"/>
      <c r="D75" s="60"/>
      <c r="E75" s="60"/>
      <c r="F75" s="60"/>
      <c r="G75" s="60"/>
    </row>
    <row r="76" spans="1:7" ht="15" customHeight="1" x14ac:dyDescent="0.45">
      <c r="A76" s="60" t="s">
        <v>142</v>
      </c>
      <c r="B76" s="90"/>
      <c r="C76" s="60"/>
      <c r="D76" s="60"/>
      <c r="E76" s="60"/>
      <c r="F76" s="60"/>
      <c r="G76" s="60"/>
    </row>
    <row r="77" spans="1:7" ht="15" customHeight="1" x14ac:dyDescent="0.45">
      <c r="A77" s="60"/>
      <c r="B77" s="60" t="s">
        <v>143</v>
      </c>
      <c r="C77" s="60"/>
      <c r="D77" s="60"/>
      <c r="E77" s="60"/>
      <c r="F77" s="60"/>
      <c r="G77" s="60"/>
    </row>
    <row r="78" spans="1:7" ht="15" customHeight="1" x14ac:dyDescent="0.45">
      <c r="A78" s="60"/>
      <c r="B78" s="60" t="s">
        <v>144</v>
      </c>
      <c r="C78" s="60"/>
      <c r="D78" s="60"/>
      <c r="E78" s="60"/>
      <c r="F78" s="60"/>
      <c r="G78" s="60"/>
    </row>
    <row r="79" spans="1:7" ht="15" customHeight="1" x14ac:dyDescent="0.45">
      <c r="A79" s="60" t="s">
        <v>145</v>
      </c>
      <c r="B79" s="90"/>
      <c r="C79" s="60"/>
      <c r="D79" s="60"/>
      <c r="E79" s="60"/>
      <c r="F79" s="60"/>
      <c r="G79" s="60"/>
    </row>
    <row r="80" spans="1:7" ht="15" customHeight="1" x14ac:dyDescent="0.45">
      <c r="A80" s="60" t="s">
        <v>146</v>
      </c>
      <c r="B80" s="90"/>
      <c r="C80" s="60"/>
      <c r="D80" s="60"/>
      <c r="E80" s="60"/>
      <c r="F80" s="60"/>
      <c r="G80" s="60"/>
    </row>
    <row r="81" spans="1:7" ht="15" customHeight="1" x14ac:dyDescent="0.45">
      <c r="A81" s="60" t="s">
        <v>147</v>
      </c>
      <c r="B81" s="90"/>
      <c r="C81" s="60"/>
      <c r="D81" s="60"/>
      <c r="E81" s="60"/>
      <c r="F81" s="60"/>
      <c r="G81" s="60"/>
    </row>
    <row r="82" spans="1:7" ht="15" customHeight="1" x14ac:dyDescent="0.45">
      <c r="A82" s="60" t="s">
        <v>148</v>
      </c>
      <c r="B82" s="90"/>
      <c r="C82" s="60"/>
      <c r="D82" s="60"/>
      <c r="E82" s="60"/>
      <c r="F82" s="60"/>
      <c r="G82" s="60"/>
    </row>
    <row r="83" spans="1:7" ht="15" customHeight="1" x14ac:dyDescent="0.45">
      <c r="A83" s="60" t="s">
        <v>149</v>
      </c>
      <c r="B83" s="90"/>
      <c r="C83" s="60"/>
      <c r="D83" s="60"/>
      <c r="E83" s="60"/>
      <c r="F83" s="60"/>
      <c r="G83" s="60"/>
    </row>
    <row r="84" spans="1:7" ht="15" customHeight="1" x14ac:dyDescent="0.45">
      <c r="A84" s="60" t="s">
        <v>150</v>
      </c>
      <c r="B84" s="90"/>
      <c r="C84" s="60"/>
      <c r="D84" s="60"/>
      <c r="E84" s="60"/>
      <c r="F84" s="60"/>
      <c r="G84" s="60"/>
    </row>
    <row r="85" spans="1:7" ht="15" customHeight="1" x14ac:dyDescent="0.45">
      <c r="A85" s="60" t="s">
        <v>151</v>
      </c>
      <c r="B85" s="90"/>
      <c r="C85" s="60"/>
      <c r="D85" s="60"/>
      <c r="E85" s="60"/>
      <c r="F85" s="60"/>
      <c r="G85" s="60"/>
    </row>
    <row r="86" spans="1:7" ht="15" customHeight="1" x14ac:dyDescent="0.45">
      <c r="A86" s="60" t="s">
        <v>152</v>
      </c>
      <c r="B86" s="90"/>
      <c r="C86" s="60"/>
      <c r="D86" s="60"/>
      <c r="E86" s="60"/>
      <c r="F86" s="60"/>
      <c r="G86" s="60"/>
    </row>
  </sheetData>
  <mergeCells count="134">
    <mergeCell ref="M47:AN47"/>
    <mergeCell ref="AM43:AN43"/>
    <mergeCell ref="AH43:AL43"/>
    <mergeCell ref="AH40:AI40"/>
    <mergeCell ref="AK40:AL40"/>
    <mergeCell ref="AK41:AL41"/>
    <mergeCell ref="AH41:AI41"/>
    <mergeCell ref="AK42:AL42"/>
    <mergeCell ref="AH42:AI42"/>
    <mergeCell ref="Q40:AG40"/>
    <mergeCell ref="Q41:AG41"/>
    <mergeCell ref="Q42:AG42"/>
    <mergeCell ref="N40:P42"/>
    <mergeCell ref="N43:AG43"/>
    <mergeCell ref="M40:M42"/>
    <mergeCell ref="X44:Y44"/>
    <mergeCell ref="AK3:AN3"/>
    <mergeCell ref="AK4:AN4"/>
    <mergeCell ref="AH5:AJ5"/>
    <mergeCell ref="AK7:AK10"/>
    <mergeCell ref="AK1:AN1"/>
    <mergeCell ref="M2:P2"/>
    <mergeCell ref="Q2:R2"/>
    <mergeCell ref="S2:T2"/>
    <mergeCell ref="U2:V2"/>
    <mergeCell ref="AK2:AN2"/>
    <mergeCell ref="AL7:AL10"/>
    <mergeCell ref="AM7:AN10"/>
    <mergeCell ref="M8:S8"/>
    <mergeCell ref="A7:A10"/>
    <mergeCell ref="C7:C10"/>
    <mergeCell ref="D7:D10"/>
    <mergeCell ref="E7:E10"/>
    <mergeCell ref="F7:AJ7"/>
    <mergeCell ref="F8:L8"/>
    <mergeCell ref="T8:Z8"/>
    <mergeCell ref="AA8:AG8"/>
    <mergeCell ref="AH8:AJ8"/>
    <mergeCell ref="B7:B8"/>
    <mergeCell ref="B9:B10"/>
    <mergeCell ref="AM11:AN11"/>
    <mergeCell ref="AM12:AN12"/>
    <mergeCell ref="AM13:AN13"/>
    <mergeCell ref="AM14:AN14"/>
    <mergeCell ref="AM15:AN15"/>
    <mergeCell ref="AM16:AN16"/>
    <mergeCell ref="AM28:AN28"/>
    <mergeCell ref="AM17:AN17"/>
    <mergeCell ref="AM18:AN18"/>
    <mergeCell ref="AM19:AN19"/>
    <mergeCell ref="AM20:AN20"/>
    <mergeCell ref="AM21:AN21"/>
    <mergeCell ref="AM22:AN22"/>
    <mergeCell ref="AM29:AN29"/>
    <mergeCell ref="AM30:AN30"/>
    <mergeCell ref="A31:E31"/>
    <mergeCell ref="AM31:AN32"/>
    <mergeCell ref="A32:E32"/>
    <mergeCell ref="AM23:AN23"/>
    <mergeCell ref="AM24:AN24"/>
    <mergeCell ref="AM25:AN25"/>
    <mergeCell ref="AM26:AN26"/>
    <mergeCell ref="AM27:AN27"/>
    <mergeCell ref="A42:C42"/>
    <mergeCell ref="F42:H42"/>
    <mergeCell ref="I42:K42"/>
    <mergeCell ref="I41:K41"/>
    <mergeCell ref="A39:C39"/>
    <mergeCell ref="F39:H39"/>
    <mergeCell ref="I39:K39"/>
    <mergeCell ref="A40:C40"/>
    <mergeCell ref="F40:H40"/>
    <mergeCell ref="I40:K40"/>
    <mergeCell ref="AH39:AL39"/>
    <mergeCell ref="M39:AG39"/>
    <mergeCell ref="AM40:AN42"/>
    <mergeCell ref="A41:C41"/>
    <mergeCell ref="F41:H41"/>
    <mergeCell ref="AD53:AF53"/>
    <mergeCell ref="AG53:AI53"/>
    <mergeCell ref="AJ53:AK53"/>
    <mergeCell ref="X52:Z52"/>
    <mergeCell ref="AA52:AC52"/>
    <mergeCell ref="AD52:AF52"/>
    <mergeCell ref="AG52:AI52"/>
    <mergeCell ref="X53:Z53"/>
    <mergeCell ref="C50:D50"/>
    <mergeCell ref="U50:Z50"/>
    <mergeCell ref="AA51:AC51"/>
    <mergeCell ref="F53:H53"/>
    <mergeCell ref="I53:K53"/>
    <mergeCell ref="L53:N53"/>
    <mergeCell ref="O53:Q53"/>
    <mergeCell ref="R53:T53"/>
    <mergeCell ref="U53:W53"/>
    <mergeCell ref="AA53:AC53"/>
    <mergeCell ref="I44:K44"/>
    <mergeCell ref="AM39:AN39"/>
    <mergeCell ref="AL50:AM50"/>
    <mergeCell ref="AJ52:AK52"/>
    <mergeCell ref="F52:H52"/>
    <mergeCell ref="I52:K52"/>
    <mergeCell ref="L52:N52"/>
    <mergeCell ref="O52:Q52"/>
    <mergeCell ref="R52:T52"/>
    <mergeCell ref="U52:W52"/>
    <mergeCell ref="AA50:AF50"/>
    <mergeCell ref="AG50:AK50"/>
    <mergeCell ref="AD51:AF51"/>
    <mergeCell ref="AG51:AI51"/>
    <mergeCell ref="AJ51:AK51"/>
    <mergeCell ref="F51:H51"/>
    <mergeCell ref="I51:K51"/>
    <mergeCell ref="L51:N51"/>
    <mergeCell ref="O51:Q51"/>
    <mergeCell ref="R51:T51"/>
    <mergeCell ref="U51:W51"/>
    <mergeCell ref="X51:Z51"/>
    <mergeCell ref="E50:H50"/>
    <mergeCell ref="I50:N50"/>
    <mergeCell ref="O50:T50"/>
    <mergeCell ref="C67:E67"/>
    <mergeCell ref="AG54:AK54"/>
    <mergeCell ref="AL54:AM54"/>
    <mergeCell ref="C63:E63"/>
    <mergeCell ref="C64:E64"/>
    <mergeCell ref="C65:E65"/>
    <mergeCell ref="C66:E66"/>
    <mergeCell ref="C54:D54"/>
    <mergeCell ref="E54:H54"/>
    <mergeCell ref="I54:N54"/>
    <mergeCell ref="O54:T54"/>
    <mergeCell ref="U54:Z54"/>
    <mergeCell ref="AA54:AF54"/>
  </mergeCells>
  <phoneticPr fontId="3"/>
  <dataValidations count="8">
    <dataValidation type="list" allowBlank="1" showInputMessage="1" sqref="B13:B30" xr:uid="{00000000-0002-0000-0200-000000000000}">
      <formula1>INDIRECT($AK$1)</formula1>
    </dataValidation>
    <dataValidation type="list" allowBlank="1" showInputMessage="1" showErrorMessage="1" sqref="AK3:AN3" xr:uid="{00000000-0002-0000-0200-000001000000}">
      <formula1>"４週,歴月"</formula1>
    </dataValidation>
    <dataValidation type="list" allowBlank="1" showInputMessage="1" showErrorMessage="1" sqref="AK4:AN4" xr:uid="{00000000-0002-0000-0200-000002000000}">
      <formula1>"予定,実績"</formula1>
    </dataValidation>
    <dataValidation type="whole" operator="greaterThanOrEqual" allowBlank="1" showInputMessage="1" showErrorMessage="1" sqref="D40:F41" xr:uid="{00000000-0002-0000-0200-000003000000}">
      <formula1>0</formula1>
    </dataValidation>
    <dataValidation operator="greaterThanOrEqual" allowBlank="1" showInputMessage="1" showErrorMessage="1" sqref="X38 I47:I48 U38 I34:I37 L34:L36 L47:L48" xr:uid="{00000000-0002-0000-0200-000004000000}"/>
    <dataValidation type="list" allowBlank="1" showInputMessage="1" showErrorMessage="1" sqref="C11:C30" xr:uid="{00000000-0002-0000-0200-000005000000}">
      <formula1>"A,B,C,D"</formula1>
    </dataValidation>
    <dataValidation type="list" allowBlank="1" showInputMessage="1" showErrorMessage="1" sqref="M40:M43 X44:Y44" xr:uid="{C336570D-973D-494C-9519-37267EA55981}">
      <formula1>"○"</formula1>
    </dataValidation>
    <dataValidation allowBlank="1" showInputMessage="1" sqref="B11:B12" xr:uid="{3CC0F405-E586-490C-B0DD-0D3149515D23}"/>
  </dataValidations>
  <printOptions horizontalCentered="1" verticalCentered="1"/>
  <pageMargins left="0.19685039370078741" right="0.19685039370078741" top="0.39370078740157483" bottom="0.19685039370078741" header="0.19685039370078741" footer="0.39370078740157483"/>
  <pageSetup paperSize="9" scale="70" fitToWidth="0" fitToHeight="0" orientation="landscape" r:id="rId1"/>
  <headerFooter alignWithMargins="0">
    <oddHeader>&amp;L&amp;"ＭＳ ゴシック,標準"&amp;10（参考様式）</oddHeader>
  </headerFooter>
  <rowBreaks count="1" manualBreakCount="1">
    <brk id="36" max="39"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13"/>
  <dimension ref="A1:AN83"/>
  <sheetViews>
    <sheetView showGridLines="0" view="pageBreakPreview" zoomScaleNormal="100" zoomScaleSheetLayoutView="100" workbookViewId="0">
      <selection activeCell="F21" sqref="F21"/>
    </sheetView>
  </sheetViews>
  <sheetFormatPr defaultColWidth="8.19921875" defaultRowHeight="21" customHeight="1" x14ac:dyDescent="0.45"/>
  <cols>
    <col min="1" max="1" width="2.59765625" style="59" customWidth="1"/>
    <col min="2" max="2" width="15" style="61" customWidth="1"/>
    <col min="3" max="3" width="7.19921875" style="59" customWidth="1"/>
    <col min="4" max="5" width="7.59765625" style="59" customWidth="1"/>
    <col min="6" max="36" width="2.59765625" style="59" customWidth="1"/>
    <col min="37" max="37" width="6.59765625" style="59" customWidth="1"/>
    <col min="38" max="39" width="7.59765625" style="59" customWidth="1"/>
    <col min="40" max="40" width="5.59765625" style="59" customWidth="1"/>
    <col min="41" max="16384" width="8.19921875" style="59"/>
  </cols>
  <sheetData>
    <row r="1" spans="1:40" ht="24.9" customHeight="1" x14ac:dyDescent="0.45">
      <c r="A1" s="91" t="s">
        <v>299</v>
      </c>
      <c r="C1" s="78"/>
      <c r="D1" s="78"/>
      <c r="E1" s="78"/>
      <c r="F1" s="78"/>
      <c r="G1" s="78"/>
      <c r="H1" s="78"/>
      <c r="I1" s="78"/>
      <c r="J1" s="78"/>
      <c r="K1" s="78"/>
      <c r="L1" s="78"/>
      <c r="M1" s="78"/>
      <c r="N1" s="78"/>
      <c r="O1" s="78"/>
      <c r="P1" s="78"/>
      <c r="Q1" s="78"/>
      <c r="R1" s="78"/>
      <c r="S1" s="78"/>
      <c r="T1" s="78"/>
      <c r="U1" s="78"/>
      <c r="V1" s="78"/>
      <c r="W1" s="78"/>
      <c r="X1" s="67"/>
      <c r="Y1" s="67"/>
      <c r="Z1" s="62"/>
      <c r="AA1" s="62"/>
      <c r="AB1" s="62"/>
      <c r="AC1" s="62"/>
      <c r="AD1" s="84"/>
      <c r="AE1" s="84"/>
      <c r="AF1" s="84"/>
      <c r="AG1" s="84"/>
      <c r="AH1" s="84"/>
      <c r="AI1" s="79" t="s">
        <v>91</v>
      </c>
      <c r="AJ1" s="79"/>
      <c r="AK1" s="240" t="s">
        <v>194</v>
      </c>
      <c r="AL1" s="240"/>
      <c r="AM1" s="240"/>
      <c r="AN1" s="240"/>
    </row>
    <row r="2" spans="1:40" ht="18" customHeight="1" x14ac:dyDescent="0.45">
      <c r="A2" s="62"/>
      <c r="B2" s="63"/>
      <c r="C2" s="63"/>
      <c r="D2" s="63"/>
      <c r="E2" s="63"/>
      <c r="F2" s="63"/>
      <c r="G2" s="63"/>
      <c r="H2" s="63"/>
      <c r="I2" s="63"/>
      <c r="J2" s="63"/>
      <c r="K2" s="63"/>
      <c r="L2" s="63"/>
      <c r="M2" s="241">
        <v>2026</v>
      </c>
      <c r="N2" s="241"/>
      <c r="O2" s="241"/>
      <c r="P2" s="241"/>
      <c r="Q2" s="242" t="s">
        <v>93</v>
      </c>
      <c r="R2" s="242"/>
      <c r="S2" s="241">
        <v>4</v>
      </c>
      <c r="T2" s="241"/>
      <c r="U2" s="242" t="s">
        <v>94</v>
      </c>
      <c r="V2" s="242"/>
      <c r="W2" s="63"/>
      <c r="X2" s="63"/>
      <c r="Y2" s="63"/>
      <c r="Z2" s="62"/>
      <c r="AA2" s="62"/>
      <c r="AC2" s="79"/>
      <c r="AD2" s="63"/>
      <c r="AE2" s="63"/>
      <c r="AF2" s="63"/>
      <c r="AG2" s="63"/>
      <c r="AH2" s="63"/>
      <c r="AI2" s="79" t="s">
        <v>95</v>
      </c>
      <c r="AJ2" s="79"/>
      <c r="AK2" s="243"/>
      <c r="AL2" s="243"/>
      <c r="AM2" s="243"/>
      <c r="AN2" s="243"/>
    </row>
    <row r="3" spans="1:40" ht="18" customHeight="1" x14ac:dyDescent="0.45">
      <c r="A3" s="82"/>
      <c r="B3" s="82"/>
      <c r="C3" s="82"/>
      <c r="D3" s="82"/>
      <c r="E3" s="82"/>
      <c r="F3" s="82"/>
      <c r="G3" s="82"/>
      <c r="H3" s="82"/>
      <c r="I3" s="82"/>
      <c r="J3" s="82"/>
      <c r="K3" s="82"/>
      <c r="L3" s="82"/>
      <c r="M3" s="82"/>
      <c r="N3" s="82"/>
      <c r="O3" s="82"/>
      <c r="P3" s="82"/>
      <c r="Q3" s="82"/>
      <c r="R3" s="82"/>
      <c r="S3" s="82"/>
      <c r="T3" s="82"/>
      <c r="U3" s="82"/>
      <c r="V3" s="82"/>
      <c r="W3" s="82"/>
      <c r="Y3" s="85"/>
      <c r="Z3" s="85"/>
      <c r="AA3" s="85"/>
      <c r="AB3" s="62"/>
      <c r="AC3" s="85"/>
      <c r="AD3" s="85"/>
      <c r="AE3" s="85"/>
      <c r="AF3" s="85"/>
      <c r="AG3" s="85"/>
      <c r="AH3" s="85"/>
      <c r="AI3" s="86" t="s">
        <v>96</v>
      </c>
      <c r="AJ3" s="79"/>
      <c r="AK3" s="244" t="s">
        <v>154</v>
      </c>
      <c r="AL3" s="244"/>
      <c r="AM3" s="244"/>
      <c r="AN3" s="244"/>
    </row>
    <row r="4" spans="1:40" ht="18" customHeight="1" x14ac:dyDescent="0.45">
      <c r="A4" s="82"/>
      <c r="B4" s="82"/>
      <c r="C4" s="82"/>
      <c r="D4" s="82"/>
      <c r="E4" s="82"/>
      <c r="F4" s="82"/>
      <c r="G4" s="82"/>
      <c r="H4" s="82"/>
      <c r="I4" s="82"/>
      <c r="J4" s="82"/>
      <c r="K4" s="82"/>
      <c r="L4" s="82"/>
      <c r="M4" s="82"/>
      <c r="N4" s="82"/>
      <c r="O4" s="82"/>
      <c r="P4" s="82"/>
      <c r="Q4" s="82"/>
      <c r="R4" s="82"/>
      <c r="S4" s="82"/>
      <c r="T4" s="82"/>
      <c r="U4" s="82"/>
      <c r="V4" s="82"/>
      <c r="W4" s="82"/>
      <c r="Y4" s="85"/>
      <c r="Z4" s="85"/>
      <c r="AA4" s="85"/>
      <c r="AB4" s="62"/>
      <c r="AC4" s="85"/>
      <c r="AD4" s="85"/>
      <c r="AE4" s="85"/>
      <c r="AF4" s="85"/>
      <c r="AG4" s="85"/>
      <c r="AH4" s="85"/>
      <c r="AI4" s="86" t="s">
        <v>97</v>
      </c>
      <c r="AJ4" s="79"/>
      <c r="AK4" s="244"/>
      <c r="AL4" s="244"/>
      <c r="AM4" s="244"/>
      <c r="AN4" s="244"/>
    </row>
    <row r="5" spans="1:40" ht="18" customHeight="1" x14ac:dyDescent="0.45">
      <c r="A5" s="82"/>
      <c r="B5" s="82"/>
      <c r="C5" s="82"/>
      <c r="D5" s="82"/>
      <c r="E5" s="82"/>
      <c r="F5" s="82"/>
      <c r="G5" s="82"/>
      <c r="H5" s="82"/>
      <c r="I5" s="82"/>
      <c r="J5" s="82"/>
      <c r="K5" s="82"/>
      <c r="L5" s="82"/>
      <c r="M5" s="82"/>
      <c r="N5" s="82"/>
      <c r="O5" s="82"/>
      <c r="P5" s="82"/>
      <c r="Q5" s="82"/>
      <c r="R5" s="82"/>
      <c r="S5" s="82"/>
      <c r="U5" s="82"/>
      <c r="V5" s="82"/>
      <c r="W5" s="82"/>
      <c r="Y5" s="85"/>
      <c r="Z5" s="85"/>
      <c r="AA5" s="85"/>
      <c r="AB5" s="62"/>
      <c r="AC5" s="85"/>
      <c r="AD5" s="85"/>
      <c r="AE5" s="85"/>
      <c r="AF5" s="85"/>
      <c r="AG5" s="86" t="s">
        <v>98</v>
      </c>
      <c r="AH5" s="245">
        <v>40</v>
      </c>
      <c r="AI5" s="245"/>
      <c r="AJ5" s="245"/>
      <c r="AK5" s="85" t="s">
        <v>99</v>
      </c>
      <c r="AL5" s="95"/>
      <c r="AM5" s="85" t="s">
        <v>100</v>
      </c>
      <c r="AN5" s="62"/>
    </row>
    <row r="6" spans="1:40" ht="9.9" customHeight="1" x14ac:dyDescent="0.45">
      <c r="A6" s="62"/>
      <c r="B6" s="66"/>
      <c r="C6" s="66"/>
      <c r="D6" s="66"/>
      <c r="E6" s="66"/>
      <c r="F6" s="66"/>
      <c r="G6" s="66"/>
      <c r="H6" s="66"/>
      <c r="I6" s="66"/>
      <c r="J6" s="66"/>
      <c r="K6" s="66"/>
      <c r="L6" s="66"/>
      <c r="M6" s="66"/>
      <c r="N6" s="66"/>
      <c r="O6" s="66"/>
      <c r="P6" s="66"/>
      <c r="Q6" s="66"/>
      <c r="R6" s="66"/>
      <c r="S6" s="66"/>
      <c r="T6" s="66"/>
      <c r="U6" s="66"/>
      <c r="V6" s="66"/>
      <c r="W6" s="66"/>
      <c r="X6" s="63"/>
      <c r="Y6" s="63"/>
      <c r="Z6" s="63"/>
      <c r="AA6" s="63"/>
      <c r="AB6" s="63"/>
      <c r="AC6" s="63"/>
      <c r="AD6" s="63"/>
      <c r="AE6" s="63"/>
      <c r="AF6" s="63"/>
      <c r="AG6" s="63"/>
      <c r="AH6" s="63"/>
      <c r="AI6" s="63"/>
      <c r="AJ6" s="63"/>
      <c r="AK6" s="63"/>
      <c r="AL6" s="63"/>
      <c r="AM6" s="62"/>
      <c r="AN6" s="62"/>
    </row>
    <row r="7" spans="1:40" ht="15" customHeight="1" x14ac:dyDescent="0.45">
      <c r="A7" s="246" t="s">
        <v>101</v>
      </c>
      <c r="B7" s="247" t="s">
        <v>102</v>
      </c>
      <c r="C7" s="249" t="s">
        <v>103</v>
      </c>
      <c r="D7" s="252" t="s">
        <v>104</v>
      </c>
      <c r="E7" s="253" t="s">
        <v>105</v>
      </c>
      <c r="F7" s="254" t="s">
        <v>106</v>
      </c>
      <c r="G7" s="254"/>
      <c r="H7" s="254"/>
      <c r="I7" s="254"/>
      <c r="J7" s="254"/>
      <c r="K7" s="254"/>
      <c r="L7" s="254"/>
      <c r="M7" s="254"/>
      <c r="N7" s="254"/>
      <c r="O7" s="254"/>
      <c r="P7" s="254"/>
      <c r="Q7" s="254"/>
      <c r="R7" s="254"/>
      <c r="S7" s="254"/>
      <c r="T7" s="254"/>
      <c r="U7" s="254"/>
      <c r="V7" s="254"/>
      <c r="W7" s="254"/>
      <c r="X7" s="254"/>
      <c r="Y7" s="254"/>
      <c r="Z7" s="254"/>
      <c r="AA7" s="254"/>
      <c r="AB7" s="254"/>
      <c r="AC7" s="254"/>
      <c r="AD7" s="254"/>
      <c r="AE7" s="254"/>
      <c r="AF7" s="254"/>
      <c r="AG7" s="254"/>
      <c r="AH7" s="254"/>
      <c r="AI7" s="254"/>
      <c r="AJ7" s="254"/>
      <c r="AK7" s="255" t="s">
        <v>107</v>
      </c>
      <c r="AL7" s="259" t="s">
        <v>108</v>
      </c>
      <c r="AM7" s="260" t="s">
        <v>109</v>
      </c>
      <c r="AN7" s="260"/>
    </row>
    <row r="8" spans="1:40" ht="15" customHeight="1" x14ac:dyDescent="0.45">
      <c r="A8" s="246"/>
      <c r="B8" s="248"/>
      <c r="C8" s="250"/>
      <c r="D8" s="252"/>
      <c r="E8" s="253"/>
      <c r="F8" s="252" t="s">
        <v>110</v>
      </c>
      <c r="G8" s="252"/>
      <c r="H8" s="252"/>
      <c r="I8" s="252"/>
      <c r="J8" s="252"/>
      <c r="K8" s="252"/>
      <c r="L8" s="252"/>
      <c r="M8" s="252" t="s">
        <v>111</v>
      </c>
      <c r="N8" s="252"/>
      <c r="O8" s="252"/>
      <c r="P8" s="252"/>
      <c r="Q8" s="252"/>
      <c r="R8" s="252"/>
      <c r="S8" s="252"/>
      <c r="T8" s="252" t="s">
        <v>112</v>
      </c>
      <c r="U8" s="252"/>
      <c r="V8" s="252"/>
      <c r="W8" s="252"/>
      <c r="X8" s="252"/>
      <c r="Y8" s="252"/>
      <c r="Z8" s="252"/>
      <c r="AA8" s="252" t="s">
        <v>113</v>
      </c>
      <c r="AB8" s="252"/>
      <c r="AC8" s="252"/>
      <c r="AD8" s="252"/>
      <c r="AE8" s="252"/>
      <c r="AF8" s="252"/>
      <c r="AG8" s="252"/>
      <c r="AH8" s="252" t="s">
        <v>114</v>
      </c>
      <c r="AI8" s="252"/>
      <c r="AJ8" s="252"/>
      <c r="AK8" s="255"/>
      <c r="AL8" s="259"/>
      <c r="AM8" s="260"/>
      <c r="AN8" s="260"/>
    </row>
    <row r="9" spans="1:40" ht="15" customHeight="1" x14ac:dyDescent="0.45">
      <c r="A9" s="246"/>
      <c r="B9" s="256" t="s">
        <v>155</v>
      </c>
      <c r="C9" s="250"/>
      <c r="D9" s="252"/>
      <c r="E9" s="253"/>
      <c r="F9" s="64">
        <f>DATE($M$2,$S$2,1)</f>
        <v>46113</v>
      </c>
      <c r="G9" s="64">
        <f>DATE($M$2,$S$2,2)</f>
        <v>46114</v>
      </c>
      <c r="H9" s="64">
        <f>DATE($M$2,$S$2,3)</f>
        <v>46115</v>
      </c>
      <c r="I9" s="64">
        <f>DATE($M$2,$S$2,4)</f>
        <v>46116</v>
      </c>
      <c r="J9" s="64">
        <f>DATE($M$2,$S$2,5)</f>
        <v>46117</v>
      </c>
      <c r="K9" s="64">
        <f>DATE($M$2,$S$2,6)</f>
        <v>46118</v>
      </c>
      <c r="L9" s="64">
        <f>DATE($M$2,$S$2,7)</f>
        <v>46119</v>
      </c>
      <c r="M9" s="64">
        <f>DATE($M$2,$S$2,8)</f>
        <v>46120</v>
      </c>
      <c r="N9" s="64">
        <f>DATE($M$2,$S$2,9)</f>
        <v>46121</v>
      </c>
      <c r="O9" s="64">
        <f>DATE($M$2,$S$2,10)</f>
        <v>46122</v>
      </c>
      <c r="P9" s="64">
        <f>DATE($M$2,$S$2,11)</f>
        <v>46123</v>
      </c>
      <c r="Q9" s="64">
        <f>DATE($M$2,$S$2,12)</f>
        <v>46124</v>
      </c>
      <c r="R9" s="64">
        <f>DATE($M$2,$S$2,13)</f>
        <v>46125</v>
      </c>
      <c r="S9" s="64">
        <f>DATE($M$2,$S$2,14)</f>
        <v>46126</v>
      </c>
      <c r="T9" s="64">
        <f>DATE($M$2,$S$2,15)</f>
        <v>46127</v>
      </c>
      <c r="U9" s="64">
        <f>DATE($M$2,$S$2,16)</f>
        <v>46128</v>
      </c>
      <c r="V9" s="64">
        <f>DATE($M$2,$S$2,17)</f>
        <v>46129</v>
      </c>
      <c r="W9" s="64">
        <f>DATE($M$2,$S$2,18)</f>
        <v>46130</v>
      </c>
      <c r="X9" s="64">
        <f>DATE($M$2,$S$2,19)</f>
        <v>46131</v>
      </c>
      <c r="Y9" s="64">
        <f>DATE($M$2,$S$2,20)</f>
        <v>46132</v>
      </c>
      <c r="Z9" s="64">
        <f>DATE($M$2,$S$2,21)</f>
        <v>46133</v>
      </c>
      <c r="AA9" s="64">
        <f>DATE($M$2,$S$2,22)</f>
        <v>46134</v>
      </c>
      <c r="AB9" s="64">
        <f>DATE($M$2,$S$2,23)</f>
        <v>46135</v>
      </c>
      <c r="AC9" s="64">
        <f>DATE($M$2,$S$2,24)</f>
        <v>46136</v>
      </c>
      <c r="AD9" s="64">
        <f>DATE($M$2,$S$2,25)</f>
        <v>46137</v>
      </c>
      <c r="AE9" s="64">
        <f>DATE($M$2,$S$2,26)</f>
        <v>46138</v>
      </c>
      <c r="AF9" s="64">
        <f>DATE($M$2,$S$2,27)</f>
        <v>46139</v>
      </c>
      <c r="AG9" s="64">
        <f>DATE($M$2,$S$2,28)</f>
        <v>46140</v>
      </c>
      <c r="AH9" s="64">
        <f>IF(DAY(EOMONTH(F9,0))&lt;29,"",DATE($M$2,$S$2,29))</f>
        <v>46141</v>
      </c>
      <c r="AI9" s="64">
        <f>IF(DAY(EOMONTH(F9,0))&lt;30,"",DATE($M$2,$S$2,30))</f>
        <v>46142</v>
      </c>
      <c r="AJ9" s="64" t="str">
        <f>IF(DAY(EOMONTH(F9,0))&lt;31,"",DATE($M$2,$S$2,31))</f>
        <v/>
      </c>
      <c r="AK9" s="255"/>
      <c r="AL9" s="259"/>
      <c r="AM9" s="260"/>
      <c r="AN9" s="260"/>
    </row>
    <row r="10" spans="1:40" ht="15" customHeight="1" x14ac:dyDescent="0.45">
      <c r="A10" s="246"/>
      <c r="B10" s="257"/>
      <c r="C10" s="251"/>
      <c r="D10" s="252"/>
      <c r="E10" s="253"/>
      <c r="F10" s="65">
        <f>DATE($M$2,$S$2,1)</f>
        <v>46113</v>
      </c>
      <c r="G10" s="65">
        <f>DATE($M$2,$S$2,2)</f>
        <v>46114</v>
      </c>
      <c r="H10" s="65">
        <f>DATE($M$2,$S$2,3)</f>
        <v>46115</v>
      </c>
      <c r="I10" s="65">
        <f>DATE($M$2,$S$2,4)</f>
        <v>46116</v>
      </c>
      <c r="J10" s="65">
        <f>DATE($M$2,$S$2,5)</f>
        <v>46117</v>
      </c>
      <c r="K10" s="65">
        <f>DATE($M$2,$S$2,6)</f>
        <v>46118</v>
      </c>
      <c r="L10" s="65">
        <f>DATE($M$2,$S$2,7)</f>
        <v>46119</v>
      </c>
      <c r="M10" s="65">
        <f>DATE($M$2,$S$2,8)</f>
        <v>46120</v>
      </c>
      <c r="N10" s="65">
        <f>DATE($M$2,$S$2,9)</f>
        <v>46121</v>
      </c>
      <c r="O10" s="65">
        <f>DATE($M$2,$S$2,10)</f>
        <v>46122</v>
      </c>
      <c r="P10" s="65">
        <f>DATE($M$2,$S$2,11)</f>
        <v>46123</v>
      </c>
      <c r="Q10" s="65">
        <f>DATE($M$2,$S$2,12)</f>
        <v>46124</v>
      </c>
      <c r="R10" s="65">
        <f>DATE($M$2,$S$2,13)</f>
        <v>46125</v>
      </c>
      <c r="S10" s="65">
        <f>DATE($M$2,$S$2,14)</f>
        <v>46126</v>
      </c>
      <c r="T10" s="65">
        <f>DATE($M$2,$S$2,15)</f>
        <v>46127</v>
      </c>
      <c r="U10" s="65">
        <f>DATE($M$2,$S$2,16)</f>
        <v>46128</v>
      </c>
      <c r="V10" s="65">
        <f>DATE($M$2,$S$2,17)</f>
        <v>46129</v>
      </c>
      <c r="W10" s="65">
        <f>DATE($M$2,$S$2,18)</f>
        <v>46130</v>
      </c>
      <c r="X10" s="65">
        <f>DATE($M$2,$S$2,19)</f>
        <v>46131</v>
      </c>
      <c r="Y10" s="65">
        <f>DATE($M$2,$S$2,20)</f>
        <v>46132</v>
      </c>
      <c r="Z10" s="65">
        <f>DATE($M$2,$S$2,21)</f>
        <v>46133</v>
      </c>
      <c r="AA10" s="65">
        <f>DATE($M$2,$S$2,22)</f>
        <v>46134</v>
      </c>
      <c r="AB10" s="65">
        <f>DATE($M$2,$S$2,23)</f>
        <v>46135</v>
      </c>
      <c r="AC10" s="65">
        <f>DATE($M$2,$S$2,24)</f>
        <v>46136</v>
      </c>
      <c r="AD10" s="65">
        <f>DATE($M$2,$S$2,25)</f>
        <v>46137</v>
      </c>
      <c r="AE10" s="65">
        <f>DATE($M$2,$S$2,26)</f>
        <v>46138</v>
      </c>
      <c r="AF10" s="65">
        <f>DATE($M$2,$S$2,27)</f>
        <v>46139</v>
      </c>
      <c r="AG10" s="65">
        <f>DATE($M$2,$S$2,28)</f>
        <v>46140</v>
      </c>
      <c r="AH10" s="65">
        <f>IF(DAY(EOMONTH(F10,0))&lt;29,"",DATE($M$2,$S$2,29))</f>
        <v>46141</v>
      </c>
      <c r="AI10" s="65">
        <f>IF(DAY(EOMONTH(F10,0))&lt;30,"",DATE($M$2,$S$2,30))</f>
        <v>46142</v>
      </c>
      <c r="AJ10" s="65" t="str">
        <f>IF(DAY(EOMONTH(F10,0))&lt;31,"",DATE($M$2,$S$2,31))</f>
        <v/>
      </c>
      <c r="AK10" s="255"/>
      <c r="AL10" s="259"/>
      <c r="AM10" s="260"/>
      <c r="AN10" s="260"/>
    </row>
    <row r="11" spans="1:40" ht="18" customHeight="1" x14ac:dyDescent="0.45">
      <c r="A11" s="73">
        <v>1</v>
      </c>
      <c r="B11" s="99" t="s">
        <v>156</v>
      </c>
      <c r="C11" s="81" t="s">
        <v>126</v>
      </c>
      <c r="D11" s="100"/>
      <c r="E11" s="101" t="s">
        <v>126</v>
      </c>
      <c r="F11" s="68"/>
      <c r="G11" s="68"/>
      <c r="H11" s="68"/>
      <c r="I11" s="68"/>
      <c r="J11" s="68"/>
      <c r="K11" s="68"/>
      <c r="L11" s="68"/>
      <c r="M11" s="68"/>
      <c r="N11" s="68"/>
      <c r="O11" s="68"/>
      <c r="P11" s="68"/>
      <c r="Q11" s="68"/>
      <c r="R11" s="68"/>
      <c r="S11" s="68"/>
      <c r="T11" s="68"/>
      <c r="U11" s="68"/>
      <c r="V11" s="68"/>
      <c r="W11" s="68"/>
      <c r="X11" s="68"/>
      <c r="Y11" s="68"/>
      <c r="Z11" s="68"/>
      <c r="AA11" s="68"/>
      <c r="AB11" s="68"/>
      <c r="AC11" s="68"/>
      <c r="AD11" s="68"/>
      <c r="AE11" s="68"/>
      <c r="AF11" s="68"/>
      <c r="AG11" s="68"/>
      <c r="AH11" s="68"/>
      <c r="AI11" s="68"/>
      <c r="AJ11" s="68"/>
      <c r="AK11" s="72"/>
      <c r="AL11" s="111"/>
      <c r="AM11" s="258"/>
      <c r="AN11" s="258"/>
    </row>
    <row r="12" spans="1:40" ht="18" customHeight="1" x14ac:dyDescent="0.45">
      <c r="A12" s="73">
        <v>2</v>
      </c>
      <c r="B12" s="99" t="s">
        <v>157</v>
      </c>
      <c r="C12" s="81" t="s">
        <v>128</v>
      </c>
      <c r="D12" s="100"/>
      <c r="E12" s="101" t="s">
        <v>128</v>
      </c>
      <c r="F12" s="68"/>
      <c r="G12" s="68"/>
      <c r="H12" s="68"/>
      <c r="I12" s="68"/>
      <c r="J12" s="68"/>
      <c r="K12" s="68"/>
      <c r="L12" s="68"/>
      <c r="M12" s="68"/>
      <c r="N12" s="68"/>
      <c r="O12" s="68"/>
      <c r="P12" s="68"/>
      <c r="Q12" s="68"/>
      <c r="R12" s="68"/>
      <c r="S12" s="68"/>
      <c r="T12" s="68"/>
      <c r="U12" s="68"/>
      <c r="V12" s="68"/>
      <c r="W12" s="68"/>
      <c r="X12" s="68"/>
      <c r="Y12" s="68"/>
      <c r="Z12" s="68"/>
      <c r="AA12" s="68"/>
      <c r="AB12" s="68"/>
      <c r="AC12" s="68"/>
      <c r="AD12" s="68"/>
      <c r="AE12" s="68"/>
      <c r="AF12" s="68"/>
      <c r="AG12" s="68"/>
      <c r="AH12" s="68"/>
      <c r="AI12" s="68"/>
      <c r="AJ12" s="68"/>
      <c r="AK12" s="69">
        <f>+SUM(F12:AJ12)</f>
        <v>0</v>
      </c>
      <c r="AL12" s="70">
        <f t="shared" ref="AL12:AL30" si="0">IF($AK$3="４週",AK12/4,AK12/(DAY(EOMONTH($F$9,0))/7))</f>
        <v>0</v>
      </c>
      <c r="AM12" s="258"/>
      <c r="AN12" s="258"/>
    </row>
    <row r="13" spans="1:40" ht="18" customHeight="1" x14ac:dyDescent="0.45">
      <c r="A13" s="73">
        <v>3</v>
      </c>
      <c r="B13" s="99" t="s">
        <v>157</v>
      </c>
      <c r="C13" s="81" t="s">
        <v>130</v>
      </c>
      <c r="D13" s="100"/>
      <c r="E13" s="101" t="s">
        <v>130</v>
      </c>
      <c r="F13" s="68"/>
      <c r="G13" s="68"/>
      <c r="H13" s="68"/>
      <c r="I13" s="68"/>
      <c r="J13" s="68"/>
      <c r="K13" s="68"/>
      <c r="L13" s="68"/>
      <c r="M13" s="68"/>
      <c r="N13" s="68"/>
      <c r="O13" s="68"/>
      <c r="P13" s="68"/>
      <c r="Q13" s="68"/>
      <c r="R13" s="68"/>
      <c r="S13" s="68"/>
      <c r="T13" s="68"/>
      <c r="U13" s="68"/>
      <c r="V13" s="68"/>
      <c r="W13" s="68"/>
      <c r="X13" s="68"/>
      <c r="Y13" s="68"/>
      <c r="Z13" s="68"/>
      <c r="AA13" s="68"/>
      <c r="AB13" s="68"/>
      <c r="AC13" s="68"/>
      <c r="AD13" s="68"/>
      <c r="AE13" s="68"/>
      <c r="AF13" s="68"/>
      <c r="AG13" s="68"/>
      <c r="AH13" s="68"/>
      <c r="AI13" s="68"/>
      <c r="AJ13" s="68"/>
      <c r="AK13" s="69">
        <f>+SUM(F13:AJ13)</f>
        <v>0</v>
      </c>
      <c r="AL13" s="70">
        <f t="shared" si="0"/>
        <v>0</v>
      </c>
      <c r="AM13" s="258"/>
      <c r="AN13" s="258"/>
    </row>
    <row r="14" spans="1:40" ht="18" customHeight="1" x14ac:dyDescent="0.45">
      <c r="A14" s="73">
        <v>4</v>
      </c>
      <c r="B14" s="99" t="s">
        <v>158</v>
      </c>
      <c r="C14" s="81" t="s">
        <v>130</v>
      </c>
      <c r="D14" s="100"/>
      <c r="E14" s="101" t="s">
        <v>132</v>
      </c>
      <c r="F14" s="68"/>
      <c r="G14" s="68"/>
      <c r="H14" s="68"/>
      <c r="I14" s="68"/>
      <c r="J14" s="68"/>
      <c r="K14" s="68"/>
      <c r="L14" s="68"/>
      <c r="M14" s="68"/>
      <c r="N14" s="68"/>
      <c r="O14" s="68"/>
      <c r="P14" s="68"/>
      <c r="Q14" s="68"/>
      <c r="R14" s="68"/>
      <c r="S14" s="68"/>
      <c r="T14" s="68"/>
      <c r="U14" s="68"/>
      <c r="V14" s="68"/>
      <c r="W14" s="68"/>
      <c r="X14" s="68"/>
      <c r="Y14" s="68"/>
      <c r="Z14" s="68"/>
      <c r="AA14" s="68"/>
      <c r="AB14" s="68"/>
      <c r="AC14" s="68"/>
      <c r="AD14" s="68"/>
      <c r="AE14" s="68"/>
      <c r="AF14" s="68"/>
      <c r="AG14" s="68"/>
      <c r="AH14" s="68"/>
      <c r="AI14" s="68"/>
      <c r="AJ14" s="68"/>
      <c r="AK14" s="69">
        <f t="shared" ref="AK14:AK30" si="1">+SUM(F14:AJ14)</f>
        <v>0</v>
      </c>
      <c r="AL14" s="70">
        <f t="shared" si="0"/>
        <v>0</v>
      </c>
      <c r="AM14" s="258"/>
      <c r="AN14" s="258"/>
    </row>
    <row r="15" spans="1:40" ht="18" customHeight="1" x14ac:dyDescent="0.45">
      <c r="A15" s="73">
        <v>5</v>
      </c>
      <c r="B15" s="99" t="s">
        <v>158</v>
      </c>
      <c r="C15" s="81" t="s">
        <v>130</v>
      </c>
      <c r="D15" s="100"/>
      <c r="E15" s="101" t="s">
        <v>159</v>
      </c>
      <c r="F15" s="68"/>
      <c r="G15" s="68"/>
      <c r="H15" s="68"/>
      <c r="I15" s="68"/>
      <c r="J15" s="68"/>
      <c r="K15" s="68"/>
      <c r="L15" s="68"/>
      <c r="M15" s="68"/>
      <c r="N15" s="68"/>
      <c r="O15" s="68"/>
      <c r="P15" s="68"/>
      <c r="Q15" s="68"/>
      <c r="R15" s="68"/>
      <c r="S15" s="68"/>
      <c r="T15" s="68"/>
      <c r="U15" s="68"/>
      <c r="V15" s="68"/>
      <c r="W15" s="68"/>
      <c r="X15" s="68"/>
      <c r="Y15" s="68"/>
      <c r="Z15" s="68"/>
      <c r="AA15" s="68"/>
      <c r="AB15" s="68"/>
      <c r="AC15" s="68"/>
      <c r="AD15" s="68"/>
      <c r="AE15" s="68"/>
      <c r="AF15" s="68"/>
      <c r="AG15" s="68"/>
      <c r="AH15" s="68"/>
      <c r="AI15" s="68"/>
      <c r="AJ15" s="68"/>
      <c r="AK15" s="69">
        <f t="shared" si="1"/>
        <v>0</v>
      </c>
      <c r="AL15" s="70">
        <f t="shared" si="0"/>
        <v>0</v>
      </c>
      <c r="AM15" s="258"/>
      <c r="AN15" s="258"/>
    </row>
    <row r="16" spans="1:40" ht="18" customHeight="1" x14ac:dyDescent="0.45">
      <c r="A16" s="73">
        <v>6</v>
      </c>
      <c r="B16" s="99" t="s">
        <v>158</v>
      </c>
      <c r="C16" s="81" t="s">
        <v>132</v>
      </c>
      <c r="D16" s="100"/>
      <c r="E16" s="101" t="s">
        <v>160</v>
      </c>
      <c r="F16" s="68"/>
      <c r="G16" s="68"/>
      <c r="H16" s="68"/>
      <c r="I16" s="68"/>
      <c r="J16" s="68"/>
      <c r="K16" s="68"/>
      <c r="L16" s="68"/>
      <c r="M16" s="68"/>
      <c r="N16" s="68"/>
      <c r="O16" s="68"/>
      <c r="P16" s="68"/>
      <c r="Q16" s="68"/>
      <c r="R16" s="68"/>
      <c r="S16" s="68"/>
      <c r="T16" s="68"/>
      <c r="U16" s="68"/>
      <c r="V16" s="68"/>
      <c r="W16" s="68"/>
      <c r="X16" s="68"/>
      <c r="Y16" s="68"/>
      <c r="Z16" s="68"/>
      <c r="AA16" s="68"/>
      <c r="AB16" s="68"/>
      <c r="AC16" s="68"/>
      <c r="AD16" s="68"/>
      <c r="AE16" s="68"/>
      <c r="AF16" s="68"/>
      <c r="AG16" s="68"/>
      <c r="AH16" s="68"/>
      <c r="AI16" s="68"/>
      <c r="AJ16" s="68"/>
      <c r="AK16" s="69">
        <f t="shared" si="1"/>
        <v>0</v>
      </c>
      <c r="AL16" s="70">
        <f t="shared" si="0"/>
        <v>0</v>
      </c>
      <c r="AM16" s="258"/>
      <c r="AN16" s="258"/>
    </row>
    <row r="17" spans="1:40" ht="18" customHeight="1" x14ac:dyDescent="0.45">
      <c r="A17" s="73">
        <v>7</v>
      </c>
      <c r="B17" s="99" t="s">
        <v>158</v>
      </c>
      <c r="C17" s="81" t="s">
        <v>132</v>
      </c>
      <c r="D17" s="100"/>
      <c r="E17" s="101" t="s">
        <v>161</v>
      </c>
      <c r="F17" s="68"/>
      <c r="G17" s="68"/>
      <c r="H17" s="68"/>
      <c r="I17" s="68"/>
      <c r="J17" s="68"/>
      <c r="K17" s="68"/>
      <c r="L17" s="68"/>
      <c r="M17" s="68"/>
      <c r="N17" s="68"/>
      <c r="O17" s="68"/>
      <c r="P17" s="68"/>
      <c r="Q17" s="68"/>
      <c r="R17" s="68"/>
      <c r="S17" s="68"/>
      <c r="T17" s="68"/>
      <c r="U17" s="68"/>
      <c r="V17" s="68"/>
      <c r="W17" s="68"/>
      <c r="X17" s="68"/>
      <c r="Y17" s="68"/>
      <c r="Z17" s="68"/>
      <c r="AA17" s="68"/>
      <c r="AB17" s="68"/>
      <c r="AC17" s="68"/>
      <c r="AD17" s="68"/>
      <c r="AE17" s="68"/>
      <c r="AF17" s="68"/>
      <c r="AG17" s="68"/>
      <c r="AH17" s="68"/>
      <c r="AI17" s="68"/>
      <c r="AJ17" s="68"/>
      <c r="AK17" s="69">
        <f t="shared" si="1"/>
        <v>0</v>
      </c>
      <c r="AL17" s="70">
        <f t="shared" si="0"/>
        <v>0</v>
      </c>
      <c r="AM17" s="258"/>
      <c r="AN17" s="258"/>
    </row>
    <row r="18" spans="1:40" ht="18" customHeight="1" x14ac:dyDescent="0.45">
      <c r="A18" s="73">
        <v>8</v>
      </c>
      <c r="B18" s="99" t="s">
        <v>158</v>
      </c>
      <c r="C18" s="81" t="s">
        <v>132</v>
      </c>
      <c r="D18" s="100"/>
      <c r="E18" s="101" t="s">
        <v>162</v>
      </c>
      <c r="F18" s="68"/>
      <c r="G18" s="68"/>
      <c r="H18" s="68"/>
      <c r="I18" s="68"/>
      <c r="J18" s="68"/>
      <c r="K18" s="68"/>
      <c r="L18" s="68"/>
      <c r="M18" s="68"/>
      <c r="N18" s="68"/>
      <c r="O18" s="68"/>
      <c r="P18" s="68"/>
      <c r="Q18" s="68"/>
      <c r="R18" s="68"/>
      <c r="S18" s="68"/>
      <c r="T18" s="68"/>
      <c r="U18" s="68"/>
      <c r="V18" s="68"/>
      <c r="W18" s="68"/>
      <c r="X18" s="68"/>
      <c r="Y18" s="68"/>
      <c r="Z18" s="68"/>
      <c r="AA18" s="68"/>
      <c r="AB18" s="68"/>
      <c r="AC18" s="68"/>
      <c r="AD18" s="68"/>
      <c r="AE18" s="68"/>
      <c r="AF18" s="68"/>
      <c r="AG18" s="68"/>
      <c r="AH18" s="68"/>
      <c r="AI18" s="68"/>
      <c r="AJ18" s="68"/>
      <c r="AK18" s="69">
        <f t="shared" si="1"/>
        <v>0</v>
      </c>
      <c r="AL18" s="70">
        <f t="shared" si="0"/>
        <v>0</v>
      </c>
      <c r="AM18" s="258"/>
      <c r="AN18" s="258"/>
    </row>
    <row r="19" spans="1:40" ht="18" customHeight="1" x14ac:dyDescent="0.45">
      <c r="A19" s="73">
        <v>9</v>
      </c>
      <c r="B19" s="99" t="s">
        <v>158</v>
      </c>
      <c r="C19" s="81" t="s">
        <v>132</v>
      </c>
      <c r="D19" s="100"/>
      <c r="E19" s="101" t="s">
        <v>163</v>
      </c>
      <c r="F19" s="68"/>
      <c r="G19" s="68"/>
      <c r="H19" s="68"/>
      <c r="I19" s="68"/>
      <c r="J19" s="68"/>
      <c r="K19" s="68"/>
      <c r="L19" s="68"/>
      <c r="M19" s="68"/>
      <c r="N19" s="68"/>
      <c r="O19" s="68"/>
      <c r="P19" s="68"/>
      <c r="Q19" s="68"/>
      <c r="R19" s="68"/>
      <c r="S19" s="68"/>
      <c r="T19" s="68"/>
      <c r="U19" s="68"/>
      <c r="V19" s="68"/>
      <c r="W19" s="68"/>
      <c r="X19" s="68"/>
      <c r="Y19" s="68"/>
      <c r="Z19" s="68"/>
      <c r="AA19" s="68"/>
      <c r="AB19" s="68"/>
      <c r="AC19" s="68"/>
      <c r="AD19" s="68"/>
      <c r="AE19" s="68"/>
      <c r="AF19" s="68"/>
      <c r="AG19" s="68"/>
      <c r="AH19" s="68"/>
      <c r="AI19" s="68"/>
      <c r="AJ19" s="68"/>
      <c r="AK19" s="69">
        <f t="shared" si="1"/>
        <v>0</v>
      </c>
      <c r="AL19" s="70">
        <f t="shared" si="0"/>
        <v>0</v>
      </c>
      <c r="AM19" s="258"/>
      <c r="AN19" s="258"/>
    </row>
    <row r="20" spans="1:40" ht="18" customHeight="1" x14ac:dyDescent="0.45">
      <c r="A20" s="73">
        <v>10</v>
      </c>
      <c r="B20" s="99" t="s">
        <v>158</v>
      </c>
      <c r="C20" s="81" t="s">
        <v>132</v>
      </c>
      <c r="D20" s="100"/>
      <c r="E20" s="101" t="s">
        <v>164</v>
      </c>
      <c r="F20" s="68"/>
      <c r="G20" s="68"/>
      <c r="H20" s="68"/>
      <c r="I20" s="68"/>
      <c r="J20" s="68"/>
      <c r="K20" s="68"/>
      <c r="L20" s="68"/>
      <c r="M20" s="68"/>
      <c r="N20" s="68"/>
      <c r="O20" s="68"/>
      <c r="P20" s="68"/>
      <c r="Q20" s="68"/>
      <c r="R20" s="68"/>
      <c r="S20" s="68"/>
      <c r="T20" s="68"/>
      <c r="U20" s="68"/>
      <c r="V20" s="68"/>
      <c r="W20" s="68"/>
      <c r="X20" s="68"/>
      <c r="Y20" s="68"/>
      <c r="Z20" s="68"/>
      <c r="AA20" s="68"/>
      <c r="AB20" s="68"/>
      <c r="AC20" s="68"/>
      <c r="AD20" s="68"/>
      <c r="AE20" s="68"/>
      <c r="AF20" s="68"/>
      <c r="AG20" s="68"/>
      <c r="AH20" s="68"/>
      <c r="AI20" s="68"/>
      <c r="AJ20" s="68"/>
      <c r="AK20" s="69">
        <f t="shared" si="1"/>
        <v>0</v>
      </c>
      <c r="AL20" s="70">
        <f t="shared" si="0"/>
        <v>0</v>
      </c>
      <c r="AM20" s="258"/>
      <c r="AN20" s="258"/>
    </row>
    <row r="21" spans="1:40" ht="18" customHeight="1" x14ac:dyDescent="0.45">
      <c r="A21" s="73">
        <v>11</v>
      </c>
      <c r="B21" s="99"/>
      <c r="C21" s="81"/>
      <c r="D21" s="100"/>
      <c r="E21" s="101"/>
      <c r="F21" s="68"/>
      <c r="G21" s="68"/>
      <c r="H21" s="68"/>
      <c r="I21" s="68"/>
      <c r="J21" s="68"/>
      <c r="K21" s="68"/>
      <c r="L21" s="68"/>
      <c r="M21" s="68"/>
      <c r="N21" s="68"/>
      <c r="O21" s="68"/>
      <c r="P21" s="68"/>
      <c r="Q21" s="68"/>
      <c r="R21" s="68"/>
      <c r="S21" s="68"/>
      <c r="T21" s="68"/>
      <c r="U21" s="68"/>
      <c r="V21" s="68"/>
      <c r="W21" s="68"/>
      <c r="X21" s="68"/>
      <c r="Y21" s="68"/>
      <c r="Z21" s="68"/>
      <c r="AA21" s="68"/>
      <c r="AB21" s="68"/>
      <c r="AC21" s="68"/>
      <c r="AD21" s="68"/>
      <c r="AE21" s="68"/>
      <c r="AF21" s="68"/>
      <c r="AG21" s="68"/>
      <c r="AH21" s="68"/>
      <c r="AI21" s="68"/>
      <c r="AJ21" s="68"/>
      <c r="AK21" s="69">
        <f t="shared" si="1"/>
        <v>0</v>
      </c>
      <c r="AL21" s="70">
        <f t="shared" si="0"/>
        <v>0</v>
      </c>
      <c r="AM21" s="258"/>
      <c r="AN21" s="258"/>
    </row>
    <row r="22" spans="1:40" ht="18" customHeight="1" x14ac:dyDescent="0.45">
      <c r="A22" s="73">
        <v>12</v>
      </c>
      <c r="B22" s="99"/>
      <c r="C22" s="81"/>
      <c r="D22" s="100"/>
      <c r="E22" s="101"/>
      <c r="F22" s="68"/>
      <c r="G22" s="68"/>
      <c r="H22" s="68"/>
      <c r="I22" s="68"/>
      <c r="J22" s="68"/>
      <c r="K22" s="68"/>
      <c r="L22" s="68"/>
      <c r="M22" s="68"/>
      <c r="N22" s="68"/>
      <c r="O22" s="68"/>
      <c r="P22" s="68"/>
      <c r="Q22" s="68"/>
      <c r="R22" s="68"/>
      <c r="S22" s="68"/>
      <c r="T22" s="68"/>
      <c r="U22" s="68"/>
      <c r="V22" s="68"/>
      <c r="W22" s="68"/>
      <c r="X22" s="68"/>
      <c r="Y22" s="68"/>
      <c r="Z22" s="68"/>
      <c r="AA22" s="68"/>
      <c r="AB22" s="68"/>
      <c r="AC22" s="68"/>
      <c r="AD22" s="68"/>
      <c r="AE22" s="68"/>
      <c r="AF22" s="68"/>
      <c r="AG22" s="68"/>
      <c r="AH22" s="68"/>
      <c r="AI22" s="68"/>
      <c r="AJ22" s="68"/>
      <c r="AK22" s="69">
        <f t="shared" si="1"/>
        <v>0</v>
      </c>
      <c r="AL22" s="70">
        <f t="shared" si="0"/>
        <v>0</v>
      </c>
      <c r="AM22" s="258"/>
      <c r="AN22" s="258"/>
    </row>
    <row r="23" spans="1:40" ht="18" customHeight="1" x14ac:dyDescent="0.45">
      <c r="A23" s="73">
        <v>13</v>
      </c>
      <c r="B23" s="99"/>
      <c r="C23" s="81"/>
      <c r="D23" s="100"/>
      <c r="E23" s="101"/>
      <c r="F23" s="68"/>
      <c r="G23" s="68"/>
      <c r="H23" s="68"/>
      <c r="I23" s="68"/>
      <c r="J23" s="68"/>
      <c r="K23" s="68"/>
      <c r="L23" s="68"/>
      <c r="M23" s="68"/>
      <c r="N23" s="68"/>
      <c r="O23" s="68"/>
      <c r="P23" s="68"/>
      <c r="Q23" s="68"/>
      <c r="R23" s="68"/>
      <c r="S23" s="68"/>
      <c r="T23" s="68"/>
      <c r="U23" s="68"/>
      <c r="V23" s="68"/>
      <c r="W23" s="68"/>
      <c r="X23" s="68"/>
      <c r="Y23" s="68"/>
      <c r="Z23" s="68"/>
      <c r="AA23" s="68"/>
      <c r="AB23" s="68"/>
      <c r="AC23" s="68"/>
      <c r="AD23" s="68"/>
      <c r="AE23" s="68"/>
      <c r="AF23" s="68"/>
      <c r="AG23" s="68"/>
      <c r="AH23" s="68"/>
      <c r="AI23" s="68"/>
      <c r="AJ23" s="68"/>
      <c r="AK23" s="69">
        <f t="shared" si="1"/>
        <v>0</v>
      </c>
      <c r="AL23" s="70">
        <f t="shared" si="0"/>
        <v>0</v>
      </c>
      <c r="AM23" s="258"/>
      <c r="AN23" s="258"/>
    </row>
    <row r="24" spans="1:40" ht="18" customHeight="1" x14ac:dyDescent="0.45">
      <c r="A24" s="73">
        <v>14</v>
      </c>
      <c r="B24" s="99"/>
      <c r="C24" s="81"/>
      <c r="D24" s="100"/>
      <c r="E24" s="101"/>
      <c r="F24" s="68"/>
      <c r="G24" s="68"/>
      <c r="H24" s="68"/>
      <c r="I24" s="68"/>
      <c r="J24" s="68"/>
      <c r="K24" s="68"/>
      <c r="L24" s="68"/>
      <c r="M24" s="68"/>
      <c r="N24" s="68"/>
      <c r="O24" s="68"/>
      <c r="P24" s="68"/>
      <c r="Q24" s="68"/>
      <c r="R24" s="68"/>
      <c r="S24" s="68"/>
      <c r="T24" s="68"/>
      <c r="U24" s="68"/>
      <c r="V24" s="68"/>
      <c r="W24" s="68"/>
      <c r="X24" s="68"/>
      <c r="Y24" s="68"/>
      <c r="Z24" s="68"/>
      <c r="AA24" s="68"/>
      <c r="AB24" s="68"/>
      <c r="AC24" s="68"/>
      <c r="AD24" s="68"/>
      <c r="AE24" s="68"/>
      <c r="AF24" s="68"/>
      <c r="AG24" s="68"/>
      <c r="AH24" s="68"/>
      <c r="AI24" s="68"/>
      <c r="AJ24" s="68"/>
      <c r="AK24" s="69">
        <f t="shared" si="1"/>
        <v>0</v>
      </c>
      <c r="AL24" s="70">
        <f t="shared" si="0"/>
        <v>0</v>
      </c>
      <c r="AM24" s="258"/>
      <c r="AN24" s="258"/>
    </row>
    <row r="25" spans="1:40" ht="18" customHeight="1" x14ac:dyDescent="0.45">
      <c r="A25" s="73">
        <v>15</v>
      </c>
      <c r="B25" s="99"/>
      <c r="C25" s="81"/>
      <c r="D25" s="100"/>
      <c r="E25" s="101"/>
      <c r="F25" s="68"/>
      <c r="G25" s="68"/>
      <c r="H25" s="68"/>
      <c r="I25" s="68"/>
      <c r="J25" s="68"/>
      <c r="K25" s="68"/>
      <c r="L25" s="68"/>
      <c r="M25" s="68"/>
      <c r="N25" s="68"/>
      <c r="O25" s="68"/>
      <c r="P25" s="68"/>
      <c r="Q25" s="68"/>
      <c r="R25" s="68"/>
      <c r="S25" s="68"/>
      <c r="T25" s="68"/>
      <c r="U25" s="68"/>
      <c r="V25" s="68"/>
      <c r="W25" s="68"/>
      <c r="X25" s="68"/>
      <c r="Y25" s="68"/>
      <c r="Z25" s="68"/>
      <c r="AA25" s="68"/>
      <c r="AB25" s="68"/>
      <c r="AC25" s="68"/>
      <c r="AD25" s="68"/>
      <c r="AE25" s="68"/>
      <c r="AF25" s="68"/>
      <c r="AG25" s="68"/>
      <c r="AH25" s="68"/>
      <c r="AI25" s="68"/>
      <c r="AJ25" s="68"/>
      <c r="AK25" s="69">
        <f t="shared" si="1"/>
        <v>0</v>
      </c>
      <c r="AL25" s="70">
        <f t="shared" si="0"/>
        <v>0</v>
      </c>
      <c r="AM25" s="258"/>
      <c r="AN25" s="258"/>
    </row>
    <row r="26" spans="1:40" ht="18" customHeight="1" x14ac:dyDescent="0.45">
      <c r="A26" s="73">
        <v>16</v>
      </c>
      <c r="B26" s="99"/>
      <c r="C26" s="81"/>
      <c r="D26" s="100"/>
      <c r="E26" s="101"/>
      <c r="F26" s="68"/>
      <c r="G26" s="68"/>
      <c r="H26" s="68"/>
      <c r="I26" s="68"/>
      <c r="J26" s="68"/>
      <c r="K26" s="68"/>
      <c r="L26" s="68"/>
      <c r="M26" s="68"/>
      <c r="N26" s="68"/>
      <c r="O26" s="68"/>
      <c r="P26" s="68"/>
      <c r="Q26" s="68"/>
      <c r="R26" s="68"/>
      <c r="S26" s="68"/>
      <c r="T26" s="68"/>
      <c r="U26" s="68"/>
      <c r="V26" s="68"/>
      <c r="W26" s="68"/>
      <c r="X26" s="68"/>
      <c r="Y26" s="68"/>
      <c r="Z26" s="68"/>
      <c r="AA26" s="68"/>
      <c r="AB26" s="68"/>
      <c r="AC26" s="68"/>
      <c r="AD26" s="68"/>
      <c r="AE26" s="68"/>
      <c r="AF26" s="68"/>
      <c r="AG26" s="68"/>
      <c r="AH26" s="68"/>
      <c r="AI26" s="68"/>
      <c r="AJ26" s="68"/>
      <c r="AK26" s="69">
        <f t="shared" si="1"/>
        <v>0</v>
      </c>
      <c r="AL26" s="70">
        <f t="shared" si="0"/>
        <v>0</v>
      </c>
      <c r="AM26" s="258"/>
      <c r="AN26" s="258"/>
    </row>
    <row r="27" spans="1:40" ht="18" customHeight="1" x14ac:dyDescent="0.45">
      <c r="A27" s="73">
        <v>17</v>
      </c>
      <c r="B27" s="99"/>
      <c r="C27" s="81"/>
      <c r="D27" s="100"/>
      <c r="E27" s="101"/>
      <c r="F27" s="68"/>
      <c r="G27" s="68"/>
      <c r="H27" s="68"/>
      <c r="I27" s="68"/>
      <c r="J27" s="68"/>
      <c r="K27" s="68"/>
      <c r="L27" s="68"/>
      <c r="M27" s="68"/>
      <c r="N27" s="68"/>
      <c r="O27" s="68"/>
      <c r="P27" s="68"/>
      <c r="Q27" s="68"/>
      <c r="R27" s="68"/>
      <c r="S27" s="68"/>
      <c r="T27" s="68"/>
      <c r="U27" s="68"/>
      <c r="V27" s="68"/>
      <c r="W27" s="68"/>
      <c r="X27" s="68"/>
      <c r="Y27" s="68"/>
      <c r="Z27" s="68"/>
      <c r="AA27" s="68"/>
      <c r="AB27" s="68"/>
      <c r="AC27" s="68"/>
      <c r="AD27" s="68"/>
      <c r="AE27" s="68"/>
      <c r="AF27" s="68"/>
      <c r="AG27" s="68"/>
      <c r="AH27" s="68"/>
      <c r="AI27" s="68"/>
      <c r="AJ27" s="68"/>
      <c r="AK27" s="69">
        <f t="shared" si="1"/>
        <v>0</v>
      </c>
      <c r="AL27" s="70">
        <f t="shared" si="0"/>
        <v>0</v>
      </c>
      <c r="AM27" s="258"/>
      <c r="AN27" s="258"/>
    </row>
    <row r="28" spans="1:40" ht="18" customHeight="1" x14ac:dyDescent="0.45">
      <c r="A28" s="73">
        <v>18</v>
      </c>
      <c r="B28" s="99"/>
      <c r="C28" s="81"/>
      <c r="D28" s="100"/>
      <c r="E28" s="101"/>
      <c r="F28" s="68"/>
      <c r="G28" s="68"/>
      <c r="H28" s="68"/>
      <c r="I28" s="68"/>
      <c r="J28" s="68"/>
      <c r="K28" s="68"/>
      <c r="L28" s="68"/>
      <c r="M28" s="68"/>
      <c r="N28" s="68"/>
      <c r="O28" s="68"/>
      <c r="P28" s="68"/>
      <c r="Q28" s="68"/>
      <c r="R28" s="68"/>
      <c r="S28" s="68"/>
      <c r="T28" s="68"/>
      <c r="U28" s="68"/>
      <c r="V28" s="68"/>
      <c r="W28" s="68"/>
      <c r="X28" s="68"/>
      <c r="Y28" s="68"/>
      <c r="Z28" s="68"/>
      <c r="AA28" s="68"/>
      <c r="AB28" s="68"/>
      <c r="AC28" s="68"/>
      <c r="AD28" s="68"/>
      <c r="AE28" s="68"/>
      <c r="AF28" s="68"/>
      <c r="AG28" s="68"/>
      <c r="AH28" s="68"/>
      <c r="AI28" s="68"/>
      <c r="AJ28" s="68"/>
      <c r="AK28" s="69">
        <f t="shared" si="1"/>
        <v>0</v>
      </c>
      <c r="AL28" s="70">
        <f t="shared" si="0"/>
        <v>0</v>
      </c>
      <c r="AM28" s="258"/>
      <c r="AN28" s="258"/>
    </row>
    <row r="29" spans="1:40" ht="18" customHeight="1" x14ac:dyDescent="0.45">
      <c r="A29" s="73">
        <v>19</v>
      </c>
      <c r="B29" s="99"/>
      <c r="C29" s="81"/>
      <c r="D29" s="100"/>
      <c r="E29" s="101"/>
      <c r="F29" s="68"/>
      <c r="G29" s="68"/>
      <c r="H29" s="68"/>
      <c r="I29" s="68"/>
      <c r="J29" s="68"/>
      <c r="K29" s="68"/>
      <c r="L29" s="68"/>
      <c r="M29" s="68"/>
      <c r="N29" s="68"/>
      <c r="O29" s="68"/>
      <c r="P29" s="68"/>
      <c r="Q29" s="68"/>
      <c r="R29" s="68"/>
      <c r="S29" s="68"/>
      <c r="T29" s="68"/>
      <c r="U29" s="68"/>
      <c r="V29" s="68"/>
      <c r="W29" s="68"/>
      <c r="X29" s="68"/>
      <c r="Y29" s="68"/>
      <c r="Z29" s="68"/>
      <c r="AA29" s="68"/>
      <c r="AB29" s="68"/>
      <c r="AC29" s="68"/>
      <c r="AD29" s="68"/>
      <c r="AE29" s="68"/>
      <c r="AF29" s="68"/>
      <c r="AG29" s="68"/>
      <c r="AH29" s="68"/>
      <c r="AI29" s="68"/>
      <c r="AJ29" s="68"/>
      <c r="AK29" s="69">
        <f t="shared" si="1"/>
        <v>0</v>
      </c>
      <c r="AL29" s="70">
        <f t="shared" si="0"/>
        <v>0</v>
      </c>
      <c r="AM29" s="258"/>
      <c r="AN29" s="258"/>
    </row>
    <row r="30" spans="1:40" ht="18" customHeight="1" x14ac:dyDescent="0.45">
      <c r="A30" s="73">
        <v>20</v>
      </c>
      <c r="B30" s="99"/>
      <c r="C30" s="81"/>
      <c r="D30" s="100"/>
      <c r="E30" s="101"/>
      <c r="F30" s="68"/>
      <c r="G30" s="68"/>
      <c r="H30" s="68"/>
      <c r="I30" s="68"/>
      <c r="J30" s="68"/>
      <c r="K30" s="68"/>
      <c r="L30" s="68"/>
      <c r="M30" s="68"/>
      <c r="N30" s="68"/>
      <c r="O30" s="68"/>
      <c r="P30" s="68"/>
      <c r="Q30" s="68"/>
      <c r="R30" s="68"/>
      <c r="S30" s="68"/>
      <c r="T30" s="68"/>
      <c r="U30" s="68"/>
      <c r="V30" s="68"/>
      <c r="W30" s="68"/>
      <c r="X30" s="68"/>
      <c r="Y30" s="68"/>
      <c r="Z30" s="68"/>
      <c r="AA30" s="68"/>
      <c r="AB30" s="68"/>
      <c r="AC30" s="68"/>
      <c r="AD30" s="68"/>
      <c r="AE30" s="68"/>
      <c r="AF30" s="68"/>
      <c r="AG30" s="68"/>
      <c r="AH30" s="68"/>
      <c r="AI30" s="68"/>
      <c r="AJ30" s="68"/>
      <c r="AK30" s="69">
        <f t="shared" si="1"/>
        <v>0</v>
      </c>
      <c r="AL30" s="70">
        <f t="shared" si="0"/>
        <v>0</v>
      </c>
      <c r="AM30" s="258"/>
      <c r="AN30" s="258"/>
    </row>
    <row r="31" spans="1:40" ht="18" customHeight="1" x14ac:dyDescent="0.45">
      <c r="A31" s="253" t="s">
        <v>115</v>
      </c>
      <c r="B31" s="263"/>
      <c r="C31" s="263"/>
      <c r="D31" s="263"/>
      <c r="E31" s="263"/>
      <c r="F31" s="71">
        <f>+SUM(F11:F30)</f>
        <v>0</v>
      </c>
      <c r="G31" s="71">
        <f t="shared" ref="G31:AJ31" si="2">+SUM(G11:G30)</f>
        <v>0</v>
      </c>
      <c r="H31" s="71">
        <f t="shared" si="2"/>
        <v>0</v>
      </c>
      <c r="I31" s="71">
        <f t="shared" si="2"/>
        <v>0</v>
      </c>
      <c r="J31" s="71">
        <f t="shared" si="2"/>
        <v>0</v>
      </c>
      <c r="K31" s="71">
        <f t="shared" si="2"/>
        <v>0</v>
      </c>
      <c r="L31" s="71">
        <f t="shared" si="2"/>
        <v>0</v>
      </c>
      <c r="M31" s="71">
        <f t="shared" si="2"/>
        <v>0</v>
      </c>
      <c r="N31" s="71">
        <f t="shared" si="2"/>
        <v>0</v>
      </c>
      <c r="O31" s="71">
        <f t="shared" si="2"/>
        <v>0</v>
      </c>
      <c r="P31" s="71">
        <f t="shared" si="2"/>
        <v>0</v>
      </c>
      <c r="Q31" s="71">
        <f t="shared" si="2"/>
        <v>0</v>
      </c>
      <c r="R31" s="71">
        <f t="shared" si="2"/>
        <v>0</v>
      </c>
      <c r="S31" s="71">
        <f t="shared" si="2"/>
        <v>0</v>
      </c>
      <c r="T31" s="71">
        <f t="shared" si="2"/>
        <v>0</v>
      </c>
      <c r="U31" s="71">
        <f t="shared" si="2"/>
        <v>0</v>
      </c>
      <c r="V31" s="71">
        <f t="shared" si="2"/>
        <v>0</v>
      </c>
      <c r="W31" s="71">
        <f t="shared" si="2"/>
        <v>0</v>
      </c>
      <c r="X31" s="71">
        <f t="shared" si="2"/>
        <v>0</v>
      </c>
      <c r="Y31" s="71">
        <f t="shared" si="2"/>
        <v>0</v>
      </c>
      <c r="Z31" s="71">
        <f t="shared" si="2"/>
        <v>0</v>
      </c>
      <c r="AA31" s="71">
        <f t="shared" si="2"/>
        <v>0</v>
      </c>
      <c r="AB31" s="71">
        <f t="shared" si="2"/>
        <v>0</v>
      </c>
      <c r="AC31" s="71">
        <f t="shared" si="2"/>
        <v>0</v>
      </c>
      <c r="AD31" s="71">
        <f t="shared" si="2"/>
        <v>0</v>
      </c>
      <c r="AE31" s="71">
        <f t="shared" si="2"/>
        <v>0</v>
      </c>
      <c r="AF31" s="71">
        <f t="shared" si="2"/>
        <v>0</v>
      </c>
      <c r="AG31" s="71">
        <f t="shared" si="2"/>
        <v>0</v>
      </c>
      <c r="AH31" s="71">
        <f t="shared" si="2"/>
        <v>0</v>
      </c>
      <c r="AI31" s="71">
        <f t="shared" si="2"/>
        <v>0</v>
      </c>
      <c r="AJ31" s="71">
        <f t="shared" si="2"/>
        <v>0</v>
      </c>
      <c r="AK31" s="69">
        <f>+SUM(F31:AJ31)</f>
        <v>0</v>
      </c>
      <c r="AL31" s="70">
        <f>IF($AK$3="４週",AK31/4,AK31/(DAY(EOMONTH($F$9,0))/7))</f>
        <v>0</v>
      </c>
      <c r="AM31" s="246"/>
      <c r="AN31" s="246"/>
    </row>
    <row r="32" spans="1:40" ht="18" customHeight="1" x14ac:dyDescent="0.45">
      <c r="A32" s="263" t="s">
        <v>116</v>
      </c>
      <c r="B32" s="263"/>
      <c r="C32" s="263"/>
      <c r="D32" s="263"/>
      <c r="E32" s="267"/>
      <c r="F32" s="92">
        <v>12</v>
      </c>
      <c r="G32" s="92">
        <v>20</v>
      </c>
      <c r="H32" s="92">
        <v>12</v>
      </c>
      <c r="I32" s="92">
        <v>20</v>
      </c>
      <c r="J32" s="92">
        <v>12</v>
      </c>
      <c r="K32" s="92">
        <v>20</v>
      </c>
      <c r="L32" s="92">
        <v>12</v>
      </c>
      <c r="M32" s="92">
        <v>20</v>
      </c>
      <c r="N32" s="92">
        <v>12</v>
      </c>
      <c r="O32" s="92">
        <v>20</v>
      </c>
      <c r="P32" s="92">
        <v>12</v>
      </c>
      <c r="Q32" s="92">
        <v>20</v>
      </c>
      <c r="R32" s="92">
        <v>12</v>
      </c>
      <c r="S32" s="92">
        <v>20</v>
      </c>
      <c r="T32" s="92">
        <v>12</v>
      </c>
      <c r="U32" s="92">
        <v>20</v>
      </c>
      <c r="V32" s="92">
        <v>12</v>
      </c>
      <c r="W32" s="92">
        <v>20</v>
      </c>
      <c r="X32" s="92">
        <v>12</v>
      </c>
      <c r="Y32" s="92">
        <v>20</v>
      </c>
      <c r="Z32" s="92">
        <v>12</v>
      </c>
      <c r="AA32" s="92">
        <v>20</v>
      </c>
      <c r="AB32" s="92">
        <v>12</v>
      </c>
      <c r="AC32" s="92">
        <v>20</v>
      </c>
      <c r="AD32" s="92">
        <v>12</v>
      </c>
      <c r="AE32" s="92">
        <v>20</v>
      </c>
      <c r="AF32" s="92">
        <v>12</v>
      </c>
      <c r="AG32" s="92">
        <v>20</v>
      </c>
      <c r="AH32" s="92">
        <v>12</v>
      </c>
      <c r="AI32" s="92">
        <v>20</v>
      </c>
      <c r="AJ32" s="92">
        <v>20</v>
      </c>
      <c r="AK32" s="71"/>
      <c r="AL32" s="72"/>
      <c r="AM32" s="246"/>
      <c r="AN32" s="246"/>
    </row>
    <row r="33" spans="1:40" ht="15" customHeight="1" x14ac:dyDescent="0.45">
      <c r="A33" s="66"/>
      <c r="B33" s="66"/>
      <c r="C33" s="66"/>
      <c r="D33" s="66"/>
      <c r="E33" s="66"/>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6"/>
      <c r="AL33" s="66"/>
      <c r="AM33" s="62"/>
    </row>
    <row r="34" spans="1:40" ht="5.0999999999999996" customHeight="1" x14ac:dyDescent="0.45">
      <c r="A34" s="83"/>
      <c r="B34" s="83"/>
      <c r="C34" s="83"/>
      <c r="D34"/>
      <c r="E34"/>
      <c r="F34"/>
      <c r="G34"/>
      <c r="H34"/>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102"/>
      <c r="AK34" s="60"/>
      <c r="AL34" s="66"/>
      <c r="AM34" s="66"/>
      <c r="AN34" s="62"/>
    </row>
    <row r="35" spans="1:40" ht="5.0999999999999996" customHeight="1" x14ac:dyDescent="0.45">
      <c r="A35" s="83"/>
      <c r="B35" s="83"/>
      <c r="C35" s="83"/>
      <c r="D35"/>
      <c r="E35"/>
      <c r="F35"/>
      <c r="G35"/>
      <c r="H35"/>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102"/>
      <c r="AK35" s="60"/>
      <c r="AL35" s="66"/>
      <c r="AM35" s="66"/>
      <c r="AN35" s="62"/>
    </row>
    <row r="36" spans="1:40" ht="5.0999999999999996" customHeight="1" x14ac:dyDescent="0.45">
      <c r="A36" s="83"/>
      <c r="B36" s="83"/>
      <c r="C36" s="83"/>
      <c r="D36"/>
      <c r="E36"/>
      <c r="F36"/>
      <c r="G36"/>
      <c r="H36"/>
      <c r="I36" s="60"/>
      <c r="J36" s="60"/>
      <c r="K36" s="60"/>
      <c r="L36" s="60"/>
      <c r="M36" s="60"/>
      <c r="N36" s="60"/>
      <c r="O36" s="60"/>
      <c r="P36" s="60"/>
      <c r="Q36" s="60"/>
      <c r="R36" s="60"/>
      <c r="S36" s="60"/>
      <c r="T36" s="60"/>
      <c r="U36" s="60"/>
      <c r="V36" s="60"/>
      <c r="W36" s="60"/>
      <c r="X36" s="60"/>
      <c r="Y36" s="60"/>
      <c r="Z36" s="60"/>
      <c r="AA36" s="60"/>
      <c r="AB36" s="60"/>
      <c r="AC36" s="60"/>
      <c r="AD36" s="60"/>
      <c r="AE36" s="60"/>
      <c r="AF36" s="60"/>
      <c r="AG36" s="60"/>
      <c r="AH36" s="60"/>
      <c r="AI36" s="60"/>
      <c r="AJ36" s="102"/>
      <c r="AK36" s="60"/>
      <c r="AL36" s="66"/>
      <c r="AM36" s="66"/>
      <c r="AN36" s="62"/>
    </row>
    <row r="37" spans="1:40" ht="18" customHeight="1" x14ac:dyDescent="0.45">
      <c r="A37" s="67" t="s">
        <v>165</v>
      </c>
      <c r="B37" s="60"/>
      <c r="D37" s="60"/>
      <c r="E37" s="60"/>
      <c r="F37" s="60"/>
      <c r="G37" s="60"/>
      <c r="H37" s="60"/>
      <c r="I37" s="60"/>
      <c r="J37" s="60"/>
      <c r="K37" s="60"/>
    </row>
    <row r="38" spans="1:40" ht="18" customHeight="1" x14ac:dyDescent="0.45">
      <c r="A38" s="105" t="s">
        <v>166</v>
      </c>
      <c r="B38" s="105"/>
      <c r="M38" s="67" t="s">
        <v>167</v>
      </c>
      <c r="N38" s="60"/>
      <c r="P38" s="60"/>
      <c r="Q38" s="60"/>
      <c r="R38" s="60"/>
      <c r="S38" s="60"/>
      <c r="T38" s="60"/>
      <c r="U38" s="118" t="str">
        <f>IF(COUNTIF(M40:M43,"○")&gt;1,"いずれか１つを選択してください。","")</f>
        <v/>
      </c>
      <c r="V38" s="60"/>
      <c r="W38" s="60"/>
      <c r="X38" s="60"/>
      <c r="Y38" s="60"/>
      <c r="Z38" s="60"/>
      <c r="AA38" s="60"/>
      <c r="AB38" s="60"/>
      <c r="AC38" s="60"/>
      <c r="AD38" s="60"/>
      <c r="AE38" s="60"/>
      <c r="AF38" s="60"/>
      <c r="AG38" s="60"/>
      <c r="AH38" s="60"/>
      <c r="AI38" s="60"/>
      <c r="AJ38" s="60"/>
      <c r="AK38" s="102"/>
      <c r="AL38" s="60"/>
      <c r="AM38" s="66"/>
      <c r="AN38" s="66"/>
    </row>
    <row r="39" spans="1:40" ht="18.75" customHeight="1" x14ac:dyDescent="0.45">
      <c r="A39" s="261"/>
      <c r="B39" s="261"/>
      <c r="C39" s="261"/>
      <c r="D39" s="103">
        <f>IF(S2=1,10,IF(S2=2,11,IF(S2=3,12,S2-3)))</f>
        <v>1</v>
      </c>
      <c r="E39" s="103">
        <f>IF(S2=1,11,IF(S2=2,12,S2-2))</f>
        <v>2</v>
      </c>
      <c r="F39" s="262">
        <f>IF(S2=1,12,S2-1)</f>
        <v>3</v>
      </c>
      <c r="G39" s="262"/>
      <c r="H39" s="262"/>
      <c r="I39" s="252" t="s">
        <v>168</v>
      </c>
      <c r="J39" s="252"/>
      <c r="K39" s="252"/>
      <c r="M39" s="253" t="s">
        <v>169</v>
      </c>
      <c r="N39" s="263"/>
      <c r="O39" s="263"/>
      <c r="P39" s="263"/>
      <c r="Q39" s="263"/>
      <c r="R39" s="263"/>
      <c r="S39" s="263"/>
      <c r="T39" s="263"/>
      <c r="U39" s="263"/>
      <c r="V39" s="263"/>
      <c r="W39" s="263"/>
      <c r="X39" s="263"/>
      <c r="Y39" s="263"/>
      <c r="Z39" s="263"/>
      <c r="AA39" s="263"/>
      <c r="AB39" s="263"/>
      <c r="AC39" s="263"/>
      <c r="AD39" s="263"/>
      <c r="AE39" s="263"/>
      <c r="AF39" s="263"/>
      <c r="AG39" s="263"/>
      <c r="AH39" s="264" t="s">
        <v>170</v>
      </c>
      <c r="AI39" s="265"/>
      <c r="AJ39" s="265"/>
      <c r="AK39" s="265"/>
      <c r="AL39" s="266"/>
      <c r="AM39" s="259" t="s">
        <v>171</v>
      </c>
      <c r="AN39" s="259"/>
    </row>
    <row r="40" spans="1:40" ht="18" customHeight="1" x14ac:dyDescent="0.45">
      <c r="A40" s="259" t="s">
        <v>195</v>
      </c>
      <c r="B40" s="259"/>
      <c r="C40" s="259"/>
      <c r="D40" s="104">
        <v>80</v>
      </c>
      <c r="E40" s="104">
        <v>80</v>
      </c>
      <c r="F40" s="268">
        <v>81</v>
      </c>
      <c r="G40" s="268"/>
      <c r="H40" s="268"/>
      <c r="I40" s="252">
        <f>SUM(D40:F40)</f>
        <v>241</v>
      </c>
      <c r="J40" s="252"/>
      <c r="K40" s="252"/>
      <c r="M40" s="273" t="s">
        <v>173</v>
      </c>
      <c r="N40" s="249" t="s">
        <v>174</v>
      </c>
      <c r="O40" s="276"/>
      <c r="P40" s="277"/>
      <c r="Q40" s="282" t="s">
        <v>196</v>
      </c>
      <c r="R40" s="283"/>
      <c r="S40" s="283"/>
      <c r="T40" s="283"/>
      <c r="U40" s="283"/>
      <c r="V40" s="283"/>
      <c r="W40" s="283"/>
      <c r="X40" s="283"/>
      <c r="Y40" s="283"/>
      <c r="Z40" s="283"/>
      <c r="AA40" s="283"/>
      <c r="AB40" s="283"/>
      <c r="AC40" s="283"/>
      <c r="AD40" s="283"/>
      <c r="AE40" s="283"/>
      <c r="AF40" s="283"/>
      <c r="AG40" s="284"/>
      <c r="AH40" s="272">
        <f>SUM(F32:AJ32)</f>
        <v>500</v>
      </c>
      <c r="AI40" s="255"/>
      <c r="AJ40" s="113" t="s">
        <v>176</v>
      </c>
      <c r="AK40" s="272">
        <f>ROUNDUP(AH40/1000,0)</f>
        <v>1</v>
      </c>
      <c r="AL40" s="255"/>
      <c r="AM40" s="247">
        <f>MIN(AH40:AK42)</f>
        <v>1</v>
      </c>
      <c r="AN40" s="305"/>
    </row>
    <row r="41" spans="1:40" ht="18" customHeight="1" x14ac:dyDescent="0.45">
      <c r="A41" s="309"/>
      <c r="B41" s="309"/>
      <c r="C41" s="309"/>
      <c r="D41" s="66"/>
      <c r="E41" s="66"/>
      <c r="F41" s="108"/>
      <c r="G41" s="108"/>
      <c r="H41" s="107" t="s">
        <v>197</v>
      </c>
      <c r="I41" s="108"/>
      <c r="J41" s="108"/>
      <c r="K41" s="108"/>
      <c r="L41" s="109"/>
      <c r="M41" s="274"/>
      <c r="N41" s="250"/>
      <c r="O41" s="278"/>
      <c r="P41" s="279"/>
      <c r="Q41" s="269" t="s">
        <v>198</v>
      </c>
      <c r="R41" s="270"/>
      <c r="S41" s="270"/>
      <c r="T41" s="270"/>
      <c r="U41" s="270"/>
      <c r="V41" s="270"/>
      <c r="W41" s="270"/>
      <c r="X41" s="270"/>
      <c r="Y41" s="270"/>
      <c r="Z41" s="270"/>
      <c r="AA41" s="270"/>
      <c r="AB41" s="270"/>
      <c r="AC41" s="270"/>
      <c r="AD41" s="270"/>
      <c r="AE41" s="270"/>
      <c r="AF41" s="270"/>
      <c r="AG41" s="271"/>
      <c r="AH41" s="253">
        <f>COUNTA(B12:B30)</f>
        <v>9</v>
      </c>
      <c r="AI41" s="267"/>
      <c r="AJ41" s="119" t="s">
        <v>179</v>
      </c>
      <c r="AK41" s="272">
        <f>ROUNDUP(AH41/20,0)</f>
        <v>1</v>
      </c>
      <c r="AL41" s="255"/>
      <c r="AM41" s="248"/>
      <c r="AN41" s="306"/>
    </row>
    <row r="42" spans="1:40" ht="18" customHeight="1" x14ac:dyDescent="0.45">
      <c r="B42" s="59"/>
      <c r="I42" s="252">
        <f>I40/3</f>
        <v>80.333333333333329</v>
      </c>
      <c r="J42" s="252"/>
      <c r="K42" s="252"/>
      <c r="M42" s="275"/>
      <c r="N42" s="251"/>
      <c r="O42" s="280"/>
      <c r="P42" s="281"/>
      <c r="Q42" s="269" t="s">
        <v>199</v>
      </c>
      <c r="R42" s="270"/>
      <c r="S42" s="270"/>
      <c r="T42" s="270"/>
      <c r="U42" s="270"/>
      <c r="V42" s="270"/>
      <c r="W42" s="270"/>
      <c r="X42" s="270"/>
      <c r="Y42" s="270"/>
      <c r="Z42" s="270"/>
      <c r="AA42" s="270"/>
      <c r="AB42" s="270"/>
      <c r="AC42" s="270"/>
      <c r="AD42" s="270"/>
      <c r="AE42" s="270"/>
      <c r="AF42" s="270"/>
      <c r="AG42" s="271"/>
      <c r="AH42" s="272">
        <f>ROUNDDOWN(I42,1)</f>
        <v>80.3</v>
      </c>
      <c r="AI42" s="255"/>
      <c r="AJ42" s="120" t="s">
        <v>179</v>
      </c>
      <c r="AK42" s="272">
        <f>ROUNDUP(AH42/10,0)</f>
        <v>9</v>
      </c>
      <c r="AL42" s="255"/>
      <c r="AM42" s="307"/>
      <c r="AN42" s="308"/>
    </row>
    <row r="43" spans="1:40" ht="18" customHeight="1" x14ac:dyDescent="0.45">
      <c r="B43" s="59"/>
      <c r="I43" s="66"/>
      <c r="J43" s="66"/>
      <c r="K43" s="66"/>
      <c r="M43" s="104"/>
      <c r="N43" s="269" t="s">
        <v>183</v>
      </c>
      <c r="O43" s="270"/>
      <c r="P43" s="270"/>
      <c r="Q43" s="270"/>
      <c r="R43" s="270"/>
      <c r="S43" s="270"/>
      <c r="T43" s="270"/>
      <c r="U43" s="270"/>
      <c r="V43" s="270"/>
      <c r="W43" s="270"/>
      <c r="X43" s="270"/>
      <c r="Y43" s="270"/>
      <c r="Z43" s="270"/>
      <c r="AA43" s="270"/>
      <c r="AB43" s="270"/>
      <c r="AC43" s="270"/>
      <c r="AD43" s="270"/>
      <c r="AE43" s="270"/>
      <c r="AF43" s="270"/>
      <c r="AG43" s="271"/>
      <c r="AH43" s="302"/>
      <c r="AI43" s="303"/>
      <c r="AJ43" s="303"/>
      <c r="AK43" s="303"/>
      <c r="AL43" s="304"/>
      <c r="AM43" s="253" cm="1">
        <f t="array" ref="AM43">ROUNDUP(_xlfn.IFS(AM40&lt;2,1,AND(AM40&lt;=2,AM40&lt;6),AM40-1,AM40&gt;=6,AM40/2*3),1)</f>
        <v>1</v>
      </c>
      <c r="AN43" s="267"/>
    </row>
    <row r="44" spans="1:40" ht="18" customHeight="1" x14ac:dyDescent="0.45">
      <c r="A44" s="62"/>
      <c r="B44" s="59"/>
      <c r="H44" s="60"/>
      <c r="M44" s="60" t="s">
        <v>200</v>
      </c>
      <c r="W44" s="66"/>
      <c r="X44" s="60"/>
      <c r="Y44" s="60"/>
      <c r="Z44" s="60"/>
      <c r="AA44" s="60"/>
      <c r="AB44" s="60"/>
      <c r="AC44" s="60"/>
      <c r="AD44" s="60"/>
      <c r="AE44" s="60"/>
      <c r="AF44" s="60"/>
      <c r="AG44" s="60"/>
      <c r="AH44" s="60"/>
      <c r="AI44" s="60"/>
      <c r="AJ44" s="102"/>
      <c r="AK44" s="60"/>
      <c r="AL44" s="66"/>
      <c r="AM44" s="66"/>
      <c r="AN44" s="62"/>
    </row>
    <row r="45" spans="1:40" ht="5.0999999999999996" customHeight="1" x14ac:dyDescent="0.45">
      <c r="A45" s="83"/>
      <c r="B45" s="83"/>
      <c r="C45" s="83"/>
      <c r="D45" s="83"/>
      <c r="E45" s="83"/>
      <c r="F45" s="83"/>
      <c r="G45" s="83"/>
      <c r="H45" s="83"/>
      <c r="I45" s="83"/>
      <c r="J45" s="60"/>
      <c r="K45" s="60"/>
      <c r="L45" s="60"/>
      <c r="M45" s="102"/>
      <c r="N45" s="60"/>
      <c r="W45" s="66"/>
      <c r="X45" s="60"/>
      <c r="Y45" s="60"/>
      <c r="Z45" s="60"/>
      <c r="AA45" s="60"/>
      <c r="AB45" s="60"/>
      <c r="AC45" s="60"/>
      <c r="AD45" s="60"/>
      <c r="AE45" s="60"/>
      <c r="AF45" s="60"/>
      <c r="AG45" s="60"/>
      <c r="AH45" s="60"/>
      <c r="AI45" s="60"/>
      <c r="AJ45" s="102"/>
      <c r="AK45" s="60"/>
      <c r="AL45" s="66"/>
      <c r="AM45" s="66"/>
      <c r="AN45" s="62"/>
    </row>
    <row r="46" spans="1:40" ht="21" customHeight="1" x14ac:dyDescent="0.45">
      <c r="A46" s="67" t="s">
        <v>188</v>
      </c>
      <c r="B46" s="59"/>
      <c r="C46" s="63"/>
      <c r="D46" s="63"/>
      <c r="E46" s="63"/>
      <c r="F46" s="63"/>
      <c r="G46" s="62"/>
      <c r="H46" s="62"/>
      <c r="I46" s="62"/>
      <c r="J46" s="62"/>
      <c r="K46" s="62"/>
      <c r="L46" s="62"/>
      <c r="M46" s="62"/>
      <c r="N46" s="62"/>
      <c r="O46" s="62"/>
      <c r="P46" s="62"/>
      <c r="Q46" s="62"/>
      <c r="R46" s="62"/>
      <c r="S46" s="62"/>
      <c r="T46" s="62"/>
      <c r="U46" s="62"/>
      <c r="V46" s="62"/>
      <c r="W46" s="62"/>
      <c r="X46" s="62"/>
      <c r="Y46" s="62"/>
      <c r="Z46" s="62"/>
      <c r="AA46" s="62"/>
      <c r="AB46" s="62"/>
      <c r="AC46" s="62"/>
      <c r="AD46" s="62"/>
      <c r="AE46" s="62"/>
      <c r="AF46" s="62"/>
      <c r="AG46" s="62"/>
      <c r="AH46" s="62"/>
      <c r="AI46" s="62"/>
      <c r="AJ46" s="62"/>
      <c r="AK46" s="62"/>
      <c r="AL46" s="63"/>
      <c r="AM46" s="63"/>
      <c r="AN46" s="62"/>
    </row>
    <row r="47" spans="1:40" ht="24.9" customHeight="1" x14ac:dyDescent="0.45">
      <c r="A47" s="62"/>
      <c r="B47" s="66"/>
      <c r="C47" s="289" t="str">
        <f>IF(VLOOKUP($AK$1,選択肢!$A$1:$J$32,C52,FALSE)=0,"-",VLOOKUP($AK$1,選択肢!$A$1:$J$32,C52,FALSE))</f>
        <v>管理者</v>
      </c>
      <c r="D47" s="290"/>
      <c r="E47" s="291" t="str">
        <f>IF(VLOOKUP($AK$1,選択肢!$A$1:$J$32,E52,FALSE)=0,"-",VLOOKUP($AK$1,選択肢!$A$1:$J$32,E52,FALSE))</f>
        <v>サービス提供責任者</v>
      </c>
      <c r="F47" s="291"/>
      <c r="G47" s="291"/>
      <c r="H47" s="291"/>
      <c r="I47" s="289" t="str">
        <f>IF(VLOOKUP($AK$1,選択肢!$A$1:$J$32,I52,FALSE)=0,"-",VLOOKUP($AK$1,選択肢!$A$1:$J$32,I52,FALSE))</f>
        <v>従業者</v>
      </c>
      <c r="J47" s="290"/>
      <c r="K47" s="290"/>
      <c r="L47" s="290"/>
      <c r="M47" s="290"/>
      <c r="N47" s="292"/>
      <c r="O47" s="289" t="s">
        <v>296</v>
      </c>
      <c r="P47" s="290"/>
      <c r="Q47" s="290"/>
      <c r="R47" s="290"/>
      <c r="S47" s="290"/>
      <c r="T47" s="292"/>
      <c r="U47" s="293"/>
      <c r="V47" s="293"/>
      <c r="W47" s="293"/>
      <c r="X47" s="293"/>
      <c r="Y47" s="293"/>
      <c r="Z47" s="293"/>
      <c r="AA47" s="293"/>
      <c r="AB47" s="293"/>
      <c r="AC47" s="293"/>
      <c r="AD47" s="293"/>
      <c r="AE47" s="293"/>
      <c r="AF47" s="293"/>
      <c r="AG47" s="293"/>
      <c r="AH47" s="293"/>
      <c r="AI47" s="293"/>
      <c r="AJ47" s="293"/>
      <c r="AK47" s="293"/>
      <c r="AL47" s="293"/>
      <c r="AM47" s="293"/>
      <c r="AN47" s="62"/>
    </row>
    <row r="48" spans="1:40" ht="18" customHeight="1" x14ac:dyDescent="0.45">
      <c r="A48" s="62"/>
      <c r="B48" s="66"/>
      <c r="C48" s="98" t="s">
        <v>189</v>
      </c>
      <c r="D48" s="98" t="s">
        <v>190</v>
      </c>
      <c r="E48" s="97" t="s">
        <v>189</v>
      </c>
      <c r="F48" s="297" t="s">
        <v>190</v>
      </c>
      <c r="G48" s="297"/>
      <c r="H48" s="297"/>
      <c r="I48" s="294" t="s">
        <v>189</v>
      </c>
      <c r="J48" s="295"/>
      <c r="K48" s="296"/>
      <c r="L48" s="294" t="s">
        <v>190</v>
      </c>
      <c r="M48" s="295"/>
      <c r="N48" s="296"/>
      <c r="O48" s="294" t="s">
        <v>189</v>
      </c>
      <c r="P48" s="295"/>
      <c r="Q48" s="296"/>
      <c r="R48" s="294" t="s">
        <v>190</v>
      </c>
      <c r="S48" s="295"/>
      <c r="T48" s="296"/>
      <c r="U48" s="298"/>
      <c r="V48" s="298"/>
      <c r="W48" s="298"/>
      <c r="X48" s="298"/>
      <c r="Y48" s="298"/>
      <c r="Z48" s="298"/>
      <c r="AA48" s="298"/>
      <c r="AB48" s="298"/>
      <c r="AC48" s="298"/>
      <c r="AD48" s="298"/>
      <c r="AE48" s="298"/>
      <c r="AF48" s="298"/>
      <c r="AG48" s="298"/>
      <c r="AH48" s="298"/>
      <c r="AI48" s="298"/>
      <c r="AJ48" s="298"/>
      <c r="AK48" s="298"/>
      <c r="AL48" s="112"/>
      <c r="AM48" s="112"/>
      <c r="AN48" s="62"/>
    </row>
    <row r="49" spans="1:40" ht="18" customHeight="1" x14ac:dyDescent="0.45">
      <c r="A49" s="62"/>
      <c r="B49" s="74" t="s">
        <v>191</v>
      </c>
      <c r="C49" s="97">
        <f>COUNTIFS($B$11:$B$30,C$47,$C$11:$C$30,"A",$E$11:$E$30,"*")</f>
        <v>1</v>
      </c>
      <c r="D49" s="97">
        <f>COUNTIFS($B$11:$B$30,C$47,$C$11:$C$30,"B",$E$11:$E$30,"*")</f>
        <v>0</v>
      </c>
      <c r="E49" s="97">
        <f>COUNTIFS($B$11:$B$30,E$47,$C$11:$C$30,"A",$E$11:$E$30,"*")</f>
        <v>0</v>
      </c>
      <c r="F49" s="294">
        <f>COUNTIFS($B$11:$B$30,E$47,$C$11:$C$30,"B",$E$11:$E$30,"*")</f>
        <v>1</v>
      </c>
      <c r="G49" s="295"/>
      <c r="H49" s="296"/>
      <c r="I49" s="294">
        <f>COUNTIFS($B$11:$B$30,I$47,$C$11:$C$30,"A",$E$11:$E$30,"*")</f>
        <v>0</v>
      </c>
      <c r="J49" s="295"/>
      <c r="K49" s="296"/>
      <c r="L49" s="294">
        <f>COUNTIFS($B$11:$B$30,I$47,$C$11:$C$30,"B",$E$11:$E$30,"*")</f>
        <v>0</v>
      </c>
      <c r="M49" s="295"/>
      <c r="N49" s="296"/>
      <c r="O49" s="294">
        <f>SUM(E49,I49)</f>
        <v>0</v>
      </c>
      <c r="P49" s="295"/>
      <c r="Q49" s="296"/>
      <c r="R49" s="294">
        <f>SUM(F49,L49)</f>
        <v>1</v>
      </c>
      <c r="S49" s="295"/>
      <c r="T49" s="296"/>
      <c r="U49" s="298"/>
      <c r="V49" s="298"/>
      <c r="W49" s="298"/>
      <c r="X49" s="298"/>
      <c r="Y49" s="298"/>
      <c r="Z49" s="298"/>
      <c r="AA49" s="298"/>
      <c r="AB49" s="298"/>
      <c r="AC49" s="298"/>
      <c r="AD49" s="298"/>
      <c r="AE49" s="298"/>
      <c r="AF49" s="298"/>
      <c r="AG49" s="298"/>
      <c r="AH49" s="298"/>
      <c r="AI49" s="298"/>
      <c r="AJ49" s="298"/>
      <c r="AK49" s="298"/>
      <c r="AL49" s="112"/>
      <c r="AM49" s="112"/>
      <c r="AN49" s="62"/>
    </row>
    <row r="50" spans="1:40" ht="18" customHeight="1" x14ac:dyDescent="0.45">
      <c r="A50" s="62"/>
      <c r="B50" s="80" t="s">
        <v>192</v>
      </c>
      <c r="C50" s="106"/>
      <c r="D50" s="106"/>
      <c r="E50" s="97">
        <f>COUNTIFS($B$11:$B$30,E$47,$C$11:$C$30,"C",$E$11:$E$30,"*")</f>
        <v>1</v>
      </c>
      <c r="F50" s="294">
        <f>COUNTIFS($B$11:$B$30,E$47,$C$11:$C$30,"D",$E$11:$E$30,"*")</f>
        <v>0</v>
      </c>
      <c r="G50" s="295"/>
      <c r="H50" s="296"/>
      <c r="I50" s="294">
        <f>COUNTIFS($B$11:$B$30,I$47,$C$11:$C$30,"C",$E$11:$E$30,"*")</f>
        <v>2</v>
      </c>
      <c r="J50" s="295"/>
      <c r="K50" s="296"/>
      <c r="L50" s="294">
        <f>COUNTIFS($B$11:$B$30,I$47,$C$11:$C$30,"D",$E$11:$E$30,"*")</f>
        <v>5</v>
      </c>
      <c r="M50" s="295"/>
      <c r="N50" s="296"/>
      <c r="O50" s="294">
        <f>SUM(E50,I50)</f>
        <v>3</v>
      </c>
      <c r="P50" s="295"/>
      <c r="Q50" s="296"/>
      <c r="R50" s="294">
        <f>SUM(F50,L50)</f>
        <v>5</v>
      </c>
      <c r="S50" s="295"/>
      <c r="T50" s="296"/>
      <c r="U50" s="298"/>
      <c r="V50" s="298"/>
      <c r="W50" s="298"/>
      <c r="X50" s="298"/>
      <c r="Y50" s="298"/>
      <c r="Z50" s="298"/>
      <c r="AA50" s="298"/>
      <c r="AB50" s="298"/>
      <c r="AC50" s="298"/>
      <c r="AD50" s="298"/>
      <c r="AE50" s="298"/>
      <c r="AF50" s="298"/>
      <c r="AG50" s="298"/>
      <c r="AH50" s="298"/>
      <c r="AI50" s="298"/>
      <c r="AJ50" s="298"/>
      <c r="AK50" s="298"/>
      <c r="AL50" s="112"/>
      <c r="AM50" s="112"/>
      <c r="AN50" s="62"/>
    </row>
    <row r="51" spans="1:40" ht="18" customHeight="1" x14ac:dyDescent="0.45">
      <c r="A51" s="62"/>
      <c r="B51" s="80" t="s">
        <v>193</v>
      </c>
      <c r="C51" s="300"/>
      <c r="D51" s="301"/>
      <c r="E51" s="294">
        <f>IF($AK$3="４週",SUMIFS($AK$11:$AK$30,$B$11:$B$30,E47)/4/$AH$5,IF($AK$3="歴月",SUMIFS($AK$11:$AK$30,$B$11:$B$30,E47)/$AL$5,"記載する期間を選択してください"))</f>
        <v>0</v>
      </c>
      <c r="F51" s="295"/>
      <c r="G51" s="295"/>
      <c r="H51" s="296"/>
      <c r="I51" s="294">
        <f>IF($AK$3="４週",SUMIFS($AK$11:$AK$30,$B$11:$B$30,I47)/4/$AH$5,IF($AK$3="歴月",SUMIFS($AK$11:$AK$30,$B$11:$B$30,I47)/$AL$5,"記載する期間を選択してください"))</f>
        <v>0</v>
      </c>
      <c r="J51" s="295"/>
      <c r="K51" s="295"/>
      <c r="L51" s="295"/>
      <c r="M51" s="295"/>
      <c r="N51" s="296"/>
      <c r="O51" s="294">
        <f>ROUNDDOWN(SUM(E51:N51),1)</f>
        <v>0</v>
      </c>
      <c r="P51" s="295"/>
      <c r="Q51" s="295"/>
      <c r="R51" s="295"/>
      <c r="S51" s="295"/>
      <c r="T51" s="296"/>
      <c r="U51" s="298"/>
      <c r="V51" s="298"/>
      <c r="W51" s="298"/>
      <c r="X51" s="298"/>
      <c r="Y51" s="298"/>
      <c r="Z51" s="298"/>
      <c r="AA51" s="298"/>
      <c r="AB51" s="298"/>
      <c r="AC51" s="298"/>
      <c r="AD51" s="298"/>
      <c r="AE51" s="298"/>
      <c r="AF51" s="298"/>
      <c r="AG51" s="298"/>
      <c r="AH51" s="298"/>
      <c r="AI51" s="298"/>
      <c r="AJ51" s="298"/>
      <c r="AK51" s="298"/>
      <c r="AL51" s="298"/>
      <c r="AM51" s="298"/>
      <c r="AN51" s="62"/>
    </row>
    <row r="52" spans="1:40" ht="5.0999999999999996" customHeight="1" x14ac:dyDescent="0.45">
      <c r="A52" s="62"/>
      <c r="B52" s="59"/>
      <c r="C52" s="76">
        <v>2</v>
      </c>
      <c r="D52" s="76"/>
      <c r="E52" s="76">
        <v>3</v>
      </c>
      <c r="F52" s="76"/>
      <c r="G52" s="76"/>
      <c r="H52" s="76"/>
      <c r="I52" s="76">
        <v>4</v>
      </c>
      <c r="J52" s="76"/>
      <c r="K52" s="76"/>
      <c r="L52" s="76"/>
      <c r="M52" s="76"/>
      <c r="N52" s="76"/>
      <c r="O52" s="76">
        <v>5</v>
      </c>
      <c r="P52" s="76"/>
      <c r="Q52" s="76"/>
      <c r="R52" s="76"/>
      <c r="S52" s="76"/>
      <c r="T52" s="76"/>
      <c r="U52" s="76">
        <v>6</v>
      </c>
      <c r="V52" s="76"/>
      <c r="W52" s="76"/>
      <c r="X52" s="76"/>
      <c r="Y52" s="76"/>
      <c r="Z52" s="76"/>
      <c r="AA52" s="76">
        <v>7</v>
      </c>
      <c r="AB52" s="76"/>
      <c r="AC52" s="76"/>
      <c r="AD52" s="76"/>
      <c r="AE52" s="76"/>
      <c r="AF52" s="76"/>
      <c r="AG52" s="76">
        <v>8</v>
      </c>
      <c r="AH52" s="76"/>
      <c r="AI52" s="76"/>
      <c r="AJ52" s="76"/>
      <c r="AK52" s="76"/>
      <c r="AL52" s="76">
        <v>9</v>
      </c>
      <c r="AM52" s="96"/>
      <c r="AN52" s="62"/>
    </row>
    <row r="53" spans="1:40" ht="15" customHeight="1" x14ac:dyDescent="0.45">
      <c r="A53" s="60" t="s">
        <v>117</v>
      </c>
      <c r="B53" s="87"/>
      <c r="C53" s="88"/>
      <c r="D53" s="88"/>
      <c r="E53" s="88"/>
      <c r="F53" s="89"/>
      <c r="G53" s="88"/>
      <c r="H53" s="76"/>
      <c r="I53" s="76"/>
      <c r="J53" s="76"/>
      <c r="K53" s="76"/>
      <c r="L53" s="76"/>
      <c r="M53" s="76"/>
      <c r="N53" s="76"/>
      <c r="O53" s="76"/>
      <c r="P53" s="76"/>
      <c r="Q53" s="76"/>
      <c r="R53" s="76">
        <v>6</v>
      </c>
      <c r="S53" s="76"/>
      <c r="T53" s="76"/>
      <c r="U53" s="76"/>
      <c r="V53" s="76"/>
      <c r="W53" s="76"/>
      <c r="X53" s="76">
        <v>7</v>
      </c>
      <c r="Y53" s="76"/>
      <c r="Z53" s="76"/>
      <c r="AA53" s="76"/>
      <c r="AB53" s="76"/>
      <c r="AC53" s="76"/>
      <c r="AD53" s="76">
        <v>8</v>
      </c>
      <c r="AE53" s="76"/>
      <c r="AF53" s="76"/>
      <c r="AG53" s="77"/>
      <c r="AH53" s="77"/>
      <c r="AI53" s="77"/>
      <c r="AJ53" s="77">
        <v>9</v>
      </c>
      <c r="AK53" s="75"/>
      <c r="AL53" s="75"/>
      <c r="AM53" s="62"/>
    </row>
    <row r="54" spans="1:40" s="60" customFormat="1" ht="15" customHeight="1" x14ac:dyDescent="0.45">
      <c r="A54" s="60" t="s">
        <v>118</v>
      </c>
      <c r="B54" s="83"/>
      <c r="C54" s="83"/>
      <c r="D54" s="83"/>
      <c r="E54" s="83"/>
      <c r="F54" s="83"/>
      <c r="G54" s="83"/>
      <c r="H54" s="67"/>
      <c r="I54" s="67"/>
      <c r="J54" s="67"/>
      <c r="K54" s="67"/>
      <c r="L54" s="67"/>
      <c r="M54" s="67"/>
    </row>
    <row r="55" spans="1:40" s="60" customFormat="1" ht="15" customHeight="1" x14ac:dyDescent="0.45">
      <c r="A55" s="60" t="s">
        <v>119</v>
      </c>
      <c r="B55" s="83"/>
      <c r="C55" s="83"/>
      <c r="D55" s="83"/>
      <c r="E55" s="83"/>
      <c r="F55" s="83"/>
      <c r="G55" s="83"/>
      <c r="H55" s="67"/>
      <c r="I55" s="67"/>
      <c r="J55" s="67"/>
      <c r="K55" s="67"/>
      <c r="L55" s="67"/>
      <c r="M55" s="67"/>
    </row>
    <row r="56" spans="1:40" s="60" customFormat="1" ht="15" customHeight="1" x14ac:dyDescent="0.45">
      <c r="A56" s="60" t="s">
        <v>120</v>
      </c>
      <c r="B56" s="83"/>
      <c r="C56" s="83"/>
      <c r="D56" s="83"/>
      <c r="E56" s="83"/>
      <c r="F56" s="83"/>
      <c r="G56" s="83"/>
      <c r="H56" s="67"/>
      <c r="I56" s="67"/>
      <c r="J56" s="67"/>
      <c r="K56" s="67"/>
      <c r="L56" s="67"/>
      <c r="M56" s="67"/>
    </row>
    <row r="57" spans="1:40" s="60" customFormat="1" ht="15" customHeight="1" x14ac:dyDescent="0.45">
      <c r="A57" s="60" t="s">
        <v>121</v>
      </c>
      <c r="B57" s="83"/>
      <c r="C57" s="83"/>
      <c r="D57" s="83"/>
      <c r="E57" s="83"/>
      <c r="F57" s="83"/>
      <c r="G57" s="83"/>
      <c r="H57" s="67"/>
      <c r="I57" s="67"/>
      <c r="J57" s="67"/>
      <c r="K57" s="67"/>
      <c r="L57" s="67"/>
      <c r="M57" s="67"/>
    </row>
    <row r="58" spans="1:40" ht="15" customHeight="1" x14ac:dyDescent="0.45">
      <c r="A58" s="60" t="s">
        <v>122</v>
      </c>
      <c r="B58" s="90"/>
      <c r="C58" s="60"/>
      <c r="D58" s="60"/>
      <c r="E58" s="60"/>
      <c r="F58" s="60"/>
      <c r="G58" s="60"/>
    </row>
    <row r="59" spans="1:40" ht="15" customHeight="1" x14ac:dyDescent="0.45">
      <c r="A59" s="60" t="s">
        <v>123</v>
      </c>
      <c r="B59" s="90"/>
      <c r="C59" s="60"/>
      <c r="D59" s="60"/>
      <c r="E59" s="60"/>
      <c r="F59" s="60"/>
      <c r="G59" s="60"/>
    </row>
    <row r="60" spans="1:40" ht="15" customHeight="1" x14ac:dyDescent="0.45">
      <c r="A60" s="60"/>
      <c r="B60" s="74" t="s">
        <v>124</v>
      </c>
      <c r="C60" s="252" t="s">
        <v>125</v>
      </c>
      <c r="D60" s="252"/>
      <c r="E60" s="252"/>
      <c r="F60" s="60"/>
      <c r="G60" s="60"/>
    </row>
    <row r="61" spans="1:40" ht="15" customHeight="1" x14ac:dyDescent="0.45">
      <c r="A61" s="60"/>
      <c r="B61" s="93" t="s">
        <v>126</v>
      </c>
      <c r="C61" s="299" t="s">
        <v>127</v>
      </c>
      <c r="D61" s="299"/>
      <c r="E61" s="299"/>
      <c r="F61" s="60"/>
      <c r="G61" s="60"/>
    </row>
    <row r="62" spans="1:40" ht="15" customHeight="1" x14ac:dyDescent="0.45">
      <c r="A62" s="60"/>
      <c r="B62" s="93" t="s">
        <v>128</v>
      </c>
      <c r="C62" s="299" t="s">
        <v>129</v>
      </c>
      <c r="D62" s="299"/>
      <c r="E62" s="299"/>
      <c r="F62" s="60"/>
      <c r="G62" s="60"/>
    </row>
    <row r="63" spans="1:40" ht="15" customHeight="1" x14ac:dyDescent="0.45">
      <c r="A63" s="60"/>
      <c r="B63" s="93" t="s">
        <v>130</v>
      </c>
      <c r="C63" s="299" t="s">
        <v>131</v>
      </c>
      <c r="D63" s="299"/>
      <c r="E63" s="299"/>
      <c r="F63" s="60"/>
      <c r="G63" s="60"/>
    </row>
    <row r="64" spans="1:40" ht="15" customHeight="1" x14ac:dyDescent="0.45">
      <c r="A64" s="60"/>
      <c r="B64" s="93" t="s">
        <v>132</v>
      </c>
      <c r="C64" s="299" t="s">
        <v>133</v>
      </c>
      <c r="D64" s="299"/>
      <c r="E64" s="299"/>
      <c r="F64" s="60"/>
      <c r="G64" s="60"/>
    </row>
    <row r="65" spans="1:7" ht="15" customHeight="1" x14ac:dyDescent="0.45">
      <c r="A65" s="60"/>
      <c r="B65" s="60" t="s">
        <v>134</v>
      </c>
      <c r="C65" s="60"/>
      <c r="D65" s="60"/>
      <c r="E65" s="60"/>
      <c r="F65" s="60"/>
      <c r="G65" s="60"/>
    </row>
    <row r="66" spans="1:7" ht="15" customHeight="1" x14ac:dyDescent="0.45">
      <c r="A66" s="60"/>
      <c r="B66" s="60" t="s">
        <v>135</v>
      </c>
      <c r="C66" s="60"/>
      <c r="D66" s="60"/>
      <c r="E66" s="60"/>
      <c r="F66" s="60"/>
      <c r="G66" s="60"/>
    </row>
    <row r="67" spans="1:7" ht="15" customHeight="1" x14ac:dyDescent="0.45">
      <c r="A67" s="60"/>
      <c r="B67" s="60" t="s">
        <v>136</v>
      </c>
      <c r="C67" s="60"/>
      <c r="D67" s="60"/>
      <c r="E67" s="60"/>
      <c r="F67" s="60"/>
      <c r="G67" s="60"/>
    </row>
    <row r="68" spans="1:7" ht="15" customHeight="1" x14ac:dyDescent="0.45">
      <c r="A68" s="60" t="s">
        <v>137</v>
      </c>
      <c r="B68" s="90"/>
      <c r="C68" s="60"/>
      <c r="D68" s="60"/>
      <c r="E68" s="60"/>
      <c r="F68" s="60"/>
      <c r="G68" s="60"/>
    </row>
    <row r="69" spans="1:7" ht="15" customHeight="1" x14ac:dyDescent="0.45">
      <c r="A69" s="60" t="s">
        <v>138</v>
      </c>
      <c r="B69" s="90"/>
      <c r="C69" s="60"/>
      <c r="D69" s="60"/>
      <c r="E69" s="60"/>
      <c r="F69" s="60"/>
      <c r="G69" s="60"/>
    </row>
    <row r="70" spans="1:7" ht="15" customHeight="1" x14ac:dyDescent="0.45">
      <c r="A70" s="60" t="s">
        <v>139</v>
      </c>
      <c r="B70" s="90"/>
      <c r="C70" s="60"/>
      <c r="D70" s="60"/>
      <c r="E70" s="60"/>
      <c r="F70" s="60"/>
      <c r="G70" s="60"/>
    </row>
    <row r="71" spans="1:7" ht="15" customHeight="1" x14ac:dyDescent="0.45">
      <c r="A71" s="60" t="s">
        <v>140</v>
      </c>
      <c r="B71" s="90"/>
      <c r="C71" s="60"/>
      <c r="D71" s="60"/>
      <c r="E71" s="60"/>
      <c r="F71" s="60"/>
      <c r="G71" s="60"/>
    </row>
    <row r="72" spans="1:7" ht="15" customHeight="1" x14ac:dyDescent="0.45">
      <c r="A72" s="60" t="s">
        <v>141</v>
      </c>
      <c r="B72" s="90"/>
      <c r="C72" s="60"/>
      <c r="D72" s="60"/>
      <c r="E72" s="60"/>
      <c r="F72" s="60"/>
      <c r="G72" s="60"/>
    </row>
    <row r="73" spans="1:7" ht="15" customHeight="1" x14ac:dyDescent="0.45">
      <c r="A73" s="60" t="s">
        <v>142</v>
      </c>
      <c r="B73" s="90"/>
      <c r="C73" s="60"/>
      <c r="D73" s="60"/>
      <c r="E73" s="60"/>
      <c r="F73" s="60"/>
      <c r="G73" s="60"/>
    </row>
    <row r="74" spans="1:7" ht="15" customHeight="1" x14ac:dyDescent="0.45">
      <c r="A74" s="60"/>
      <c r="B74" s="60" t="s">
        <v>143</v>
      </c>
      <c r="C74" s="60"/>
      <c r="D74" s="60"/>
      <c r="E74" s="60"/>
      <c r="F74" s="60"/>
      <c r="G74" s="60"/>
    </row>
    <row r="75" spans="1:7" ht="15" customHeight="1" x14ac:dyDescent="0.45">
      <c r="A75" s="60"/>
      <c r="B75" s="60" t="s">
        <v>144</v>
      </c>
      <c r="C75" s="60"/>
      <c r="D75" s="60"/>
      <c r="E75" s="60"/>
      <c r="F75" s="60"/>
      <c r="G75" s="60"/>
    </row>
    <row r="76" spans="1:7" ht="15" customHeight="1" x14ac:dyDescent="0.45">
      <c r="A76" s="60" t="s">
        <v>145</v>
      </c>
      <c r="B76" s="90"/>
      <c r="C76" s="60"/>
      <c r="D76" s="60"/>
      <c r="E76" s="60"/>
      <c r="F76" s="60"/>
      <c r="G76" s="60"/>
    </row>
    <row r="77" spans="1:7" ht="15" customHeight="1" x14ac:dyDescent="0.45">
      <c r="A77" s="60" t="s">
        <v>146</v>
      </c>
      <c r="B77" s="90"/>
      <c r="C77" s="60"/>
      <c r="D77" s="60"/>
      <c r="E77" s="60"/>
      <c r="F77" s="60"/>
      <c r="G77" s="60"/>
    </row>
    <row r="78" spans="1:7" ht="15" customHeight="1" x14ac:dyDescent="0.45">
      <c r="A78" s="60" t="s">
        <v>147</v>
      </c>
      <c r="B78" s="90"/>
      <c r="C78" s="60"/>
      <c r="D78" s="60"/>
      <c r="E78" s="60"/>
      <c r="F78" s="60"/>
      <c r="G78" s="60"/>
    </row>
    <row r="79" spans="1:7" ht="15" customHeight="1" x14ac:dyDescent="0.45">
      <c r="A79" s="60" t="s">
        <v>148</v>
      </c>
      <c r="B79" s="90"/>
      <c r="C79" s="60"/>
      <c r="D79" s="60"/>
      <c r="E79" s="60"/>
      <c r="F79" s="60"/>
      <c r="G79" s="60"/>
    </row>
    <row r="80" spans="1:7" ht="15" customHeight="1" x14ac:dyDescent="0.45">
      <c r="A80" s="60" t="s">
        <v>149</v>
      </c>
      <c r="B80" s="90"/>
      <c r="C80" s="60"/>
      <c r="D80" s="60"/>
      <c r="E80" s="60"/>
      <c r="F80" s="60"/>
      <c r="G80" s="60"/>
    </row>
    <row r="81" spans="1:7" ht="15" customHeight="1" x14ac:dyDescent="0.45">
      <c r="A81" s="60" t="s">
        <v>150</v>
      </c>
      <c r="B81" s="90"/>
      <c r="C81" s="60"/>
      <c r="D81" s="60"/>
      <c r="E81" s="60"/>
      <c r="F81" s="60"/>
      <c r="G81" s="60"/>
    </row>
    <row r="82" spans="1:7" ht="15" customHeight="1" x14ac:dyDescent="0.45">
      <c r="A82" s="60" t="s">
        <v>151</v>
      </c>
      <c r="B82" s="90"/>
      <c r="C82" s="60"/>
      <c r="D82" s="60"/>
      <c r="E82" s="60"/>
      <c r="F82" s="60"/>
      <c r="G82" s="60"/>
    </row>
    <row r="83" spans="1:7" ht="15" customHeight="1" x14ac:dyDescent="0.45">
      <c r="A83" s="60" t="s">
        <v>152</v>
      </c>
      <c r="B83" s="90"/>
      <c r="C83" s="60"/>
      <c r="D83" s="60"/>
      <c r="E83" s="60"/>
      <c r="F83" s="60"/>
      <c r="G83" s="60"/>
    </row>
  </sheetData>
  <mergeCells count="127">
    <mergeCell ref="AK3:AN3"/>
    <mergeCell ref="AK4:AN4"/>
    <mergeCell ref="AH5:AJ5"/>
    <mergeCell ref="F7:AJ7"/>
    <mergeCell ref="AK7:AK10"/>
    <mergeCell ref="AM11:AN11"/>
    <mergeCell ref="AM12:AN12"/>
    <mergeCell ref="AK1:AN1"/>
    <mergeCell ref="M2:P2"/>
    <mergeCell ref="Q2:R2"/>
    <mergeCell ref="S2:T2"/>
    <mergeCell ref="U2:V2"/>
    <mergeCell ref="AK2:AN2"/>
    <mergeCell ref="F8:L8"/>
    <mergeCell ref="M8:S8"/>
    <mergeCell ref="T8:Z8"/>
    <mergeCell ref="AA8:AG8"/>
    <mergeCell ref="AH8:AJ8"/>
    <mergeCell ref="A7:A10"/>
    <mergeCell ref="C7:C10"/>
    <mergeCell ref="D7:D10"/>
    <mergeCell ref="E7:E10"/>
    <mergeCell ref="AM13:AN13"/>
    <mergeCell ref="AM14:AN14"/>
    <mergeCell ref="AM15:AN15"/>
    <mergeCell ref="AM16:AN16"/>
    <mergeCell ref="AL7:AL10"/>
    <mergeCell ref="AM7:AN10"/>
    <mergeCell ref="B7:B8"/>
    <mergeCell ref="B9:B10"/>
    <mergeCell ref="AM26:AN26"/>
    <mergeCell ref="AM27:AN27"/>
    <mergeCell ref="AM28:AN28"/>
    <mergeCell ref="AM29:AN29"/>
    <mergeCell ref="AM30:AN30"/>
    <mergeCell ref="AM31:AN32"/>
    <mergeCell ref="A41:C41"/>
    <mergeCell ref="A31:E31"/>
    <mergeCell ref="A32:E32"/>
    <mergeCell ref="A39:C39"/>
    <mergeCell ref="F39:H39"/>
    <mergeCell ref="I39:K39"/>
    <mergeCell ref="A40:C40"/>
    <mergeCell ref="F40:H40"/>
    <mergeCell ref="I40:K40"/>
    <mergeCell ref="AM17:AN17"/>
    <mergeCell ref="AM18:AN18"/>
    <mergeCell ref="AM19:AN19"/>
    <mergeCell ref="AM20:AN20"/>
    <mergeCell ref="AM21:AN21"/>
    <mergeCell ref="AM22:AN22"/>
    <mergeCell ref="AM23:AN23"/>
    <mergeCell ref="AM24:AN24"/>
    <mergeCell ref="AM25:AN25"/>
    <mergeCell ref="AA47:AF47"/>
    <mergeCell ref="AG47:AK47"/>
    <mergeCell ref="AL47:AM47"/>
    <mergeCell ref="AH43:AL43"/>
    <mergeCell ref="AM43:AN43"/>
    <mergeCell ref="M40:M42"/>
    <mergeCell ref="N40:P42"/>
    <mergeCell ref="Q40:AG40"/>
    <mergeCell ref="AM39:AN39"/>
    <mergeCell ref="AM40:AN42"/>
    <mergeCell ref="N43:AG43"/>
    <mergeCell ref="M39:AG39"/>
    <mergeCell ref="AH39:AL39"/>
    <mergeCell ref="AH40:AI40"/>
    <mergeCell ref="AK40:AL40"/>
    <mergeCell ref="Q41:AG41"/>
    <mergeCell ref="AH41:AI41"/>
    <mergeCell ref="AK41:AL41"/>
    <mergeCell ref="AH42:AI42"/>
    <mergeCell ref="AK42:AL42"/>
    <mergeCell ref="AJ50:AK50"/>
    <mergeCell ref="X49:Z49"/>
    <mergeCell ref="AA49:AC49"/>
    <mergeCell ref="U50:W50"/>
    <mergeCell ref="X50:Z50"/>
    <mergeCell ref="R50:T50"/>
    <mergeCell ref="AD48:AF48"/>
    <mergeCell ref="AG48:AI48"/>
    <mergeCell ref="AJ48:AK48"/>
    <mergeCell ref="AJ49:AK49"/>
    <mergeCell ref="L50:N50"/>
    <mergeCell ref="F48:H48"/>
    <mergeCell ref="I48:K48"/>
    <mergeCell ref="L48:N48"/>
    <mergeCell ref="O48:Q48"/>
    <mergeCell ref="R48:T48"/>
    <mergeCell ref="U48:W48"/>
    <mergeCell ref="X48:Z48"/>
    <mergeCell ref="AG49:AI49"/>
    <mergeCell ref="AA50:AC50"/>
    <mergeCell ref="AD50:AF50"/>
    <mergeCell ref="AG50:AI50"/>
    <mergeCell ref="I49:K49"/>
    <mergeCell ref="L49:N49"/>
    <mergeCell ref="O49:Q49"/>
    <mergeCell ref="R49:T49"/>
    <mergeCell ref="U49:W49"/>
    <mergeCell ref="F49:H49"/>
    <mergeCell ref="O50:Q50"/>
    <mergeCell ref="I42:K42"/>
    <mergeCell ref="C64:E64"/>
    <mergeCell ref="AG51:AK51"/>
    <mergeCell ref="AL51:AM51"/>
    <mergeCell ref="C60:E60"/>
    <mergeCell ref="C61:E61"/>
    <mergeCell ref="C62:E62"/>
    <mergeCell ref="C63:E63"/>
    <mergeCell ref="C47:D47"/>
    <mergeCell ref="E47:H47"/>
    <mergeCell ref="I47:N47"/>
    <mergeCell ref="O47:T47"/>
    <mergeCell ref="U47:Z47"/>
    <mergeCell ref="AA48:AC48"/>
    <mergeCell ref="C51:D51"/>
    <mergeCell ref="E51:H51"/>
    <mergeCell ref="I51:N51"/>
    <mergeCell ref="O51:T51"/>
    <mergeCell ref="U51:Z51"/>
    <mergeCell ref="AA51:AF51"/>
    <mergeCell ref="AD49:AF49"/>
    <mergeCell ref="F50:H50"/>
    <mergeCell ref="I50:K50"/>
    <mergeCell ref="Q42:AG42"/>
  </mergeCells>
  <phoneticPr fontId="3"/>
  <dataValidations count="8">
    <dataValidation type="list" allowBlank="1" showInputMessage="1" showErrorMessage="1" sqref="C11:C30" xr:uid="{00000000-0002-0000-0300-000000000000}">
      <formula1>"A,B,C,D"</formula1>
    </dataValidation>
    <dataValidation operator="greaterThanOrEqual" allowBlank="1" showInputMessage="1" showErrorMessage="1" sqref="X38 I45 U38 I34:I37 L34:L36 L45" xr:uid="{00000000-0002-0000-0300-000001000000}"/>
    <dataValidation type="whole" operator="greaterThanOrEqual" allowBlank="1" showInputMessage="1" showErrorMessage="1" sqref="D40:E41 F40" xr:uid="{00000000-0002-0000-0300-000002000000}">
      <formula1>0</formula1>
    </dataValidation>
    <dataValidation type="list" allowBlank="1" showInputMessage="1" showErrorMessage="1" sqref="AK4:AN4" xr:uid="{00000000-0002-0000-0300-000003000000}">
      <formula1>"予定,実績"</formula1>
    </dataValidation>
    <dataValidation type="list" allowBlank="1" showInputMessage="1" showErrorMessage="1" sqref="AK3:AN3" xr:uid="{00000000-0002-0000-0300-000004000000}">
      <formula1>"４週,歴月"</formula1>
    </dataValidation>
    <dataValidation type="list" allowBlank="1" showInputMessage="1" sqref="B13:B30" xr:uid="{00000000-0002-0000-0300-000005000000}">
      <formula1>INDIRECT($AK$1)</formula1>
    </dataValidation>
    <dataValidation type="list" allowBlank="1" showInputMessage="1" showErrorMessage="1" sqref="M40:M43" xr:uid="{81DFE928-60F1-40C8-B06E-5156E7CDAD5E}">
      <formula1>"○"</formula1>
    </dataValidation>
    <dataValidation allowBlank="1" showInputMessage="1" sqref="B11:B12" xr:uid="{E3D09E3F-6615-4796-8EB7-89E58E972346}"/>
  </dataValidations>
  <printOptions horizontalCentered="1" verticalCentered="1"/>
  <pageMargins left="0.19685039370078741" right="0.19685039370078741" top="0.39370078740157483" bottom="0.19685039370078741" header="0.19685039370078741" footer="0.39370078740157483"/>
  <pageSetup paperSize="9" scale="73" fitToWidth="0" fitToHeight="0" orientation="landscape" r:id="rId1"/>
  <headerFooter alignWithMargins="0">
    <oddHeader>&amp;L&amp;"ＭＳ ゴシック,標準"&amp;10（参考様式）</oddHeader>
  </headerFooter>
  <rowBreaks count="1" manualBreakCount="1">
    <brk id="36" max="39"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17"/>
  <dimension ref="A1:AN82"/>
  <sheetViews>
    <sheetView showGridLines="0" view="pageBreakPreview" zoomScaleNormal="100" zoomScaleSheetLayoutView="100" workbookViewId="0">
      <selection activeCell="H11" sqref="H11"/>
    </sheetView>
  </sheetViews>
  <sheetFormatPr defaultColWidth="8.19921875" defaultRowHeight="21" customHeight="1" x14ac:dyDescent="0.45"/>
  <cols>
    <col min="1" max="1" width="2.59765625" style="59" customWidth="1"/>
    <col min="2" max="2" width="15" style="61" customWidth="1"/>
    <col min="3" max="3" width="7.19921875" style="59" customWidth="1"/>
    <col min="4" max="5" width="7.59765625" style="59" customWidth="1"/>
    <col min="6" max="36" width="2.59765625" style="59" customWidth="1"/>
    <col min="37" max="37" width="6.59765625" style="59" customWidth="1"/>
    <col min="38" max="39" width="7.59765625" style="59" customWidth="1"/>
    <col min="40" max="40" width="5.59765625" style="59" customWidth="1"/>
    <col min="41" max="16384" width="8.19921875" style="59"/>
  </cols>
  <sheetData>
    <row r="1" spans="1:40" ht="24.9" customHeight="1" x14ac:dyDescent="0.45">
      <c r="A1" s="91" t="s">
        <v>299</v>
      </c>
      <c r="C1" s="78"/>
      <c r="D1" s="78"/>
      <c r="E1" s="78"/>
      <c r="F1" s="78"/>
      <c r="G1" s="78"/>
      <c r="H1" s="78"/>
      <c r="I1" s="78"/>
      <c r="J1" s="78"/>
      <c r="K1" s="78"/>
      <c r="L1" s="78"/>
      <c r="M1" s="78"/>
      <c r="N1" s="78"/>
      <c r="O1" s="78"/>
      <c r="P1" s="78"/>
      <c r="Q1" s="78"/>
      <c r="R1" s="78"/>
      <c r="S1" s="78"/>
      <c r="T1" s="78"/>
      <c r="U1" s="78"/>
      <c r="V1" s="78"/>
      <c r="W1" s="78"/>
      <c r="X1" s="67"/>
      <c r="Y1" s="67"/>
      <c r="Z1" s="62"/>
      <c r="AA1" s="62"/>
      <c r="AB1" s="62"/>
      <c r="AC1" s="62"/>
      <c r="AD1" s="84"/>
      <c r="AE1" s="84"/>
      <c r="AF1" s="84"/>
      <c r="AG1" s="84"/>
      <c r="AH1" s="84"/>
      <c r="AI1" s="79" t="s">
        <v>91</v>
      </c>
      <c r="AJ1" s="79"/>
      <c r="AK1" s="240" t="s">
        <v>201</v>
      </c>
      <c r="AL1" s="240"/>
      <c r="AM1" s="240"/>
      <c r="AN1" s="240"/>
    </row>
    <row r="2" spans="1:40" ht="18" customHeight="1" x14ac:dyDescent="0.45">
      <c r="A2" s="62"/>
      <c r="B2" s="63"/>
      <c r="C2" s="63"/>
      <c r="D2" s="63"/>
      <c r="E2" s="63"/>
      <c r="F2" s="63"/>
      <c r="G2" s="63"/>
      <c r="H2" s="63"/>
      <c r="I2" s="63"/>
      <c r="J2" s="63"/>
      <c r="K2" s="63"/>
      <c r="L2" s="63"/>
      <c r="M2" s="241">
        <v>2026</v>
      </c>
      <c r="N2" s="241"/>
      <c r="O2" s="241"/>
      <c r="P2" s="241"/>
      <c r="Q2" s="242" t="s">
        <v>93</v>
      </c>
      <c r="R2" s="242"/>
      <c r="S2" s="241">
        <v>4</v>
      </c>
      <c r="T2" s="241"/>
      <c r="U2" s="242" t="s">
        <v>94</v>
      </c>
      <c r="V2" s="242"/>
      <c r="W2" s="63"/>
      <c r="X2" s="63"/>
      <c r="Y2" s="63"/>
      <c r="Z2" s="62"/>
      <c r="AA2" s="62"/>
      <c r="AC2" s="79"/>
      <c r="AD2" s="63"/>
      <c r="AE2" s="63"/>
      <c r="AF2" s="63"/>
      <c r="AG2" s="63"/>
      <c r="AH2" s="63"/>
      <c r="AI2" s="79" t="s">
        <v>95</v>
      </c>
      <c r="AJ2" s="79"/>
      <c r="AK2" s="243"/>
      <c r="AL2" s="243"/>
      <c r="AM2" s="243"/>
      <c r="AN2" s="243"/>
    </row>
    <row r="3" spans="1:40" ht="18" customHeight="1" x14ac:dyDescent="0.45">
      <c r="A3" s="82"/>
      <c r="B3" s="82"/>
      <c r="C3" s="82"/>
      <c r="D3" s="82"/>
      <c r="E3" s="82"/>
      <c r="F3" s="82"/>
      <c r="G3" s="82"/>
      <c r="H3" s="82"/>
      <c r="I3" s="82"/>
      <c r="J3" s="82"/>
      <c r="K3" s="82"/>
      <c r="L3" s="82"/>
      <c r="M3" s="82"/>
      <c r="N3" s="82"/>
      <c r="O3" s="82"/>
      <c r="P3" s="82"/>
      <c r="Q3" s="82"/>
      <c r="R3" s="82"/>
      <c r="S3" s="82"/>
      <c r="T3" s="82"/>
      <c r="U3" s="82"/>
      <c r="V3" s="82"/>
      <c r="W3" s="82"/>
      <c r="Y3" s="85"/>
      <c r="Z3" s="85"/>
      <c r="AA3" s="85"/>
      <c r="AB3" s="62"/>
      <c r="AC3" s="85"/>
      <c r="AD3" s="85"/>
      <c r="AE3" s="85"/>
      <c r="AF3" s="85"/>
      <c r="AG3" s="85"/>
      <c r="AH3" s="85"/>
      <c r="AI3" s="86" t="s">
        <v>96</v>
      </c>
      <c r="AJ3" s="79"/>
      <c r="AK3" s="244" t="s">
        <v>154</v>
      </c>
      <c r="AL3" s="244"/>
      <c r="AM3" s="244"/>
      <c r="AN3" s="244"/>
    </row>
    <row r="4" spans="1:40" ht="18" customHeight="1" x14ac:dyDescent="0.45">
      <c r="A4" s="82"/>
      <c r="B4" s="82"/>
      <c r="C4" s="82"/>
      <c r="D4" s="82"/>
      <c r="E4" s="82"/>
      <c r="F4" s="82"/>
      <c r="G4" s="82"/>
      <c r="H4" s="82"/>
      <c r="I4" s="82"/>
      <c r="J4" s="82"/>
      <c r="K4" s="82"/>
      <c r="L4" s="82"/>
      <c r="M4" s="82"/>
      <c r="N4" s="82"/>
      <c r="O4" s="82"/>
      <c r="P4" s="82"/>
      <c r="Q4" s="82"/>
      <c r="R4" s="82"/>
      <c r="S4" s="82"/>
      <c r="T4" s="82"/>
      <c r="U4" s="82"/>
      <c r="V4" s="82"/>
      <c r="W4" s="82"/>
      <c r="Y4" s="85"/>
      <c r="Z4" s="85"/>
      <c r="AA4" s="85"/>
      <c r="AB4" s="62"/>
      <c r="AC4" s="85"/>
      <c r="AD4" s="85"/>
      <c r="AE4" s="85"/>
      <c r="AF4" s="85"/>
      <c r="AG4" s="85"/>
      <c r="AH4" s="85"/>
      <c r="AI4" s="86" t="s">
        <v>97</v>
      </c>
      <c r="AJ4" s="79"/>
      <c r="AK4" s="244"/>
      <c r="AL4" s="244"/>
      <c r="AM4" s="244"/>
      <c r="AN4" s="244"/>
    </row>
    <row r="5" spans="1:40" ht="18" customHeight="1" x14ac:dyDescent="0.45">
      <c r="A5" s="82"/>
      <c r="B5" s="82"/>
      <c r="C5" s="82"/>
      <c r="D5" s="82"/>
      <c r="E5" s="82"/>
      <c r="F5" s="82"/>
      <c r="G5" s="82"/>
      <c r="H5" s="82"/>
      <c r="I5" s="82"/>
      <c r="J5" s="82"/>
      <c r="K5" s="82"/>
      <c r="L5" s="82"/>
      <c r="M5" s="82"/>
      <c r="N5" s="82"/>
      <c r="O5" s="82"/>
      <c r="P5" s="82"/>
      <c r="Q5" s="82"/>
      <c r="R5" s="82"/>
      <c r="S5" s="82"/>
      <c r="U5" s="82"/>
      <c r="V5" s="82"/>
      <c r="W5" s="82"/>
      <c r="Y5" s="85"/>
      <c r="Z5" s="85"/>
      <c r="AA5" s="85"/>
      <c r="AB5" s="62"/>
      <c r="AC5" s="85"/>
      <c r="AD5" s="85"/>
      <c r="AE5" s="85"/>
      <c r="AF5" s="85"/>
      <c r="AG5" s="86" t="s">
        <v>98</v>
      </c>
      <c r="AH5" s="245">
        <v>100</v>
      </c>
      <c r="AI5" s="245"/>
      <c r="AJ5" s="245"/>
      <c r="AK5" s="85" t="s">
        <v>99</v>
      </c>
      <c r="AL5" s="95"/>
      <c r="AM5" s="85" t="s">
        <v>100</v>
      </c>
      <c r="AN5" s="62"/>
    </row>
    <row r="6" spans="1:40" ht="9.9" customHeight="1" x14ac:dyDescent="0.45">
      <c r="A6" s="62"/>
      <c r="B6" s="66"/>
      <c r="C6" s="66"/>
      <c r="D6" s="66"/>
      <c r="E6" s="66"/>
      <c r="F6" s="66"/>
      <c r="G6" s="66"/>
      <c r="H6" s="66"/>
      <c r="I6" s="66"/>
      <c r="J6" s="66"/>
      <c r="K6" s="66"/>
      <c r="L6" s="66"/>
      <c r="M6" s="66"/>
      <c r="N6" s="66"/>
      <c r="O6" s="66"/>
      <c r="P6" s="66"/>
      <c r="Q6" s="66"/>
      <c r="R6" s="66"/>
      <c r="S6" s="66"/>
      <c r="T6" s="66"/>
      <c r="U6" s="66"/>
      <c r="V6" s="66"/>
      <c r="W6" s="66"/>
      <c r="X6" s="63"/>
      <c r="Y6" s="63"/>
      <c r="Z6" s="63"/>
      <c r="AA6" s="63"/>
      <c r="AB6" s="63"/>
      <c r="AC6" s="63"/>
      <c r="AD6" s="63"/>
      <c r="AE6" s="63"/>
      <c r="AF6" s="63"/>
      <c r="AG6" s="63"/>
      <c r="AH6" s="63"/>
      <c r="AI6" s="63"/>
      <c r="AJ6" s="63"/>
      <c r="AK6" s="63"/>
      <c r="AL6" s="63"/>
      <c r="AM6" s="62"/>
      <c r="AN6" s="62"/>
    </row>
    <row r="7" spans="1:40" ht="15" customHeight="1" x14ac:dyDescent="0.45">
      <c r="A7" s="246" t="s">
        <v>101</v>
      </c>
      <c r="B7" s="247" t="s">
        <v>102</v>
      </c>
      <c r="C7" s="249" t="s">
        <v>103</v>
      </c>
      <c r="D7" s="252" t="s">
        <v>104</v>
      </c>
      <c r="E7" s="253" t="s">
        <v>105</v>
      </c>
      <c r="F7" s="254" t="s">
        <v>106</v>
      </c>
      <c r="G7" s="254"/>
      <c r="H7" s="254"/>
      <c r="I7" s="254"/>
      <c r="J7" s="254"/>
      <c r="K7" s="254"/>
      <c r="L7" s="254"/>
      <c r="M7" s="254"/>
      <c r="N7" s="254"/>
      <c r="O7" s="254"/>
      <c r="P7" s="254"/>
      <c r="Q7" s="254"/>
      <c r="R7" s="254"/>
      <c r="S7" s="254"/>
      <c r="T7" s="254"/>
      <c r="U7" s="254"/>
      <c r="V7" s="254"/>
      <c r="W7" s="254"/>
      <c r="X7" s="254"/>
      <c r="Y7" s="254"/>
      <c r="Z7" s="254"/>
      <c r="AA7" s="254"/>
      <c r="AB7" s="254"/>
      <c r="AC7" s="254"/>
      <c r="AD7" s="254"/>
      <c r="AE7" s="254"/>
      <c r="AF7" s="254"/>
      <c r="AG7" s="254"/>
      <c r="AH7" s="254"/>
      <c r="AI7" s="254"/>
      <c r="AJ7" s="254"/>
      <c r="AK7" s="255" t="s">
        <v>107</v>
      </c>
      <c r="AL7" s="259" t="s">
        <v>108</v>
      </c>
      <c r="AM7" s="260" t="s">
        <v>109</v>
      </c>
      <c r="AN7" s="260"/>
    </row>
    <row r="8" spans="1:40" ht="15" customHeight="1" x14ac:dyDescent="0.45">
      <c r="A8" s="246"/>
      <c r="B8" s="248"/>
      <c r="C8" s="250"/>
      <c r="D8" s="252"/>
      <c r="E8" s="253"/>
      <c r="F8" s="252" t="s">
        <v>110</v>
      </c>
      <c r="G8" s="252"/>
      <c r="H8" s="252"/>
      <c r="I8" s="252"/>
      <c r="J8" s="252"/>
      <c r="K8" s="252"/>
      <c r="L8" s="252"/>
      <c r="M8" s="252" t="s">
        <v>111</v>
      </c>
      <c r="N8" s="252"/>
      <c r="O8" s="252"/>
      <c r="P8" s="252"/>
      <c r="Q8" s="252"/>
      <c r="R8" s="252"/>
      <c r="S8" s="252"/>
      <c r="T8" s="252" t="s">
        <v>112</v>
      </c>
      <c r="U8" s="252"/>
      <c r="V8" s="252"/>
      <c r="W8" s="252"/>
      <c r="X8" s="252"/>
      <c r="Y8" s="252"/>
      <c r="Z8" s="252"/>
      <c r="AA8" s="252" t="s">
        <v>113</v>
      </c>
      <c r="AB8" s="252"/>
      <c r="AC8" s="252"/>
      <c r="AD8" s="252"/>
      <c r="AE8" s="252"/>
      <c r="AF8" s="252"/>
      <c r="AG8" s="252"/>
      <c r="AH8" s="252" t="s">
        <v>114</v>
      </c>
      <c r="AI8" s="252"/>
      <c r="AJ8" s="252"/>
      <c r="AK8" s="255"/>
      <c r="AL8" s="259"/>
      <c r="AM8" s="260"/>
      <c r="AN8" s="260"/>
    </row>
    <row r="9" spans="1:40" ht="15" customHeight="1" x14ac:dyDescent="0.45">
      <c r="A9" s="246"/>
      <c r="B9" s="256" t="s">
        <v>155</v>
      </c>
      <c r="C9" s="250"/>
      <c r="D9" s="252"/>
      <c r="E9" s="253"/>
      <c r="F9" s="64">
        <f>DATE($M$2,$S$2,1)</f>
        <v>46113</v>
      </c>
      <c r="G9" s="64">
        <f>DATE($M$2,$S$2,2)</f>
        <v>46114</v>
      </c>
      <c r="H9" s="64">
        <f>DATE($M$2,$S$2,3)</f>
        <v>46115</v>
      </c>
      <c r="I9" s="64">
        <f>DATE($M$2,$S$2,4)</f>
        <v>46116</v>
      </c>
      <c r="J9" s="64">
        <f>DATE($M$2,$S$2,5)</f>
        <v>46117</v>
      </c>
      <c r="K9" s="64">
        <f>DATE($M$2,$S$2,6)</f>
        <v>46118</v>
      </c>
      <c r="L9" s="64">
        <f>DATE($M$2,$S$2,7)</f>
        <v>46119</v>
      </c>
      <c r="M9" s="64">
        <f>DATE($M$2,$S$2,8)</f>
        <v>46120</v>
      </c>
      <c r="N9" s="64">
        <f>DATE($M$2,$S$2,9)</f>
        <v>46121</v>
      </c>
      <c r="O9" s="64">
        <f>DATE($M$2,$S$2,10)</f>
        <v>46122</v>
      </c>
      <c r="P9" s="64">
        <f>DATE($M$2,$S$2,11)</f>
        <v>46123</v>
      </c>
      <c r="Q9" s="64">
        <f>DATE($M$2,$S$2,12)</f>
        <v>46124</v>
      </c>
      <c r="R9" s="64">
        <f>DATE($M$2,$S$2,13)</f>
        <v>46125</v>
      </c>
      <c r="S9" s="64">
        <f>DATE($M$2,$S$2,14)</f>
        <v>46126</v>
      </c>
      <c r="T9" s="64">
        <f>DATE($M$2,$S$2,15)</f>
        <v>46127</v>
      </c>
      <c r="U9" s="64">
        <f>DATE($M$2,$S$2,16)</f>
        <v>46128</v>
      </c>
      <c r="V9" s="64">
        <f>DATE($M$2,$S$2,17)</f>
        <v>46129</v>
      </c>
      <c r="W9" s="64">
        <f>DATE($M$2,$S$2,18)</f>
        <v>46130</v>
      </c>
      <c r="X9" s="64">
        <f>DATE($M$2,$S$2,19)</f>
        <v>46131</v>
      </c>
      <c r="Y9" s="64">
        <f>DATE($M$2,$S$2,20)</f>
        <v>46132</v>
      </c>
      <c r="Z9" s="64">
        <f>DATE($M$2,$S$2,21)</f>
        <v>46133</v>
      </c>
      <c r="AA9" s="64">
        <f>DATE($M$2,$S$2,22)</f>
        <v>46134</v>
      </c>
      <c r="AB9" s="64">
        <f>DATE($M$2,$S$2,23)</f>
        <v>46135</v>
      </c>
      <c r="AC9" s="64">
        <f>DATE($M$2,$S$2,24)</f>
        <v>46136</v>
      </c>
      <c r="AD9" s="64">
        <f>DATE($M$2,$S$2,25)</f>
        <v>46137</v>
      </c>
      <c r="AE9" s="64">
        <f>DATE($M$2,$S$2,26)</f>
        <v>46138</v>
      </c>
      <c r="AF9" s="64">
        <f>DATE($M$2,$S$2,27)</f>
        <v>46139</v>
      </c>
      <c r="AG9" s="64">
        <f>DATE($M$2,$S$2,28)</f>
        <v>46140</v>
      </c>
      <c r="AH9" s="64">
        <f>IF(DAY(EOMONTH(F9,0))&lt;29,"",DATE($M$2,$S$2,29))</f>
        <v>46141</v>
      </c>
      <c r="AI9" s="64">
        <f>IF(DAY(EOMONTH(F9,0))&lt;30,"",DATE($M$2,$S$2,30))</f>
        <v>46142</v>
      </c>
      <c r="AJ9" s="64" t="str">
        <f>IF(DAY(EOMONTH(F9,0))&lt;31,"",DATE($M$2,$S$2,31))</f>
        <v/>
      </c>
      <c r="AK9" s="255"/>
      <c r="AL9" s="259"/>
      <c r="AM9" s="260"/>
      <c r="AN9" s="260"/>
    </row>
    <row r="10" spans="1:40" ht="15" customHeight="1" x14ac:dyDescent="0.45">
      <c r="A10" s="246"/>
      <c r="B10" s="257"/>
      <c r="C10" s="251"/>
      <c r="D10" s="252"/>
      <c r="E10" s="253"/>
      <c r="F10" s="65">
        <f>DATE($M$2,$S$2,1)</f>
        <v>46113</v>
      </c>
      <c r="G10" s="65">
        <f>DATE($M$2,$S$2,2)</f>
        <v>46114</v>
      </c>
      <c r="H10" s="65">
        <f>DATE($M$2,$S$2,3)</f>
        <v>46115</v>
      </c>
      <c r="I10" s="65">
        <f>DATE($M$2,$S$2,4)</f>
        <v>46116</v>
      </c>
      <c r="J10" s="65">
        <f>DATE($M$2,$S$2,5)</f>
        <v>46117</v>
      </c>
      <c r="K10" s="65">
        <f>DATE($M$2,$S$2,6)</f>
        <v>46118</v>
      </c>
      <c r="L10" s="65">
        <f>DATE($M$2,$S$2,7)</f>
        <v>46119</v>
      </c>
      <c r="M10" s="65">
        <f>DATE($M$2,$S$2,8)</f>
        <v>46120</v>
      </c>
      <c r="N10" s="65">
        <f>DATE($M$2,$S$2,9)</f>
        <v>46121</v>
      </c>
      <c r="O10" s="65">
        <f>DATE($M$2,$S$2,10)</f>
        <v>46122</v>
      </c>
      <c r="P10" s="65">
        <f>DATE($M$2,$S$2,11)</f>
        <v>46123</v>
      </c>
      <c r="Q10" s="65">
        <f>DATE($M$2,$S$2,12)</f>
        <v>46124</v>
      </c>
      <c r="R10" s="65">
        <f>DATE($M$2,$S$2,13)</f>
        <v>46125</v>
      </c>
      <c r="S10" s="65">
        <f>DATE($M$2,$S$2,14)</f>
        <v>46126</v>
      </c>
      <c r="T10" s="65">
        <f>DATE($M$2,$S$2,15)</f>
        <v>46127</v>
      </c>
      <c r="U10" s="65">
        <f>DATE($M$2,$S$2,16)</f>
        <v>46128</v>
      </c>
      <c r="V10" s="65">
        <f>DATE($M$2,$S$2,17)</f>
        <v>46129</v>
      </c>
      <c r="W10" s="65">
        <f>DATE($M$2,$S$2,18)</f>
        <v>46130</v>
      </c>
      <c r="X10" s="65">
        <f>DATE($M$2,$S$2,19)</f>
        <v>46131</v>
      </c>
      <c r="Y10" s="65">
        <f>DATE($M$2,$S$2,20)</f>
        <v>46132</v>
      </c>
      <c r="Z10" s="65">
        <f>DATE($M$2,$S$2,21)</f>
        <v>46133</v>
      </c>
      <c r="AA10" s="65">
        <f>DATE($M$2,$S$2,22)</f>
        <v>46134</v>
      </c>
      <c r="AB10" s="65">
        <f>DATE($M$2,$S$2,23)</f>
        <v>46135</v>
      </c>
      <c r="AC10" s="65">
        <f>DATE($M$2,$S$2,24)</f>
        <v>46136</v>
      </c>
      <c r="AD10" s="65">
        <f>DATE($M$2,$S$2,25)</f>
        <v>46137</v>
      </c>
      <c r="AE10" s="65">
        <f>DATE($M$2,$S$2,26)</f>
        <v>46138</v>
      </c>
      <c r="AF10" s="65">
        <f>DATE($M$2,$S$2,27)</f>
        <v>46139</v>
      </c>
      <c r="AG10" s="65">
        <f>DATE($M$2,$S$2,28)</f>
        <v>46140</v>
      </c>
      <c r="AH10" s="65">
        <f>IF(DAY(EOMONTH(F10,0))&lt;29,"",DATE($M$2,$S$2,29))</f>
        <v>46141</v>
      </c>
      <c r="AI10" s="65">
        <f>IF(DAY(EOMONTH(F10,0))&lt;30,"",DATE($M$2,$S$2,30))</f>
        <v>46142</v>
      </c>
      <c r="AJ10" s="65" t="str">
        <f>IF(DAY(EOMONTH(F10,0))&lt;31,"",DATE($M$2,$S$2,31))</f>
        <v/>
      </c>
      <c r="AK10" s="255"/>
      <c r="AL10" s="259"/>
      <c r="AM10" s="260"/>
      <c r="AN10" s="260"/>
    </row>
    <row r="11" spans="1:40" ht="18" customHeight="1" x14ac:dyDescent="0.45">
      <c r="A11" s="73">
        <v>1</v>
      </c>
      <c r="B11" s="99" t="s">
        <v>156</v>
      </c>
      <c r="C11" s="81" t="s">
        <v>126</v>
      </c>
      <c r="D11" s="100"/>
      <c r="E11" s="101" t="s">
        <v>126</v>
      </c>
      <c r="F11" s="68"/>
      <c r="G11" s="68"/>
      <c r="H11" s="68"/>
      <c r="I11" s="68"/>
      <c r="J11" s="68"/>
      <c r="K11" s="68"/>
      <c r="L11" s="68"/>
      <c r="M11" s="68"/>
      <c r="N11" s="68"/>
      <c r="O11" s="68"/>
      <c r="P11" s="68"/>
      <c r="Q11" s="68"/>
      <c r="R11" s="68"/>
      <c r="S11" s="68"/>
      <c r="T11" s="68"/>
      <c r="U11" s="68"/>
      <c r="V11" s="68"/>
      <c r="W11" s="68"/>
      <c r="X11" s="68"/>
      <c r="Y11" s="68"/>
      <c r="Z11" s="68"/>
      <c r="AA11" s="68"/>
      <c r="AB11" s="68"/>
      <c r="AC11" s="68"/>
      <c r="AD11" s="68"/>
      <c r="AE11" s="68"/>
      <c r="AF11" s="68"/>
      <c r="AG11" s="68"/>
      <c r="AH11" s="68"/>
      <c r="AI11" s="68"/>
      <c r="AJ11" s="68"/>
      <c r="AK11" s="72"/>
      <c r="AL11" s="111"/>
      <c r="AM11" s="258"/>
      <c r="AN11" s="258"/>
    </row>
    <row r="12" spans="1:40" ht="18" customHeight="1" x14ac:dyDescent="0.45">
      <c r="A12" s="73">
        <v>2</v>
      </c>
      <c r="B12" s="99" t="s">
        <v>157</v>
      </c>
      <c r="C12" s="81" t="s">
        <v>128</v>
      </c>
      <c r="D12" s="100"/>
      <c r="E12" s="101" t="s">
        <v>128</v>
      </c>
      <c r="F12" s="68"/>
      <c r="G12" s="68"/>
      <c r="H12" s="68"/>
      <c r="I12" s="68"/>
      <c r="J12" s="68"/>
      <c r="K12" s="68"/>
      <c r="L12" s="68"/>
      <c r="M12" s="68"/>
      <c r="N12" s="68"/>
      <c r="O12" s="68"/>
      <c r="P12" s="68"/>
      <c r="Q12" s="68"/>
      <c r="R12" s="68"/>
      <c r="S12" s="68"/>
      <c r="T12" s="68"/>
      <c r="U12" s="68"/>
      <c r="V12" s="68"/>
      <c r="W12" s="68"/>
      <c r="X12" s="68"/>
      <c r="Y12" s="68"/>
      <c r="Z12" s="68"/>
      <c r="AA12" s="68"/>
      <c r="AB12" s="68"/>
      <c r="AC12" s="68"/>
      <c r="AD12" s="68"/>
      <c r="AE12" s="68"/>
      <c r="AF12" s="68"/>
      <c r="AG12" s="68"/>
      <c r="AH12" s="68"/>
      <c r="AI12" s="68"/>
      <c r="AJ12" s="68"/>
      <c r="AK12" s="69">
        <f>+SUM(F12:AJ12)</f>
        <v>0</v>
      </c>
      <c r="AL12" s="70">
        <f t="shared" ref="AL12:AL30" si="0">IF($AK$3="４週",AK12/4,AK12/(DAY(EOMONTH($F$9,0))/7))</f>
        <v>0</v>
      </c>
      <c r="AM12" s="258"/>
      <c r="AN12" s="258"/>
    </row>
    <row r="13" spans="1:40" ht="18" customHeight="1" x14ac:dyDescent="0.45">
      <c r="A13" s="73">
        <v>3</v>
      </c>
      <c r="B13" s="99" t="s">
        <v>157</v>
      </c>
      <c r="C13" s="81" t="s">
        <v>130</v>
      </c>
      <c r="D13" s="100"/>
      <c r="E13" s="101" t="s">
        <v>130</v>
      </c>
      <c r="F13" s="68"/>
      <c r="G13" s="68"/>
      <c r="H13" s="68"/>
      <c r="I13" s="68"/>
      <c r="J13" s="68"/>
      <c r="K13" s="68"/>
      <c r="L13" s="68"/>
      <c r="M13" s="68"/>
      <c r="N13" s="68"/>
      <c r="O13" s="68"/>
      <c r="P13" s="68"/>
      <c r="Q13" s="68"/>
      <c r="R13" s="68"/>
      <c r="S13" s="68"/>
      <c r="T13" s="68"/>
      <c r="U13" s="68"/>
      <c r="V13" s="68"/>
      <c r="W13" s="68"/>
      <c r="X13" s="68"/>
      <c r="Y13" s="68"/>
      <c r="Z13" s="68"/>
      <c r="AA13" s="68"/>
      <c r="AB13" s="68"/>
      <c r="AC13" s="68"/>
      <c r="AD13" s="68"/>
      <c r="AE13" s="68"/>
      <c r="AF13" s="68"/>
      <c r="AG13" s="68"/>
      <c r="AH13" s="68"/>
      <c r="AI13" s="68"/>
      <c r="AJ13" s="68"/>
      <c r="AK13" s="69">
        <f>+SUM(F13:AJ13)</f>
        <v>0</v>
      </c>
      <c r="AL13" s="70">
        <f t="shared" si="0"/>
        <v>0</v>
      </c>
      <c r="AM13" s="258"/>
      <c r="AN13" s="258"/>
    </row>
    <row r="14" spans="1:40" ht="18" customHeight="1" x14ac:dyDescent="0.45">
      <c r="A14" s="73">
        <v>4</v>
      </c>
      <c r="B14" s="99" t="s">
        <v>158</v>
      </c>
      <c r="C14" s="81" t="s">
        <v>130</v>
      </c>
      <c r="D14" s="100"/>
      <c r="E14" s="101" t="s">
        <v>132</v>
      </c>
      <c r="F14" s="68"/>
      <c r="G14" s="68"/>
      <c r="H14" s="68"/>
      <c r="I14" s="68"/>
      <c r="J14" s="68"/>
      <c r="K14" s="68"/>
      <c r="L14" s="68"/>
      <c r="M14" s="68"/>
      <c r="N14" s="68"/>
      <c r="O14" s="68"/>
      <c r="P14" s="68"/>
      <c r="Q14" s="68"/>
      <c r="R14" s="68"/>
      <c r="S14" s="68"/>
      <c r="T14" s="68"/>
      <c r="U14" s="68"/>
      <c r="V14" s="68"/>
      <c r="W14" s="68"/>
      <c r="X14" s="68"/>
      <c r="Y14" s="68"/>
      <c r="Z14" s="68"/>
      <c r="AA14" s="68"/>
      <c r="AB14" s="68"/>
      <c r="AC14" s="68"/>
      <c r="AD14" s="68"/>
      <c r="AE14" s="68"/>
      <c r="AF14" s="68"/>
      <c r="AG14" s="68"/>
      <c r="AH14" s="68"/>
      <c r="AI14" s="68"/>
      <c r="AJ14" s="68"/>
      <c r="AK14" s="69">
        <f t="shared" ref="AK14:AK30" si="1">+SUM(F14:AJ14)</f>
        <v>0</v>
      </c>
      <c r="AL14" s="70">
        <f t="shared" si="0"/>
        <v>0</v>
      </c>
      <c r="AM14" s="258"/>
      <c r="AN14" s="258"/>
    </row>
    <row r="15" spans="1:40" ht="18" customHeight="1" x14ac:dyDescent="0.45">
      <c r="A15" s="73">
        <v>5</v>
      </c>
      <c r="B15" s="99" t="s">
        <v>158</v>
      </c>
      <c r="C15" s="81" t="s">
        <v>130</v>
      </c>
      <c r="D15" s="100"/>
      <c r="E15" s="101" t="s">
        <v>159</v>
      </c>
      <c r="F15" s="68"/>
      <c r="G15" s="68"/>
      <c r="H15" s="68"/>
      <c r="I15" s="68"/>
      <c r="J15" s="68"/>
      <c r="K15" s="68"/>
      <c r="L15" s="68"/>
      <c r="M15" s="68"/>
      <c r="N15" s="68"/>
      <c r="O15" s="68"/>
      <c r="P15" s="68"/>
      <c r="Q15" s="68"/>
      <c r="R15" s="68"/>
      <c r="S15" s="68"/>
      <c r="T15" s="68"/>
      <c r="U15" s="68"/>
      <c r="V15" s="68"/>
      <c r="W15" s="68"/>
      <c r="X15" s="68"/>
      <c r="Y15" s="68"/>
      <c r="Z15" s="68"/>
      <c r="AA15" s="68"/>
      <c r="AB15" s="68"/>
      <c r="AC15" s="68"/>
      <c r="AD15" s="68"/>
      <c r="AE15" s="68"/>
      <c r="AF15" s="68"/>
      <c r="AG15" s="68"/>
      <c r="AH15" s="68"/>
      <c r="AI15" s="68"/>
      <c r="AJ15" s="68"/>
      <c r="AK15" s="69">
        <f t="shared" si="1"/>
        <v>0</v>
      </c>
      <c r="AL15" s="70">
        <f t="shared" si="0"/>
        <v>0</v>
      </c>
      <c r="AM15" s="258"/>
      <c r="AN15" s="258"/>
    </row>
    <row r="16" spans="1:40" ht="18" customHeight="1" x14ac:dyDescent="0.45">
      <c r="A16" s="73">
        <v>6</v>
      </c>
      <c r="B16" s="99" t="s">
        <v>158</v>
      </c>
      <c r="C16" s="81" t="s">
        <v>132</v>
      </c>
      <c r="D16" s="100"/>
      <c r="E16" s="101" t="s">
        <v>160</v>
      </c>
      <c r="F16" s="68"/>
      <c r="G16" s="68"/>
      <c r="H16" s="68"/>
      <c r="I16" s="68"/>
      <c r="J16" s="68"/>
      <c r="K16" s="68"/>
      <c r="L16" s="68"/>
      <c r="M16" s="68"/>
      <c r="N16" s="68"/>
      <c r="O16" s="68"/>
      <c r="P16" s="68"/>
      <c r="Q16" s="68"/>
      <c r="R16" s="68"/>
      <c r="S16" s="68"/>
      <c r="T16" s="68"/>
      <c r="U16" s="68"/>
      <c r="V16" s="68"/>
      <c r="W16" s="68"/>
      <c r="X16" s="68"/>
      <c r="Y16" s="68"/>
      <c r="Z16" s="68"/>
      <c r="AA16" s="68"/>
      <c r="AB16" s="68"/>
      <c r="AC16" s="68"/>
      <c r="AD16" s="68"/>
      <c r="AE16" s="68"/>
      <c r="AF16" s="68"/>
      <c r="AG16" s="68"/>
      <c r="AH16" s="68"/>
      <c r="AI16" s="68"/>
      <c r="AJ16" s="68"/>
      <c r="AK16" s="69">
        <f t="shared" si="1"/>
        <v>0</v>
      </c>
      <c r="AL16" s="70">
        <f t="shared" si="0"/>
        <v>0</v>
      </c>
      <c r="AM16" s="258"/>
      <c r="AN16" s="258"/>
    </row>
    <row r="17" spans="1:40" ht="18" customHeight="1" x14ac:dyDescent="0.45">
      <c r="A17" s="73">
        <v>7</v>
      </c>
      <c r="B17" s="99" t="s">
        <v>158</v>
      </c>
      <c r="C17" s="81" t="s">
        <v>132</v>
      </c>
      <c r="D17" s="100"/>
      <c r="E17" s="101" t="s">
        <v>161</v>
      </c>
      <c r="F17" s="68"/>
      <c r="G17" s="68"/>
      <c r="H17" s="68"/>
      <c r="I17" s="68"/>
      <c r="J17" s="68"/>
      <c r="K17" s="68"/>
      <c r="L17" s="68"/>
      <c r="M17" s="68"/>
      <c r="N17" s="68"/>
      <c r="O17" s="68"/>
      <c r="P17" s="68"/>
      <c r="Q17" s="68"/>
      <c r="R17" s="68"/>
      <c r="S17" s="68"/>
      <c r="T17" s="68"/>
      <c r="U17" s="68"/>
      <c r="V17" s="68"/>
      <c r="W17" s="68"/>
      <c r="X17" s="68"/>
      <c r="Y17" s="68"/>
      <c r="Z17" s="68"/>
      <c r="AA17" s="68"/>
      <c r="AB17" s="68"/>
      <c r="AC17" s="68"/>
      <c r="AD17" s="68"/>
      <c r="AE17" s="68"/>
      <c r="AF17" s="68"/>
      <c r="AG17" s="68"/>
      <c r="AH17" s="68"/>
      <c r="AI17" s="68"/>
      <c r="AJ17" s="68"/>
      <c r="AK17" s="69">
        <f t="shared" si="1"/>
        <v>0</v>
      </c>
      <c r="AL17" s="70">
        <f t="shared" si="0"/>
        <v>0</v>
      </c>
      <c r="AM17" s="258"/>
      <c r="AN17" s="258"/>
    </row>
    <row r="18" spans="1:40" ht="18" customHeight="1" x14ac:dyDescent="0.45">
      <c r="A18" s="73">
        <v>8</v>
      </c>
      <c r="B18" s="99" t="s">
        <v>158</v>
      </c>
      <c r="C18" s="81" t="s">
        <v>132</v>
      </c>
      <c r="D18" s="100"/>
      <c r="E18" s="101" t="s">
        <v>162</v>
      </c>
      <c r="F18" s="68"/>
      <c r="G18" s="68"/>
      <c r="H18" s="68"/>
      <c r="I18" s="68"/>
      <c r="J18" s="68"/>
      <c r="K18" s="68"/>
      <c r="L18" s="68"/>
      <c r="M18" s="68"/>
      <c r="N18" s="68"/>
      <c r="O18" s="68"/>
      <c r="P18" s="68"/>
      <c r="Q18" s="68"/>
      <c r="R18" s="68"/>
      <c r="S18" s="68"/>
      <c r="T18" s="68"/>
      <c r="U18" s="68"/>
      <c r="V18" s="68"/>
      <c r="W18" s="68"/>
      <c r="X18" s="68"/>
      <c r="Y18" s="68"/>
      <c r="Z18" s="68"/>
      <c r="AA18" s="68"/>
      <c r="AB18" s="68"/>
      <c r="AC18" s="68"/>
      <c r="AD18" s="68"/>
      <c r="AE18" s="68"/>
      <c r="AF18" s="68"/>
      <c r="AG18" s="68"/>
      <c r="AH18" s="68"/>
      <c r="AI18" s="68"/>
      <c r="AJ18" s="68"/>
      <c r="AK18" s="69">
        <f t="shared" si="1"/>
        <v>0</v>
      </c>
      <c r="AL18" s="70">
        <f t="shared" si="0"/>
        <v>0</v>
      </c>
      <c r="AM18" s="258"/>
      <c r="AN18" s="258"/>
    </row>
    <row r="19" spans="1:40" ht="18" customHeight="1" x14ac:dyDescent="0.45">
      <c r="A19" s="73">
        <v>9</v>
      </c>
      <c r="B19" s="99" t="s">
        <v>158</v>
      </c>
      <c r="C19" s="81" t="s">
        <v>132</v>
      </c>
      <c r="D19" s="100"/>
      <c r="E19" s="101" t="s">
        <v>163</v>
      </c>
      <c r="F19" s="68"/>
      <c r="G19" s="68"/>
      <c r="H19" s="68"/>
      <c r="I19" s="68"/>
      <c r="J19" s="68"/>
      <c r="K19" s="68"/>
      <c r="L19" s="68"/>
      <c r="M19" s="68"/>
      <c r="N19" s="68"/>
      <c r="O19" s="68"/>
      <c r="P19" s="68"/>
      <c r="Q19" s="68"/>
      <c r="R19" s="68"/>
      <c r="S19" s="68"/>
      <c r="T19" s="68"/>
      <c r="U19" s="68"/>
      <c r="V19" s="68"/>
      <c r="W19" s="68"/>
      <c r="X19" s="68"/>
      <c r="Y19" s="68"/>
      <c r="Z19" s="68"/>
      <c r="AA19" s="68"/>
      <c r="AB19" s="68"/>
      <c r="AC19" s="68"/>
      <c r="AD19" s="68"/>
      <c r="AE19" s="68"/>
      <c r="AF19" s="68"/>
      <c r="AG19" s="68"/>
      <c r="AH19" s="68"/>
      <c r="AI19" s="68"/>
      <c r="AJ19" s="68"/>
      <c r="AK19" s="69">
        <f t="shared" si="1"/>
        <v>0</v>
      </c>
      <c r="AL19" s="70">
        <f t="shared" si="0"/>
        <v>0</v>
      </c>
      <c r="AM19" s="258"/>
      <c r="AN19" s="258"/>
    </row>
    <row r="20" spans="1:40" ht="18" customHeight="1" x14ac:dyDescent="0.45">
      <c r="A20" s="73">
        <v>10</v>
      </c>
      <c r="B20" s="99" t="s">
        <v>202</v>
      </c>
      <c r="C20" s="81" t="s">
        <v>132</v>
      </c>
      <c r="D20" s="100"/>
      <c r="E20" s="101" t="s">
        <v>164</v>
      </c>
      <c r="F20" s="68"/>
      <c r="G20" s="68"/>
      <c r="H20" s="68"/>
      <c r="I20" s="68"/>
      <c r="J20" s="68"/>
      <c r="K20" s="68"/>
      <c r="L20" s="68"/>
      <c r="M20" s="68"/>
      <c r="N20" s="68"/>
      <c r="O20" s="68"/>
      <c r="P20" s="68"/>
      <c r="Q20" s="68"/>
      <c r="R20" s="68"/>
      <c r="S20" s="68"/>
      <c r="T20" s="68"/>
      <c r="U20" s="68"/>
      <c r="V20" s="68"/>
      <c r="W20" s="68"/>
      <c r="X20" s="68"/>
      <c r="Y20" s="68"/>
      <c r="Z20" s="68"/>
      <c r="AA20" s="68"/>
      <c r="AB20" s="68"/>
      <c r="AC20" s="68"/>
      <c r="AD20" s="68"/>
      <c r="AE20" s="68"/>
      <c r="AF20" s="68"/>
      <c r="AG20" s="68"/>
      <c r="AH20" s="68"/>
      <c r="AI20" s="68"/>
      <c r="AJ20" s="68"/>
      <c r="AK20" s="69">
        <f t="shared" si="1"/>
        <v>0</v>
      </c>
      <c r="AL20" s="70">
        <f t="shared" si="0"/>
        <v>0</v>
      </c>
      <c r="AM20" s="258"/>
      <c r="AN20" s="258"/>
    </row>
    <row r="21" spans="1:40" ht="18" customHeight="1" x14ac:dyDescent="0.45">
      <c r="A21" s="73">
        <v>11</v>
      </c>
      <c r="B21" s="99"/>
      <c r="C21" s="81"/>
      <c r="D21" s="100"/>
      <c r="E21" s="101"/>
      <c r="F21" s="68"/>
      <c r="G21" s="68"/>
      <c r="H21" s="68"/>
      <c r="I21" s="68"/>
      <c r="J21" s="68"/>
      <c r="K21" s="68"/>
      <c r="L21" s="68"/>
      <c r="M21" s="68"/>
      <c r="N21" s="68"/>
      <c r="O21" s="68"/>
      <c r="P21" s="68"/>
      <c r="Q21" s="68"/>
      <c r="R21" s="68"/>
      <c r="S21" s="68"/>
      <c r="T21" s="68"/>
      <c r="U21" s="68"/>
      <c r="V21" s="68"/>
      <c r="W21" s="68"/>
      <c r="X21" s="68"/>
      <c r="Y21" s="68"/>
      <c r="Z21" s="68"/>
      <c r="AA21" s="68"/>
      <c r="AB21" s="68"/>
      <c r="AC21" s="68"/>
      <c r="AD21" s="68"/>
      <c r="AE21" s="68"/>
      <c r="AF21" s="68"/>
      <c r="AG21" s="68"/>
      <c r="AH21" s="68"/>
      <c r="AI21" s="68"/>
      <c r="AJ21" s="68"/>
      <c r="AK21" s="69">
        <f t="shared" si="1"/>
        <v>0</v>
      </c>
      <c r="AL21" s="70">
        <f t="shared" si="0"/>
        <v>0</v>
      </c>
      <c r="AM21" s="258"/>
      <c r="AN21" s="258"/>
    </row>
    <row r="22" spans="1:40" ht="18" customHeight="1" x14ac:dyDescent="0.45">
      <c r="A22" s="73">
        <v>12</v>
      </c>
      <c r="B22" s="99"/>
      <c r="C22" s="81"/>
      <c r="D22" s="100"/>
      <c r="E22" s="101"/>
      <c r="F22" s="68"/>
      <c r="G22" s="68"/>
      <c r="H22" s="68"/>
      <c r="I22" s="68"/>
      <c r="J22" s="68"/>
      <c r="K22" s="68"/>
      <c r="L22" s="68"/>
      <c r="M22" s="68"/>
      <c r="N22" s="68"/>
      <c r="O22" s="68"/>
      <c r="P22" s="68"/>
      <c r="Q22" s="68"/>
      <c r="R22" s="68"/>
      <c r="S22" s="68"/>
      <c r="T22" s="68"/>
      <c r="U22" s="68"/>
      <c r="V22" s="68"/>
      <c r="W22" s="68"/>
      <c r="X22" s="68"/>
      <c r="Y22" s="68"/>
      <c r="Z22" s="68"/>
      <c r="AA22" s="68"/>
      <c r="AB22" s="68"/>
      <c r="AC22" s="68"/>
      <c r="AD22" s="68"/>
      <c r="AE22" s="68"/>
      <c r="AF22" s="68"/>
      <c r="AG22" s="68"/>
      <c r="AH22" s="68"/>
      <c r="AI22" s="68"/>
      <c r="AJ22" s="68"/>
      <c r="AK22" s="69">
        <f t="shared" si="1"/>
        <v>0</v>
      </c>
      <c r="AL22" s="70">
        <f t="shared" si="0"/>
        <v>0</v>
      </c>
      <c r="AM22" s="258"/>
      <c r="AN22" s="258"/>
    </row>
    <row r="23" spans="1:40" ht="18" customHeight="1" x14ac:dyDescent="0.45">
      <c r="A23" s="73">
        <v>13</v>
      </c>
      <c r="B23" s="99"/>
      <c r="C23" s="81"/>
      <c r="D23" s="100"/>
      <c r="E23" s="101"/>
      <c r="F23" s="68"/>
      <c r="G23" s="68"/>
      <c r="H23" s="68"/>
      <c r="I23" s="68"/>
      <c r="J23" s="68"/>
      <c r="K23" s="68"/>
      <c r="L23" s="68"/>
      <c r="M23" s="68"/>
      <c r="N23" s="68"/>
      <c r="O23" s="68"/>
      <c r="P23" s="68"/>
      <c r="Q23" s="68"/>
      <c r="R23" s="68"/>
      <c r="S23" s="68"/>
      <c r="T23" s="68"/>
      <c r="U23" s="68"/>
      <c r="V23" s="68"/>
      <c r="W23" s="68"/>
      <c r="X23" s="68"/>
      <c r="Y23" s="68"/>
      <c r="Z23" s="68"/>
      <c r="AA23" s="68"/>
      <c r="AB23" s="68"/>
      <c r="AC23" s="68"/>
      <c r="AD23" s="68"/>
      <c r="AE23" s="68"/>
      <c r="AF23" s="68"/>
      <c r="AG23" s="68"/>
      <c r="AH23" s="68"/>
      <c r="AI23" s="68"/>
      <c r="AJ23" s="68"/>
      <c r="AK23" s="69">
        <f t="shared" si="1"/>
        <v>0</v>
      </c>
      <c r="AL23" s="70">
        <f t="shared" si="0"/>
        <v>0</v>
      </c>
      <c r="AM23" s="258"/>
      <c r="AN23" s="258"/>
    </row>
    <row r="24" spans="1:40" ht="18" customHeight="1" x14ac:dyDescent="0.45">
      <c r="A24" s="73">
        <v>14</v>
      </c>
      <c r="B24" s="99"/>
      <c r="C24" s="81"/>
      <c r="D24" s="100"/>
      <c r="E24" s="101"/>
      <c r="F24" s="68"/>
      <c r="G24" s="68"/>
      <c r="H24" s="68"/>
      <c r="I24" s="68"/>
      <c r="J24" s="68"/>
      <c r="K24" s="68"/>
      <c r="L24" s="68"/>
      <c r="M24" s="68"/>
      <c r="N24" s="68"/>
      <c r="O24" s="68"/>
      <c r="P24" s="68"/>
      <c r="Q24" s="68"/>
      <c r="R24" s="68"/>
      <c r="S24" s="68"/>
      <c r="T24" s="68"/>
      <c r="U24" s="68"/>
      <c r="V24" s="68"/>
      <c r="W24" s="68"/>
      <c r="X24" s="68"/>
      <c r="Y24" s="68"/>
      <c r="Z24" s="68"/>
      <c r="AA24" s="68"/>
      <c r="AB24" s="68"/>
      <c r="AC24" s="68"/>
      <c r="AD24" s="68"/>
      <c r="AE24" s="68"/>
      <c r="AF24" s="68"/>
      <c r="AG24" s="68"/>
      <c r="AH24" s="68"/>
      <c r="AI24" s="68"/>
      <c r="AJ24" s="68"/>
      <c r="AK24" s="69">
        <f t="shared" si="1"/>
        <v>0</v>
      </c>
      <c r="AL24" s="70">
        <f t="shared" si="0"/>
        <v>0</v>
      </c>
      <c r="AM24" s="258"/>
      <c r="AN24" s="258"/>
    </row>
    <row r="25" spans="1:40" ht="18" customHeight="1" x14ac:dyDescent="0.45">
      <c r="A25" s="73">
        <v>15</v>
      </c>
      <c r="B25" s="99"/>
      <c r="C25" s="81"/>
      <c r="D25" s="100"/>
      <c r="E25" s="101"/>
      <c r="F25" s="68"/>
      <c r="G25" s="68"/>
      <c r="H25" s="68"/>
      <c r="I25" s="68"/>
      <c r="J25" s="68"/>
      <c r="K25" s="68"/>
      <c r="L25" s="68"/>
      <c r="M25" s="68"/>
      <c r="N25" s="68"/>
      <c r="O25" s="68"/>
      <c r="P25" s="68"/>
      <c r="Q25" s="68"/>
      <c r="R25" s="68"/>
      <c r="S25" s="68"/>
      <c r="T25" s="68"/>
      <c r="U25" s="68"/>
      <c r="V25" s="68"/>
      <c r="W25" s="68"/>
      <c r="X25" s="68"/>
      <c r="Y25" s="68"/>
      <c r="Z25" s="68"/>
      <c r="AA25" s="68"/>
      <c r="AB25" s="68"/>
      <c r="AC25" s="68"/>
      <c r="AD25" s="68"/>
      <c r="AE25" s="68"/>
      <c r="AF25" s="68"/>
      <c r="AG25" s="68"/>
      <c r="AH25" s="68"/>
      <c r="AI25" s="68"/>
      <c r="AJ25" s="68"/>
      <c r="AK25" s="69">
        <f t="shared" si="1"/>
        <v>0</v>
      </c>
      <c r="AL25" s="70">
        <f t="shared" si="0"/>
        <v>0</v>
      </c>
      <c r="AM25" s="258"/>
      <c r="AN25" s="258"/>
    </row>
    <row r="26" spans="1:40" ht="18" customHeight="1" x14ac:dyDescent="0.45">
      <c r="A26" s="73">
        <v>16</v>
      </c>
      <c r="B26" s="99"/>
      <c r="C26" s="81"/>
      <c r="D26" s="100"/>
      <c r="E26" s="101"/>
      <c r="F26" s="68"/>
      <c r="G26" s="68"/>
      <c r="H26" s="68"/>
      <c r="I26" s="68"/>
      <c r="J26" s="68"/>
      <c r="K26" s="68"/>
      <c r="L26" s="68"/>
      <c r="M26" s="68"/>
      <c r="N26" s="68"/>
      <c r="O26" s="68"/>
      <c r="P26" s="68"/>
      <c r="Q26" s="68"/>
      <c r="R26" s="68"/>
      <c r="S26" s="68"/>
      <c r="T26" s="68"/>
      <c r="U26" s="68"/>
      <c r="V26" s="68"/>
      <c r="W26" s="68"/>
      <c r="X26" s="68"/>
      <c r="Y26" s="68"/>
      <c r="Z26" s="68"/>
      <c r="AA26" s="68"/>
      <c r="AB26" s="68"/>
      <c r="AC26" s="68"/>
      <c r="AD26" s="68"/>
      <c r="AE26" s="68"/>
      <c r="AF26" s="68"/>
      <c r="AG26" s="68"/>
      <c r="AH26" s="68"/>
      <c r="AI26" s="68"/>
      <c r="AJ26" s="68"/>
      <c r="AK26" s="69">
        <f t="shared" si="1"/>
        <v>0</v>
      </c>
      <c r="AL26" s="70">
        <f t="shared" si="0"/>
        <v>0</v>
      </c>
      <c r="AM26" s="258"/>
      <c r="AN26" s="258"/>
    </row>
    <row r="27" spans="1:40" ht="18" customHeight="1" x14ac:dyDescent="0.45">
      <c r="A27" s="73">
        <v>17</v>
      </c>
      <c r="B27" s="99"/>
      <c r="C27" s="81"/>
      <c r="D27" s="100"/>
      <c r="E27" s="101"/>
      <c r="F27" s="68"/>
      <c r="G27" s="68"/>
      <c r="H27" s="68"/>
      <c r="I27" s="68"/>
      <c r="J27" s="68"/>
      <c r="K27" s="68"/>
      <c r="L27" s="68"/>
      <c r="M27" s="68"/>
      <c r="N27" s="68"/>
      <c r="O27" s="68"/>
      <c r="P27" s="68"/>
      <c r="Q27" s="68"/>
      <c r="R27" s="68"/>
      <c r="S27" s="68"/>
      <c r="T27" s="68"/>
      <c r="U27" s="68"/>
      <c r="V27" s="68"/>
      <c r="W27" s="68"/>
      <c r="X27" s="68"/>
      <c r="Y27" s="68"/>
      <c r="Z27" s="68"/>
      <c r="AA27" s="68"/>
      <c r="AB27" s="68"/>
      <c r="AC27" s="68"/>
      <c r="AD27" s="68"/>
      <c r="AE27" s="68"/>
      <c r="AF27" s="68"/>
      <c r="AG27" s="68"/>
      <c r="AH27" s="68"/>
      <c r="AI27" s="68"/>
      <c r="AJ27" s="68"/>
      <c r="AK27" s="69">
        <f t="shared" si="1"/>
        <v>0</v>
      </c>
      <c r="AL27" s="70">
        <f t="shared" si="0"/>
        <v>0</v>
      </c>
      <c r="AM27" s="258"/>
      <c r="AN27" s="258"/>
    </row>
    <row r="28" spans="1:40" ht="18" customHeight="1" x14ac:dyDescent="0.45">
      <c r="A28" s="73">
        <v>18</v>
      </c>
      <c r="B28" s="99"/>
      <c r="C28" s="81"/>
      <c r="D28" s="100"/>
      <c r="E28" s="101"/>
      <c r="F28" s="68"/>
      <c r="G28" s="68"/>
      <c r="H28" s="68"/>
      <c r="I28" s="68"/>
      <c r="J28" s="68"/>
      <c r="K28" s="68"/>
      <c r="L28" s="68"/>
      <c r="M28" s="68"/>
      <c r="N28" s="68"/>
      <c r="O28" s="68"/>
      <c r="P28" s="68"/>
      <c r="Q28" s="68"/>
      <c r="R28" s="68"/>
      <c r="S28" s="68"/>
      <c r="T28" s="68"/>
      <c r="U28" s="68"/>
      <c r="V28" s="68"/>
      <c r="W28" s="68"/>
      <c r="X28" s="68"/>
      <c r="Y28" s="68"/>
      <c r="Z28" s="68"/>
      <c r="AA28" s="68"/>
      <c r="AB28" s="68"/>
      <c r="AC28" s="68"/>
      <c r="AD28" s="68"/>
      <c r="AE28" s="68"/>
      <c r="AF28" s="68"/>
      <c r="AG28" s="68"/>
      <c r="AH28" s="68"/>
      <c r="AI28" s="68"/>
      <c r="AJ28" s="68"/>
      <c r="AK28" s="69">
        <f t="shared" si="1"/>
        <v>0</v>
      </c>
      <c r="AL28" s="70">
        <f t="shared" si="0"/>
        <v>0</v>
      </c>
      <c r="AM28" s="258"/>
      <c r="AN28" s="258"/>
    </row>
    <row r="29" spans="1:40" ht="18" customHeight="1" x14ac:dyDescent="0.45">
      <c r="A29" s="73">
        <v>19</v>
      </c>
      <c r="B29" s="99"/>
      <c r="C29" s="81"/>
      <c r="D29" s="100"/>
      <c r="E29" s="101"/>
      <c r="F29" s="68"/>
      <c r="G29" s="68"/>
      <c r="H29" s="68"/>
      <c r="I29" s="68"/>
      <c r="J29" s="68"/>
      <c r="K29" s="68"/>
      <c r="L29" s="68"/>
      <c r="M29" s="68"/>
      <c r="N29" s="68"/>
      <c r="O29" s="68"/>
      <c r="P29" s="68"/>
      <c r="Q29" s="68"/>
      <c r="R29" s="68"/>
      <c r="S29" s="68"/>
      <c r="T29" s="68"/>
      <c r="U29" s="68"/>
      <c r="V29" s="68"/>
      <c r="W29" s="68"/>
      <c r="X29" s="68"/>
      <c r="Y29" s="68"/>
      <c r="Z29" s="68"/>
      <c r="AA29" s="68"/>
      <c r="AB29" s="68"/>
      <c r="AC29" s="68"/>
      <c r="AD29" s="68"/>
      <c r="AE29" s="68"/>
      <c r="AF29" s="68"/>
      <c r="AG29" s="68"/>
      <c r="AH29" s="68"/>
      <c r="AI29" s="68"/>
      <c r="AJ29" s="68"/>
      <c r="AK29" s="69">
        <f t="shared" si="1"/>
        <v>0</v>
      </c>
      <c r="AL29" s="70">
        <f t="shared" si="0"/>
        <v>0</v>
      </c>
      <c r="AM29" s="258"/>
      <c r="AN29" s="258"/>
    </row>
    <row r="30" spans="1:40" ht="18" customHeight="1" x14ac:dyDescent="0.45">
      <c r="A30" s="73">
        <v>20</v>
      </c>
      <c r="B30" s="99"/>
      <c r="C30" s="81"/>
      <c r="D30" s="100"/>
      <c r="E30" s="101"/>
      <c r="F30" s="68"/>
      <c r="G30" s="68"/>
      <c r="H30" s="68"/>
      <c r="I30" s="68"/>
      <c r="J30" s="68"/>
      <c r="K30" s="68"/>
      <c r="L30" s="68"/>
      <c r="M30" s="68"/>
      <c r="N30" s="68"/>
      <c r="O30" s="68"/>
      <c r="P30" s="68"/>
      <c r="Q30" s="68"/>
      <c r="R30" s="68"/>
      <c r="S30" s="68"/>
      <c r="T30" s="68"/>
      <c r="U30" s="68"/>
      <c r="V30" s="68"/>
      <c r="W30" s="68"/>
      <c r="X30" s="68"/>
      <c r="Y30" s="68"/>
      <c r="Z30" s="68"/>
      <c r="AA30" s="68"/>
      <c r="AB30" s="68"/>
      <c r="AC30" s="68"/>
      <c r="AD30" s="68"/>
      <c r="AE30" s="68"/>
      <c r="AF30" s="68"/>
      <c r="AG30" s="68"/>
      <c r="AH30" s="68"/>
      <c r="AI30" s="68"/>
      <c r="AJ30" s="68"/>
      <c r="AK30" s="69">
        <f t="shared" si="1"/>
        <v>0</v>
      </c>
      <c r="AL30" s="70">
        <f t="shared" si="0"/>
        <v>0</v>
      </c>
      <c r="AM30" s="258"/>
      <c r="AN30" s="258"/>
    </row>
    <row r="31" spans="1:40" ht="18" customHeight="1" x14ac:dyDescent="0.45">
      <c r="A31" s="253" t="s">
        <v>115</v>
      </c>
      <c r="B31" s="263"/>
      <c r="C31" s="263"/>
      <c r="D31" s="263"/>
      <c r="E31" s="263"/>
      <c r="F31" s="71">
        <f>+SUM(F11:F30)</f>
        <v>0</v>
      </c>
      <c r="G31" s="71">
        <f t="shared" ref="G31:AJ31" si="2">+SUM(G11:G30)</f>
        <v>0</v>
      </c>
      <c r="H31" s="71">
        <f t="shared" si="2"/>
        <v>0</v>
      </c>
      <c r="I31" s="71">
        <f t="shared" si="2"/>
        <v>0</v>
      </c>
      <c r="J31" s="71">
        <f t="shared" si="2"/>
        <v>0</v>
      </c>
      <c r="K31" s="71">
        <f t="shared" si="2"/>
        <v>0</v>
      </c>
      <c r="L31" s="71">
        <f t="shared" si="2"/>
        <v>0</v>
      </c>
      <c r="M31" s="71">
        <f t="shared" si="2"/>
        <v>0</v>
      </c>
      <c r="N31" s="71">
        <f t="shared" si="2"/>
        <v>0</v>
      </c>
      <c r="O31" s="71">
        <f t="shared" si="2"/>
        <v>0</v>
      </c>
      <c r="P31" s="71">
        <f t="shared" si="2"/>
        <v>0</v>
      </c>
      <c r="Q31" s="71">
        <f t="shared" si="2"/>
        <v>0</v>
      </c>
      <c r="R31" s="71">
        <f t="shared" si="2"/>
        <v>0</v>
      </c>
      <c r="S31" s="71">
        <f t="shared" si="2"/>
        <v>0</v>
      </c>
      <c r="T31" s="71">
        <f t="shared" si="2"/>
        <v>0</v>
      </c>
      <c r="U31" s="71">
        <f t="shared" si="2"/>
        <v>0</v>
      </c>
      <c r="V31" s="71">
        <f t="shared" si="2"/>
        <v>0</v>
      </c>
      <c r="W31" s="71">
        <f t="shared" si="2"/>
        <v>0</v>
      </c>
      <c r="X31" s="71">
        <f t="shared" si="2"/>
        <v>0</v>
      </c>
      <c r="Y31" s="71">
        <f t="shared" si="2"/>
        <v>0</v>
      </c>
      <c r="Z31" s="71">
        <f t="shared" si="2"/>
        <v>0</v>
      </c>
      <c r="AA31" s="71">
        <f t="shared" si="2"/>
        <v>0</v>
      </c>
      <c r="AB31" s="71">
        <f t="shared" si="2"/>
        <v>0</v>
      </c>
      <c r="AC31" s="71">
        <f t="shared" si="2"/>
        <v>0</v>
      </c>
      <c r="AD31" s="71">
        <f t="shared" si="2"/>
        <v>0</v>
      </c>
      <c r="AE31" s="71">
        <f t="shared" si="2"/>
        <v>0</v>
      </c>
      <c r="AF31" s="71">
        <f t="shared" si="2"/>
        <v>0</v>
      </c>
      <c r="AG31" s="71">
        <f t="shared" si="2"/>
        <v>0</v>
      </c>
      <c r="AH31" s="71">
        <f t="shared" si="2"/>
        <v>0</v>
      </c>
      <c r="AI31" s="71">
        <f t="shared" si="2"/>
        <v>0</v>
      </c>
      <c r="AJ31" s="71">
        <f t="shared" si="2"/>
        <v>0</v>
      </c>
      <c r="AK31" s="69">
        <f>+SUM(F31:AJ31)</f>
        <v>0</v>
      </c>
      <c r="AL31" s="70">
        <f>IF($AK$3="４週",AK31/4,AK31/(DAY(EOMONTH($F$9,0))/7))</f>
        <v>0</v>
      </c>
      <c r="AM31" s="246"/>
      <c r="AN31" s="246"/>
    </row>
    <row r="32" spans="1:40" ht="18" customHeight="1" x14ac:dyDescent="0.45">
      <c r="A32" s="263" t="s">
        <v>116</v>
      </c>
      <c r="B32" s="263"/>
      <c r="C32" s="263"/>
      <c r="D32" s="263"/>
      <c r="E32" s="267"/>
      <c r="F32" s="92">
        <v>12</v>
      </c>
      <c r="G32" s="92">
        <v>20</v>
      </c>
      <c r="H32" s="92">
        <v>12</v>
      </c>
      <c r="I32" s="92">
        <v>20</v>
      </c>
      <c r="J32" s="92">
        <v>12</v>
      </c>
      <c r="K32" s="92">
        <v>20</v>
      </c>
      <c r="L32" s="92">
        <v>12</v>
      </c>
      <c r="M32" s="92">
        <v>20</v>
      </c>
      <c r="N32" s="92">
        <v>12</v>
      </c>
      <c r="O32" s="92">
        <v>20</v>
      </c>
      <c r="P32" s="92">
        <v>12</v>
      </c>
      <c r="Q32" s="92">
        <v>20</v>
      </c>
      <c r="R32" s="92">
        <v>12</v>
      </c>
      <c r="S32" s="92">
        <v>20</v>
      </c>
      <c r="T32" s="92">
        <v>12</v>
      </c>
      <c r="U32" s="92">
        <v>20</v>
      </c>
      <c r="V32" s="92">
        <v>12</v>
      </c>
      <c r="W32" s="92">
        <v>20</v>
      </c>
      <c r="X32" s="92">
        <v>12</v>
      </c>
      <c r="Y32" s="92">
        <v>20</v>
      </c>
      <c r="Z32" s="92">
        <v>12</v>
      </c>
      <c r="AA32" s="92">
        <v>20</v>
      </c>
      <c r="AB32" s="92">
        <v>12</v>
      </c>
      <c r="AC32" s="92">
        <v>20</v>
      </c>
      <c r="AD32" s="92">
        <v>12</v>
      </c>
      <c r="AE32" s="92">
        <v>20</v>
      </c>
      <c r="AF32" s="92">
        <v>12</v>
      </c>
      <c r="AG32" s="92">
        <v>20</v>
      </c>
      <c r="AH32" s="92">
        <v>12</v>
      </c>
      <c r="AI32" s="92">
        <v>20</v>
      </c>
      <c r="AJ32" s="92">
        <v>10</v>
      </c>
      <c r="AK32" s="71"/>
      <c r="AL32" s="72"/>
      <c r="AM32" s="246"/>
      <c r="AN32" s="246"/>
    </row>
    <row r="33" spans="1:40" ht="15" customHeight="1" x14ac:dyDescent="0.45">
      <c r="A33" s="66"/>
      <c r="B33" s="66"/>
      <c r="C33" s="66"/>
      <c r="D33" s="66"/>
      <c r="E33" s="66"/>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6"/>
      <c r="AL33" s="66"/>
      <c r="AM33" s="62"/>
    </row>
    <row r="34" spans="1:40" ht="5.0999999999999996" customHeight="1" x14ac:dyDescent="0.45">
      <c r="A34" s="83"/>
      <c r="B34" s="83"/>
      <c r="C34" s="83"/>
      <c r="D34"/>
      <c r="E34"/>
      <c r="F34"/>
      <c r="G34"/>
      <c r="H34"/>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102"/>
      <c r="AK34" s="60"/>
      <c r="AL34" s="66"/>
      <c r="AM34" s="66"/>
      <c r="AN34" s="62"/>
    </row>
    <row r="35" spans="1:40" ht="5.0999999999999996" customHeight="1" x14ac:dyDescent="0.45">
      <c r="A35" s="83"/>
      <c r="B35" s="83"/>
      <c r="C35" s="83"/>
      <c r="D35"/>
      <c r="E35"/>
      <c r="F35"/>
      <c r="G35"/>
      <c r="H35"/>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102"/>
      <c r="AK35" s="60"/>
      <c r="AL35" s="66"/>
      <c r="AM35" s="66"/>
      <c r="AN35" s="62"/>
    </row>
    <row r="36" spans="1:40" ht="5.0999999999999996" customHeight="1" x14ac:dyDescent="0.45">
      <c r="A36" s="83"/>
      <c r="B36" s="83"/>
      <c r="C36" s="83"/>
      <c r="D36"/>
      <c r="E36"/>
      <c r="F36"/>
      <c r="G36"/>
      <c r="H36"/>
      <c r="I36" s="60"/>
      <c r="J36" s="60"/>
      <c r="K36" s="60"/>
      <c r="L36" s="60"/>
      <c r="M36" s="60"/>
      <c r="N36" s="60"/>
      <c r="O36" s="60"/>
      <c r="P36" s="60"/>
      <c r="Q36" s="60"/>
      <c r="R36" s="60"/>
      <c r="S36" s="60"/>
      <c r="T36" s="60"/>
      <c r="U36" s="60"/>
      <c r="V36" s="60"/>
      <c r="W36" s="60"/>
      <c r="X36" s="60"/>
      <c r="Y36" s="60"/>
      <c r="Z36" s="60"/>
      <c r="AA36" s="60"/>
      <c r="AB36" s="60"/>
      <c r="AC36" s="60"/>
      <c r="AD36" s="60"/>
      <c r="AE36" s="60"/>
      <c r="AF36" s="60"/>
      <c r="AG36" s="60"/>
      <c r="AH36" s="60"/>
      <c r="AI36" s="60"/>
      <c r="AJ36" s="102"/>
      <c r="AK36" s="60"/>
      <c r="AL36" s="66"/>
      <c r="AM36" s="66"/>
      <c r="AN36" s="62"/>
    </row>
    <row r="37" spans="1:40" ht="18" customHeight="1" x14ac:dyDescent="0.45">
      <c r="A37" s="67" t="s">
        <v>165</v>
      </c>
      <c r="B37" s="60"/>
      <c r="D37" s="60"/>
      <c r="E37" s="60"/>
      <c r="F37" s="60"/>
      <c r="G37" s="60"/>
      <c r="H37" s="60"/>
      <c r="I37" s="60"/>
      <c r="J37" s="60"/>
      <c r="K37" s="60"/>
    </row>
    <row r="38" spans="1:40" ht="18" customHeight="1" x14ac:dyDescent="0.45">
      <c r="A38" s="105" t="s">
        <v>166</v>
      </c>
      <c r="B38" s="105"/>
      <c r="M38" s="67" t="s">
        <v>167</v>
      </c>
      <c r="N38" s="60"/>
      <c r="P38" s="60"/>
      <c r="Q38" s="60"/>
      <c r="R38" s="60"/>
      <c r="S38" s="60"/>
      <c r="T38" s="60"/>
      <c r="U38" s="118" t="str">
        <f>IF(COUNTIF(M40:M43,"○")&gt;1,"いずれか１つを選択してください。","")</f>
        <v/>
      </c>
      <c r="V38" s="60"/>
      <c r="W38" s="60"/>
      <c r="X38" s="60"/>
      <c r="Y38" s="60"/>
      <c r="Z38" s="60"/>
      <c r="AA38" s="60"/>
      <c r="AB38" s="60"/>
      <c r="AC38" s="60"/>
      <c r="AD38" s="60"/>
      <c r="AE38" s="60"/>
      <c r="AF38" s="60"/>
      <c r="AG38" s="60"/>
      <c r="AH38" s="60"/>
      <c r="AI38" s="60"/>
      <c r="AJ38" s="60"/>
      <c r="AK38" s="102"/>
      <c r="AL38" s="60"/>
      <c r="AM38" s="66"/>
      <c r="AN38" s="66"/>
    </row>
    <row r="39" spans="1:40" ht="18.75" customHeight="1" x14ac:dyDescent="0.45">
      <c r="A39" s="261"/>
      <c r="B39" s="261"/>
      <c r="C39" s="261"/>
      <c r="D39" s="103">
        <f>IF(S2=1,10,IF(S2=2,11,IF(S2=3,12,S2-3)))</f>
        <v>1</v>
      </c>
      <c r="E39" s="103">
        <f>IF(S2=1,11,IF(S2=2,12,S2-2))</f>
        <v>2</v>
      </c>
      <c r="F39" s="262">
        <f>IF(S2=1,12,S2-1)</f>
        <v>3</v>
      </c>
      <c r="G39" s="262"/>
      <c r="H39" s="262"/>
      <c r="I39" s="252" t="s">
        <v>168</v>
      </c>
      <c r="J39" s="252"/>
      <c r="K39" s="252"/>
      <c r="M39" s="253" t="s">
        <v>169</v>
      </c>
      <c r="N39" s="263"/>
      <c r="O39" s="263"/>
      <c r="P39" s="263"/>
      <c r="Q39" s="263"/>
      <c r="R39" s="263"/>
      <c r="S39" s="263"/>
      <c r="T39" s="263"/>
      <c r="U39" s="263"/>
      <c r="V39" s="263"/>
      <c r="W39" s="263"/>
      <c r="X39" s="263"/>
      <c r="Y39" s="263"/>
      <c r="Z39" s="263"/>
      <c r="AA39" s="263"/>
      <c r="AB39" s="263"/>
      <c r="AC39" s="263"/>
      <c r="AD39" s="263"/>
      <c r="AE39" s="263"/>
      <c r="AF39" s="263"/>
      <c r="AG39" s="263"/>
      <c r="AH39" s="264" t="s">
        <v>170</v>
      </c>
      <c r="AI39" s="265"/>
      <c r="AJ39" s="265"/>
      <c r="AK39" s="265"/>
      <c r="AL39" s="266"/>
      <c r="AM39" s="259" t="s">
        <v>171</v>
      </c>
      <c r="AN39" s="259"/>
    </row>
    <row r="40" spans="1:40" ht="18" customHeight="1" x14ac:dyDescent="0.45">
      <c r="A40" s="259" t="s">
        <v>195</v>
      </c>
      <c r="B40" s="259"/>
      <c r="C40" s="259"/>
      <c r="D40" s="104">
        <v>80</v>
      </c>
      <c r="E40" s="104">
        <v>80</v>
      </c>
      <c r="F40" s="268">
        <v>81</v>
      </c>
      <c r="G40" s="268"/>
      <c r="H40" s="268"/>
      <c r="I40" s="252">
        <f>SUM(D40:F40)</f>
        <v>241</v>
      </c>
      <c r="J40" s="252"/>
      <c r="K40" s="252"/>
      <c r="M40" s="273" t="s">
        <v>173</v>
      </c>
      <c r="N40" s="249" t="s">
        <v>174</v>
      </c>
      <c r="O40" s="276"/>
      <c r="P40" s="277"/>
      <c r="Q40" s="282" t="s">
        <v>175</v>
      </c>
      <c r="R40" s="283"/>
      <c r="S40" s="283"/>
      <c r="T40" s="283"/>
      <c r="U40" s="283"/>
      <c r="V40" s="283"/>
      <c r="W40" s="283"/>
      <c r="X40" s="283"/>
      <c r="Y40" s="283"/>
      <c r="Z40" s="283"/>
      <c r="AA40" s="283"/>
      <c r="AB40" s="283"/>
      <c r="AC40" s="283"/>
      <c r="AD40" s="283"/>
      <c r="AE40" s="283"/>
      <c r="AF40" s="283"/>
      <c r="AG40" s="284"/>
      <c r="AH40" s="272">
        <f>SUM(F32:AJ32)</f>
        <v>490</v>
      </c>
      <c r="AI40" s="255"/>
      <c r="AJ40" s="113" t="s">
        <v>176</v>
      </c>
      <c r="AK40" s="272">
        <f>ROUNDUP(AH40/450,0)</f>
        <v>2</v>
      </c>
      <c r="AL40" s="255"/>
      <c r="AM40" s="252">
        <f>MIN(AH40:AK42)</f>
        <v>1</v>
      </c>
      <c r="AN40" s="252"/>
    </row>
    <row r="41" spans="1:40" ht="18" customHeight="1" x14ac:dyDescent="0.45">
      <c r="A41" s="278"/>
      <c r="B41" s="278"/>
      <c r="C41" s="278"/>
      <c r="D41" s="66"/>
      <c r="E41" s="66"/>
      <c r="F41" s="66"/>
      <c r="G41" s="66"/>
      <c r="H41" s="66"/>
      <c r="I41" s="66" t="s">
        <v>203</v>
      </c>
      <c r="J41" s="66"/>
      <c r="K41" s="66"/>
      <c r="M41" s="274"/>
      <c r="N41" s="250"/>
      <c r="O41" s="278"/>
      <c r="P41" s="279"/>
      <c r="Q41" s="269" t="s">
        <v>178</v>
      </c>
      <c r="R41" s="270"/>
      <c r="S41" s="270"/>
      <c r="T41" s="270"/>
      <c r="U41" s="270"/>
      <c r="V41" s="270"/>
      <c r="W41" s="270"/>
      <c r="X41" s="270"/>
      <c r="Y41" s="270"/>
      <c r="Z41" s="270"/>
      <c r="AA41" s="270"/>
      <c r="AB41" s="270"/>
      <c r="AC41" s="270"/>
      <c r="AD41" s="270"/>
      <c r="AE41" s="270"/>
      <c r="AF41" s="270"/>
      <c r="AG41" s="271"/>
      <c r="AH41" s="253">
        <f>COUNTA(B12:B30)</f>
        <v>9</v>
      </c>
      <c r="AI41" s="263"/>
      <c r="AJ41" s="119" t="s">
        <v>179</v>
      </c>
      <c r="AK41" s="272">
        <f>ROUNDUP(AH41/10,0)</f>
        <v>1</v>
      </c>
      <c r="AL41" s="255"/>
      <c r="AM41" s="252"/>
      <c r="AN41" s="252"/>
    </row>
    <row r="42" spans="1:40" ht="18" customHeight="1" x14ac:dyDescent="0.45">
      <c r="A42" s="309"/>
      <c r="B42" s="309"/>
      <c r="C42" s="309"/>
      <c r="D42" s="66"/>
      <c r="E42" s="66"/>
      <c r="F42" s="309"/>
      <c r="G42" s="309"/>
      <c r="H42" s="309"/>
      <c r="I42" s="252">
        <f>I40/3</f>
        <v>80.333333333333329</v>
      </c>
      <c r="J42" s="252"/>
      <c r="K42" s="252"/>
      <c r="M42" s="275"/>
      <c r="N42" s="251"/>
      <c r="O42" s="280"/>
      <c r="P42" s="281"/>
      <c r="Q42" s="269" t="s">
        <v>180</v>
      </c>
      <c r="R42" s="270"/>
      <c r="S42" s="270"/>
      <c r="T42" s="270"/>
      <c r="U42" s="270"/>
      <c r="V42" s="270"/>
      <c r="W42" s="270"/>
      <c r="X42" s="270"/>
      <c r="Y42" s="270"/>
      <c r="Z42" s="270"/>
      <c r="AA42" s="270"/>
      <c r="AB42" s="270"/>
      <c r="AC42" s="270"/>
      <c r="AD42" s="270"/>
      <c r="AE42" s="270"/>
      <c r="AF42" s="270"/>
      <c r="AG42" s="271"/>
      <c r="AH42" s="272">
        <f>ROUNDDOWN(I42,1)</f>
        <v>80.3</v>
      </c>
      <c r="AI42" s="255"/>
      <c r="AJ42" s="120" t="s">
        <v>179</v>
      </c>
      <c r="AK42" s="272">
        <f>ROUNDUP(AH42/40,0)</f>
        <v>3</v>
      </c>
      <c r="AL42" s="255"/>
      <c r="AM42" s="252"/>
      <c r="AN42" s="252"/>
    </row>
    <row r="43" spans="1:40" ht="18" customHeight="1" x14ac:dyDescent="0.45">
      <c r="B43" s="62"/>
      <c r="M43" s="104"/>
      <c r="N43" s="269" t="s">
        <v>183</v>
      </c>
      <c r="O43" s="270"/>
      <c r="P43" s="270"/>
      <c r="Q43" s="270"/>
      <c r="R43" s="270"/>
      <c r="S43" s="270"/>
      <c r="T43" s="270"/>
      <c r="U43" s="270"/>
      <c r="V43" s="270"/>
      <c r="W43" s="270"/>
      <c r="X43" s="270"/>
      <c r="Y43" s="270"/>
      <c r="Z43" s="270"/>
      <c r="AA43" s="270"/>
      <c r="AB43" s="270"/>
      <c r="AC43" s="270"/>
      <c r="AD43" s="270"/>
      <c r="AE43" s="270"/>
      <c r="AF43" s="270"/>
      <c r="AG43" s="271"/>
      <c r="AH43" s="285"/>
      <c r="AI43" s="285"/>
      <c r="AJ43" s="285"/>
      <c r="AK43" s="285"/>
      <c r="AL43" s="285"/>
      <c r="AM43" s="253" cm="1">
        <f t="array" ref="AM43">ROUNDUP(_xlfn.IFS(AM40&lt;2,1,AND(AM40&lt;=2,AM40&lt;6),AM40-1,AM40&gt;=6,AM40/2*3),1)</f>
        <v>1</v>
      </c>
      <c r="AN43" s="267"/>
    </row>
    <row r="44" spans="1:40" ht="5.0999999999999996" customHeight="1" x14ac:dyDescent="0.45">
      <c r="A44" s="83"/>
      <c r="B44" s="83"/>
      <c r="C44" s="83"/>
      <c r="D44" s="83"/>
      <c r="E44" s="83"/>
      <c r="F44" s="83"/>
      <c r="G44" s="83"/>
      <c r="H44" s="83"/>
      <c r="I44" s="83"/>
      <c r="J44" s="60"/>
      <c r="K44" s="60"/>
      <c r="L44" s="60"/>
      <c r="M44" s="102"/>
      <c r="N44" s="60"/>
      <c r="W44" s="66"/>
      <c r="X44" s="60"/>
      <c r="Y44" s="60"/>
      <c r="Z44" s="60"/>
      <c r="AA44" s="60"/>
      <c r="AB44" s="60"/>
      <c r="AC44" s="60"/>
      <c r="AD44" s="60"/>
      <c r="AE44" s="60"/>
      <c r="AF44" s="60"/>
      <c r="AG44" s="60"/>
      <c r="AH44" s="60"/>
      <c r="AI44" s="60"/>
      <c r="AJ44" s="102"/>
      <c r="AK44" s="60"/>
      <c r="AL44" s="66"/>
      <c r="AM44" s="66"/>
      <c r="AN44" s="62"/>
    </row>
    <row r="45" spans="1:40" ht="21" customHeight="1" x14ac:dyDescent="0.45">
      <c r="A45" s="67" t="s">
        <v>188</v>
      </c>
      <c r="B45" s="59"/>
      <c r="C45" s="63"/>
      <c r="D45" s="63"/>
      <c r="E45" s="63"/>
      <c r="F45" s="63"/>
      <c r="G45" s="62"/>
      <c r="H45" s="62"/>
      <c r="I45" s="62"/>
      <c r="J45" s="62"/>
      <c r="K45" s="62"/>
      <c r="L45" s="62"/>
      <c r="M45" s="62"/>
      <c r="N45" s="62"/>
      <c r="O45" s="62"/>
      <c r="P45" s="62"/>
      <c r="Q45" s="62"/>
      <c r="R45" s="62"/>
      <c r="S45" s="62"/>
      <c r="T45" s="62"/>
      <c r="U45" s="62"/>
      <c r="V45" s="62"/>
      <c r="W45" s="62"/>
      <c r="X45" s="62"/>
      <c r="Y45" s="62"/>
      <c r="Z45" s="62"/>
      <c r="AA45" s="62"/>
      <c r="AB45" s="62"/>
      <c r="AC45" s="62"/>
      <c r="AD45" s="62"/>
      <c r="AE45" s="62"/>
      <c r="AF45" s="62"/>
      <c r="AG45" s="62"/>
      <c r="AH45" s="62"/>
      <c r="AI45" s="62"/>
      <c r="AJ45" s="62"/>
      <c r="AK45" s="62"/>
      <c r="AL45" s="63"/>
      <c r="AM45" s="63"/>
      <c r="AN45" s="62"/>
    </row>
    <row r="46" spans="1:40" ht="24.9" customHeight="1" x14ac:dyDescent="0.45">
      <c r="A46" s="62"/>
      <c r="B46" s="66"/>
      <c r="C46" s="289" t="str">
        <f>IF(VLOOKUP($AK$1,選択肢!$A$1:$J$32,C51,FALSE)=0,"-",VLOOKUP($AK$1,選択肢!$A$1:$J$32,C51,FALSE))</f>
        <v>管理者</v>
      </c>
      <c r="D46" s="290"/>
      <c r="E46" s="291" t="str">
        <f>IF(VLOOKUP($AK$1,選択肢!$A$1:$J$32,E51,FALSE)=0,"-",VLOOKUP($AK$1,選択肢!$A$1:$J$32,E51,FALSE))</f>
        <v>サービス提供責任者</v>
      </c>
      <c r="F46" s="291"/>
      <c r="G46" s="291"/>
      <c r="H46" s="291"/>
      <c r="I46" s="289" t="str">
        <f>IF(VLOOKUP($AK$1,選択肢!$A$1:$J$32,I51,FALSE)=0,"-",VLOOKUP($AK$1,選択肢!$A$1:$J$32,I51,FALSE))</f>
        <v>従業者</v>
      </c>
      <c r="J46" s="290"/>
      <c r="K46" s="290"/>
      <c r="L46" s="290"/>
      <c r="M46" s="290"/>
      <c r="N46" s="292"/>
      <c r="O46" s="289" t="s">
        <v>296</v>
      </c>
      <c r="P46" s="290"/>
      <c r="Q46" s="290"/>
      <c r="R46" s="290"/>
      <c r="S46" s="290"/>
      <c r="T46" s="292"/>
      <c r="U46" s="293"/>
      <c r="V46" s="293"/>
      <c r="W46" s="293"/>
      <c r="X46" s="293"/>
      <c r="Y46" s="293"/>
      <c r="Z46" s="293"/>
      <c r="AA46" s="293"/>
      <c r="AB46" s="293"/>
      <c r="AC46" s="293"/>
      <c r="AD46" s="293"/>
      <c r="AE46" s="293"/>
      <c r="AF46" s="293"/>
      <c r="AG46" s="293"/>
      <c r="AH46" s="293"/>
      <c r="AI46" s="293"/>
      <c r="AJ46" s="293"/>
      <c r="AK46" s="293"/>
      <c r="AL46" s="293"/>
      <c r="AM46" s="293"/>
      <c r="AN46" s="62"/>
    </row>
    <row r="47" spans="1:40" ht="18" customHeight="1" x14ac:dyDescent="0.45">
      <c r="A47" s="62"/>
      <c r="B47" s="66"/>
      <c r="C47" s="98" t="s">
        <v>189</v>
      </c>
      <c r="D47" s="98" t="s">
        <v>190</v>
      </c>
      <c r="E47" s="97" t="s">
        <v>189</v>
      </c>
      <c r="F47" s="297" t="s">
        <v>190</v>
      </c>
      <c r="G47" s="297"/>
      <c r="H47" s="297"/>
      <c r="I47" s="294" t="s">
        <v>189</v>
      </c>
      <c r="J47" s="295"/>
      <c r="K47" s="296"/>
      <c r="L47" s="294" t="s">
        <v>190</v>
      </c>
      <c r="M47" s="295"/>
      <c r="N47" s="296"/>
      <c r="O47" s="294" t="s">
        <v>189</v>
      </c>
      <c r="P47" s="295"/>
      <c r="Q47" s="296"/>
      <c r="R47" s="294" t="s">
        <v>190</v>
      </c>
      <c r="S47" s="295"/>
      <c r="T47" s="296"/>
      <c r="U47" s="298"/>
      <c r="V47" s="298"/>
      <c r="W47" s="298"/>
      <c r="X47" s="298"/>
      <c r="Y47" s="298"/>
      <c r="Z47" s="298"/>
      <c r="AA47" s="298"/>
      <c r="AB47" s="298"/>
      <c r="AC47" s="298"/>
      <c r="AD47" s="298"/>
      <c r="AE47" s="298"/>
      <c r="AF47" s="298"/>
      <c r="AG47" s="298"/>
      <c r="AH47" s="298"/>
      <c r="AI47" s="298"/>
      <c r="AJ47" s="298"/>
      <c r="AK47" s="298"/>
      <c r="AL47" s="112"/>
      <c r="AM47" s="112"/>
      <c r="AN47" s="62"/>
    </row>
    <row r="48" spans="1:40" ht="18" customHeight="1" x14ac:dyDescent="0.45">
      <c r="A48" s="62"/>
      <c r="B48" s="74" t="s">
        <v>191</v>
      </c>
      <c r="C48" s="97">
        <f>COUNTIFS($B$11:$B$30,C$46,$C$11:$C$30,"A",$E$11:$E$30,"*")</f>
        <v>1</v>
      </c>
      <c r="D48" s="97">
        <f>COUNTIFS($B$11:$B$30,C$46,$C$11:$C$30,"B",$E$11:$E$30,"*")</f>
        <v>0</v>
      </c>
      <c r="E48" s="97">
        <f>COUNTIFS($B$11:$B$30,E$46,$C$11:$C$30,"A",$E$11:$E$30,"*")</f>
        <v>0</v>
      </c>
      <c r="F48" s="294">
        <f>COUNTIFS($B$11:$B$30,E$46,$C$11:$C$30,"B",$E$11:$E$30,"*")</f>
        <v>1</v>
      </c>
      <c r="G48" s="295"/>
      <c r="H48" s="296"/>
      <c r="I48" s="294">
        <f>COUNTIFS($B$11:$B$30,I$46,$C$11:$C$30,"A",$E$11:$E$30,"*")</f>
        <v>0</v>
      </c>
      <c r="J48" s="295"/>
      <c r="K48" s="296"/>
      <c r="L48" s="294">
        <f>COUNTIFS($B$11:$B$30,I$46,$C$11:$C$30,"B",$E$11:$E$30,"*")</f>
        <v>0</v>
      </c>
      <c r="M48" s="295"/>
      <c r="N48" s="296"/>
      <c r="O48" s="294">
        <f>SUM(E48,I48)</f>
        <v>0</v>
      </c>
      <c r="P48" s="295"/>
      <c r="Q48" s="296"/>
      <c r="R48" s="294">
        <f>SUM(F48,L48)</f>
        <v>1</v>
      </c>
      <c r="S48" s="295"/>
      <c r="T48" s="296"/>
      <c r="U48" s="298"/>
      <c r="V48" s="298"/>
      <c r="W48" s="298"/>
      <c r="X48" s="298"/>
      <c r="Y48" s="298"/>
      <c r="Z48" s="298"/>
      <c r="AA48" s="298"/>
      <c r="AB48" s="298"/>
      <c r="AC48" s="298"/>
      <c r="AD48" s="298"/>
      <c r="AE48" s="298"/>
      <c r="AF48" s="298"/>
      <c r="AG48" s="298"/>
      <c r="AH48" s="298"/>
      <c r="AI48" s="298"/>
      <c r="AJ48" s="298"/>
      <c r="AK48" s="298"/>
      <c r="AL48" s="112"/>
      <c r="AM48" s="112"/>
      <c r="AN48" s="62"/>
    </row>
    <row r="49" spans="1:40" ht="18" customHeight="1" x14ac:dyDescent="0.45">
      <c r="A49" s="62"/>
      <c r="B49" s="80" t="s">
        <v>192</v>
      </c>
      <c r="C49" s="106"/>
      <c r="D49" s="106"/>
      <c r="E49" s="97">
        <f>COUNTIFS($B$11:$B$30,E$46,$C$11:$C$30,"C",$E$11:$E$30,"*")</f>
        <v>1</v>
      </c>
      <c r="F49" s="294">
        <f>COUNTIFS($B$11:$B$30,E$46,$C$11:$C$30,"D",$E$11:$E$30,"*")</f>
        <v>0</v>
      </c>
      <c r="G49" s="295"/>
      <c r="H49" s="296"/>
      <c r="I49" s="294">
        <f>COUNTIFS($B$11:$B$30,I$46,$C$11:$C$30,"C",$E$11:$E$30,"*")</f>
        <v>2</v>
      </c>
      <c r="J49" s="295"/>
      <c r="K49" s="296"/>
      <c r="L49" s="294">
        <f>COUNTIFS($B$11:$B$30,I$46,$C$11:$C$30,"D",$E$11:$E$30,"*")</f>
        <v>5</v>
      </c>
      <c r="M49" s="295"/>
      <c r="N49" s="296"/>
      <c r="O49" s="294">
        <f>SUM(E49,I49)</f>
        <v>3</v>
      </c>
      <c r="P49" s="295"/>
      <c r="Q49" s="296"/>
      <c r="R49" s="294">
        <f>SUM(F49,L49)</f>
        <v>5</v>
      </c>
      <c r="S49" s="295"/>
      <c r="T49" s="296"/>
      <c r="U49" s="298"/>
      <c r="V49" s="298"/>
      <c r="W49" s="298"/>
      <c r="X49" s="298"/>
      <c r="Y49" s="298"/>
      <c r="Z49" s="298"/>
      <c r="AA49" s="298"/>
      <c r="AB49" s="298"/>
      <c r="AC49" s="298"/>
      <c r="AD49" s="298"/>
      <c r="AE49" s="298"/>
      <c r="AF49" s="298"/>
      <c r="AG49" s="298"/>
      <c r="AH49" s="298"/>
      <c r="AI49" s="298"/>
      <c r="AJ49" s="298"/>
      <c r="AK49" s="298"/>
      <c r="AL49" s="112"/>
      <c r="AM49" s="112"/>
      <c r="AN49" s="62"/>
    </row>
    <row r="50" spans="1:40" ht="18" customHeight="1" x14ac:dyDescent="0.45">
      <c r="A50" s="62"/>
      <c r="B50" s="80" t="s">
        <v>193</v>
      </c>
      <c r="C50" s="300"/>
      <c r="D50" s="301"/>
      <c r="E50" s="294">
        <f>IF($AK$3="４週",SUMIFS($AK$11:$AK$30,$B$11:$B$30,E46)/4/$AH$5,IF($AK$3="歴月",SUMIFS($AK$11:$AK$30,$B$11:$B$30,E46)/$AL$5,"記載する期間を選択してください"))</f>
        <v>0</v>
      </c>
      <c r="F50" s="295"/>
      <c r="G50" s="295"/>
      <c r="H50" s="296"/>
      <c r="I50" s="294">
        <f>IF($AK$3="４週",SUMIFS($AK$11:$AK$30,$B$11:$B$30,I46)/4/$AH$5,IF($AK$3="歴月",SUMIFS($AK$11:$AK$30,$B$11:$B$30,I46)/$AL$5,"記載する期間を選択してください"))</f>
        <v>0</v>
      </c>
      <c r="J50" s="295"/>
      <c r="K50" s="295"/>
      <c r="L50" s="295"/>
      <c r="M50" s="295"/>
      <c r="N50" s="296"/>
      <c r="O50" s="294">
        <f>ROUNDDOWN(SUM(E50:N50),1)</f>
        <v>0</v>
      </c>
      <c r="P50" s="295"/>
      <c r="Q50" s="295"/>
      <c r="R50" s="295"/>
      <c r="S50" s="295"/>
      <c r="T50" s="296"/>
      <c r="U50" s="298"/>
      <c r="V50" s="298"/>
      <c r="W50" s="298"/>
      <c r="X50" s="298"/>
      <c r="Y50" s="298"/>
      <c r="Z50" s="298"/>
      <c r="AA50" s="298"/>
      <c r="AB50" s="298"/>
      <c r="AC50" s="298"/>
      <c r="AD50" s="298"/>
      <c r="AE50" s="298"/>
      <c r="AF50" s="298"/>
      <c r="AG50" s="298"/>
      <c r="AH50" s="298"/>
      <c r="AI50" s="298"/>
      <c r="AJ50" s="298"/>
      <c r="AK50" s="298"/>
      <c r="AL50" s="298"/>
      <c r="AM50" s="298"/>
      <c r="AN50" s="62"/>
    </row>
    <row r="51" spans="1:40" ht="5.0999999999999996" customHeight="1" x14ac:dyDescent="0.45">
      <c r="A51" s="62"/>
      <c r="B51" s="59"/>
      <c r="C51" s="76">
        <v>2</v>
      </c>
      <c r="D51" s="76"/>
      <c r="E51" s="76">
        <v>3</v>
      </c>
      <c r="F51" s="76"/>
      <c r="G51" s="76"/>
      <c r="H51" s="76"/>
      <c r="I51" s="76">
        <v>4</v>
      </c>
      <c r="J51" s="76"/>
      <c r="K51" s="76"/>
      <c r="L51" s="76"/>
      <c r="M51" s="76"/>
      <c r="N51" s="76"/>
      <c r="O51" s="76">
        <v>5</v>
      </c>
      <c r="P51" s="76"/>
      <c r="Q51" s="76"/>
      <c r="R51" s="76"/>
      <c r="S51" s="76"/>
      <c r="T51" s="76"/>
      <c r="U51" s="76">
        <v>6</v>
      </c>
      <c r="V51" s="76"/>
      <c r="W51" s="76"/>
      <c r="X51" s="76"/>
      <c r="Y51" s="76"/>
      <c r="Z51" s="76"/>
      <c r="AA51" s="76">
        <v>7</v>
      </c>
      <c r="AB51" s="76"/>
      <c r="AC51" s="76"/>
      <c r="AD51" s="76"/>
      <c r="AE51" s="76"/>
      <c r="AF51" s="76"/>
      <c r="AG51" s="76">
        <v>8</v>
      </c>
      <c r="AH51" s="76"/>
      <c r="AI51" s="76"/>
      <c r="AJ51" s="76"/>
      <c r="AK51" s="76"/>
      <c r="AL51" s="76">
        <v>9</v>
      </c>
      <c r="AM51" s="96"/>
      <c r="AN51" s="62"/>
    </row>
    <row r="52" spans="1:40" ht="15" customHeight="1" x14ac:dyDescent="0.45">
      <c r="A52" s="60" t="s">
        <v>117</v>
      </c>
      <c r="B52" s="87"/>
      <c r="C52" s="88"/>
      <c r="D52" s="88"/>
      <c r="E52" s="88"/>
      <c r="F52" s="89"/>
      <c r="G52" s="88"/>
      <c r="H52" s="76"/>
      <c r="I52" s="76"/>
      <c r="J52" s="76"/>
      <c r="K52" s="76"/>
      <c r="L52" s="76"/>
      <c r="M52" s="76"/>
      <c r="N52" s="76"/>
      <c r="O52" s="76"/>
      <c r="P52" s="76"/>
      <c r="Q52" s="76"/>
      <c r="R52" s="76">
        <v>6</v>
      </c>
      <c r="S52" s="76"/>
      <c r="T52" s="76"/>
      <c r="U52" s="76"/>
      <c r="V52" s="76"/>
      <c r="W52" s="76"/>
      <c r="X52" s="76">
        <v>7</v>
      </c>
      <c r="Y52" s="76"/>
      <c r="Z52" s="76"/>
      <c r="AA52" s="76"/>
      <c r="AB52" s="76"/>
      <c r="AC52" s="76"/>
      <c r="AD52" s="76">
        <v>8</v>
      </c>
      <c r="AE52" s="76"/>
      <c r="AF52" s="76"/>
      <c r="AG52" s="77"/>
      <c r="AH52" s="77"/>
      <c r="AI52" s="77"/>
      <c r="AJ52" s="77">
        <v>9</v>
      </c>
      <c r="AK52" s="75"/>
      <c r="AL52" s="75"/>
      <c r="AM52" s="62"/>
    </row>
    <row r="53" spans="1:40" s="60" customFormat="1" ht="15" customHeight="1" x14ac:dyDescent="0.45">
      <c r="A53" s="60" t="s">
        <v>118</v>
      </c>
      <c r="B53" s="83"/>
      <c r="C53" s="83"/>
      <c r="D53" s="83"/>
      <c r="E53" s="83"/>
      <c r="F53" s="83"/>
      <c r="G53" s="83"/>
      <c r="H53" s="67"/>
      <c r="I53" s="67"/>
      <c r="J53" s="67"/>
      <c r="K53" s="67"/>
      <c r="L53" s="67"/>
      <c r="M53" s="67"/>
    </row>
    <row r="54" spans="1:40" s="60" customFormat="1" ht="15" customHeight="1" x14ac:dyDescent="0.45">
      <c r="A54" s="60" t="s">
        <v>119</v>
      </c>
      <c r="B54" s="83"/>
      <c r="C54" s="83"/>
      <c r="D54" s="83"/>
      <c r="E54" s="83"/>
      <c r="F54" s="83"/>
      <c r="G54" s="83"/>
      <c r="H54" s="67"/>
      <c r="I54" s="67"/>
      <c r="J54" s="67"/>
      <c r="K54" s="67"/>
      <c r="L54" s="67"/>
      <c r="M54" s="67"/>
    </row>
    <row r="55" spans="1:40" s="60" customFormat="1" ht="15" customHeight="1" x14ac:dyDescent="0.45">
      <c r="A55" s="60" t="s">
        <v>120</v>
      </c>
      <c r="B55" s="83"/>
      <c r="C55" s="83"/>
      <c r="D55" s="83"/>
      <c r="E55" s="83"/>
      <c r="F55" s="83"/>
      <c r="G55" s="83"/>
      <c r="H55" s="67"/>
      <c r="I55" s="67"/>
      <c r="J55" s="67"/>
      <c r="K55" s="67"/>
      <c r="L55" s="67"/>
      <c r="M55" s="67"/>
    </row>
    <row r="56" spans="1:40" s="60" customFormat="1" ht="15" customHeight="1" x14ac:dyDescent="0.45">
      <c r="A56" s="60" t="s">
        <v>121</v>
      </c>
      <c r="B56" s="83"/>
      <c r="C56" s="83"/>
      <c r="D56" s="83"/>
      <c r="E56" s="83"/>
      <c r="F56" s="83"/>
      <c r="G56" s="83"/>
      <c r="H56" s="67"/>
      <c r="I56" s="67"/>
      <c r="J56" s="67"/>
      <c r="K56" s="67"/>
      <c r="L56" s="67"/>
      <c r="M56" s="67"/>
    </row>
    <row r="57" spans="1:40" ht="15" customHeight="1" x14ac:dyDescent="0.45">
      <c r="A57" s="60" t="s">
        <v>122</v>
      </c>
      <c r="B57" s="90"/>
      <c r="C57" s="60"/>
      <c r="D57" s="60"/>
      <c r="E57" s="60"/>
      <c r="F57" s="60"/>
      <c r="G57" s="60"/>
    </row>
    <row r="58" spans="1:40" ht="15" customHeight="1" x14ac:dyDescent="0.45">
      <c r="A58" s="60" t="s">
        <v>123</v>
      </c>
      <c r="B58" s="90"/>
      <c r="C58" s="60"/>
      <c r="D58" s="60"/>
      <c r="E58" s="60"/>
      <c r="F58" s="60"/>
      <c r="G58" s="60"/>
    </row>
    <row r="59" spans="1:40" ht="15" customHeight="1" x14ac:dyDescent="0.45">
      <c r="A59" s="60"/>
      <c r="B59" s="74" t="s">
        <v>124</v>
      </c>
      <c r="C59" s="252" t="s">
        <v>125</v>
      </c>
      <c r="D59" s="252"/>
      <c r="E59" s="252"/>
      <c r="F59" s="60"/>
      <c r="G59" s="60"/>
    </row>
    <row r="60" spans="1:40" ht="15" customHeight="1" x14ac:dyDescent="0.45">
      <c r="A60" s="60"/>
      <c r="B60" s="93" t="s">
        <v>126</v>
      </c>
      <c r="C60" s="299" t="s">
        <v>127</v>
      </c>
      <c r="D60" s="299"/>
      <c r="E60" s="299"/>
      <c r="F60" s="60"/>
      <c r="G60" s="60"/>
    </row>
    <row r="61" spans="1:40" ht="15" customHeight="1" x14ac:dyDescent="0.45">
      <c r="A61" s="60"/>
      <c r="B61" s="93" t="s">
        <v>128</v>
      </c>
      <c r="C61" s="299" t="s">
        <v>129</v>
      </c>
      <c r="D61" s="299"/>
      <c r="E61" s="299"/>
      <c r="F61" s="60"/>
      <c r="G61" s="60"/>
    </row>
    <row r="62" spans="1:40" ht="15" customHeight="1" x14ac:dyDescent="0.45">
      <c r="A62" s="60"/>
      <c r="B62" s="93" t="s">
        <v>130</v>
      </c>
      <c r="C62" s="299" t="s">
        <v>131</v>
      </c>
      <c r="D62" s="299"/>
      <c r="E62" s="299"/>
      <c r="F62" s="60"/>
      <c r="G62" s="60"/>
    </row>
    <row r="63" spans="1:40" ht="15" customHeight="1" x14ac:dyDescent="0.45">
      <c r="A63" s="60"/>
      <c r="B63" s="93" t="s">
        <v>132</v>
      </c>
      <c r="C63" s="299" t="s">
        <v>133</v>
      </c>
      <c r="D63" s="299"/>
      <c r="E63" s="299"/>
      <c r="F63" s="60"/>
      <c r="G63" s="60"/>
    </row>
    <row r="64" spans="1:40" ht="15" customHeight="1" x14ac:dyDescent="0.45">
      <c r="A64" s="60"/>
      <c r="B64" s="60" t="s">
        <v>134</v>
      </c>
      <c r="C64" s="60"/>
      <c r="D64" s="60"/>
      <c r="E64" s="60"/>
      <c r="F64" s="60"/>
      <c r="G64" s="60"/>
    </row>
    <row r="65" spans="1:7" ht="15" customHeight="1" x14ac:dyDescent="0.45">
      <c r="A65" s="60"/>
      <c r="B65" s="60" t="s">
        <v>135</v>
      </c>
      <c r="C65" s="60"/>
      <c r="D65" s="60"/>
      <c r="E65" s="60"/>
      <c r="F65" s="60"/>
      <c r="G65" s="60"/>
    </row>
    <row r="66" spans="1:7" ht="15" customHeight="1" x14ac:dyDescent="0.45">
      <c r="A66" s="60"/>
      <c r="B66" s="60" t="s">
        <v>136</v>
      </c>
      <c r="C66" s="60"/>
      <c r="D66" s="60"/>
      <c r="E66" s="60"/>
      <c r="F66" s="60"/>
      <c r="G66" s="60"/>
    </row>
    <row r="67" spans="1:7" ht="15" customHeight="1" x14ac:dyDescent="0.45">
      <c r="A67" s="60" t="s">
        <v>137</v>
      </c>
      <c r="B67" s="90"/>
      <c r="C67" s="60"/>
      <c r="D67" s="60"/>
      <c r="E67" s="60"/>
      <c r="F67" s="60"/>
      <c r="G67" s="60"/>
    </row>
    <row r="68" spans="1:7" ht="15" customHeight="1" x14ac:dyDescent="0.45">
      <c r="A68" s="60" t="s">
        <v>138</v>
      </c>
      <c r="B68" s="90"/>
      <c r="C68" s="60"/>
      <c r="D68" s="60"/>
      <c r="E68" s="60"/>
      <c r="F68" s="60"/>
      <c r="G68" s="60"/>
    </row>
    <row r="69" spans="1:7" ht="15" customHeight="1" x14ac:dyDescent="0.45">
      <c r="A69" s="60" t="s">
        <v>139</v>
      </c>
      <c r="B69" s="90"/>
      <c r="C69" s="60"/>
      <c r="D69" s="60"/>
      <c r="E69" s="60"/>
      <c r="F69" s="60"/>
      <c r="G69" s="60"/>
    </row>
    <row r="70" spans="1:7" ht="15" customHeight="1" x14ac:dyDescent="0.45">
      <c r="A70" s="60" t="s">
        <v>140</v>
      </c>
      <c r="B70" s="90"/>
      <c r="C70" s="60"/>
      <c r="D70" s="60"/>
      <c r="E70" s="60"/>
      <c r="F70" s="60"/>
      <c r="G70" s="60"/>
    </row>
    <row r="71" spans="1:7" ht="15" customHeight="1" x14ac:dyDescent="0.45">
      <c r="A71" s="60" t="s">
        <v>141</v>
      </c>
      <c r="B71" s="90"/>
      <c r="C71" s="60"/>
      <c r="D71" s="60"/>
      <c r="E71" s="60"/>
      <c r="F71" s="60"/>
      <c r="G71" s="60"/>
    </row>
    <row r="72" spans="1:7" ht="15" customHeight="1" x14ac:dyDescent="0.45">
      <c r="A72" s="60" t="s">
        <v>142</v>
      </c>
      <c r="B72" s="90"/>
      <c r="C72" s="60"/>
      <c r="D72" s="60"/>
      <c r="E72" s="60"/>
      <c r="F72" s="60"/>
      <c r="G72" s="60"/>
    </row>
    <row r="73" spans="1:7" ht="15" customHeight="1" x14ac:dyDescent="0.45">
      <c r="A73" s="60"/>
      <c r="B73" s="60" t="s">
        <v>143</v>
      </c>
      <c r="C73" s="60"/>
      <c r="D73" s="60"/>
      <c r="E73" s="60"/>
      <c r="F73" s="60"/>
      <c r="G73" s="60"/>
    </row>
    <row r="74" spans="1:7" ht="15" customHeight="1" x14ac:dyDescent="0.45">
      <c r="A74" s="60"/>
      <c r="B74" s="60" t="s">
        <v>144</v>
      </c>
      <c r="C74" s="60"/>
      <c r="D74" s="60"/>
      <c r="E74" s="60"/>
      <c r="F74" s="60"/>
      <c r="G74" s="60"/>
    </row>
    <row r="75" spans="1:7" ht="15" customHeight="1" x14ac:dyDescent="0.45">
      <c r="A75" s="60" t="s">
        <v>145</v>
      </c>
      <c r="B75" s="90"/>
      <c r="C75" s="60"/>
      <c r="D75" s="60"/>
      <c r="E75" s="60"/>
      <c r="F75" s="60"/>
      <c r="G75" s="60"/>
    </row>
    <row r="76" spans="1:7" ht="15" customHeight="1" x14ac:dyDescent="0.45">
      <c r="A76" s="60" t="s">
        <v>146</v>
      </c>
      <c r="B76" s="90"/>
      <c r="C76" s="60"/>
      <c r="D76" s="60"/>
      <c r="E76" s="60"/>
      <c r="F76" s="60"/>
      <c r="G76" s="60"/>
    </row>
    <row r="77" spans="1:7" ht="15" customHeight="1" x14ac:dyDescent="0.45">
      <c r="A77" s="60" t="s">
        <v>147</v>
      </c>
      <c r="B77" s="90"/>
      <c r="C77" s="60"/>
      <c r="D77" s="60"/>
      <c r="E77" s="60"/>
      <c r="F77" s="60"/>
      <c r="G77" s="60"/>
    </row>
    <row r="78" spans="1:7" ht="15" customHeight="1" x14ac:dyDescent="0.45">
      <c r="A78" s="60" t="s">
        <v>148</v>
      </c>
      <c r="B78" s="90"/>
      <c r="C78" s="60"/>
      <c r="D78" s="60"/>
      <c r="E78" s="60"/>
      <c r="F78" s="60"/>
      <c r="G78" s="60"/>
    </row>
    <row r="79" spans="1:7" ht="15" customHeight="1" x14ac:dyDescent="0.45">
      <c r="A79" s="60" t="s">
        <v>149</v>
      </c>
      <c r="B79" s="90"/>
      <c r="C79" s="60"/>
      <c r="D79" s="60"/>
      <c r="E79" s="60"/>
      <c r="F79" s="60"/>
      <c r="G79" s="60"/>
    </row>
    <row r="80" spans="1:7" ht="15" customHeight="1" x14ac:dyDescent="0.45">
      <c r="A80" s="60" t="s">
        <v>150</v>
      </c>
      <c r="B80" s="90"/>
      <c r="C80" s="60"/>
      <c r="D80" s="60"/>
      <c r="E80" s="60"/>
      <c r="F80" s="60"/>
      <c r="G80" s="60"/>
    </row>
    <row r="81" spans="1:7" ht="15" customHeight="1" x14ac:dyDescent="0.45">
      <c r="A81" s="60" t="s">
        <v>151</v>
      </c>
      <c r="B81" s="90"/>
      <c r="C81" s="60"/>
      <c r="D81" s="60"/>
      <c r="E81" s="60"/>
      <c r="F81" s="60"/>
      <c r="G81" s="60"/>
    </row>
    <row r="82" spans="1:7" ht="15" customHeight="1" x14ac:dyDescent="0.45">
      <c r="A82" s="60" t="s">
        <v>152</v>
      </c>
      <c r="B82" s="90"/>
      <c r="C82" s="60"/>
      <c r="D82" s="60"/>
      <c r="E82" s="60"/>
      <c r="F82" s="60"/>
      <c r="G82" s="60"/>
    </row>
  </sheetData>
  <mergeCells count="129">
    <mergeCell ref="B7:B8"/>
    <mergeCell ref="B9:B10"/>
    <mergeCell ref="C63:E63"/>
    <mergeCell ref="AG50:AK50"/>
    <mergeCell ref="C61:E61"/>
    <mergeCell ref="C62:E62"/>
    <mergeCell ref="X49:Z49"/>
    <mergeCell ref="AA49:AC49"/>
    <mergeCell ref="AD49:AF49"/>
    <mergeCell ref="AG49:AI49"/>
    <mergeCell ref="AJ49:AK49"/>
    <mergeCell ref="AG46:AK46"/>
    <mergeCell ref="E50:H50"/>
    <mergeCell ref="I50:N50"/>
    <mergeCell ref="AD48:AF48"/>
    <mergeCell ref="AG48:AI48"/>
    <mergeCell ref="AJ48:AK48"/>
    <mergeCell ref="O50:T50"/>
    <mergeCell ref="U50:Z50"/>
    <mergeCell ref="AA50:AF50"/>
    <mergeCell ref="F48:H48"/>
    <mergeCell ref="I48:K48"/>
    <mergeCell ref="L48:N48"/>
    <mergeCell ref="O48:Q48"/>
    <mergeCell ref="R48:T48"/>
    <mergeCell ref="U48:W48"/>
    <mergeCell ref="X47:Z47"/>
    <mergeCell ref="F47:H47"/>
    <mergeCell ref="I47:K47"/>
    <mergeCell ref="O47:Q47"/>
    <mergeCell ref="R47:T47"/>
    <mergeCell ref="U47:W47"/>
    <mergeCell ref="X48:Z48"/>
    <mergeCell ref="AA48:AC48"/>
    <mergeCell ref="AA46:AF46"/>
    <mergeCell ref="A42:C42"/>
    <mergeCell ref="AH43:AL43"/>
    <mergeCell ref="AL50:AM50"/>
    <mergeCell ref="C59:E59"/>
    <mergeCell ref="C60:E60"/>
    <mergeCell ref="C50:D50"/>
    <mergeCell ref="AL46:AM46"/>
    <mergeCell ref="F49:H49"/>
    <mergeCell ref="I49:K49"/>
    <mergeCell ref="L49:N49"/>
    <mergeCell ref="O49:Q49"/>
    <mergeCell ref="R49:T49"/>
    <mergeCell ref="U49:W49"/>
    <mergeCell ref="E46:H46"/>
    <mergeCell ref="I46:N46"/>
    <mergeCell ref="O46:T46"/>
    <mergeCell ref="U46:Z46"/>
    <mergeCell ref="AA47:AC47"/>
    <mergeCell ref="AD47:AF47"/>
    <mergeCell ref="L47:N47"/>
    <mergeCell ref="C46:D46"/>
    <mergeCell ref="AG47:AI47"/>
    <mergeCell ref="AJ47:AK47"/>
    <mergeCell ref="N43:AG43"/>
    <mergeCell ref="A31:E31"/>
    <mergeCell ref="AM31:AN32"/>
    <mergeCell ref="A32:E32"/>
    <mergeCell ref="A39:C39"/>
    <mergeCell ref="F39:H39"/>
    <mergeCell ref="I39:K39"/>
    <mergeCell ref="AM39:AN39"/>
    <mergeCell ref="A41:C41"/>
    <mergeCell ref="M40:M42"/>
    <mergeCell ref="M39:AG39"/>
    <mergeCell ref="AH39:AL39"/>
    <mergeCell ref="I42:K42"/>
    <mergeCell ref="F42:H42"/>
    <mergeCell ref="A40:C40"/>
    <mergeCell ref="F40:H40"/>
    <mergeCell ref="I40:K40"/>
    <mergeCell ref="N40:P42"/>
    <mergeCell ref="Q40:AG40"/>
    <mergeCell ref="AH40:AI40"/>
    <mergeCell ref="AK40:AL40"/>
    <mergeCell ref="Q41:AG41"/>
    <mergeCell ref="AH41:AI41"/>
    <mergeCell ref="AK41:AL41"/>
    <mergeCell ref="Q42:AG42"/>
    <mergeCell ref="A7:A10"/>
    <mergeCell ref="C7:C10"/>
    <mergeCell ref="D7:D10"/>
    <mergeCell ref="E7:E10"/>
    <mergeCell ref="F7:AJ7"/>
    <mergeCell ref="AK7:AK10"/>
    <mergeCell ref="AM26:AN26"/>
    <mergeCell ref="AM27:AN27"/>
    <mergeCell ref="AL7:AL10"/>
    <mergeCell ref="AM7:AN10"/>
    <mergeCell ref="F8:L8"/>
    <mergeCell ref="M8:S8"/>
    <mergeCell ref="T8:Z8"/>
    <mergeCell ref="AA8:AG8"/>
    <mergeCell ref="AH8:AJ8"/>
    <mergeCell ref="AM11:AN11"/>
    <mergeCell ref="AM12:AN12"/>
    <mergeCell ref="AM13:AN13"/>
    <mergeCell ref="AM14:AN14"/>
    <mergeCell ref="AM15:AN15"/>
    <mergeCell ref="AM16:AN16"/>
    <mergeCell ref="AM17:AN17"/>
    <mergeCell ref="AM18:AN18"/>
    <mergeCell ref="AM43:AN43"/>
    <mergeCell ref="AK1:AN1"/>
    <mergeCell ref="M2:P2"/>
    <mergeCell ref="Q2:R2"/>
    <mergeCell ref="S2:T2"/>
    <mergeCell ref="U2:V2"/>
    <mergeCell ref="AK2:AN2"/>
    <mergeCell ref="AK3:AN3"/>
    <mergeCell ref="AK4:AN4"/>
    <mergeCell ref="AH5:AJ5"/>
    <mergeCell ref="AM28:AN28"/>
    <mergeCell ref="AM19:AN19"/>
    <mergeCell ref="AM20:AN20"/>
    <mergeCell ref="AM21:AN21"/>
    <mergeCell ref="AM22:AN22"/>
    <mergeCell ref="AM23:AN23"/>
    <mergeCell ref="AM24:AN24"/>
    <mergeCell ref="AM25:AN25"/>
    <mergeCell ref="AM29:AN29"/>
    <mergeCell ref="AM30:AN30"/>
    <mergeCell ref="AM40:AN42"/>
    <mergeCell ref="AH42:AI42"/>
    <mergeCell ref="AK42:AL42"/>
  </mergeCells>
  <phoneticPr fontId="3"/>
  <dataValidations count="8">
    <dataValidation type="list" allowBlank="1" showInputMessage="1" showErrorMessage="1" sqref="C11:C30" xr:uid="{00000000-0002-0000-0400-000000000000}">
      <formula1>"A,B,C,D"</formula1>
    </dataValidation>
    <dataValidation operator="greaterThanOrEqual" allowBlank="1" showInputMessage="1" showErrorMessage="1" sqref="X38 I44 U38 I34:I37 L34:L36 L44" xr:uid="{00000000-0002-0000-0400-000001000000}"/>
    <dataValidation type="whole" operator="greaterThanOrEqual" allowBlank="1" showInputMessage="1" showErrorMessage="1" sqref="D40:F41" xr:uid="{00000000-0002-0000-0400-000002000000}">
      <formula1>0</formula1>
    </dataValidation>
    <dataValidation type="list" allowBlank="1" showInputMessage="1" showErrorMessage="1" sqref="AK4:AN4" xr:uid="{00000000-0002-0000-0400-000003000000}">
      <formula1>"予定,実績"</formula1>
    </dataValidation>
    <dataValidation type="list" allowBlank="1" showInputMessage="1" showErrorMessage="1" sqref="AK3:AN3" xr:uid="{00000000-0002-0000-0400-000004000000}">
      <formula1>"４週,歴月"</formula1>
    </dataValidation>
    <dataValidation type="list" allowBlank="1" showInputMessage="1" sqref="B13:B30" xr:uid="{00000000-0002-0000-0400-000005000000}">
      <formula1>INDIRECT($AK$1)</formula1>
    </dataValidation>
    <dataValidation type="list" allowBlank="1" showInputMessage="1" showErrorMessage="1" sqref="M40:M43" xr:uid="{34FE1DCD-CC09-4468-8BDC-A4BB0ACEF428}">
      <formula1>"○"</formula1>
    </dataValidation>
    <dataValidation allowBlank="1" showInputMessage="1" sqref="B11:B12" xr:uid="{F511E95A-C2DF-4F00-A6A4-808F1B0FC0A9}"/>
  </dataValidations>
  <printOptions horizontalCentered="1" verticalCentered="1"/>
  <pageMargins left="0.19685039370078741" right="0.19685039370078741" top="0.39370078740157483" bottom="0.19685039370078741" header="0.19685039370078741" footer="0.39370078740157483"/>
  <pageSetup paperSize="9" scale="74" fitToWidth="0" fitToHeight="0" orientation="landscape" r:id="rId1"/>
  <headerFooter alignWithMargins="0">
    <oddHeader>&amp;L&amp;"ＭＳ ゴシック,標準"&amp;10（参考様式）</oddHeader>
  </headerFooter>
  <rowBreaks count="1" manualBreakCount="1">
    <brk id="36" max="39"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18"/>
  <dimension ref="A1:AN82"/>
  <sheetViews>
    <sheetView showGridLines="0" view="pageBreakPreview" zoomScaleNormal="100" zoomScaleSheetLayoutView="100" workbookViewId="0">
      <selection activeCell="M2" sqref="M2:T2"/>
    </sheetView>
  </sheetViews>
  <sheetFormatPr defaultColWidth="8.19921875" defaultRowHeight="21" customHeight="1" x14ac:dyDescent="0.45"/>
  <cols>
    <col min="1" max="1" width="2.59765625" style="59" customWidth="1"/>
    <col min="2" max="2" width="15" style="61" customWidth="1"/>
    <col min="3" max="3" width="7.19921875" style="59" customWidth="1"/>
    <col min="4" max="5" width="7.59765625" style="59" customWidth="1"/>
    <col min="6" max="36" width="2.59765625" style="59" customWidth="1"/>
    <col min="37" max="37" width="6.59765625" style="59" customWidth="1"/>
    <col min="38" max="39" width="7.59765625" style="59" customWidth="1"/>
    <col min="40" max="40" width="5.59765625" style="59" customWidth="1"/>
    <col min="41" max="16384" width="8.19921875" style="59"/>
  </cols>
  <sheetData>
    <row r="1" spans="1:40" ht="24.9" customHeight="1" x14ac:dyDescent="0.45">
      <c r="A1" s="91" t="s">
        <v>299</v>
      </c>
      <c r="C1" s="78"/>
      <c r="D1" s="78"/>
      <c r="E1" s="78"/>
      <c r="F1" s="78"/>
      <c r="G1" s="78"/>
      <c r="H1" s="78"/>
      <c r="I1" s="78"/>
      <c r="J1" s="78"/>
      <c r="K1" s="78"/>
      <c r="L1" s="78"/>
      <c r="M1" s="78"/>
      <c r="N1" s="78"/>
      <c r="O1" s="78"/>
      <c r="P1" s="78"/>
      <c r="Q1" s="78"/>
      <c r="R1" s="78"/>
      <c r="S1" s="78"/>
      <c r="T1" s="78"/>
      <c r="U1" s="78"/>
      <c r="V1" s="78"/>
      <c r="W1" s="78"/>
      <c r="X1" s="67"/>
      <c r="Y1" s="67"/>
      <c r="Z1" s="62"/>
      <c r="AA1" s="62"/>
      <c r="AB1" s="62"/>
      <c r="AC1" s="62"/>
      <c r="AD1" s="84"/>
      <c r="AE1" s="84"/>
      <c r="AF1" s="84"/>
      <c r="AG1" s="84"/>
      <c r="AH1" s="84"/>
      <c r="AI1" s="79" t="s">
        <v>91</v>
      </c>
      <c r="AJ1" s="79"/>
      <c r="AK1" s="240" t="s">
        <v>204</v>
      </c>
      <c r="AL1" s="240"/>
      <c r="AM1" s="240"/>
      <c r="AN1" s="240"/>
    </row>
    <row r="2" spans="1:40" ht="18" customHeight="1" x14ac:dyDescent="0.45">
      <c r="A2" s="62"/>
      <c r="B2" s="63"/>
      <c r="C2" s="63"/>
      <c r="D2" s="63"/>
      <c r="E2" s="63"/>
      <c r="F2" s="63"/>
      <c r="G2" s="63"/>
      <c r="H2" s="63"/>
      <c r="I2" s="63"/>
      <c r="J2" s="63"/>
      <c r="K2" s="63"/>
      <c r="L2" s="63"/>
      <c r="M2" s="241">
        <v>2026</v>
      </c>
      <c r="N2" s="241"/>
      <c r="O2" s="241"/>
      <c r="P2" s="241"/>
      <c r="Q2" s="242" t="s">
        <v>93</v>
      </c>
      <c r="R2" s="242"/>
      <c r="S2" s="241">
        <v>4</v>
      </c>
      <c r="T2" s="241"/>
      <c r="U2" s="242" t="s">
        <v>94</v>
      </c>
      <c r="V2" s="242"/>
      <c r="W2" s="63"/>
      <c r="X2" s="63"/>
      <c r="Y2" s="63"/>
      <c r="Z2" s="62"/>
      <c r="AA2" s="62"/>
      <c r="AC2" s="79"/>
      <c r="AD2" s="63"/>
      <c r="AE2" s="63"/>
      <c r="AF2" s="63"/>
      <c r="AG2" s="63"/>
      <c r="AH2" s="63"/>
      <c r="AI2" s="79" t="s">
        <v>95</v>
      </c>
      <c r="AJ2" s="79"/>
      <c r="AK2" s="243"/>
      <c r="AL2" s="243"/>
      <c r="AM2" s="243"/>
      <c r="AN2" s="243"/>
    </row>
    <row r="3" spans="1:40" ht="18" customHeight="1" x14ac:dyDescent="0.45">
      <c r="A3" s="82"/>
      <c r="B3" s="82"/>
      <c r="C3" s="82"/>
      <c r="D3" s="82"/>
      <c r="E3" s="82"/>
      <c r="F3" s="82"/>
      <c r="G3" s="82"/>
      <c r="H3" s="82"/>
      <c r="I3" s="82"/>
      <c r="J3" s="82"/>
      <c r="K3" s="82"/>
      <c r="L3" s="82"/>
      <c r="M3" s="82"/>
      <c r="N3" s="82"/>
      <c r="O3" s="82"/>
      <c r="P3" s="82"/>
      <c r="Q3" s="82"/>
      <c r="R3" s="82"/>
      <c r="S3" s="82"/>
      <c r="T3" s="82"/>
      <c r="U3" s="82"/>
      <c r="V3" s="82"/>
      <c r="W3" s="82"/>
      <c r="Y3" s="85"/>
      <c r="Z3" s="85"/>
      <c r="AA3" s="85"/>
      <c r="AB3" s="62"/>
      <c r="AC3" s="85"/>
      <c r="AD3" s="85"/>
      <c r="AE3" s="85"/>
      <c r="AF3" s="85"/>
      <c r="AG3" s="85"/>
      <c r="AH3" s="85"/>
      <c r="AI3" s="86" t="s">
        <v>96</v>
      </c>
      <c r="AJ3" s="79"/>
      <c r="AK3" s="244" t="s">
        <v>154</v>
      </c>
      <c r="AL3" s="244"/>
      <c r="AM3" s="244"/>
      <c r="AN3" s="244"/>
    </row>
    <row r="4" spans="1:40" ht="18" customHeight="1" x14ac:dyDescent="0.45">
      <c r="A4" s="82"/>
      <c r="B4" s="82"/>
      <c r="C4" s="82"/>
      <c r="D4" s="82"/>
      <c r="E4" s="82"/>
      <c r="F4" s="82"/>
      <c r="G4" s="82"/>
      <c r="H4" s="82"/>
      <c r="I4" s="82"/>
      <c r="J4" s="82"/>
      <c r="K4" s="82"/>
      <c r="L4" s="82"/>
      <c r="M4" s="82"/>
      <c r="N4" s="82"/>
      <c r="O4" s="82"/>
      <c r="P4" s="82"/>
      <c r="Q4" s="82"/>
      <c r="R4" s="82"/>
      <c r="S4" s="82"/>
      <c r="T4" s="82"/>
      <c r="U4" s="82"/>
      <c r="V4" s="82"/>
      <c r="W4" s="82"/>
      <c r="Y4" s="85"/>
      <c r="Z4" s="85"/>
      <c r="AA4" s="85"/>
      <c r="AB4" s="62"/>
      <c r="AC4" s="85"/>
      <c r="AD4" s="85"/>
      <c r="AE4" s="85"/>
      <c r="AF4" s="85"/>
      <c r="AG4" s="85"/>
      <c r="AH4" s="85"/>
      <c r="AI4" s="86" t="s">
        <v>97</v>
      </c>
      <c r="AJ4" s="79"/>
      <c r="AK4" s="244"/>
      <c r="AL4" s="244"/>
      <c r="AM4" s="244"/>
      <c r="AN4" s="244"/>
    </row>
    <row r="5" spans="1:40" ht="18" customHeight="1" x14ac:dyDescent="0.45">
      <c r="A5" s="82"/>
      <c r="B5" s="82"/>
      <c r="C5" s="82"/>
      <c r="D5" s="82"/>
      <c r="E5" s="82"/>
      <c r="F5" s="82"/>
      <c r="G5" s="82"/>
      <c r="H5" s="82"/>
      <c r="I5" s="82"/>
      <c r="J5" s="82"/>
      <c r="K5" s="82"/>
      <c r="L5" s="82"/>
      <c r="M5" s="82"/>
      <c r="N5" s="82"/>
      <c r="O5" s="82"/>
      <c r="P5" s="82"/>
      <c r="Q5" s="82"/>
      <c r="R5" s="82"/>
      <c r="S5" s="82"/>
      <c r="U5" s="82"/>
      <c r="V5" s="82"/>
      <c r="W5" s="82"/>
      <c r="Y5" s="85"/>
      <c r="Z5" s="85"/>
      <c r="AA5" s="85"/>
      <c r="AB5" s="62"/>
      <c r="AC5" s="85"/>
      <c r="AD5" s="85"/>
      <c r="AE5" s="85"/>
      <c r="AF5" s="85"/>
      <c r="AG5" s="86" t="s">
        <v>98</v>
      </c>
      <c r="AH5" s="245">
        <v>100</v>
      </c>
      <c r="AI5" s="245"/>
      <c r="AJ5" s="245"/>
      <c r="AK5" s="85" t="s">
        <v>99</v>
      </c>
      <c r="AL5" s="95"/>
      <c r="AM5" s="85" t="s">
        <v>100</v>
      </c>
      <c r="AN5" s="62"/>
    </row>
    <row r="6" spans="1:40" ht="9.9" customHeight="1" x14ac:dyDescent="0.45">
      <c r="A6" s="62"/>
      <c r="B6" s="66"/>
      <c r="C6" s="66"/>
      <c r="D6" s="66"/>
      <c r="E6" s="66"/>
      <c r="F6" s="66"/>
      <c r="G6" s="66"/>
      <c r="H6" s="66"/>
      <c r="I6" s="66"/>
      <c r="J6" s="66"/>
      <c r="K6" s="66"/>
      <c r="L6" s="66"/>
      <c r="M6" s="66"/>
      <c r="N6" s="66"/>
      <c r="O6" s="66"/>
      <c r="P6" s="66"/>
      <c r="Q6" s="66"/>
      <c r="R6" s="66"/>
      <c r="S6" s="66"/>
      <c r="T6" s="66"/>
      <c r="U6" s="66"/>
      <c r="V6" s="66"/>
      <c r="W6" s="66"/>
      <c r="X6" s="63"/>
      <c r="Y6" s="63"/>
      <c r="Z6" s="63"/>
      <c r="AA6" s="63"/>
      <c r="AB6" s="63"/>
      <c r="AC6" s="63"/>
      <c r="AD6" s="63"/>
      <c r="AE6" s="63"/>
      <c r="AF6" s="63"/>
      <c r="AG6" s="63"/>
      <c r="AH6" s="63"/>
      <c r="AI6" s="63"/>
      <c r="AJ6" s="63"/>
      <c r="AK6" s="63"/>
      <c r="AL6" s="63"/>
      <c r="AM6" s="62"/>
      <c r="AN6" s="62"/>
    </row>
    <row r="7" spans="1:40" ht="15" customHeight="1" x14ac:dyDescent="0.45">
      <c r="A7" s="246" t="s">
        <v>101</v>
      </c>
      <c r="B7" s="247" t="s">
        <v>102</v>
      </c>
      <c r="C7" s="249" t="s">
        <v>103</v>
      </c>
      <c r="D7" s="252" t="s">
        <v>104</v>
      </c>
      <c r="E7" s="253" t="s">
        <v>105</v>
      </c>
      <c r="F7" s="254" t="s">
        <v>106</v>
      </c>
      <c r="G7" s="254"/>
      <c r="H7" s="254"/>
      <c r="I7" s="254"/>
      <c r="J7" s="254"/>
      <c r="K7" s="254"/>
      <c r="L7" s="254"/>
      <c r="M7" s="254"/>
      <c r="N7" s="254"/>
      <c r="O7" s="254"/>
      <c r="P7" s="254"/>
      <c r="Q7" s="254"/>
      <c r="R7" s="254"/>
      <c r="S7" s="254"/>
      <c r="T7" s="254"/>
      <c r="U7" s="254"/>
      <c r="V7" s="254"/>
      <c r="W7" s="254"/>
      <c r="X7" s="254"/>
      <c r="Y7" s="254"/>
      <c r="Z7" s="254"/>
      <c r="AA7" s="254"/>
      <c r="AB7" s="254"/>
      <c r="AC7" s="254"/>
      <c r="AD7" s="254"/>
      <c r="AE7" s="254"/>
      <c r="AF7" s="254"/>
      <c r="AG7" s="254"/>
      <c r="AH7" s="254"/>
      <c r="AI7" s="254"/>
      <c r="AJ7" s="254"/>
      <c r="AK7" s="255" t="s">
        <v>107</v>
      </c>
      <c r="AL7" s="259" t="s">
        <v>108</v>
      </c>
      <c r="AM7" s="260" t="s">
        <v>109</v>
      </c>
      <c r="AN7" s="260"/>
    </row>
    <row r="8" spans="1:40" ht="15" customHeight="1" x14ac:dyDescent="0.45">
      <c r="A8" s="246"/>
      <c r="B8" s="248"/>
      <c r="C8" s="250"/>
      <c r="D8" s="252"/>
      <c r="E8" s="253"/>
      <c r="F8" s="252" t="s">
        <v>110</v>
      </c>
      <c r="G8" s="252"/>
      <c r="H8" s="252"/>
      <c r="I8" s="252"/>
      <c r="J8" s="252"/>
      <c r="K8" s="252"/>
      <c r="L8" s="252"/>
      <c r="M8" s="252" t="s">
        <v>111</v>
      </c>
      <c r="N8" s="252"/>
      <c r="O8" s="252"/>
      <c r="P8" s="252"/>
      <c r="Q8" s="252"/>
      <c r="R8" s="252"/>
      <c r="S8" s="252"/>
      <c r="T8" s="252" t="s">
        <v>112</v>
      </c>
      <c r="U8" s="252"/>
      <c r="V8" s="252"/>
      <c r="W8" s="252"/>
      <c r="X8" s="252"/>
      <c r="Y8" s="252"/>
      <c r="Z8" s="252"/>
      <c r="AA8" s="252" t="s">
        <v>113</v>
      </c>
      <c r="AB8" s="252"/>
      <c r="AC8" s="252"/>
      <c r="AD8" s="252"/>
      <c r="AE8" s="252"/>
      <c r="AF8" s="252"/>
      <c r="AG8" s="252"/>
      <c r="AH8" s="252" t="s">
        <v>114</v>
      </c>
      <c r="AI8" s="252"/>
      <c r="AJ8" s="252"/>
      <c r="AK8" s="255"/>
      <c r="AL8" s="259"/>
      <c r="AM8" s="260"/>
      <c r="AN8" s="260"/>
    </row>
    <row r="9" spans="1:40" ht="15" customHeight="1" x14ac:dyDescent="0.45">
      <c r="A9" s="246"/>
      <c r="B9" s="256" t="s">
        <v>155</v>
      </c>
      <c r="C9" s="250"/>
      <c r="D9" s="252"/>
      <c r="E9" s="253"/>
      <c r="F9" s="64">
        <f>DATE($M$2,$S$2,1)</f>
        <v>46113</v>
      </c>
      <c r="G9" s="64">
        <f>DATE($M$2,$S$2,2)</f>
        <v>46114</v>
      </c>
      <c r="H9" s="64">
        <f>DATE($M$2,$S$2,3)</f>
        <v>46115</v>
      </c>
      <c r="I9" s="64">
        <f>DATE($M$2,$S$2,4)</f>
        <v>46116</v>
      </c>
      <c r="J9" s="64">
        <f>DATE($M$2,$S$2,5)</f>
        <v>46117</v>
      </c>
      <c r="K9" s="64">
        <f>DATE($M$2,$S$2,6)</f>
        <v>46118</v>
      </c>
      <c r="L9" s="64">
        <f>DATE($M$2,$S$2,7)</f>
        <v>46119</v>
      </c>
      <c r="M9" s="64">
        <f>DATE($M$2,$S$2,8)</f>
        <v>46120</v>
      </c>
      <c r="N9" s="64">
        <f>DATE($M$2,$S$2,9)</f>
        <v>46121</v>
      </c>
      <c r="O9" s="64">
        <f>DATE($M$2,$S$2,10)</f>
        <v>46122</v>
      </c>
      <c r="P9" s="64">
        <f>DATE($M$2,$S$2,11)</f>
        <v>46123</v>
      </c>
      <c r="Q9" s="64">
        <f>DATE($M$2,$S$2,12)</f>
        <v>46124</v>
      </c>
      <c r="R9" s="64">
        <f>DATE($M$2,$S$2,13)</f>
        <v>46125</v>
      </c>
      <c r="S9" s="64">
        <f>DATE($M$2,$S$2,14)</f>
        <v>46126</v>
      </c>
      <c r="T9" s="64">
        <f>DATE($M$2,$S$2,15)</f>
        <v>46127</v>
      </c>
      <c r="U9" s="64">
        <f>DATE($M$2,$S$2,16)</f>
        <v>46128</v>
      </c>
      <c r="V9" s="64">
        <f>DATE($M$2,$S$2,17)</f>
        <v>46129</v>
      </c>
      <c r="W9" s="64">
        <f>DATE($M$2,$S$2,18)</f>
        <v>46130</v>
      </c>
      <c r="X9" s="64">
        <f>DATE($M$2,$S$2,19)</f>
        <v>46131</v>
      </c>
      <c r="Y9" s="64">
        <f>DATE($M$2,$S$2,20)</f>
        <v>46132</v>
      </c>
      <c r="Z9" s="64">
        <f>DATE($M$2,$S$2,21)</f>
        <v>46133</v>
      </c>
      <c r="AA9" s="64">
        <f>DATE($M$2,$S$2,22)</f>
        <v>46134</v>
      </c>
      <c r="AB9" s="64">
        <f>DATE($M$2,$S$2,23)</f>
        <v>46135</v>
      </c>
      <c r="AC9" s="64">
        <f>DATE($M$2,$S$2,24)</f>
        <v>46136</v>
      </c>
      <c r="AD9" s="64">
        <f>DATE($M$2,$S$2,25)</f>
        <v>46137</v>
      </c>
      <c r="AE9" s="64">
        <f>DATE($M$2,$S$2,26)</f>
        <v>46138</v>
      </c>
      <c r="AF9" s="64">
        <f>DATE($M$2,$S$2,27)</f>
        <v>46139</v>
      </c>
      <c r="AG9" s="64">
        <f>DATE($M$2,$S$2,28)</f>
        <v>46140</v>
      </c>
      <c r="AH9" s="64">
        <f>IF(DAY(EOMONTH(F9,0))&lt;29,"",DATE($M$2,$S$2,29))</f>
        <v>46141</v>
      </c>
      <c r="AI9" s="64">
        <f>IF(DAY(EOMONTH(F9,0))&lt;30,"",DATE($M$2,$S$2,30))</f>
        <v>46142</v>
      </c>
      <c r="AJ9" s="64" t="str">
        <f>IF(DAY(EOMONTH(F9,0))&lt;31,"",DATE($M$2,$S$2,31))</f>
        <v/>
      </c>
      <c r="AK9" s="255"/>
      <c r="AL9" s="259"/>
      <c r="AM9" s="260"/>
      <c r="AN9" s="260"/>
    </row>
    <row r="10" spans="1:40" ht="15" customHeight="1" x14ac:dyDescent="0.45">
      <c r="A10" s="246"/>
      <c r="B10" s="257"/>
      <c r="C10" s="251"/>
      <c r="D10" s="252"/>
      <c r="E10" s="253"/>
      <c r="F10" s="65">
        <f>DATE($M$2,$S$2,1)</f>
        <v>46113</v>
      </c>
      <c r="G10" s="65">
        <f>DATE($M$2,$S$2,2)</f>
        <v>46114</v>
      </c>
      <c r="H10" s="65">
        <f>DATE($M$2,$S$2,3)</f>
        <v>46115</v>
      </c>
      <c r="I10" s="65">
        <f>DATE($M$2,$S$2,4)</f>
        <v>46116</v>
      </c>
      <c r="J10" s="65">
        <f>DATE($M$2,$S$2,5)</f>
        <v>46117</v>
      </c>
      <c r="K10" s="65">
        <f>DATE($M$2,$S$2,6)</f>
        <v>46118</v>
      </c>
      <c r="L10" s="65">
        <f>DATE($M$2,$S$2,7)</f>
        <v>46119</v>
      </c>
      <c r="M10" s="65">
        <f>DATE($M$2,$S$2,8)</f>
        <v>46120</v>
      </c>
      <c r="N10" s="65">
        <f>DATE($M$2,$S$2,9)</f>
        <v>46121</v>
      </c>
      <c r="O10" s="65">
        <f>DATE($M$2,$S$2,10)</f>
        <v>46122</v>
      </c>
      <c r="P10" s="65">
        <f>DATE($M$2,$S$2,11)</f>
        <v>46123</v>
      </c>
      <c r="Q10" s="65">
        <f>DATE($M$2,$S$2,12)</f>
        <v>46124</v>
      </c>
      <c r="R10" s="65">
        <f>DATE($M$2,$S$2,13)</f>
        <v>46125</v>
      </c>
      <c r="S10" s="65">
        <f>DATE($M$2,$S$2,14)</f>
        <v>46126</v>
      </c>
      <c r="T10" s="65">
        <f>DATE($M$2,$S$2,15)</f>
        <v>46127</v>
      </c>
      <c r="U10" s="65">
        <f>DATE($M$2,$S$2,16)</f>
        <v>46128</v>
      </c>
      <c r="V10" s="65">
        <f>DATE($M$2,$S$2,17)</f>
        <v>46129</v>
      </c>
      <c r="W10" s="65">
        <f>DATE($M$2,$S$2,18)</f>
        <v>46130</v>
      </c>
      <c r="X10" s="65">
        <f>DATE($M$2,$S$2,19)</f>
        <v>46131</v>
      </c>
      <c r="Y10" s="65">
        <f>DATE($M$2,$S$2,20)</f>
        <v>46132</v>
      </c>
      <c r="Z10" s="65">
        <f>DATE($M$2,$S$2,21)</f>
        <v>46133</v>
      </c>
      <c r="AA10" s="65">
        <f>DATE($M$2,$S$2,22)</f>
        <v>46134</v>
      </c>
      <c r="AB10" s="65">
        <f>DATE($M$2,$S$2,23)</f>
        <v>46135</v>
      </c>
      <c r="AC10" s="65">
        <f>DATE($M$2,$S$2,24)</f>
        <v>46136</v>
      </c>
      <c r="AD10" s="65">
        <f>DATE($M$2,$S$2,25)</f>
        <v>46137</v>
      </c>
      <c r="AE10" s="65">
        <f>DATE($M$2,$S$2,26)</f>
        <v>46138</v>
      </c>
      <c r="AF10" s="65">
        <f>DATE($M$2,$S$2,27)</f>
        <v>46139</v>
      </c>
      <c r="AG10" s="65">
        <f>DATE($M$2,$S$2,28)</f>
        <v>46140</v>
      </c>
      <c r="AH10" s="65">
        <f>IF(DAY(EOMONTH(F10,0))&lt;29,"",DATE($M$2,$S$2,29))</f>
        <v>46141</v>
      </c>
      <c r="AI10" s="65">
        <f>IF(DAY(EOMONTH(F10,0))&lt;30,"",DATE($M$2,$S$2,30))</f>
        <v>46142</v>
      </c>
      <c r="AJ10" s="65" t="str">
        <f>IF(DAY(EOMONTH(F10,0))&lt;31,"",DATE($M$2,$S$2,31))</f>
        <v/>
      </c>
      <c r="AK10" s="255"/>
      <c r="AL10" s="259"/>
      <c r="AM10" s="260"/>
      <c r="AN10" s="260"/>
    </row>
    <row r="11" spans="1:40" ht="18" customHeight="1" x14ac:dyDescent="0.45">
      <c r="A11" s="73">
        <v>1</v>
      </c>
      <c r="B11" s="99" t="s">
        <v>156</v>
      </c>
      <c r="C11" s="81" t="s">
        <v>126</v>
      </c>
      <c r="D11" s="100"/>
      <c r="E11" s="101" t="s">
        <v>126</v>
      </c>
      <c r="F11" s="68"/>
      <c r="G11" s="68"/>
      <c r="H11" s="68"/>
      <c r="I11" s="68"/>
      <c r="J11" s="68"/>
      <c r="K11" s="68"/>
      <c r="L11" s="68"/>
      <c r="M11" s="68"/>
      <c r="N11" s="68"/>
      <c r="O11" s="68"/>
      <c r="P11" s="68"/>
      <c r="Q11" s="68"/>
      <c r="R11" s="68"/>
      <c r="S11" s="68"/>
      <c r="T11" s="68"/>
      <c r="U11" s="68"/>
      <c r="V11" s="68"/>
      <c r="W11" s="68"/>
      <c r="X11" s="68"/>
      <c r="Y11" s="68"/>
      <c r="Z11" s="68"/>
      <c r="AA11" s="68"/>
      <c r="AB11" s="68"/>
      <c r="AC11" s="68"/>
      <c r="AD11" s="68"/>
      <c r="AE11" s="68"/>
      <c r="AF11" s="68"/>
      <c r="AG11" s="68"/>
      <c r="AH11" s="68"/>
      <c r="AI11" s="68"/>
      <c r="AJ11" s="68"/>
      <c r="AK11" s="72"/>
      <c r="AL11" s="111"/>
      <c r="AM11" s="258"/>
      <c r="AN11" s="258"/>
    </row>
    <row r="12" spans="1:40" ht="18" customHeight="1" x14ac:dyDescent="0.45">
      <c r="A12" s="73">
        <v>2</v>
      </c>
      <c r="B12" s="99" t="s">
        <v>157</v>
      </c>
      <c r="C12" s="81" t="s">
        <v>128</v>
      </c>
      <c r="D12" s="100"/>
      <c r="E12" s="101" t="s">
        <v>128</v>
      </c>
      <c r="F12" s="68"/>
      <c r="G12" s="68"/>
      <c r="H12" s="68"/>
      <c r="I12" s="68"/>
      <c r="J12" s="68"/>
      <c r="K12" s="68"/>
      <c r="L12" s="68"/>
      <c r="M12" s="68"/>
      <c r="N12" s="68"/>
      <c r="O12" s="68"/>
      <c r="P12" s="68"/>
      <c r="Q12" s="68"/>
      <c r="R12" s="68"/>
      <c r="S12" s="68"/>
      <c r="T12" s="68"/>
      <c r="U12" s="68"/>
      <c r="V12" s="68"/>
      <c r="W12" s="68"/>
      <c r="X12" s="68"/>
      <c r="Y12" s="68"/>
      <c r="Z12" s="68"/>
      <c r="AA12" s="68"/>
      <c r="AB12" s="68"/>
      <c r="AC12" s="68"/>
      <c r="AD12" s="68"/>
      <c r="AE12" s="68"/>
      <c r="AF12" s="68"/>
      <c r="AG12" s="68"/>
      <c r="AH12" s="68"/>
      <c r="AI12" s="68"/>
      <c r="AJ12" s="68"/>
      <c r="AK12" s="69">
        <f>+SUM(F12:AJ12)</f>
        <v>0</v>
      </c>
      <c r="AL12" s="70">
        <f t="shared" ref="AL12:AL30" si="0">IF($AK$3="４週",AK12/4,AK12/(DAY(EOMONTH($F$9,0))/7))</f>
        <v>0</v>
      </c>
      <c r="AM12" s="258"/>
      <c r="AN12" s="258"/>
    </row>
    <row r="13" spans="1:40" ht="18" customHeight="1" x14ac:dyDescent="0.45">
      <c r="A13" s="73">
        <v>3</v>
      </c>
      <c r="B13" s="99" t="s">
        <v>157</v>
      </c>
      <c r="C13" s="81" t="s">
        <v>130</v>
      </c>
      <c r="D13" s="100"/>
      <c r="E13" s="101" t="s">
        <v>130</v>
      </c>
      <c r="F13" s="68"/>
      <c r="G13" s="68"/>
      <c r="H13" s="68"/>
      <c r="I13" s="68"/>
      <c r="J13" s="68"/>
      <c r="K13" s="68"/>
      <c r="L13" s="68"/>
      <c r="M13" s="68"/>
      <c r="N13" s="68"/>
      <c r="O13" s="68"/>
      <c r="P13" s="68"/>
      <c r="Q13" s="68"/>
      <c r="R13" s="68"/>
      <c r="S13" s="68"/>
      <c r="T13" s="68"/>
      <c r="U13" s="68"/>
      <c r="V13" s="68"/>
      <c r="W13" s="68"/>
      <c r="X13" s="68"/>
      <c r="Y13" s="68"/>
      <c r="Z13" s="68"/>
      <c r="AA13" s="68"/>
      <c r="AB13" s="68"/>
      <c r="AC13" s="68"/>
      <c r="AD13" s="68"/>
      <c r="AE13" s="68"/>
      <c r="AF13" s="68"/>
      <c r="AG13" s="68"/>
      <c r="AH13" s="68"/>
      <c r="AI13" s="68"/>
      <c r="AJ13" s="68"/>
      <c r="AK13" s="69">
        <f>+SUM(F13:AJ13)</f>
        <v>0</v>
      </c>
      <c r="AL13" s="70">
        <f t="shared" si="0"/>
        <v>0</v>
      </c>
      <c r="AM13" s="258"/>
      <c r="AN13" s="258"/>
    </row>
    <row r="14" spans="1:40" ht="18" customHeight="1" x14ac:dyDescent="0.45">
      <c r="A14" s="73">
        <v>4</v>
      </c>
      <c r="B14" s="99" t="s">
        <v>158</v>
      </c>
      <c r="C14" s="81" t="s">
        <v>130</v>
      </c>
      <c r="D14" s="100"/>
      <c r="E14" s="101" t="s">
        <v>132</v>
      </c>
      <c r="F14" s="68"/>
      <c r="G14" s="68"/>
      <c r="H14" s="68"/>
      <c r="I14" s="68"/>
      <c r="J14" s="68"/>
      <c r="K14" s="68"/>
      <c r="L14" s="68"/>
      <c r="M14" s="68"/>
      <c r="N14" s="68"/>
      <c r="O14" s="68"/>
      <c r="P14" s="68"/>
      <c r="Q14" s="68"/>
      <c r="R14" s="68"/>
      <c r="S14" s="68"/>
      <c r="T14" s="68"/>
      <c r="U14" s="68"/>
      <c r="V14" s="68"/>
      <c r="W14" s="68"/>
      <c r="X14" s="68"/>
      <c r="Y14" s="68"/>
      <c r="Z14" s="68"/>
      <c r="AA14" s="68"/>
      <c r="AB14" s="68"/>
      <c r="AC14" s="68"/>
      <c r="AD14" s="68"/>
      <c r="AE14" s="68"/>
      <c r="AF14" s="68"/>
      <c r="AG14" s="68"/>
      <c r="AH14" s="68"/>
      <c r="AI14" s="68"/>
      <c r="AJ14" s="68"/>
      <c r="AK14" s="69">
        <f t="shared" ref="AK14:AK30" si="1">+SUM(F14:AJ14)</f>
        <v>0</v>
      </c>
      <c r="AL14" s="70">
        <f t="shared" si="0"/>
        <v>0</v>
      </c>
      <c r="AM14" s="258"/>
      <c r="AN14" s="258"/>
    </row>
    <row r="15" spans="1:40" ht="18" customHeight="1" x14ac:dyDescent="0.45">
      <c r="A15" s="73">
        <v>5</v>
      </c>
      <c r="B15" s="99" t="s">
        <v>158</v>
      </c>
      <c r="C15" s="81" t="s">
        <v>130</v>
      </c>
      <c r="D15" s="100"/>
      <c r="E15" s="101" t="s">
        <v>159</v>
      </c>
      <c r="F15" s="68"/>
      <c r="G15" s="68"/>
      <c r="H15" s="68"/>
      <c r="I15" s="68"/>
      <c r="J15" s="68"/>
      <c r="K15" s="68"/>
      <c r="L15" s="68"/>
      <c r="M15" s="68"/>
      <c r="N15" s="68"/>
      <c r="O15" s="68"/>
      <c r="P15" s="68"/>
      <c r="Q15" s="68"/>
      <c r="R15" s="68"/>
      <c r="S15" s="68"/>
      <c r="T15" s="68"/>
      <c r="U15" s="68"/>
      <c r="V15" s="68"/>
      <c r="W15" s="68"/>
      <c r="X15" s="68"/>
      <c r="Y15" s="68"/>
      <c r="Z15" s="68"/>
      <c r="AA15" s="68"/>
      <c r="AB15" s="68"/>
      <c r="AC15" s="68"/>
      <c r="AD15" s="68"/>
      <c r="AE15" s="68"/>
      <c r="AF15" s="68"/>
      <c r="AG15" s="68"/>
      <c r="AH15" s="68"/>
      <c r="AI15" s="68"/>
      <c r="AJ15" s="68"/>
      <c r="AK15" s="69">
        <f t="shared" si="1"/>
        <v>0</v>
      </c>
      <c r="AL15" s="70">
        <f t="shared" si="0"/>
        <v>0</v>
      </c>
      <c r="AM15" s="258"/>
      <c r="AN15" s="258"/>
    </row>
    <row r="16" spans="1:40" ht="18" customHeight="1" x14ac:dyDescent="0.45">
      <c r="A16" s="73">
        <v>6</v>
      </c>
      <c r="B16" s="99" t="s">
        <v>158</v>
      </c>
      <c r="C16" s="81" t="s">
        <v>132</v>
      </c>
      <c r="D16" s="100"/>
      <c r="E16" s="101" t="s">
        <v>160</v>
      </c>
      <c r="F16" s="68"/>
      <c r="G16" s="68"/>
      <c r="H16" s="68"/>
      <c r="I16" s="68"/>
      <c r="J16" s="68"/>
      <c r="K16" s="68"/>
      <c r="L16" s="68"/>
      <c r="M16" s="68"/>
      <c r="N16" s="68"/>
      <c r="O16" s="68"/>
      <c r="P16" s="68"/>
      <c r="Q16" s="68"/>
      <c r="R16" s="68"/>
      <c r="S16" s="68"/>
      <c r="T16" s="68"/>
      <c r="U16" s="68"/>
      <c r="V16" s="68"/>
      <c r="W16" s="68"/>
      <c r="X16" s="68"/>
      <c r="Y16" s="68"/>
      <c r="Z16" s="68"/>
      <c r="AA16" s="68"/>
      <c r="AB16" s="68"/>
      <c r="AC16" s="68"/>
      <c r="AD16" s="68"/>
      <c r="AE16" s="68"/>
      <c r="AF16" s="68"/>
      <c r="AG16" s="68"/>
      <c r="AH16" s="68"/>
      <c r="AI16" s="68"/>
      <c r="AJ16" s="68"/>
      <c r="AK16" s="69">
        <f t="shared" si="1"/>
        <v>0</v>
      </c>
      <c r="AL16" s="70">
        <f t="shared" si="0"/>
        <v>0</v>
      </c>
      <c r="AM16" s="258"/>
      <c r="AN16" s="258"/>
    </row>
    <row r="17" spans="1:40" ht="18" customHeight="1" x14ac:dyDescent="0.45">
      <c r="A17" s="73">
        <v>7</v>
      </c>
      <c r="B17" s="99" t="s">
        <v>158</v>
      </c>
      <c r="C17" s="81" t="s">
        <v>132</v>
      </c>
      <c r="D17" s="100"/>
      <c r="E17" s="101" t="s">
        <v>161</v>
      </c>
      <c r="F17" s="68"/>
      <c r="G17" s="68"/>
      <c r="H17" s="68"/>
      <c r="I17" s="68"/>
      <c r="J17" s="68"/>
      <c r="K17" s="68"/>
      <c r="L17" s="68"/>
      <c r="M17" s="68"/>
      <c r="N17" s="68"/>
      <c r="O17" s="68"/>
      <c r="P17" s="68"/>
      <c r="Q17" s="68"/>
      <c r="R17" s="68"/>
      <c r="S17" s="68"/>
      <c r="T17" s="68"/>
      <c r="U17" s="68"/>
      <c r="V17" s="68"/>
      <c r="W17" s="68"/>
      <c r="X17" s="68"/>
      <c r="Y17" s="68"/>
      <c r="Z17" s="68"/>
      <c r="AA17" s="68"/>
      <c r="AB17" s="68"/>
      <c r="AC17" s="68"/>
      <c r="AD17" s="68"/>
      <c r="AE17" s="68"/>
      <c r="AF17" s="68"/>
      <c r="AG17" s="68"/>
      <c r="AH17" s="68"/>
      <c r="AI17" s="68"/>
      <c r="AJ17" s="68"/>
      <c r="AK17" s="69">
        <f t="shared" si="1"/>
        <v>0</v>
      </c>
      <c r="AL17" s="70">
        <f t="shared" si="0"/>
        <v>0</v>
      </c>
      <c r="AM17" s="258"/>
      <c r="AN17" s="258"/>
    </row>
    <row r="18" spans="1:40" ht="18" customHeight="1" x14ac:dyDescent="0.45">
      <c r="A18" s="73">
        <v>8</v>
      </c>
      <c r="B18" s="99" t="s">
        <v>158</v>
      </c>
      <c r="C18" s="81" t="s">
        <v>132</v>
      </c>
      <c r="D18" s="100"/>
      <c r="E18" s="101" t="s">
        <v>162</v>
      </c>
      <c r="F18" s="68"/>
      <c r="G18" s="68"/>
      <c r="H18" s="68"/>
      <c r="I18" s="68"/>
      <c r="J18" s="68"/>
      <c r="K18" s="68"/>
      <c r="L18" s="68"/>
      <c r="M18" s="68"/>
      <c r="N18" s="68"/>
      <c r="O18" s="68"/>
      <c r="P18" s="68"/>
      <c r="Q18" s="68"/>
      <c r="R18" s="68"/>
      <c r="S18" s="68"/>
      <c r="T18" s="68"/>
      <c r="U18" s="68"/>
      <c r="V18" s="68"/>
      <c r="W18" s="68"/>
      <c r="X18" s="68"/>
      <c r="Y18" s="68"/>
      <c r="Z18" s="68"/>
      <c r="AA18" s="68"/>
      <c r="AB18" s="68"/>
      <c r="AC18" s="68"/>
      <c r="AD18" s="68"/>
      <c r="AE18" s="68"/>
      <c r="AF18" s="68"/>
      <c r="AG18" s="68"/>
      <c r="AH18" s="68"/>
      <c r="AI18" s="68"/>
      <c r="AJ18" s="68"/>
      <c r="AK18" s="69">
        <f t="shared" si="1"/>
        <v>0</v>
      </c>
      <c r="AL18" s="70">
        <f t="shared" si="0"/>
        <v>0</v>
      </c>
      <c r="AM18" s="258"/>
      <c r="AN18" s="258"/>
    </row>
    <row r="19" spans="1:40" ht="18" customHeight="1" x14ac:dyDescent="0.45">
      <c r="A19" s="73">
        <v>9</v>
      </c>
      <c r="B19" s="99" t="s">
        <v>158</v>
      </c>
      <c r="C19" s="81" t="s">
        <v>132</v>
      </c>
      <c r="D19" s="100"/>
      <c r="E19" s="101" t="s">
        <v>163</v>
      </c>
      <c r="F19" s="68"/>
      <c r="G19" s="68"/>
      <c r="H19" s="68"/>
      <c r="I19" s="68"/>
      <c r="J19" s="68"/>
      <c r="K19" s="68"/>
      <c r="L19" s="68"/>
      <c r="M19" s="68"/>
      <c r="N19" s="68"/>
      <c r="O19" s="68"/>
      <c r="P19" s="68"/>
      <c r="Q19" s="68"/>
      <c r="R19" s="68"/>
      <c r="S19" s="68"/>
      <c r="T19" s="68"/>
      <c r="U19" s="68"/>
      <c r="V19" s="68"/>
      <c r="W19" s="68"/>
      <c r="X19" s="68"/>
      <c r="Y19" s="68"/>
      <c r="Z19" s="68"/>
      <c r="AA19" s="68"/>
      <c r="AB19" s="68"/>
      <c r="AC19" s="68"/>
      <c r="AD19" s="68"/>
      <c r="AE19" s="68"/>
      <c r="AF19" s="68"/>
      <c r="AG19" s="68"/>
      <c r="AH19" s="68"/>
      <c r="AI19" s="68"/>
      <c r="AJ19" s="68"/>
      <c r="AK19" s="69">
        <f t="shared" si="1"/>
        <v>0</v>
      </c>
      <c r="AL19" s="70">
        <f t="shared" si="0"/>
        <v>0</v>
      </c>
      <c r="AM19" s="258"/>
      <c r="AN19" s="258"/>
    </row>
    <row r="20" spans="1:40" ht="18" customHeight="1" x14ac:dyDescent="0.45">
      <c r="A20" s="73">
        <v>10</v>
      </c>
      <c r="B20" s="99" t="s">
        <v>158</v>
      </c>
      <c r="C20" s="81" t="s">
        <v>132</v>
      </c>
      <c r="D20" s="100"/>
      <c r="E20" s="101" t="s">
        <v>164</v>
      </c>
      <c r="F20" s="68"/>
      <c r="G20" s="68"/>
      <c r="H20" s="68"/>
      <c r="I20" s="68"/>
      <c r="J20" s="68"/>
      <c r="K20" s="68"/>
      <c r="L20" s="68"/>
      <c r="M20" s="68"/>
      <c r="N20" s="68"/>
      <c r="O20" s="68"/>
      <c r="P20" s="68"/>
      <c r="Q20" s="68"/>
      <c r="R20" s="68"/>
      <c r="S20" s="68"/>
      <c r="T20" s="68"/>
      <c r="U20" s="68"/>
      <c r="V20" s="68"/>
      <c r="W20" s="68"/>
      <c r="X20" s="68"/>
      <c r="Y20" s="68"/>
      <c r="Z20" s="68"/>
      <c r="AA20" s="68"/>
      <c r="AB20" s="68"/>
      <c r="AC20" s="68"/>
      <c r="AD20" s="68"/>
      <c r="AE20" s="68"/>
      <c r="AF20" s="68"/>
      <c r="AG20" s="68"/>
      <c r="AH20" s="68"/>
      <c r="AI20" s="68"/>
      <c r="AJ20" s="68"/>
      <c r="AK20" s="69">
        <f t="shared" si="1"/>
        <v>0</v>
      </c>
      <c r="AL20" s="70">
        <f t="shared" si="0"/>
        <v>0</v>
      </c>
      <c r="AM20" s="258"/>
      <c r="AN20" s="258"/>
    </row>
    <row r="21" spans="1:40" ht="18" customHeight="1" x14ac:dyDescent="0.45">
      <c r="A21" s="73">
        <v>11</v>
      </c>
      <c r="B21" s="99"/>
      <c r="C21" s="81"/>
      <c r="D21" s="100"/>
      <c r="E21" s="101"/>
      <c r="F21" s="68"/>
      <c r="G21" s="68"/>
      <c r="H21" s="68"/>
      <c r="I21" s="68"/>
      <c r="J21" s="68"/>
      <c r="K21" s="68"/>
      <c r="L21" s="68"/>
      <c r="M21" s="68"/>
      <c r="N21" s="68"/>
      <c r="O21" s="68"/>
      <c r="P21" s="68"/>
      <c r="Q21" s="68"/>
      <c r="R21" s="68"/>
      <c r="S21" s="68"/>
      <c r="T21" s="68"/>
      <c r="U21" s="68"/>
      <c r="V21" s="68"/>
      <c r="W21" s="68"/>
      <c r="X21" s="68"/>
      <c r="Y21" s="68"/>
      <c r="Z21" s="68"/>
      <c r="AA21" s="68"/>
      <c r="AB21" s="68"/>
      <c r="AC21" s="68"/>
      <c r="AD21" s="68"/>
      <c r="AE21" s="68"/>
      <c r="AF21" s="68"/>
      <c r="AG21" s="68"/>
      <c r="AH21" s="68"/>
      <c r="AI21" s="68"/>
      <c r="AJ21" s="68"/>
      <c r="AK21" s="69">
        <f t="shared" si="1"/>
        <v>0</v>
      </c>
      <c r="AL21" s="70">
        <f t="shared" si="0"/>
        <v>0</v>
      </c>
      <c r="AM21" s="258"/>
      <c r="AN21" s="258"/>
    </row>
    <row r="22" spans="1:40" ht="18" customHeight="1" x14ac:dyDescent="0.45">
      <c r="A22" s="73">
        <v>12</v>
      </c>
      <c r="B22" s="99"/>
      <c r="C22" s="81"/>
      <c r="D22" s="100"/>
      <c r="E22" s="101"/>
      <c r="F22" s="68"/>
      <c r="G22" s="68"/>
      <c r="H22" s="68"/>
      <c r="I22" s="68"/>
      <c r="J22" s="68"/>
      <c r="K22" s="68"/>
      <c r="L22" s="68"/>
      <c r="M22" s="68"/>
      <c r="N22" s="68"/>
      <c r="O22" s="68"/>
      <c r="P22" s="68"/>
      <c r="Q22" s="68"/>
      <c r="R22" s="68"/>
      <c r="S22" s="68"/>
      <c r="T22" s="68"/>
      <c r="U22" s="68"/>
      <c r="V22" s="68"/>
      <c r="W22" s="68"/>
      <c r="X22" s="68"/>
      <c r="Y22" s="68"/>
      <c r="Z22" s="68"/>
      <c r="AA22" s="68"/>
      <c r="AB22" s="68"/>
      <c r="AC22" s="68"/>
      <c r="AD22" s="68"/>
      <c r="AE22" s="68"/>
      <c r="AF22" s="68"/>
      <c r="AG22" s="68"/>
      <c r="AH22" s="68"/>
      <c r="AI22" s="68"/>
      <c r="AJ22" s="68"/>
      <c r="AK22" s="69">
        <f t="shared" si="1"/>
        <v>0</v>
      </c>
      <c r="AL22" s="70">
        <f t="shared" si="0"/>
        <v>0</v>
      </c>
      <c r="AM22" s="258"/>
      <c r="AN22" s="258"/>
    </row>
    <row r="23" spans="1:40" ht="18" customHeight="1" x14ac:dyDescent="0.45">
      <c r="A23" s="73">
        <v>13</v>
      </c>
      <c r="B23" s="99"/>
      <c r="C23" s="81"/>
      <c r="D23" s="100"/>
      <c r="E23" s="101"/>
      <c r="F23" s="68"/>
      <c r="G23" s="68"/>
      <c r="H23" s="68"/>
      <c r="I23" s="68"/>
      <c r="J23" s="68"/>
      <c r="K23" s="68"/>
      <c r="L23" s="68"/>
      <c r="M23" s="68"/>
      <c r="N23" s="68"/>
      <c r="O23" s="68"/>
      <c r="P23" s="68"/>
      <c r="Q23" s="68"/>
      <c r="R23" s="68"/>
      <c r="S23" s="68"/>
      <c r="T23" s="68"/>
      <c r="U23" s="68"/>
      <c r="V23" s="68"/>
      <c r="W23" s="68"/>
      <c r="X23" s="68"/>
      <c r="Y23" s="68"/>
      <c r="Z23" s="68"/>
      <c r="AA23" s="68"/>
      <c r="AB23" s="68"/>
      <c r="AC23" s="68"/>
      <c r="AD23" s="68"/>
      <c r="AE23" s="68"/>
      <c r="AF23" s="68"/>
      <c r="AG23" s="68"/>
      <c r="AH23" s="68"/>
      <c r="AI23" s="68"/>
      <c r="AJ23" s="68"/>
      <c r="AK23" s="69">
        <f t="shared" si="1"/>
        <v>0</v>
      </c>
      <c r="AL23" s="70">
        <f t="shared" si="0"/>
        <v>0</v>
      </c>
      <c r="AM23" s="258"/>
      <c r="AN23" s="258"/>
    </row>
    <row r="24" spans="1:40" ht="18" customHeight="1" x14ac:dyDescent="0.45">
      <c r="A24" s="73">
        <v>14</v>
      </c>
      <c r="B24" s="99"/>
      <c r="C24" s="81"/>
      <c r="D24" s="100"/>
      <c r="E24" s="101"/>
      <c r="F24" s="68"/>
      <c r="G24" s="68"/>
      <c r="H24" s="68"/>
      <c r="I24" s="68"/>
      <c r="J24" s="68"/>
      <c r="K24" s="68"/>
      <c r="L24" s="68"/>
      <c r="M24" s="68"/>
      <c r="N24" s="68"/>
      <c r="O24" s="68"/>
      <c r="P24" s="68"/>
      <c r="Q24" s="68"/>
      <c r="R24" s="68"/>
      <c r="S24" s="68"/>
      <c r="T24" s="68"/>
      <c r="U24" s="68"/>
      <c r="V24" s="68"/>
      <c r="W24" s="68"/>
      <c r="X24" s="68"/>
      <c r="Y24" s="68"/>
      <c r="Z24" s="68"/>
      <c r="AA24" s="68"/>
      <c r="AB24" s="68"/>
      <c r="AC24" s="68"/>
      <c r="AD24" s="68"/>
      <c r="AE24" s="68"/>
      <c r="AF24" s="68"/>
      <c r="AG24" s="68"/>
      <c r="AH24" s="68"/>
      <c r="AI24" s="68"/>
      <c r="AJ24" s="68"/>
      <c r="AK24" s="69">
        <f t="shared" si="1"/>
        <v>0</v>
      </c>
      <c r="AL24" s="70">
        <f t="shared" si="0"/>
        <v>0</v>
      </c>
      <c r="AM24" s="258"/>
      <c r="AN24" s="258"/>
    </row>
    <row r="25" spans="1:40" ht="18" customHeight="1" x14ac:dyDescent="0.45">
      <c r="A25" s="73">
        <v>15</v>
      </c>
      <c r="B25" s="99"/>
      <c r="C25" s="81"/>
      <c r="D25" s="100"/>
      <c r="E25" s="101"/>
      <c r="F25" s="68"/>
      <c r="G25" s="68"/>
      <c r="H25" s="68"/>
      <c r="I25" s="68"/>
      <c r="J25" s="68"/>
      <c r="K25" s="68"/>
      <c r="L25" s="68"/>
      <c r="M25" s="68"/>
      <c r="N25" s="68"/>
      <c r="O25" s="68"/>
      <c r="P25" s="68"/>
      <c r="Q25" s="68"/>
      <c r="R25" s="68"/>
      <c r="S25" s="68"/>
      <c r="T25" s="68"/>
      <c r="U25" s="68"/>
      <c r="V25" s="68"/>
      <c r="W25" s="68"/>
      <c r="X25" s="68"/>
      <c r="Y25" s="68"/>
      <c r="Z25" s="68"/>
      <c r="AA25" s="68"/>
      <c r="AB25" s="68"/>
      <c r="AC25" s="68"/>
      <c r="AD25" s="68"/>
      <c r="AE25" s="68"/>
      <c r="AF25" s="68"/>
      <c r="AG25" s="68"/>
      <c r="AH25" s="68"/>
      <c r="AI25" s="68"/>
      <c r="AJ25" s="68"/>
      <c r="AK25" s="69">
        <f t="shared" si="1"/>
        <v>0</v>
      </c>
      <c r="AL25" s="70">
        <f t="shared" si="0"/>
        <v>0</v>
      </c>
      <c r="AM25" s="258"/>
      <c r="AN25" s="258"/>
    </row>
    <row r="26" spans="1:40" ht="18" customHeight="1" x14ac:dyDescent="0.45">
      <c r="A26" s="73">
        <v>16</v>
      </c>
      <c r="B26" s="99"/>
      <c r="C26" s="81"/>
      <c r="D26" s="100"/>
      <c r="E26" s="101"/>
      <c r="F26" s="68"/>
      <c r="G26" s="68"/>
      <c r="H26" s="68"/>
      <c r="I26" s="68"/>
      <c r="J26" s="68"/>
      <c r="K26" s="68"/>
      <c r="L26" s="68"/>
      <c r="M26" s="68"/>
      <c r="N26" s="68"/>
      <c r="O26" s="68"/>
      <c r="P26" s="68"/>
      <c r="Q26" s="68"/>
      <c r="R26" s="68"/>
      <c r="S26" s="68"/>
      <c r="T26" s="68"/>
      <c r="U26" s="68"/>
      <c r="V26" s="68"/>
      <c r="W26" s="68"/>
      <c r="X26" s="68"/>
      <c r="Y26" s="68"/>
      <c r="Z26" s="68"/>
      <c r="AA26" s="68"/>
      <c r="AB26" s="68"/>
      <c r="AC26" s="68"/>
      <c r="AD26" s="68"/>
      <c r="AE26" s="68"/>
      <c r="AF26" s="68"/>
      <c r="AG26" s="68"/>
      <c r="AH26" s="68"/>
      <c r="AI26" s="68"/>
      <c r="AJ26" s="68"/>
      <c r="AK26" s="69">
        <f t="shared" si="1"/>
        <v>0</v>
      </c>
      <c r="AL26" s="70">
        <f t="shared" si="0"/>
        <v>0</v>
      </c>
      <c r="AM26" s="258"/>
      <c r="AN26" s="258"/>
    </row>
    <row r="27" spans="1:40" ht="18" customHeight="1" x14ac:dyDescent="0.45">
      <c r="A27" s="73">
        <v>17</v>
      </c>
      <c r="B27" s="99"/>
      <c r="C27" s="81"/>
      <c r="D27" s="100"/>
      <c r="E27" s="101"/>
      <c r="F27" s="68"/>
      <c r="G27" s="68"/>
      <c r="H27" s="68"/>
      <c r="I27" s="68"/>
      <c r="J27" s="68"/>
      <c r="K27" s="68"/>
      <c r="L27" s="68"/>
      <c r="M27" s="68"/>
      <c r="N27" s="68"/>
      <c r="O27" s="68"/>
      <c r="P27" s="68"/>
      <c r="Q27" s="68"/>
      <c r="R27" s="68"/>
      <c r="S27" s="68"/>
      <c r="T27" s="68"/>
      <c r="U27" s="68"/>
      <c r="V27" s="68"/>
      <c r="W27" s="68"/>
      <c r="X27" s="68"/>
      <c r="Y27" s="68"/>
      <c r="Z27" s="68"/>
      <c r="AA27" s="68"/>
      <c r="AB27" s="68"/>
      <c r="AC27" s="68"/>
      <c r="AD27" s="68"/>
      <c r="AE27" s="68"/>
      <c r="AF27" s="68"/>
      <c r="AG27" s="68"/>
      <c r="AH27" s="68"/>
      <c r="AI27" s="68"/>
      <c r="AJ27" s="68"/>
      <c r="AK27" s="69">
        <f t="shared" si="1"/>
        <v>0</v>
      </c>
      <c r="AL27" s="70">
        <f t="shared" si="0"/>
        <v>0</v>
      </c>
      <c r="AM27" s="258"/>
      <c r="AN27" s="258"/>
    </row>
    <row r="28" spans="1:40" ht="18" customHeight="1" x14ac:dyDescent="0.45">
      <c r="A28" s="73">
        <v>18</v>
      </c>
      <c r="B28" s="99"/>
      <c r="C28" s="81"/>
      <c r="D28" s="100"/>
      <c r="E28" s="101"/>
      <c r="F28" s="68"/>
      <c r="G28" s="68"/>
      <c r="H28" s="68"/>
      <c r="I28" s="68"/>
      <c r="J28" s="68"/>
      <c r="K28" s="68"/>
      <c r="L28" s="68"/>
      <c r="M28" s="68"/>
      <c r="N28" s="68"/>
      <c r="O28" s="68"/>
      <c r="P28" s="68"/>
      <c r="Q28" s="68"/>
      <c r="R28" s="68"/>
      <c r="S28" s="68"/>
      <c r="T28" s="68"/>
      <c r="U28" s="68"/>
      <c r="V28" s="68"/>
      <c r="W28" s="68"/>
      <c r="X28" s="68"/>
      <c r="Y28" s="68"/>
      <c r="Z28" s="68"/>
      <c r="AA28" s="68"/>
      <c r="AB28" s="68"/>
      <c r="AC28" s="68"/>
      <c r="AD28" s="68"/>
      <c r="AE28" s="68"/>
      <c r="AF28" s="68"/>
      <c r="AG28" s="68"/>
      <c r="AH28" s="68"/>
      <c r="AI28" s="68"/>
      <c r="AJ28" s="68"/>
      <c r="AK28" s="69">
        <f t="shared" si="1"/>
        <v>0</v>
      </c>
      <c r="AL28" s="70">
        <f t="shared" si="0"/>
        <v>0</v>
      </c>
      <c r="AM28" s="258"/>
      <c r="AN28" s="258"/>
    </row>
    <row r="29" spans="1:40" ht="18" customHeight="1" x14ac:dyDescent="0.45">
      <c r="A29" s="73">
        <v>19</v>
      </c>
      <c r="B29" s="99"/>
      <c r="C29" s="81"/>
      <c r="D29" s="100"/>
      <c r="E29" s="101"/>
      <c r="F29" s="68"/>
      <c r="G29" s="68"/>
      <c r="H29" s="68"/>
      <c r="I29" s="68"/>
      <c r="J29" s="68"/>
      <c r="K29" s="68"/>
      <c r="L29" s="68"/>
      <c r="M29" s="68"/>
      <c r="N29" s="68"/>
      <c r="O29" s="68"/>
      <c r="P29" s="68"/>
      <c r="Q29" s="68"/>
      <c r="R29" s="68"/>
      <c r="S29" s="68"/>
      <c r="T29" s="68"/>
      <c r="U29" s="68"/>
      <c r="V29" s="68"/>
      <c r="W29" s="68"/>
      <c r="X29" s="68"/>
      <c r="Y29" s="68"/>
      <c r="Z29" s="68"/>
      <c r="AA29" s="68"/>
      <c r="AB29" s="68"/>
      <c r="AC29" s="68"/>
      <c r="AD29" s="68"/>
      <c r="AE29" s="68"/>
      <c r="AF29" s="68"/>
      <c r="AG29" s="68"/>
      <c r="AH29" s="68"/>
      <c r="AI29" s="68"/>
      <c r="AJ29" s="68"/>
      <c r="AK29" s="69">
        <f t="shared" si="1"/>
        <v>0</v>
      </c>
      <c r="AL29" s="70">
        <f t="shared" si="0"/>
        <v>0</v>
      </c>
      <c r="AM29" s="258"/>
      <c r="AN29" s="258"/>
    </row>
    <row r="30" spans="1:40" ht="18" customHeight="1" x14ac:dyDescent="0.45">
      <c r="A30" s="73">
        <v>20</v>
      </c>
      <c r="B30" s="99"/>
      <c r="C30" s="81"/>
      <c r="D30" s="100"/>
      <c r="E30" s="101"/>
      <c r="F30" s="68"/>
      <c r="G30" s="68"/>
      <c r="H30" s="68"/>
      <c r="I30" s="68"/>
      <c r="J30" s="68"/>
      <c r="K30" s="68"/>
      <c r="L30" s="68"/>
      <c r="M30" s="68"/>
      <c r="N30" s="68"/>
      <c r="O30" s="68"/>
      <c r="P30" s="68"/>
      <c r="Q30" s="68"/>
      <c r="R30" s="68"/>
      <c r="S30" s="68"/>
      <c r="T30" s="68"/>
      <c r="U30" s="68"/>
      <c r="V30" s="68"/>
      <c r="W30" s="68"/>
      <c r="X30" s="68"/>
      <c r="Y30" s="68"/>
      <c r="Z30" s="68"/>
      <c r="AA30" s="68"/>
      <c r="AB30" s="68"/>
      <c r="AC30" s="68"/>
      <c r="AD30" s="68"/>
      <c r="AE30" s="68"/>
      <c r="AF30" s="68"/>
      <c r="AG30" s="68"/>
      <c r="AH30" s="68"/>
      <c r="AI30" s="68"/>
      <c r="AJ30" s="68"/>
      <c r="AK30" s="69">
        <f t="shared" si="1"/>
        <v>0</v>
      </c>
      <c r="AL30" s="70">
        <f t="shared" si="0"/>
        <v>0</v>
      </c>
      <c r="AM30" s="258"/>
      <c r="AN30" s="258"/>
    </row>
    <row r="31" spans="1:40" ht="18" customHeight="1" x14ac:dyDescent="0.45">
      <c r="A31" s="253" t="s">
        <v>115</v>
      </c>
      <c r="B31" s="263"/>
      <c r="C31" s="263"/>
      <c r="D31" s="263"/>
      <c r="E31" s="263"/>
      <c r="F31" s="71">
        <f>+SUM(F11:F30)</f>
        <v>0</v>
      </c>
      <c r="G31" s="71">
        <f t="shared" ref="G31:AJ31" si="2">+SUM(G11:G30)</f>
        <v>0</v>
      </c>
      <c r="H31" s="71">
        <f t="shared" si="2"/>
        <v>0</v>
      </c>
      <c r="I31" s="71">
        <f t="shared" si="2"/>
        <v>0</v>
      </c>
      <c r="J31" s="71">
        <f t="shared" si="2"/>
        <v>0</v>
      </c>
      <c r="K31" s="71">
        <f t="shared" si="2"/>
        <v>0</v>
      </c>
      <c r="L31" s="71">
        <f t="shared" si="2"/>
        <v>0</v>
      </c>
      <c r="M31" s="71">
        <f t="shared" si="2"/>
        <v>0</v>
      </c>
      <c r="N31" s="71">
        <f t="shared" si="2"/>
        <v>0</v>
      </c>
      <c r="O31" s="71">
        <f t="shared" si="2"/>
        <v>0</v>
      </c>
      <c r="P31" s="71">
        <f t="shared" si="2"/>
        <v>0</v>
      </c>
      <c r="Q31" s="71">
        <f t="shared" si="2"/>
        <v>0</v>
      </c>
      <c r="R31" s="71">
        <f t="shared" si="2"/>
        <v>0</v>
      </c>
      <c r="S31" s="71">
        <f t="shared" si="2"/>
        <v>0</v>
      </c>
      <c r="T31" s="71">
        <f t="shared" si="2"/>
        <v>0</v>
      </c>
      <c r="U31" s="71">
        <f t="shared" si="2"/>
        <v>0</v>
      </c>
      <c r="V31" s="71">
        <f t="shared" si="2"/>
        <v>0</v>
      </c>
      <c r="W31" s="71">
        <f t="shared" si="2"/>
        <v>0</v>
      </c>
      <c r="X31" s="71">
        <f t="shared" si="2"/>
        <v>0</v>
      </c>
      <c r="Y31" s="71">
        <f t="shared" si="2"/>
        <v>0</v>
      </c>
      <c r="Z31" s="71">
        <f t="shared" si="2"/>
        <v>0</v>
      </c>
      <c r="AA31" s="71">
        <f t="shared" si="2"/>
        <v>0</v>
      </c>
      <c r="AB31" s="71">
        <f t="shared" si="2"/>
        <v>0</v>
      </c>
      <c r="AC31" s="71">
        <f t="shared" si="2"/>
        <v>0</v>
      </c>
      <c r="AD31" s="71">
        <f t="shared" si="2"/>
        <v>0</v>
      </c>
      <c r="AE31" s="71">
        <f t="shared" si="2"/>
        <v>0</v>
      </c>
      <c r="AF31" s="71">
        <f t="shared" si="2"/>
        <v>0</v>
      </c>
      <c r="AG31" s="71">
        <f t="shared" si="2"/>
        <v>0</v>
      </c>
      <c r="AH31" s="71">
        <f t="shared" si="2"/>
        <v>0</v>
      </c>
      <c r="AI31" s="71">
        <f t="shared" si="2"/>
        <v>0</v>
      </c>
      <c r="AJ31" s="71">
        <f t="shared" si="2"/>
        <v>0</v>
      </c>
      <c r="AK31" s="69">
        <f>+SUM(F31:AJ31)</f>
        <v>0</v>
      </c>
      <c r="AL31" s="70">
        <f>IF($AK$3="４週",AK31/4,AK31/(DAY(EOMONTH($F$9,0))/7))</f>
        <v>0</v>
      </c>
      <c r="AM31" s="246"/>
      <c r="AN31" s="246"/>
    </row>
    <row r="32" spans="1:40" ht="18" customHeight="1" x14ac:dyDescent="0.45">
      <c r="A32" s="263" t="s">
        <v>116</v>
      </c>
      <c r="B32" s="263"/>
      <c r="C32" s="263"/>
      <c r="D32" s="263"/>
      <c r="E32" s="267"/>
      <c r="F32" s="92">
        <v>12</v>
      </c>
      <c r="G32" s="92">
        <v>20</v>
      </c>
      <c r="H32" s="92">
        <v>12</v>
      </c>
      <c r="I32" s="92">
        <v>20</v>
      </c>
      <c r="J32" s="92">
        <v>12</v>
      </c>
      <c r="K32" s="92">
        <v>20</v>
      </c>
      <c r="L32" s="92">
        <v>12</v>
      </c>
      <c r="M32" s="92">
        <v>20</v>
      </c>
      <c r="N32" s="92">
        <v>12</v>
      </c>
      <c r="O32" s="92">
        <v>20</v>
      </c>
      <c r="P32" s="92">
        <v>12</v>
      </c>
      <c r="Q32" s="92">
        <v>20</v>
      </c>
      <c r="R32" s="92">
        <v>12</v>
      </c>
      <c r="S32" s="92">
        <v>20</v>
      </c>
      <c r="T32" s="92">
        <v>12</v>
      </c>
      <c r="U32" s="92">
        <v>20</v>
      </c>
      <c r="V32" s="92">
        <v>12</v>
      </c>
      <c r="W32" s="92">
        <v>20</v>
      </c>
      <c r="X32" s="92">
        <v>12</v>
      </c>
      <c r="Y32" s="92">
        <v>20</v>
      </c>
      <c r="Z32" s="92">
        <v>12</v>
      </c>
      <c r="AA32" s="92">
        <v>20</v>
      </c>
      <c r="AB32" s="92">
        <v>12</v>
      </c>
      <c r="AC32" s="92">
        <v>20</v>
      </c>
      <c r="AD32" s="92">
        <v>12</v>
      </c>
      <c r="AE32" s="92">
        <v>20</v>
      </c>
      <c r="AF32" s="92">
        <v>12</v>
      </c>
      <c r="AG32" s="92">
        <v>20</v>
      </c>
      <c r="AH32" s="92">
        <v>12</v>
      </c>
      <c r="AI32" s="92">
        <v>20</v>
      </c>
      <c r="AJ32" s="92">
        <v>10</v>
      </c>
      <c r="AK32" s="71"/>
      <c r="AL32" s="72"/>
      <c r="AM32" s="246"/>
      <c r="AN32" s="246"/>
    </row>
    <row r="33" spans="1:40" ht="15" customHeight="1" x14ac:dyDescent="0.45">
      <c r="A33" s="66"/>
      <c r="B33" s="66"/>
      <c r="C33" s="66"/>
      <c r="D33" s="66"/>
      <c r="E33" s="66"/>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6"/>
      <c r="AL33" s="66"/>
      <c r="AM33" s="62"/>
    </row>
    <row r="34" spans="1:40" ht="5.0999999999999996" customHeight="1" x14ac:dyDescent="0.45">
      <c r="A34" s="83"/>
      <c r="B34" s="83"/>
      <c r="C34" s="83"/>
      <c r="D34"/>
      <c r="E34"/>
      <c r="F34"/>
      <c r="G34"/>
      <c r="H34"/>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102"/>
      <c r="AK34" s="60"/>
      <c r="AL34" s="66"/>
      <c r="AM34" s="66"/>
      <c r="AN34" s="62"/>
    </row>
    <row r="35" spans="1:40" ht="5.0999999999999996" customHeight="1" x14ac:dyDescent="0.45">
      <c r="A35" s="83"/>
      <c r="B35" s="83"/>
      <c r="C35" s="83"/>
      <c r="D35"/>
      <c r="E35"/>
      <c r="F35"/>
      <c r="G35"/>
      <c r="H35"/>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102"/>
      <c r="AK35" s="60"/>
      <c r="AL35" s="66"/>
      <c r="AM35" s="66"/>
      <c r="AN35" s="62"/>
    </row>
    <row r="36" spans="1:40" ht="5.0999999999999996" customHeight="1" x14ac:dyDescent="0.45">
      <c r="A36" s="83"/>
      <c r="B36" s="83"/>
      <c r="C36" s="83"/>
      <c r="D36"/>
      <c r="E36"/>
      <c r="F36"/>
      <c r="G36"/>
      <c r="H36"/>
      <c r="I36" s="60"/>
      <c r="J36" s="60"/>
      <c r="K36" s="60"/>
      <c r="L36" s="60"/>
      <c r="M36" s="60"/>
      <c r="N36" s="60"/>
      <c r="O36" s="60"/>
      <c r="P36" s="60"/>
      <c r="Q36" s="60"/>
      <c r="R36" s="60"/>
      <c r="S36" s="60"/>
      <c r="T36" s="60"/>
      <c r="U36" s="60"/>
      <c r="V36" s="60"/>
      <c r="W36" s="60"/>
      <c r="X36" s="60"/>
      <c r="Y36" s="60"/>
      <c r="Z36" s="60"/>
      <c r="AA36" s="60"/>
      <c r="AB36" s="60"/>
      <c r="AC36" s="60"/>
      <c r="AD36" s="60"/>
      <c r="AE36" s="60"/>
      <c r="AF36" s="60"/>
      <c r="AG36" s="60"/>
      <c r="AH36" s="60"/>
      <c r="AI36" s="60"/>
      <c r="AJ36" s="102"/>
      <c r="AK36" s="60"/>
      <c r="AL36" s="66"/>
      <c r="AM36" s="66"/>
      <c r="AN36" s="62"/>
    </row>
    <row r="37" spans="1:40" ht="18" customHeight="1" x14ac:dyDescent="0.45">
      <c r="A37" s="67" t="s">
        <v>165</v>
      </c>
      <c r="B37" s="60"/>
      <c r="D37" s="60"/>
      <c r="E37" s="60"/>
      <c r="F37" s="60"/>
      <c r="G37" s="60"/>
      <c r="H37" s="60"/>
      <c r="I37" s="60"/>
      <c r="J37" s="60"/>
      <c r="K37" s="60"/>
    </row>
    <row r="38" spans="1:40" ht="18" customHeight="1" x14ac:dyDescent="0.45">
      <c r="A38" s="105" t="s">
        <v>166</v>
      </c>
      <c r="B38" s="105"/>
      <c r="M38" s="67" t="s">
        <v>167</v>
      </c>
      <c r="N38" s="60"/>
      <c r="P38" s="60"/>
      <c r="Q38" s="60"/>
      <c r="R38" s="60"/>
      <c r="S38" s="60"/>
      <c r="T38" s="60"/>
      <c r="U38" s="118" t="str">
        <f>IF(COUNTIF(M40:M43,"○")&gt;1,"いずれか１つを選択してください。","")</f>
        <v/>
      </c>
      <c r="V38" s="60"/>
      <c r="W38" s="60"/>
      <c r="X38" s="60"/>
      <c r="Y38" s="60"/>
      <c r="Z38" s="60"/>
      <c r="AA38" s="60"/>
      <c r="AB38" s="60"/>
      <c r="AC38" s="60"/>
      <c r="AD38" s="60"/>
      <c r="AE38" s="60"/>
      <c r="AF38" s="60"/>
      <c r="AG38" s="60"/>
      <c r="AH38" s="60"/>
      <c r="AI38" s="60"/>
      <c r="AJ38" s="60"/>
      <c r="AK38" s="102"/>
      <c r="AL38" s="60"/>
      <c r="AM38" s="66"/>
      <c r="AN38" s="66"/>
    </row>
    <row r="39" spans="1:40" ht="18.75" customHeight="1" x14ac:dyDescent="0.45">
      <c r="A39" s="261"/>
      <c r="B39" s="261"/>
      <c r="C39" s="261"/>
      <c r="D39" s="103">
        <f>IF(S2=1,10,IF(S2=2,11,IF(S2=3,12,S2-3)))</f>
        <v>1</v>
      </c>
      <c r="E39" s="103">
        <f>IF(S2=1,11,IF(S2=2,12,S2-2))</f>
        <v>2</v>
      </c>
      <c r="F39" s="262">
        <f>IF(S2=1,12,S2-1)</f>
        <v>3</v>
      </c>
      <c r="G39" s="262"/>
      <c r="H39" s="262"/>
      <c r="I39" s="252" t="s">
        <v>168</v>
      </c>
      <c r="J39" s="252"/>
      <c r="K39" s="252"/>
      <c r="M39" s="253" t="s">
        <v>169</v>
      </c>
      <c r="N39" s="263"/>
      <c r="O39" s="263"/>
      <c r="P39" s="263"/>
      <c r="Q39" s="263"/>
      <c r="R39" s="263"/>
      <c r="S39" s="263"/>
      <c r="T39" s="263"/>
      <c r="U39" s="263"/>
      <c r="V39" s="263"/>
      <c r="W39" s="263"/>
      <c r="X39" s="263"/>
      <c r="Y39" s="263"/>
      <c r="Z39" s="263"/>
      <c r="AA39" s="263"/>
      <c r="AB39" s="263"/>
      <c r="AC39" s="263"/>
      <c r="AD39" s="263"/>
      <c r="AE39" s="263"/>
      <c r="AF39" s="263"/>
      <c r="AG39" s="263"/>
      <c r="AH39" s="264" t="s">
        <v>170</v>
      </c>
      <c r="AI39" s="265"/>
      <c r="AJ39" s="265"/>
      <c r="AK39" s="265"/>
      <c r="AL39" s="266"/>
      <c r="AM39" s="259" t="s">
        <v>171</v>
      </c>
      <c r="AN39" s="259"/>
    </row>
    <row r="40" spans="1:40" ht="18" customHeight="1" x14ac:dyDescent="0.45">
      <c r="A40" s="259" t="s">
        <v>195</v>
      </c>
      <c r="B40" s="259"/>
      <c r="C40" s="259"/>
      <c r="D40" s="104">
        <v>80</v>
      </c>
      <c r="E40" s="104">
        <v>80</v>
      </c>
      <c r="F40" s="268">
        <v>81</v>
      </c>
      <c r="G40" s="268"/>
      <c r="H40" s="268"/>
      <c r="I40" s="252">
        <f>SUM(D40:F40)</f>
        <v>241</v>
      </c>
      <c r="J40" s="252"/>
      <c r="K40" s="252"/>
      <c r="M40" s="273" t="s">
        <v>173</v>
      </c>
      <c r="N40" s="249" t="s">
        <v>174</v>
      </c>
      <c r="O40" s="276"/>
      <c r="P40" s="277"/>
      <c r="Q40" s="282" t="s">
        <v>175</v>
      </c>
      <c r="R40" s="283"/>
      <c r="S40" s="283"/>
      <c r="T40" s="283"/>
      <c r="U40" s="283"/>
      <c r="V40" s="283"/>
      <c r="W40" s="283"/>
      <c r="X40" s="283"/>
      <c r="Y40" s="283"/>
      <c r="Z40" s="283"/>
      <c r="AA40" s="283"/>
      <c r="AB40" s="283"/>
      <c r="AC40" s="283"/>
      <c r="AD40" s="283"/>
      <c r="AE40" s="283"/>
      <c r="AF40" s="283"/>
      <c r="AG40" s="284"/>
      <c r="AH40" s="272">
        <f>SUM(F32:AJ32)</f>
        <v>490</v>
      </c>
      <c r="AI40" s="255"/>
      <c r="AJ40" s="113" t="s">
        <v>176</v>
      </c>
      <c r="AK40" s="272">
        <f>ROUNDUP(AH40/450,0)</f>
        <v>2</v>
      </c>
      <c r="AL40" s="255"/>
      <c r="AM40" s="252">
        <f>MIN(AH40:AK42)</f>
        <v>1</v>
      </c>
      <c r="AN40" s="252"/>
    </row>
    <row r="41" spans="1:40" ht="18" customHeight="1" x14ac:dyDescent="0.45">
      <c r="A41" s="278"/>
      <c r="B41" s="278"/>
      <c r="C41" s="278"/>
      <c r="D41" s="66"/>
      <c r="E41" s="66"/>
      <c r="F41" s="66"/>
      <c r="G41" s="66"/>
      <c r="H41" s="66"/>
      <c r="I41" s="66" t="s">
        <v>203</v>
      </c>
      <c r="J41" s="66"/>
      <c r="K41" s="66"/>
      <c r="M41" s="274"/>
      <c r="N41" s="250"/>
      <c r="O41" s="278"/>
      <c r="P41" s="279"/>
      <c r="Q41" s="269" t="s">
        <v>178</v>
      </c>
      <c r="R41" s="270"/>
      <c r="S41" s="270"/>
      <c r="T41" s="270"/>
      <c r="U41" s="270"/>
      <c r="V41" s="270"/>
      <c r="W41" s="270"/>
      <c r="X41" s="270"/>
      <c r="Y41" s="270"/>
      <c r="Z41" s="270"/>
      <c r="AA41" s="270"/>
      <c r="AB41" s="270"/>
      <c r="AC41" s="270"/>
      <c r="AD41" s="270"/>
      <c r="AE41" s="270"/>
      <c r="AF41" s="270"/>
      <c r="AG41" s="271"/>
      <c r="AH41" s="253">
        <f>COUNTA(B12:B30)</f>
        <v>9</v>
      </c>
      <c r="AI41" s="263"/>
      <c r="AJ41" s="119" t="s">
        <v>179</v>
      </c>
      <c r="AK41" s="272">
        <f>ROUNDUP(AH41/10,0)</f>
        <v>1</v>
      </c>
      <c r="AL41" s="255"/>
      <c r="AM41" s="252"/>
      <c r="AN41" s="252"/>
    </row>
    <row r="42" spans="1:40" ht="18" customHeight="1" x14ac:dyDescent="0.45">
      <c r="A42" s="309"/>
      <c r="B42" s="309"/>
      <c r="C42" s="309"/>
      <c r="D42" s="66"/>
      <c r="E42" s="66"/>
      <c r="F42" s="309"/>
      <c r="G42" s="309"/>
      <c r="H42" s="309"/>
      <c r="I42" s="252">
        <f>I40/3</f>
        <v>80.333333333333329</v>
      </c>
      <c r="J42" s="252"/>
      <c r="K42" s="252"/>
      <c r="M42" s="275"/>
      <c r="N42" s="251"/>
      <c r="O42" s="280"/>
      <c r="P42" s="281"/>
      <c r="Q42" s="269" t="s">
        <v>180</v>
      </c>
      <c r="R42" s="270"/>
      <c r="S42" s="270"/>
      <c r="T42" s="270"/>
      <c r="U42" s="270"/>
      <c r="V42" s="270"/>
      <c r="W42" s="270"/>
      <c r="X42" s="270"/>
      <c r="Y42" s="270"/>
      <c r="Z42" s="270"/>
      <c r="AA42" s="270"/>
      <c r="AB42" s="270"/>
      <c r="AC42" s="270"/>
      <c r="AD42" s="270"/>
      <c r="AE42" s="270"/>
      <c r="AF42" s="270"/>
      <c r="AG42" s="271"/>
      <c r="AH42" s="272">
        <f>ROUNDDOWN(I42,1)</f>
        <v>80.3</v>
      </c>
      <c r="AI42" s="255"/>
      <c r="AJ42" s="120" t="s">
        <v>179</v>
      </c>
      <c r="AK42" s="272">
        <f>ROUNDUP(AH42/40,0)</f>
        <v>3</v>
      </c>
      <c r="AL42" s="255"/>
      <c r="AM42" s="252"/>
      <c r="AN42" s="252"/>
    </row>
    <row r="43" spans="1:40" ht="18" customHeight="1" x14ac:dyDescent="0.45">
      <c r="B43" s="62"/>
      <c r="I43" s="309"/>
      <c r="J43" s="309"/>
      <c r="K43" s="309"/>
      <c r="M43" s="104"/>
      <c r="N43" s="269" t="s">
        <v>183</v>
      </c>
      <c r="O43" s="270"/>
      <c r="P43" s="270"/>
      <c r="Q43" s="270"/>
      <c r="R43" s="270"/>
      <c r="S43" s="270"/>
      <c r="T43" s="270"/>
      <c r="U43" s="270"/>
      <c r="V43" s="270"/>
      <c r="W43" s="270"/>
      <c r="X43" s="270"/>
      <c r="Y43" s="270"/>
      <c r="Z43" s="270"/>
      <c r="AA43" s="270"/>
      <c r="AB43" s="270"/>
      <c r="AC43" s="270"/>
      <c r="AD43" s="270"/>
      <c r="AE43" s="270"/>
      <c r="AF43" s="270"/>
      <c r="AG43" s="271"/>
      <c r="AH43" s="285"/>
      <c r="AI43" s="285"/>
      <c r="AJ43" s="285"/>
      <c r="AK43" s="285"/>
      <c r="AL43" s="285"/>
      <c r="AM43" s="253" cm="1">
        <f t="array" ref="AM43">ROUNDUP(_xlfn.IFS(AM40&lt;2,1,AND(AM40&lt;=2,AM40&lt;6),AM40-1,AM40&gt;=6,AM40/2*3),1)</f>
        <v>1</v>
      </c>
      <c r="AN43" s="267"/>
    </row>
    <row r="44" spans="1:40" ht="5.0999999999999996" customHeight="1" x14ac:dyDescent="0.45">
      <c r="A44" s="83"/>
      <c r="B44" s="83"/>
      <c r="C44" s="83"/>
      <c r="D44" s="83"/>
      <c r="E44" s="83"/>
      <c r="F44" s="83"/>
      <c r="G44" s="83"/>
      <c r="H44" s="83"/>
      <c r="I44" s="83"/>
      <c r="J44" s="60"/>
      <c r="K44" s="60"/>
      <c r="L44" s="60"/>
      <c r="M44" s="102"/>
      <c r="N44" s="60"/>
      <c r="W44" s="66"/>
      <c r="X44" s="60"/>
      <c r="Y44" s="60"/>
      <c r="Z44" s="60"/>
      <c r="AA44" s="60"/>
      <c r="AB44" s="60"/>
      <c r="AC44" s="60"/>
      <c r="AD44" s="60"/>
      <c r="AE44" s="60"/>
      <c r="AF44" s="60"/>
      <c r="AG44" s="60"/>
      <c r="AH44" s="60"/>
      <c r="AI44" s="60"/>
      <c r="AJ44" s="102"/>
      <c r="AK44" s="60"/>
      <c r="AL44" s="66"/>
      <c r="AM44" s="66"/>
      <c r="AN44" s="62"/>
    </row>
    <row r="45" spans="1:40" ht="21" customHeight="1" x14ac:dyDescent="0.45">
      <c r="A45" s="67" t="s">
        <v>188</v>
      </c>
      <c r="B45" s="59"/>
      <c r="C45" s="63"/>
      <c r="D45" s="63"/>
      <c r="E45" s="63"/>
      <c r="F45" s="63"/>
      <c r="G45" s="62"/>
      <c r="H45" s="62"/>
      <c r="I45" s="62"/>
      <c r="J45" s="62"/>
      <c r="K45" s="62"/>
      <c r="L45" s="62"/>
      <c r="M45" s="62"/>
      <c r="N45" s="62"/>
      <c r="O45" s="62"/>
      <c r="P45" s="62"/>
      <c r="Q45" s="62"/>
      <c r="R45" s="62"/>
      <c r="S45" s="62"/>
      <c r="T45" s="62"/>
      <c r="U45" s="62"/>
      <c r="V45" s="62"/>
      <c r="W45" s="62"/>
      <c r="X45" s="62"/>
      <c r="Y45" s="62"/>
      <c r="Z45" s="62"/>
      <c r="AA45" s="62"/>
      <c r="AB45" s="62"/>
      <c r="AC45" s="62"/>
      <c r="AD45" s="62"/>
      <c r="AE45" s="62"/>
      <c r="AF45" s="62"/>
      <c r="AG45" s="62"/>
      <c r="AH45" s="62"/>
      <c r="AI45" s="62"/>
      <c r="AJ45" s="62"/>
      <c r="AK45" s="62"/>
      <c r="AL45" s="63"/>
      <c r="AM45" s="63"/>
      <c r="AN45" s="62"/>
    </row>
    <row r="46" spans="1:40" ht="24.9" customHeight="1" x14ac:dyDescent="0.45">
      <c r="A46" s="62"/>
      <c r="B46" s="66"/>
      <c r="C46" s="289" t="str">
        <f>IF(VLOOKUP($AK$1,選択肢!$A$1:$J$32,C51,FALSE)=0,"-",VLOOKUP($AK$1,選択肢!$A$1:$J$32,C51,FALSE))</f>
        <v>管理者</v>
      </c>
      <c r="D46" s="290"/>
      <c r="E46" s="291" t="str">
        <f>IF(VLOOKUP($AK$1,選択肢!$A$1:$J$32,E51,FALSE)=0,"-",VLOOKUP($AK$1,選択肢!$A$1:$J$32,E51,FALSE))</f>
        <v>サービス提供責任者</v>
      </c>
      <c r="F46" s="291"/>
      <c r="G46" s="291"/>
      <c r="H46" s="291"/>
      <c r="I46" s="289" t="str">
        <f>IF(VLOOKUP($AK$1,選択肢!$A$1:$J$32,I51,FALSE)=0,"-",VLOOKUP($AK$1,選択肢!$A$1:$J$32,I51,FALSE))</f>
        <v>従業者</v>
      </c>
      <c r="J46" s="290"/>
      <c r="K46" s="290"/>
      <c r="L46" s="290"/>
      <c r="M46" s="290"/>
      <c r="N46" s="292"/>
      <c r="O46" s="289" t="s">
        <v>296</v>
      </c>
      <c r="P46" s="290"/>
      <c r="Q46" s="290"/>
      <c r="R46" s="290"/>
      <c r="S46" s="290"/>
      <c r="T46" s="292"/>
      <c r="U46" s="293"/>
      <c r="V46" s="293"/>
      <c r="W46" s="293"/>
      <c r="X46" s="293"/>
      <c r="Y46" s="293"/>
      <c r="Z46" s="293"/>
      <c r="AA46" s="293"/>
      <c r="AB46" s="293"/>
      <c r="AC46" s="293"/>
      <c r="AD46" s="293"/>
      <c r="AE46" s="293"/>
      <c r="AF46" s="293"/>
      <c r="AG46" s="293"/>
      <c r="AH46" s="293"/>
      <c r="AI46" s="293"/>
      <c r="AJ46" s="293"/>
      <c r="AK46" s="293"/>
      <c r="AL46" s="293"/>
      <c r="AM46" s="293"/>
      <c r="AN46" s="62"/>
    </row>
    <row r="47" spans="1:40" ht="18" customHeight="1" x14ac:dyDescent="0.45">
      <c r="A47" s="62"/>
      <c r="B47" s="66"/>
      <c r="C47" s="98" t="s">
        <v>189</v>
      </c>
      <c r="D47" s="98" t="s">
        <v>190</v>
      </c>
      <c r="E47" s="97" t="s">
        <v>189</v>
      </c>
      <c r="F47" s="297" t="s">
        <v>190</v>
      </c>
      <c r="G47" s="297"/>
      <c r="H47" s="297"/>
      <c r="I47" s="294" t="s">
        <v>189</v>
      </c>
      <c r="J47" s="295"/>
      <c r="K47" s="296"/>
      <c r="L47" s="294" t="s">
        <v>190</v>
      </c>
      <c r="M47" s="295"/>
      <c r="N47" s="296"/>
      <c r="O47" s="294" t="s">
        <v>189</v>
      </c>
      <c r="P47" s="295"/>
      <c r="Q47" s="296"/>
      <c r="R47" s="294" t="s">
        <v>190</v>
      </c>
      <c r="S47" s="295"/>
      <c r="T47" s="296"/>
      <c r="U47" s="298"/>
      <c r="V47" s="298"/>
      <c r="W47" s="298"/>
      <c r="X47" s="298"/>
      <c r="Y47" s="298"/>
      <c r="Z47" s="298"/>
      <c r="AA47" s="298"/>
      <c r="AB47" s="298"/>
      <c r="AC47" s="298"/>
      <c r="AD47" s="298"/>
      <c r="AE47" s="298"/>
      <c r="AF47" s="298"/>
      <c r="AG47" s="298"/>
      <c r="AH47" s="298"/>
      <c r="AI47" s="298"/>
      <c r="AJ47" s="298"/>
      <c r="AK47" s="298"/>
      <c r="AL47" s="112"/>
      <c r="AM47" s="112"/>
      <c r="AN47" s="62"/>
    </row>
    <row r="48" spans="1:40" ht="18" customHeight="1" x14ac:dyDescent="0.45">
      <c r="A48" s="62"/>
      <c r="B48" s="74" t="s">
        <v>191</v>
      </c>
      <c r="C48" s="97">
        <f>COUNTIFS($B$11:$B$30,C$46,$C$11:$C$30,"A",$E$11:$E$30,"*")</f>
        <v>1</v>
      </c>
      <c r="D48" s="97">
        <f>COUNTIFS($B$11:$B$30,C$46,$C$11:$C$30,"B",$E$11:$E$30,"*")</f>
        <v>0</v>
      </c>
      <c r="E48" s="97">
        <f>COUNTIFS($B$11:$B$30,E$46,$C$11:$C$30,"A",$E$11:$E$30,"*")</f>
        <v>0</v>
      </c>
      <c r="F48" s="294">
        <f>COUNTIFS($B$11:$B$30,E$46,$C$11:$C$30,"B",$E$11:$E$30,"*")</f>
        <v>1</v>
      </c>
      <c r="G48" s="295"/>
      <c r="H48" s="296"/>
      <c r="I48" s="294">
        <f>COUNTIFS($B$11:$B$30,I$46,$C$11:$C$30,"A",$E$11:$E$30,"*")</f>
        <v>0</v>
      </c>
      <c r="J48" s="295"/>
      <c r="K48" s="296"/>
      <c r="L48" s="294">
        <f>COUNTIFS($B$11:$B$30,I$46,$C$11:$C$30,"B",$E$11:$E$30,"*")</f>
        <v>0</v>
      </c>
      <c r="M48" s="295"/>
      <c r="N48" s="296"/>
      <c r="O48" s="294">
        <f>SUM(E48,I48)</f>
        <v>0</v>
      </c>
      <c r="P48" s="295"/>
      <c r="Q48" s="296"/>
      <c r="R48" s="294">
        <f>SUM(F48,L48)</f>
        <v>1</v>
      </c>
      <c r="S48" s="295"/>
      <c r="T48" s="296"/>
      <c r="U48" s="298"/>
      <c r="V48" s="298"/>
      <c r="W48" s="298"/>
      <c r="X48" s="298"/>
      <c r="Y48" s="298"/>
      <c r="Z48" s="298"/>
      <c r="AA48" s="298"/>
      <c r="AB48" s="298"/>
      <c r="AC48" s="298"/>
      <c r="AD48" s="298"/>
      <c r="AE48" s="298"/>
      <c r="AF48" s="298"/>
      <c r="AG48" s="298"/>
      <c r="AH48" s="298"/>
      <c r="AI48" s="298"/>
      <c r="AJ48" s="298"/>
      <c r="AK48" s="298"/>
      <c r="AL48" s="112"/>
      <c r="AM48" s="112"/>
      <c r="AN48" s="62"/>
    </row>
    <row r="49" spans="1:40" ht="18" customHeight="1" x14ac:dyDescent="0.45">
      <c r="A49" s="62"/>
      <c r="B49" s="80" t="s">
        <v>192</v>
      </c>
      <c r="C49" s="106"/>
      <c r="D49" s="106"/>
      <c r="E49" s="97">
        <f>COUNTIFS($B$11:$B$30,E$46,$C$11:$C$30,"C",$E$11:$E$30,"*")</f>
        <v>1</v>
      </c>
      <c r="F49" s="294">
        <f>COUNTIFS($B$11:$B$30,E$46,$C$11:$C$30,"D",$E$11:$E$30,"*")</f>
        <v>0</v>
      </c>
      <c r="G49" s="295"/>
      <c r="H49" s="296"/>
      <c r="I49" s="294">
        <f>COUNTIFS($B$11:$B$30,I$46,$C$11:$C$30,"C",$E$11:$E$30,"*")</f>
        <v>2</v>
      </c>
      <c r="J49" s="295"/>
      <c r="K49" s="296"/>
      <c r="L49" s="294">
        <f>COUNTIFS($B$11:$B$30,I$46,$C$11:$C$30,"D",$E$11:$E$30,"*")</f>
        <v>5</v>
      </c>
      <c r="M49" s="295"/>
      <c r="N49" s="296"/>
      <c r="O49" s="294">
        <f>SUM(E49,I49)</f>
        <v>3</v>
      </c>
      <c r="P49" s="295"/>
      <c r="Q49" s="296"/>
      <c r="R49" s="294">
        <f>SUM(F49,L49)</f>
        <v>5</v>
      </c>
      <c r="S49" s="295"/>
      <c r="T49" s="296"/>
      <c r="U49" s="298"/>
      <c r="V49" s="298"/>
      <c r="W49" s="298"/>
      <c r="X49" s="298"/>
      <c r="Y49" s="298"/>
      <c r="Z49" s="298"/>
      <c r="AA49" s="298"/>
      <c r="AB49" s="298"/>
      <c r="AC49" s="298"/>
      <c r="AD49" s="298"/>
      <c r="AE49" s="298"/>
      <c r="AF49" s="298"/>
      <c r="AG49" s="298"/>
      <c r="AH49" s="298"/>
      <c r="AI49" s="298"/>
      <c r="AJ49" s="298"/>
      <c r="AK49" s="298"/>
      <c r="AL49" s="112"/>
      <c r="AM49" s="112"/>
      <c r="AN49" s="62"/>
    </row>
    <row r="50" spans="1:40" ht="18" customHeight="1" x14ac:dyDescent="0.45">
      <c r="A50" s="62"/>
      <c r="B50" s="80" t="s">
        <v>193</v>
      </c>
      <c r="C50" s="300"/>
      <c r="D50" s="301"/>
      <c r="E50" s="294">
        <f>IF($AK$3="４週",SUMIFS($AK$11:$AK$30,$B$11:$B$30,E46)/4/$AH$5,IF($AK$3="歴月",SUMIFS($AK$11:$AK$30,$B$11:$B$30,E46)/$AL$5,"記載する期間を選択してください"))</f>
        <v>0</v>
      </c>
      <c r="F50" s="295"/>
      <c r="G50" s="295"/>
      <c r="H50" s="296"/>
      <c r="I50" s="294">
        <f>IF($AK$3="４週",SUMIFS($AK$11:$AK$30,$B$11:$B$30,I46)/4/$AH$5,IF($AK$3="歴月",SUMIFS($AK$11:$AK$30,$B$11:$B$30,I46)/$AL$5,"記載する期間を選択してください"))</f>
        <v>0</v>
      </c>
      <c r="J50" s="295"/>
      <c r="K50" s="295"/>
      <c r="L50" s="295"/>
      <c r="M50" s="295"/>
      <c r="N50" s="296"/>
      <c r="O50" s="294">
        <f>ROUNDDOWN(SUM(E50:N50),1)</f>
        <v>0</v>
      </c>
      <c r="P50" s="295"/>
      <c r="Q50" s="295"/>
      <c r="R50" s="295"/>
      <c r="S50" s="295"/>
      <c r="T50" s="296"/>
      <c r="U50" s="298"/>
      <c r="V50" s="298"/>
      <c r="W50" s="298"/>
      <c r="X50" s="298"/>
      <c r="Y50" s="298"/>
      <c r="Z50" s="298"/>
      <c r="AA50" s="298"/>
      <c r="AB50" s="298"/>
      <c r="AC50" s="298"/>
      <c r="AD50" s="298"/>
      <c r="AE50" s="298"/>
      <c r="AF50" s="298"/>
      <c r="AG50" s="298"/>
      <c r="AH50" s="298"/>
      <c r="AI50" s="298"/>
      <c r="AJ50" s="298"/>
      <c r="AK50" s="298"/>
      <c r="AL50" s="298"/>
      <c r="AM50" s="298"/>
      <c r="AN50" s="62"/>
    </row>
    <row r="51" spans="1:40" ht="5.0999999999999996" customHeight="1" x14ac:dyDescent="0.45">
      <c r="A51" s="62"/>
      <c r="B51" s="59"/>
      <c r="C51" s="76">
        <v>2</v>
      </c>
      <c r="D51" s="76"/>
      <c r="E51" s="76">
        <v>3</v>
      </c>
      <c r="F51" s="76"/>
      <c r="G51" s="76"/>
      <c r="H51" s="76"/>
      <c r="I51" s="76">
        <v>4</v>
      </c>
      <c r="J51" s="76"/>
      <c r="K51" s="76"/>
      <c r="L51" s="76"/>
      <c r="M51" s="76"/>
      <c r="N51" s="76"/>
      <c r="O51" s="76">
        <v>5</v>
      </c>
      <c r="P51" s="76"/>
      <c r="Q51" s="76"/>
      <c r="R51" s="76"/>
      <c r="S51" s="76"/>
      <c r="T51" s="76"/>
      <c r="U51" s="76">
        <v>6</v>
      </c>
      <c r="V51" s="76"/>
      <c r="W51" s="76"/>
      <c r="X51" s="76"/>
      <c r="Y51" s="76"/>
      <c r="Z51" s="76"/>
      <c r="AA51" s="76">
        <v>7</v>
      </c>
      <c r="AB51" s="76"/>
      <c r="AC51" s="76"/>
      <c r="AD51" s="76"/>
      <c r="AE51" s="76"/>
      <c r="AF51" s="76"/>
      <c r="AG51" s="76">
        <v>8</v>
      </c>
      <c r="AH51" s="76"/>
      <c r="AI51" s="76"/>
      <c r="AJ51" s="76"/>
      <c r="AK51" s="76"/>
      <c r="AL51" s="76">
        <v>9</v>
      </c>
      <c r="AM51" s="96"/>
      <c r="AN51" s="62"/>
    </row>
    <row r="52" spans="1:40" ht="15" customHeight="1" x14ac:dyDescent="0.45">
      <c r="A52" s="60" t="s">
        <v>117</v>
      </c>
      <c r="B52" s="87"/>
      <c r="C52" s="88"/>
      <c r="D52" s="88"/>
      <c r="E52" s="88"/>
      <c r="F52" s="89"/>
      <c r="G52" s="88"/>
      <c r="H52" s="76"/>
      <c r="I52" s="76"/>
      <c r="J52" s="76"/>
      <c r="K52" s="76"/>
      <c r="L52" s="76"/>
      <c r="M52" s="76"/>
      <c r="N52" s="76"/>
      <c r="O52" s="76"/>
      <c r="P52" s="76"/>
      <c r="Q52" s="76"/>
      <c r="R52" s="76">
        <v>6</v>
      </c>
      <c r="S52" s="76"/>
      <c r="T52" s="76"/>
      <c r="U52" s="76"/>
      <c r="V52" s="76"/>
      <c r="W52" s="76"/>
      <c r="X52" s="76">
        <v>7</v>
      </c>
      <c r="Y52" s="76"/>
      <c r="Z52" s="76"/>
      <c r="AA52" s="76"/>
      <c r="AB52" s="76"/>
      <c r="AC52" s="76"/>
      <c r="AD52" s="76">
        <v>8</v>
      </c>
      <c r="AE52" s="76"/>
      <c r="AF52" s="76"/>
      <c r="AG52" s="77"/>
      <c r="AH52" s="77"/>
      <c r="AI52" s="77"/>
      <c r="AJ52" s="77">
        <v>9</v>
      </c>
      <c r="AK52" s="75"/>
      <c r="AL52" s="75"/>
      <c r="AM52" s="62"/>
    </row>
    <row r="53" spans="1:40" s="60" customFormat="1" ht="15" customHeight="1" x14ac:dyDescent="0.45">
      <c r="A53" s="60" t="s">
        <v>118</v>
      </c>
      <c r="B53" s="83"/>
      <c r="C53" s="83"/>
      <c r="D53" s="83"/>
      <c r="E53" s="83"/>
      <c r="F53" s="83"/>
      <c r="G53" s="83"/>
      <c r="H53" s="67"/>
      <c r="I53" s="67"/>
      <c r="J53" s="67"/>
      <c r="K53" s="67"/>
      <c r="L53" s="67"/>
      <c r="M53" s="67"/>
    </row>
    <row r="54" spans="1:40" s="60" customFormat="1" ht="15" customHeight="1" x14ac:dyDescent="0.45">
      <c r="A54" s="60" t="s">
        <v>119</v>
      </c>
      <c r="B54" s="83"/>
      <c r="C54" s="83"/>
      <c r="D54" s="83"/>
      <c r="E54" s="83"/>
      <c r="F54" s="83"/>
      <c r="G54" s="83"/>
      <c r="H54" s="67"/>
      <c r="I54" s="67"/>
      <c r="J54" s="67"/>
      <c r="K54" s="67"/>
      <c r="L54" s="67"/>
      <c r="M54" s="67"/>
    </row>
    <row r="55" spans="1:40" s="60" customFormat="1" ht="15" customHeight="1" x14ac:dyDescent="0.45">
      <c r="A55" s="60" t="s">
        <v>120</v>
      </c>
      <c r="B55" s="83"/>
      <c r="C55" s="83"/>
      <c r="D55" s="83"/>
      <c r="E55" s="83"/>
      <c r="F55" s="83"/>
      <c r="G55" s="83"/>
      <c r="H55" s="67"/>
      <c r="I55" s="67"/>
      <c r="J55" s="67"/>
      <c r="K55" s="67"/>
      <c r="L55" s="67"/>
      <c r="M55" s="67"/>
    </row>
    <row r="56" spans="1:40" s="60" customFormat="1" ht="15" customHeight="1" x14ac:dyDescent="0.45">
      <c r="A56" s="60" t="s">
        <v>121</v>
      </c>
      <c r="B56" s="83"/>
      <c r="C56" s="83"/>
      <c r="D56" s="83"/>
      <c r="E56" s="83"/>
      <c r="F56" s="83"/>
      <c r="G56" s="83"/>
      <c r="H56" s="67"/>
      <c r="I56" s="67"/>
      <c r="J56" s="67"/>
      <c r="K56" s="67"/>
      <c r="L56" s="67"/>
      <c r="M56" s="67"/>
    </row>
    <row r="57" spans="1:40" ht="15" customHeight="1" x14ac:dyDescent="0.45">
      <c r="A57" s="60" t="s">
        <v>122</v>
      </c>
      <c r="B57" s="90"/>
      <c r="C57" s="60"/>
      <c r="D57" s="60"/>
      <c r="E57" s="60"/>
      <c r="F57" s="60"/>
      <c r="G57" s="60"/>
    </row>
    <row r="58" spans="1:40" ht="15" customHeight="1" x14ac:dyDescent="0.45">
      <c r="A58" s="60" t="s">
        <v>123</v>
      </c>
      <c r="B58" s="90"/>
      <c r="C58" s="60"/>
      <c r="D58" s="60"/>
      <c r="E58" s="60"/>
      <c r="F58" s="60"/>
      <c r="G58" s="60"/>
    </row>
    <row r="59" spans="1:40" ht="15" customHeight="1" x14ac:dyDescent="0.45">
      <c r="A59" s="60"/>
      <c r="B59" s="74" t="s">
        <v>124</v>
      </c>
      <c r="C59" s="252" t="s">
        <v>125</v>
      </c>
      <c r="D59" s="252"/>
      <c r="E59" s="252"/>
      <c r="F59" s="60"/>
      <c r="G59" s="60"/>
    </row>
    <row r="60" spans="1:40" ht="15" customHeight="1" x14ac:dyDescent="0.45">
      <c r="A60" s="60"/>
      <c r="B60" s="93" t="s">
        <v>126</v>
      </c>
      <c r="C60" s="299" t="s">
        <v>127</v>
      </c>
      <c r="D60" s="299"/>
      <c r="E60" s="299"/>
      <c r="F60" s="60"/>
      <c r="G60" s="60"/>
    </row>
    <row r="61" spans="1:40" ht="15" customHeight="1" x14ac:dyDescent="0.45">
      <c r="A61" s="60"/>
      <c r="B61" s="93" t="s">
        <v>128</v>
      </c>
      <c r="C61" s="299" t="s">
        <v>129</v>
      </c>
      <c r="D61" s="299"/>
      <c r="E61" s="299"/>
      <c r="F61" s="60"/>
      <c r="G61" s="60"/>
    </row>
    <row r="62" spans="1:40" ht="15" customHeight="1" x14ac:dyDescent="0.45">
      <c r="A62" s="60"/>
      <c r="B62" s="93" t="s">
        <v>130</v>
      </c>
      <c r="C62" s="299" t="s">
        <v>131</v>
      </c>
      <c r="D62" s="299"/>
      <c r="E62" s="299"/>
      <c r="F62" s="60"/>
      <c r="G62" s="60"/>
    </row>
    <row r="63" spans="1:40" ht="15" customHeight="1" x14ac:dyDescent="0.45">
      <c r="A63" s="60"/>
      <c r="B63" s="93" t="s">
        <v>132</v>
      </c>
      <c r="C63" s="299" t="s">
        <v>133</v>
      </c>
      <c r="D63" s="299"/>
      <c r="E63" s="299"/>
      <c r="F63" s="60"/>
      <c r="G63" s="60"/>
    </row>
    <row r="64" spans="1:40" ht="15" customHeight="1" x14ac:dyDescent="0.45">
      <c r="A64" s="60"/>
      <c r="B64" s="60" t="s">
        <v>134</v>
      </c>
      <c r="C64" s="60"/>
      <c r="D64" s="60"/>
      <c r="E64" s="60"/>
      <c r="F64" s="60"/>
      <c r="G64" s="60"/>
    </row>
    <row r="65" spans="1:7" ht="15" customHeight="1" x14ac:dyDescent="0.45">
      <c r="A65" s="60"/>
      <c r="B65" s="60" t="s">
        <v>135</v>
      </c>
      <c r="C65" s="60"/>
      <c r="D65" s="60"/>
      <c r="E65" s="60"/>
      <c r="F65" s="60"/>
      <c r="G65" s="60"/>
    </row>
    <row r="66" spans="1:7" ht="15" customHeight="1" x14ac:dyDescent="0.45">
      <c r="A66" s="60"/>
      <c r="B66" s="60" t="s">
        <v>136</v>
      </c>
      <c r="C66" s="60"/>
      <c r="D66" s="60"/>
      <c r="E66" s="60"/>
      <c r="F66" s="60"/>
      <c r="G66" s="60"/>
    </row>
    <row r="67" spans="1:7" ht="15" customHeight="1" x14ac:dyDescent="0.45">
      <c r="A67" s="60" t="s">
        <v>137</v>
      </c>
      <c r="B67" s="90"/>
      <c r="C67" s="60"/>
      <c r="D67" s="60"/>
      <c r="E67" s="60"/>
      <c r="F67" s="60"/>
      <c r="G67" s="60"/>
    </row>
    <row r="68" spans="1:7" ht="15" customHeight="1" x14ac:dyDescent="0.45">
      <c r="A68" s="60" t="s">
        <v>138</v>
      </c>
      <c r="B68" s="90"/>
      <c r="C68" s="60"/>
      <c r="D68" s="60"/>
      <c r="E68" s="60"/>
      <c r="F68" s="60"/>
      <c r="G68" s="60"/>
    </row>
    <row r="69" spans="1:7" ht="15" customHeight="1" x14ac:dyDescent="0.45">
      <c r="A69" s="60" t="s">
        <v>139</v>
      </c>
      <c r="B69" s="90"/>
      <c r="C69" s="60"/>
      <c r="D69" s="60"/>
      <c r="E69" s="60"/>
      <c r="F69" s="60"/>
      <c r="G69" s="60"/>
    </row>
    <row r="70" spans="1:7" ht="15" customHeight="1" x14ac:dyDescent="0.45">
      <c r="A70" s="60" t="s">
        <v>140</v>
      </c>
      <c r="B70" s="90"/>
      <c r="C70" s="60"/>
      <c r="D70" s="60"/>
      <c r="E70" s="60"/>
      <c r="F70" s="60"/>
      <c r="G70" s="60"/>
    </row>
    <row r="71" spans="1:7" ht="15" customHeight="1" x14ac:dyDescent="0.45">
      <c r="A71" s="60" t="s">
        <v>141</v>
      </c>
      <c r="B71" s="90"/>
      <c r="C71" s="60"/>
      <c r="D71" s="60"/>
      <c r="E71" s="60"/>
      <c r="F71" s="60"/>
      <c r="G71" s="60"/>
    </row>
    <row r="72" spans="1:7" ht="15" customHeight="1" x14ac:dyDescent="0.45">
      <c r="A72" s="60" t="s">
        <v>142</v>
      </c>
      <c r="B72" s="90"/>
      <c r="C72" s="60"/>
      <c r="D72" s="60"/>
      <c r="E72" s="60"/>
      <c r="F72" s="60"/>
      <c r="G72" s="60"/>
    </row>
    <row r="73" spans="1:7" ht="15" customHeight="1" x14ac:dyDescent="0.45">
      <c r="A73" s="60"/>
      <c r="B73" s="60" t="s">
        <v>143</v>
      </c>
      <c r="C73" s="60"/>
      <c r="D73" s="60"/>
      <c r="E73" s="60"/>
      <c r="F73" s="60"/>
      <c r="G73" s="60"/>
    </row>
    <row r="74" spans="1:7" ht="15" customHeight="1" x14ac:dyDescent="0.45">
      <c r="A74" s="60"/>
      <c r="B74" s="60" t="s">
        <v>144</v>
      </c>
      <c r="C74" s="60"/>
      <c r="D74" s="60"/>
      <c r="E74" s="60"/>
      <c r="F74" s="60"/>
      <c r="G74" s="60"/>
    </row>
    <row r="75" spans="1:7" ht="15" customHeight="1" x14ac:dyDescent="0.45">
      <c r="A75" s="60" t="s">
        <v>145</v>
      </c>
      <c r="B75" s="90"/>
      <c r="C75" s="60"/>
      <c r="D75" s="60"/>
      <c r="E75" s="60"/>
      <c r="F75" s="60"/>
      <c r="G75" s="60"/>
    </row>
    <row r="76" spans="1:7" ht="15" customHeight="1" x14ac:dyDescent="0.45">
      <c r="A76" s="60" t="s">
        <v>146</v>
      </c>
      <c r="B76" s="90"/>
      <c r="C76" s="60"/>
      <c r="D76" s="60"/>
      <c r="E76" s="60"/>
      <c r="F76" s="60"/>
      <c r="G76" s="60"/>
    </row>
    <row r="77" spans="1:7" ht="15" customHeight="1" x14ac:dyDescent="0.45">
      <c r="A77" s="60" t="s">
        <v>147</v>
      </c>
      <c r="B77" s="90"/>
      <c r="C77" s="60"/>
      <c r="D77" s="60"/>
      <c r="E77" s="60"/>
      <c r="F77" s="60"/>
      <c r="G77" s="60"/>
    </row>
    <row r="78" spans="1:7" ht="15" customHeight="1" x14ac:dyDescent="0.45">
      <c r="A78" s="60" t="s">
        <v>148</v>
      </c>
      <c r="B78" s="90"/>
      <c r="C78" s="60"/>
      <c r="D78" s="60"/>
      <c r="E78" s="60"/>
      <c r="F78" s="60"/>
      <c r="G78" s="60"/>
    </row>
    <row r="79" spans="1:7" ht="15" customHeight="1" x14ac:dyDescent="0.45">
      <c r="A79" s="60" t="s">
        <v>149</v>
      </c>
      <c r="B79" s="90"/>
      <c r="C79" s="60"/>
      <c r="D79" s="60"/>
      <c r="E79" s="60"/>
      <c r="F79" s="60"/>
      <c r="G79" s="60"/>
    </row>
    <row r="80" spans="1:7" ht="15" customHeight="1" x14ac:dyDescent="0.45">
      <c r="A80" s="60" t="s">
        <v>150</v>
      </c>
      <c r="B80" s="90"/>
      <c r="C80" s="60"/>
      <c r="D80" s="60"/>
      <c r="E80" s="60"/>
      <c r="F80" s="60"/>
      <c r="G80" s="60"/>
    </row>
    <row r="81" spans="1:7" ht="15" customHeight="1" x14ac:dyDescent="0.45">
      <c r="A81" s="60" t="s">
        <v>151</v>
      </c>
      <c r="B81" s="90"/>
      <c r="C81" s="60"/>
      <c r="D81" s="60"/>
      <c r="E81" s="60"/>
      <c r="F81" s="60"/>
      <c r="G81" s="60"/>
    </row>
    <row r="82" spans="1:7" ht="15" customHeight="1" x14ac:dyDescent="0.45">
      <c r="A82" s="60" t="s">
        <v>152</v>
      </c>
      <c r="B82" s="90"/>
      <c r="C82" s="60"/>
      <c r="D82" s="60"/>
      <c r="E82" s="60"/>
      <c r="F82" s="60"/>
      <c r="G82" s="60"/>
    </row>
  </sheetData>
  <mergeCells count="130">
    <mergeCell ref="B9:B10"/>
    <mergeCell ref="F49:H49"/>
    <mergeCell ref="I49:K49"/>
    <mergeCell ref="L49:N49"/>
    <mergeCell ref="O49:Q49"/>
    <mergeCell ref="R49:T49"/>
    <mergeCell ref="U49:W49"/>
    <mergeCell ref="AD48:AF48"/>
    <mergeCell ref="AA47:AC47"/>
    <mergeCell ref="AD47:AF47"/>
    <mergeCell ref="C46:D46"/>
    <mergeCell ref="E46:H46"/>
    <mergeCell ref="I46:N46"/>
    <mergeCell ref="O46:T46"/>
    <mergeCell ref="U46:Z46"/>
    <mergeCell ref="AG48:AI48"/>
    <mergeCell ref="X49:Z49"/>
    <mergeCell ref="AA49:AC49"/>
    <mergeCell ref="AD49:AF49"/>
    <mergeCell ref="F48:H48"/>
    <mergeCell ref="AG47:AI47"/>
    <mergeCell ref="AJ47:AK47"/>
    <mergeCell ref="AJ48:AK48"/>
    <mergeCell ref="I48:K48"/>
    <mergeCell ref="L48:N48"/>
    <mergeCell ref="O48:Q48"/>
    <mergeCell ref="R48:T48"/>
    <mergeCell ref="U48:W48"/>
    <mergeCell ref="AG49:AI49"/>
    <mergeCell ref="AJ49:AK49"/>
    <mergeCell ref="X48:Z48"/>
    <mergeCell ref="AA48:AC48"/>
    <mergeCell ref="F47:H47"/>
    <mergeCell ref="I47:K47"/>
    <mergeCell ref="L47:N47"/>
    <mergeCell ref="O47:Q47"/>
    <mergeCell ref="R47:T47"/>
    <mergeCell ref="U47:W47"/>
    <mergeCell ref="X47:Z47"/>
    <mergeCell ref="C63:E63"/>
    <mergeCell ref="AG50:AK50"/>
    <mergeCell ref="AL50:AM50"/>
    <mergeCell ref="C59:E59"/>
    <mergeCell ref="C60:E60"/>
    <mergeCell ref="C61:E61"/>
    <mergeCell ref="C62:E62"/>
    <mergeCell ref="C50:D50"/>
    <mergeCell ref="E50:H50"/>
    <mergeCell ref="I50:N50"/>
    <mergeCell ref="O50:T50"/>
    <mergeCell ref="U50:Z50"/>
    <mergeCell ref="AA50:AF50"/>
    <mergeCell ref="AL46:AM46"/>
    <mergeCell ref="AA46:AF46"/>
    <mergeCell ref="AG46:AK46"/>
    <mergeCell ref="A31:E31"/>
    <mergeCell ref="AM31:AN32"/>
    <mergeCell ref="A32:E32"/>
    <mergeCell ref="A39:C39"/>
    <mergeCell ref="F39:H39"/>
    <mergeCell ref="I39:K39"/>
    <mergeCell ref="I43:K43"/>
    <mergeCell ref="AH43:AL43"/>
    <mergeCell ref="AM43:AN43"/>
    <mergeCell ref="N43:AG43"/>
    <mergeCell ref="AM39:AN39"/>
    <mergeCell ref="A40:C40"/>
    <mergeCell ref="F40:H40"/>
    <mergeCell ref="I40:K40"/>
    <mergeCell ref="AM40:AN42"/>
    <mergeCell ref="A41:C41"/>
    <mergeCell ref="A42:C42"/>
    <mergeCell ref="F42:H42"/>
    <mergeCell ref="I42:K42"/>
    <mergeCell ref="A7:A10"/>
    <mergeCell ref="C7:C10"/>
    <mergeCell ref="D7:D10"/>
    <mergeCell ref="E7:E10"/>
    <mergeCell ref="F7:AJ7"/>
    <mergeCell ref="AK7:AK10"/>
    <mergeCell ref="AM26:AN26"/>
    <mergeCell ref="AM27:AN27"/>
    <mergeCell ref="AL7:AL10"/>
    <mergeCell ref="AM7:AN10"/>
    <mergeCell ref="F8:L8"/>
    <mergeCell ref="M8:S8"/>
    <mergeCell ref="T8:Z8"/>
    <mergeCell ref="AA8:AG8"/>
    <mergeCell ref="AH8:AJ8"/>
    <mergeCell ref="AM11:AN11"/>
    <mergeCell ref="AM12:AN12"/>
    <mergeCell ref="AM13:AN13"/>
    <mergeCell ref="AM14:AN14"/>
    <mergeCell ref="AM15:AN15"/>
    <mergeCell ref="AM16:AN16"/>
    <mergeCell ref="AM17:AN17"/>
    <mergeCell ref="AM18:AN18"/>
    <mergeCell ref="B7:B8"/>
    <mergeCell ref="AK1:AN1"/>
    <mergeCell ref="M2:P2"/>
    <mergeCell ref="Q2:R2"/>
    <mergeCell ref="S2:T2"/>
    <mergeCell ref="U2:V2"/>
    <mergeCell ref="AK2:AN2"/>
    <mergeCell ref="AK3:AN3"/>
    <mergeCell ref="AK4:AN4"/>
    <mergeCell ref="AH5:AJ5"/>
    <mergeCell ref="AM28:AN28"/>
    <mergeCell ref="AM19:AN19"/>
    <mergeCell ref="AM20:AN20"/>
    <mergeCell ref="AM21:AN21"/>
    <mergeCell ref="AM22:AN22"/>
    <mergeCell ref="AM23:AN23"/>
    <mergeCell ref="AM24:AN24"/>
    <mergeCell ref="AM25:AN25"/>
    <mergeCell ref="AM29:AN29"/>
    <mergeCell ref="AM30:AN30"/>
    <mergeCell ref="M40:M42"/>
    <mergeCell ref="N40:P42"/>
    <mergeCell ref="Q40:AG40"/>
    <mergeCell ref="AH40:AI40"/>
    <mergeCell ref="AK40:AL40"/>
    <mergeCell ref="Q41:AG41"/>
    <mergeCell ref="AH41:AI41"/>
    <mergeCell ref="AK41:AL41"/>
    <mergeCell ref="Q42:AG42"/>
    <mergeCell ref="AH42:AI42"/>
    <mergeCell ref="AK42:AL42"/>
    <mergeCell ref="M39:AG39"/>
    <mergeCell ref="AH39:AL39"/>
  </mergeCells>
  <phoneticPr fontId="3"/>
  <dataValidations count="8">
    <dataValidation type="list" allowBlank="1" showInputMessage="1" showErrorMessage="1" sqref="C11:C30" xr:uid="{00000000-0002-0000-0500-000000000000}">
      <formula1>"A,B,C,D"</formula1>
    </dataValidation>
    <dataValidation operator="greaterThanOrEqual" allowBlank="1" showInputMessage="1" showErrorMessage="1" sqref="X38 I44 U38 I34:I37 L34:L36 L44" xr:uid="{00000000-0002-0000-0500-000001000000}"/>
    <dataValidation type="whole" operator="greaterThanOrEqual" allowBlank="1" showInputMessage="1" showErrorMessage="1" sqref="D40:F41" xr:uid="{00000000-0002-0000-0500-000002000000}">
      <formula1>0</formula1>
    </dataValidation>
    <dataValidation type="list" allowBlank="1" showInputMessage="1" showErrorMessage="1" sqref="AK4:AN4" xr:uid="{00000000-0002-0000-0500-000003000000}">
      <formula1>"予定,実績"</formula1>
    </dataValidation>
    <dataValidation type="list" allowBlank="1" showInputMessage="1" showErrorMessage="1" sqref="AK3:AN3" xr:uid="{00000000-0002-0000-0500-000004000000}">
      <formula1>"４週,歴月"</formula1>
    </dataValidation>
    <dataValidation type="list" allowBlank="1" showInputMessage="1" sqref="B13:B30" xr:uid="{00000000-0002-0000-0500-000005000000}">
      <formula1>INDIRECT($AK$1)</formula1>
    </dataValidation>
    <dataValidation type="list" allowBlank="1" showInputMessage="1" showErrorMessage="1" sqref="M40:M43" xr:uid="{0E19C823-B104-45EF-A46B-7A3F81F11915}">
      <formula1>"○"</formula1>
    </dataValidation>
    <dataValidation allowBlank="1" showInputMessage="1" sqref="B11:B12" xr:uid="{EDF199B1-94B8-4FF8-B2E5-474D0A5B7CFD}"/>
  </dataValidations>
  <printOptions horizontalCentered="1" verticalCentered="1"/>
  <pageMargins left="0.19685039370078741" right="0.19685039370078741" top="0.39370078740157483" bottom="0.19685039370078741" header="0.19685039370078741" footer="0.39370078740157483"/>
  <pageSetup paperSize="9" scale="74" fitToWidth="0" fitToHeight="0" orientation="landscape" r:id="rId1"/>
  <headerFooter alignWithMargins="0">
    <oddHeader>&amp;L&amp;"ＭＳ ゴシック,標準"&amp;10（参考様式）</oddHeader>
  </headerFooter>
  <rowBreaks count="1" manualBreakCount="1">
    <brk id="36" max="39" man="1"/>
  </row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84334A3-3495-4EAA-B3A3-193B7EAF28C3}">
  <dimension ref="A1:AN66"/>
  <sheetViews>
    <sheetView showGridLines="0" view="pageBreakPreview" zoomScaleNormal="100" zoomScaleSheetLayoutView="100" workbookViewId="0">
      <selection activeCell="M2" sqref="M2:T2"/>
    </sheetView>
  </sheetViews>
  <sheetFormatPr defaultColWidth="8.19921875" defaultRowHeight="21" customHeight="1" x14ac:dyDescent="0.45"/>
  <cols>
    <col min="1" max="1" width="2.59765625" style="59" customWidth="1"/>
    <col min="2" max="2" width="14.5" style="61" customWidth="1"/>
    <col min="3" max="3" width="6.59765625" style="59" customWidth="1"/>
    <col min="4" max="5" width="7.59765625" style="59" customWidth="1"/>
    <col min="6" max="36" width="2.59765625" style="59" customWidth="1"/>
    <col min="37" max="37" width="6.59765625" style="59" customWidth="1"/>
    <col min="38" max="39" width="7.59765625" style="59" customWidth="1"/>
    <col min="40" max="40" width="5.59765625" style="59" customWidth="1"/>
    <col min="41" max="16384" width="8.19921875" style="59"/>
  </cols>
  <sheetData>
    <row r="1" spans="1:40" ht="20.100000000000001" customHeight="1" x14ac:dyDescent="0.45">
      <c r="A1" s="91" t="s">
        <v>299</v>
      </c>
      <c r="C1" s="78"/>
      <c r="D1" s="78"/>
      <c r="E1" s="78"/>
      <c r="F1" s="78"/>
      <c r="G1" s="78"/>
      <c r="H1" s="78"/>
      <c r="I1" s="78"/>
      <c r="J1" s="78"/>
      <c r="K1" s="78"/>
      <c r="L1" s="78"/>
      <c r="M1" s="78"/>
      <c r="N1" s="78"/>
      <c r="O1" s="78"/>
      <c r="P1" s="78"/>
      <c r="Q1" s="78"/>
      <c r="R1" s="78"/>
      <c r="S1" s="78"/>
      <c r="T1" s="78"/>
      <c r="U1" s="78"/>
      <c r="V1" s="78"/>
      <c r="W1" s="78"/>
      <c r="X1" s="67"/>
      <c r="Y1" s="67"/>
      <c r="Z1" s="62"/>
      <c r="AA1" s="62"/>
      <c r="AB1" s="62"/>
      <c r="AC1" s="62"/>
      <c r="AD1" s="84"/>
      <c r="AE1" s="84"/>
      <c r="AF1" s="84"/>
      <c r="AG1" s="84"/>
      <c r="AH1" s="84"/>
      <c r="AI1" s="79" t="s">
        <v>91</v>
      </c>
      <c r="AJ1" s="79"/>
      <c r="AK1" s="240" t="s">
        <v>217</v>
      </c>
      <c r="AL1" s="240"/>
      <c r="AM1" s="240"/>
      <c r="AN1" s="240"/>
    </row>
    <row r="2" spans="1:40" ht="18" customHeight="1" x14ac:dyDescent="0.45">
      <c r="A2" s="62"/>
      <c r="B2" s="63"/>
      <c r="C2" s="63"/>
      <c r="D2" s="63"/>
      <c r="E2" s="63"/>
      <c r="F2" s="63"/>
      <c r="G2" s="63"/>
      <c r="H2" s="63"/>
      <c r="I2" s="63"/>
      <c r="J2" s="63"/>
      <c r="K2" s="63"/>
      <c r="L2" s="63"/>
      <c r="M2" s="241">
        <v>2026</v>
      </c>
      <c r="N2" s="241"/>
      <c r="O2" s="241"/>
      <c r="P2" s="241"/>
      <c r="Q2" s="242" t="s">
        <v>93</v>
      </c>
      <c r="R2" s="242"/>
      <c r="S2" s="241">
        <v>4</v>
      </c>
      <c r="T2" s="241"/>
      <c r="U2" s="242" t="s">
        <v>94</v>
      </c>
      <c r="V2" s="242"/>
      <c r="W2" s="63"/>
      <c r="X2" s="63"/>
      <c r="Y2" s="63"/>
      <c r="Z2" s="62"/>
      <c r="AA2" s="62"/>
      <c r="AC2" s="79"/>
      <c r="AD2" s="63"/>
      <c r="AE2" s="63"/>
      <c r="AF2" s="63"/>
      <c r="AG2" s="63"/>
      <c r="AH2" s="63"/>
      <c r="AI2" s="79" t="s">
        <v>95</v>
      </c>
      <c r="AJ2" s="79"/>
      <c r="AK2" s="243"/>
      <c r="AL2" s="243"/>
      <c r="AM2" s="243"/>
      <c r="AN2" s="243"/>
    </row>
    <row r="3" spans="1:40" ht="18" customHeight="1" x14ac:dyDescent="0.45">
      <c r="A3" s="82"/>
      <c r="B3" s="82"/>
      <c r="C3" s="82"/>
      <c r="D3" s="82"/>
      <c r="E3" s="82"/>
      <c r="F3" s="82"/>
      <c r="G3" s="82"/>
      <c r="H3" s="82"/>
      <c r="I3" s="82"/>
      <c r="J3" s="82"/>
      <c r="K3" s="82"/>
      <c r="L3" s="82"/>
      <c r="M3" s="82"/>
      <c r="N3" s="82"/>
      <c r="O3" s="82"/>
      <c r="P3" s="82"/>
      <c r="Q3" s="82"/>
      <c r="R3" s="82"/>
      <c r="S3" s="82"/>
      <c r="T3" s="82"/>
      <c r="U3" s="82"/>
      <c r="V3" s="82"/>
      <c r="W3" s="82"/>
      <c r="Y3" s="85"/>
      <c r="Z3" s="85"/>
      <c r="AA3" s="85"/>
      <c r="AB3" s="62"/>
      <c r="AC3" s="85"/>
      <c r="AD3" s="85"/>
      <c r="AE3" s="85"/>
      <c r="AF3" s="85"/>
      <c r="AG3" s="85"/>
      <c r="AH3" s="85"/>
      <c r="AI3" s="86" t="s">
        <v>96</v>
      </c>
      <c r="AJ3" s="79"/>
      <c r="AK3" s="244" t="s">
        <v>154</v>
      </c>
      <c r="AL3" s="244"/>
      <c r="AM3" s="244"/>
      <c r="AN3" s="244"/>
    </row>
    <row r="4" spans="1:40" ht="18" customHeight="1" x14ac:dyDescent="0.45">
      <c r="A4" s="82"/>
      <c r="B4" s="82"/>
      <c r="C4" s="82"/>
      <c r="D4" s="82"/>
      <c r="E4" s="82"/>
      <c r="F4" s="82"/>
      <c r="G4" s="82"/>
      <c r="H4" s="82"/>
      <c r="I4" s="82"/>
      <c r="J4" s="82"/>
      <c r="K4" s="82"/>
      <c r="L4" s="82"/>
      <c r="M4" s="82"/>
      <c r="N4" s="82"/>
      <c r="O4" s="82"/>
      <c r="P4" s="82"/>
      <c r="Q4" s="82"/>
      <c r="R4" s="82"/>
      <c r="S4" s="82"/>
      <c r="T4" s="82"/>
      <c r="U4" s="82"/>
      <c r="V4" s="82"/>
      <c r="W4" s="82"/>
      <c r="Y4" s="85"/>
      <c r="Z4" s="85"/>
      <c r="AA4" s="85"/>
      <c r="AB4" s="62"/>
      <c r="AC4" s="85"/>
      <c r="AD4" s="85"/>
      <c r="AE4" s="85"/>
      <c r="AF4" s="85"/>
      <c r="AG4" s="85"/>
      <c r="AH4" s="85"/>
      <c r="AI4" s="86" t="s">
        <v>97</v>
      </c>
      <c r="AJ4" s="79"/>
      <c r="AK4" s="244"/>
      <c r="AL4" s="244"/>
      <c r="AM4" s="244"/>
      <c r="AN4" s="244"/>
    </row>
    <row r="5" spans="1:40" ht="18" customHeight="1" x14ac:dyDescent="0.45">
      <c r="A5" s="82"/>
      <c r="B5" s="82"/>
      <c r="C5" s="82"/>
      <c r="D5" s="82"/>
      <c r="E5" s="82"/>
      <c r="F5" s="82"/>
      <c r="G5" s="82"/>
      <c r="H5" s="82"/>
      <c r="I5" s="82"/>
      <c r="J5" s="82"/>
      <c r="K5" s="82"/>
      <c r="L5" s="82"/>
      <c r="M5" s="82"/>
      <c r="N5" s="82"/>
      <c r="O5" s="82"/>
      <c r="P5" s="82"/>
      <c r="Q5" s="82"/>
      <c r="R5" s="82"/>
      <c r="S5" s="82"/>
      <c r="U5" s="82"/>
      <c r="V5" s="82"/>
      <c r="W5" s="82"/>
      <c r="Y5" s="85"/>
      <c r="Z5" s="85"/>
      <c r="AA5" s="85"/>
      <c r="AB5" s="62"/>
      <c r="AC5" s="85"/>
      <c r="AD5" s="85"/>
      <c r="AE5" s="85"/>
      <c r="AF5" s="85"/>
      <c r="AG5" s="86" t="s">
        <v>98</v>
      </c>
      <c r="AH5" s="245">
        <v>160</v>
      </c>
      <c r="AI5" s="245"/>
      <c r="AJ5" s="245"/>
      <c r="AK5" s="85" t="s">
        <v>99</v>
      </c>
      <c r="AL5" s="95"/>
      <c r="AM5" s="85" t="s">
        <v>100</v>
      </c>
      <c r="AN5" s="62"/>
    </row>
    <row r="6" spans="1:40" ht="9.9" customHeight="1" x14ac:dyDescent="0.45">
      <c r="A6" s="62"/>
      <c r="B6" s="66"/>
      <c r="C6" s="66"/>
      <c r="D6" s="66"/>
      <c r="E6" s="66"/>
      <c r="F6" s="66"/>
      <c r="G6" s="66"/>
      <c r="H6" s="66"/>
      <c r="I6" s="66"/>
      <c r="J6" s="66"/>
      <c r="K6" s="66"/>
      <c r="L6" s="66"/>
      <c r="M6" s="66"/>
      <c r="N6" s="66"/>
      <c r="O6" s="66"/>
      <c r="P6" s="66"/>
      <c r="Q6" s="66"/>
      <c r="R6" s="66"/>
      <c r="S6" s="66"/>
      <c r="T6" s="66"/>
      <c r="U6" s="66"/>
      <c r="V6" s="66"/>
      <c r="W6" s="66"/>
      <c r="X6" s="63"/>
      <c r="Y6" s="63"/>
      <c r="Z6" s="63"/>
      <c r="AA6" s="63"/>
      <c r="AB6" s="63"/>
      <c r="AC6" s="63"/>
      <c r="AD6" s="63"/>
      <c r="AE6" s="63"/>
      <c r="AF6" s="63"/>
      <c r="AG6" s="63"/>
      <c r="AH6" s="63"/>
      <c r="AI6" s="63"/>
      <c r="AJ6" s="63"/>
      <c r="AK6" s="63"/>
      <c r="AL6" s="63"/>
      <c r="AM6" s="62"/>
      <c r="AN6" s="62"/>
    </row>
    <row r="7" spans="1:40" ht="15" customHeight="1" x14ac:dyDescent="0.45">
      <c r="A7" s="246" t="s">
        <v>101</v>
      </c>
      <c r="B7" s="247" t="s">
        <v>102</v>
      </c>
      <c r="C7" s="249" t="s">
        <v>103</v>
      </c>
      <c r="D7" s="252" t="s">
        <v>104</v>
      </c>
      <c r="E7" s="253" t="s">
        <v>105</v>
      </c>
      <c r="F7" s="254" t="s">
        <v>106</v>
      </c>
      <c r="G7" s="254"/>
      <c r="H7" s="254"/>
      <c r="I7" s="254"/>
      <c r="J7" s="254"/>
      <c r="K7" s="254"/>
      <c r="L7" s="254"/>
      <c r="M7" s="254"/>
      <c r="N7" s="254"/>
      <c r="O7" s="254"/>
      <c r="P7" s="254"/>
      <c r="Q7" s="254"/>
      <c r="R7" s="254"/>
      <c r="S7" s="254"/>
      <c r="T7" s="254"/>
      <c r="U7" s="254"/>
      <c r="V7" s="254"/>
      <c r="W7" s="254"/>
      <c r="X7" s="254"/>
      <c r="Y7" s="254"/>
      <c r="Z7" s="254"/>
      <c r="AA7" s="254"/>
      <c r="AB7" s="254"/>
      <c r="AC7" s="254"/>
      <c r="AD7" s="254"/>
      <c r="AE7" s="254"/>
      <c r="AF7" s="254"/>
      <c r="AG7" s="254"/>
      <c r="AH7" s="254"/>
      <c r="AI7" s="254"/>
      <c r="AJ7" s="254"/>
      <c r="AK7" s="255" t="s">
        <v>107</v>
      </c>
      <c r="AL7" s="259" t="s">
        <v>108</v>
      </c>
      <c r="AM7" s="260" t="s">
        <v>109</v>
      </c>
      <c r="AN7" s="260"/>
    </row>
    <row r="8" spans="1:40" ht="15" customHeight="1" x14ac:dyDescent="0.45">
      <c r="A8" s="246"/>
      <c r="B8" s="248"/>
      <c r="C8" s="250"/>
      <c r="D8" s="252"/>
      <c r="E8" s="253"/>
      <c r="F8" s="252" t="s">
        <v>110</v>
      </c>
      <c r="G8" s="252"/>
      <c r="H8" s="252"/>
      <c r="I8" s="252"/>
      <c r="J8" s="252"/>
      <c r="K8" s="252"/>
      <c r="L8" s="252"/>
      <c r="M8" s="252" t="s">
        <v>111</v>
      </c>
      <c r="N8" s="252"/>
      <c r="O8" s="252"/>
      <c r="P8" s="252"/>
      <c r="Q8" s="252"/>
      <c r="R8" s="252"/>
      <c r="S8" s="252"/>
      <c r="T8" s="252" t="s">
        <v>112</v>
      </c>
      <c r="U8" s="252"/>
      <c r="V8" s="252"/>
      <c r="W8" s="252"/>
      <c r="X8" s="252"/>
      <c r="Y8" s="252"/>
      <c r="Z8" s="252"/>
      <c r="AA8" s="252" t="s">
        <v>113</v>
      </c>
      <c r="AB8" s="252"/>
      <c r="AC8" s="252"/>
      <c r="AD8" s="252"/>
      <c r="AE8" s="252"/>
      <c r="AF8" s="252"/>
      <c r="AG8" s="252"/>
      <c r="AH8" s="252" t="s">
        <v>114</v>
      </c>
      <c r="AI8" s="252"/>
      <c r="AJ8" s="252"/>
      <c r="AK8" s="255"/>
      <c r="AL8" s="259"/>
      <c r="AM8" s="260"/>
      <c r="AN8" s="260"/>
    </row>
    <row r="9" spans="1:40" ht="15" customHeight="1" x14ac:dyDescent="0.45">
      <c r="A9" s="246"/>
      <c r="B9" s="256" t="s">
        <v>155</v>
      </c>
      <c r="C9" s="250"/>
      <c r="D9" s="252"/>
      <c r="E9" s="253"/>
      <c r="F9" s="64">
        <f>DATE($M$2,$S$2,1)</f>
        <v>46113</v>
      </c>
      <c r="G9" s="64">
        <f>DATE($M$2,$S$2,2)</f>
        <v>46114</v>
      </c>
      <c r="H9" s="64">
        <f>DATE($M$2,$S$2,3)</f>
        <v>46115</v>
      </c>
      <c r="I9" s="64">
        <f>DATE($M$2,$S$2,4)</f>
        <v>46116</v>
      </c>
      <c r="J9" s="64">
        <f>DATE($M$2,$S$2,5)</f>
        <v>46117</v>
      </c>
      <c r="K9" s="64">
        <f>DATE($M$2,$S$2,6)</f>
        <v>46118</v>
      </c>
      <c r="L9" s="64">
        <f>DATE($M$2,$S$2,7)</f>
        <v>46119</v>
      </c>
      <c r="M9" s="64">
        <f>DATE($M$2,$S$2,8)</f>
        <v>46120</v>
      </c>
      <c r="N9" s="64">
        <f>DATE($M$2,$S$2,9)</f>
        <v>46121</v>
      </c>
      <c r="O9" s="64">
        <f>DATE($M$2,$S$2,10)</f>
        <v>46122</v>
      </c>
      <c r="P9" s="64">
        <f>DATE($M$2,$S$2,11)</f>
        <v>46123</v>
      </c>
      <c r="Q9" s="64">
        <f>DATE($M$2,$S$2,12)</f>
        <v>46124</v>
      </c>
      <c r="R9" s="64">
        <f>DATE($M$2,$S$2,13)</f>
        <v>46125</v>
      </c>
      <c r="S9" s="64">
        <f>DATE($M$2,$S$2,14)</f>
        <v>46126</v>
      </c>
      <c r="T9" s="64">
        <f>DATE($M$2,$S$2,15)</f>
        <v>46127</v>
      </c>
      <c r="U9" s="64">
        <f>DATE($M$2,$S$2,16)</f>
        <v>46128</v>
      </c>
      <c r="V9" s="64">
        <f>DATE($M$2,$S$2,17)</f>
        <v>46129</v>
      </c>
      <c r="W9" s="64">
        <f>DATE($M$2,$S$2,18)</f>
        <v>46130</v>
      </c>
      <c r="X9" s="64">
        <f>DATE($M$2,$S$2,19)</f>
        <v>46131</v>
      </c>
      <c r="Y9" s="64">
        <f>DATE($M$2,$S$2,20)</f>
        <v>46132</v>
      </c>
      <c r="Z9" s="64">
        <f>DATE($M$2,$S$2,21)</f>
        <v>46133</v>
      </c>
      <c r="AA9" s="64">
        <f>DATE($M$2,$S$2,22)</f>
        <v>46134</v>
      </c>
      <c r="AB9" s="64">
        <f>DATE($M$2,$S$2,23)</f>
        <v>46135</v>
      </c>
      <c r="AC9" s="64">
        <f>DATE($M$2,$S$2,24)</f>
        <v>46136</v>
      </c>
      <c r="AD9" s="64">
        <f>DATE($M$2,$S$2,25)</f>
        <v>46137</v>
      </c>
      <c r="AE9" s="64">
        <f>DATE($M$2,$S$2,26)</f>
        <v>46138</v>
      </c>
      <c r="AF9" s="64">
        <f>DATE($M$2,$S$2,27)</f>
        <v>46139</v>
      </c>
      <c r="AG9" s="64">
        <f>DATE($M$2,$S$2,28)</f>
        <v>46140</v>
      </c>
      <c r="AH9" s="64">
        <f>IF(DAY(EOMONTH(F9,0))&lt;29,"",DATE($M$2,$S$2,29))</f>
        <v>46141</v>
      </c>
      <c r="AI9" s="64">
        <f>IF(DAY(EOMONTH(F9,0))&lt;30,"",DATE($M$2,$S$2,30))</f>
        <v>46142</v>
      </c>
      <c r="AJ9" s="64" t="str">
        <f>IF(DAY(EOMONTH(F9,0))&lt;31,"",DATE($M$2,$S$2,31))</f>
        <v/>
      </c>
      <c r="AK9" s="255"/>
      <c r="AL9" s="259"/>
      <c r="AM9" s="260"/>
      <c r="AN9" s="260"/>
    </row>
    <row r="10" spans="1:40" ht="15" customHeight="1" x14ac:dyDescent="0.45">
      <c r="A10" s="246"/>
      <c r="B10" s="257"/>
      <c r="C10" s="251"/>
      <c r="D10" s="252"/>
      <c r="E10" s="253"/>
      <c r="F10" s="65">
        <f>DATE($M$2,$S$2,1)</f>
        <v>46113</v>
      </c>
      <c r="G10" s="65">
        <f>DATE($M$2,$S$2,2)</f>
        <v>46114</v>
      </c>
      <c r="H10" s="65">
        <f>DATE($M$2,$S$2,3)</f>
        <v>46115</v>
      </c>
      <c r="I10" s="65">
        <f>DATE($M$2,$S$2,4)</f>
        <v>46116</v>
      </c>
      <c r="J10" s="65">
        <f>DATE($M$2,$S$2,5)</f>
        <v>46117</v>
      </c>
      <c r="K10" s="65">
        <f>DATE($M$2,$S$2,6)</f>
        <v>46118</v>
      </c>
      <c r="L10" s="65">
        <f>DATE($M$2,$S$2,7)</f>
        <v>46119</v>
      </c>
      <c r="M10" s="65">
        <f>DATE($M$2,$S$2,8)</f>
        <v>46120</v>
      </c>
      <c r="N10" s="65">
        <f>DATE($M$2,$S$2,9)</f>
        <v>46121</v>
      </c>
      <c r="O10" s="65">
        <f>DATE($M$2,$S$2,10)</f>
        <v>46122</v>
      </c>
      <c r="P10" s="65">
        <f>DATE($M$2,$S$2,11)</f>
        <v>46123</v>
      </c>
      <c r="Q10" s="65">
        <f>DATE($M$2,$S$2,12)</f>
        <v>46124</v>
      </c>
      <c r="R10" s="65">
        <f>DATE($M$2,$S$2,13)</f>
        <v>46125</v>
      </c>
      <c r="S10" s="65">
        <f>DATE($M$2,$S$2,14)</f>
        <v>46126</v>
      </c>
      <c r="T10" s="65">
        <f>DATE($M$2,$S$2,15)</f>
        <v>46127</v>
      </c>
      <c r="U10" s="65">
        <f>DATE($M$2,$S$2,16)</f>
        <v>46128</v>
      </c>
      <c r="V10" s="65">
        <f>DATE($M$2,$S$2,17)</f>
        <v>46129</v>
      </c>
      <c r="W10" s="65">
        <f>DATE($M$2,$S$2,18)</f>
        <v>46130</v>
      </c>
      <c r="X10" s="65">
        <f>DATE($M$2,$S$2,19)</f>
        <v>46131</v>
      </c>
      <c r="Y10" s="65">
        <f>DATE($M$2,$S$2,20)</f>
        <v>46132</v>
      </c>
      <c r="Z10" s="65">
        <f>DATE($M$2,$S$2,21)</f>
        <v>46133</v>
      </c>
      <c r="AA10" s="65">
        <f>DATE($M$2,$S$2,22)</f>
        <v>46134</v>
      </c>
      <c r="AB10" s="65">
        <f>DATE($M$2,$S$2,23)</f>
        <v>46135</v>
      </c>
      <c r="AC10" s="65">
        <f>DATE($M$2,$S$2,24)</f>
        <v>46136</v>
      </c>
      <c r="AD10" s="65">
        <f>DATE($M$2,$S$2,25)</f>
        <v>46137</v>
      </c>
      <c r="AE10" s="65">
        <f>DATE($M$2,$S$2,26)</f>
        <v>46138</v>
      </c>
      <c r="AF10" s="65">
        <f>DATE($M$2,$S$2,27)</f>
        <v>46139</v>
      </c>
      <c r="AG10" s="65">
        <f>DATE($M$2,$S$2,28)</f>
        <v>46140</v>
      </c>
      <c r="AH10" s="65">
        <f>IF(DAY(EOMONTH(F10,0))&lt;29,"",DATE($M$2,$S$2,29))</f>
        <v>46141</v>
      </c>
      <c r="AI10" s="65">
        <f>IF(DAY(EOMONTH(F10,0))&lt;30,"",DATE($M$2,$S$2,30))</f>
        <v>46142</v>
      </c>
      <c r="AJ10" s="65" t="str">
        <f>IF(DAY(EOMONTH(F10,0))&lt;31,"",DATE($M$2,$S$2,31))</f>
        <v/>
      </c>
      <c r="AK10" s="255"/>
      <c r="AL10" s="259"/>
      <c r="AM10" s="260"/>
      <c r="AN10" s="260"/>
    </row>
    <row r="11" spans="1:40" ht="18" customHeight="1" x14ac:dyDescent="0.45">
      <c r="A11" s="73">
        <v>1</v>
      </c>
      <c r="B11" s="99" t="s">
        <v>156</v>
      </c>
      <c r="C11" s="81"/>
      <c r="D11" s="100"/>
      <c r="E11" s="101"/>
      <c r="F11" s="68"/>
      <c r="G11" s="68"/>
      <c r="H11" s="68"/>
      <c r="I11" s="68"/>
      <c r="J11" s="68"/>
      <c r="K11" s="68"/>
      <c r="L11" s="68"/>
      <c r="M11" s="68"/>
      <c r="N11" s="68"/>
      <c r="O11" s="68"/>
      <c r="P11" s="68"/>
      <c r="Q11" s="68"/>
      <c r="R11" s="68"/>
      <c r="S11" s="68"/>
      <c r="T11" s="68"/>
      <c r="U11" s="68"/>
      <c r="V11" s="68"/>
      <c r="W11" s="68"/>
      <c r="X11" s="68"/>
      <c r="Y11" s="68"/>
      <c r="Z11" s="68"/>
      <c r="AA11" s="68"/>
      <c r="AB11" s="68"/>
      <c r="AC11" s="68"/>
      <c r="AD11" s="68"/>
      <c r="AE11" s="68"/>
      <c r="AF11" s="68"/>
      <c r="AG11" s="68"/>
      <c r="AH11" s="68"/>
      <c r="AI11" s="68"/>
      <c r="AJ11" s="68"/>
      <c r="AK11" s="69">
        <f>+SUM(F11:AJ11)</f>
        <v>0</v>
      </c>
      <c r="AL11" s="70">
        <f>IF($AK$3="４週",AK11/4,AK11/(DAY(EOMONTH($F$9,0))/7))</f>
        <v>0</v>
      </c>
      <c r="AM11" s="258"/>
      <c r="AN11" s="258"/>
    </row>
    <row r="12" spans="1:40" ht="18" customHeight="1" x14ac:dyDescent="0.45">
      <c r="A12" s="73">
        <v>2</v>
      </c>
      <c r="B12" s="99"/>
      <c r="C12" s="81"/>
      <c r="D12" s="100"/>
      <c r="E12" s="101"/>
      <c r="F12" s="68"/>
      <c r="G12" s="68"/>
      <c r="H12" s="68"/>
      <c r="I12" s="68"/>
      <c r="J12" s="68"/>
      <c r="K12" s="68"/>
      <c r="L12" s="68"/>
      <c r="M12" s="68"/>
      <c r="N12" s="68"/>
      <c r="O12" s="68"/>
      <c r="P12" s="68"/>
      <c r="Q12" s="68"/>
      <c r="R12" s="68"/>
      <c r="S12" s="68"/>
      <c r="T12" s="68"/>
      <c r="U12" s="68"/>
      <c r="V12" s="68"/>
      <c r="W12" s="68"/>
      <c r="X12" s="68"/>
      <c r="Y12" s="68"/>
      <c r="Z12" s="68"/>
      <c r="AA12" s="68"/>
      <c r="AB12" s="68"/>
      <c r="AC12" s="68"/>
      <c r="AD12" s="68"/>
      <c r="AE12" s="68"/>
      <c r="AF12" s="68"/>
      <c r="AG12" s="68"/>
      <c r="AH12" s="68"/>
      <c r="AI12" s="68"/>
      <c r="AJ12" s="68"/>
      <c r="AK12" s="69">
        <f t="shared" ref="AK12:AK31" si="0">+SUM(F12:AJ12)</f>
        <v>0</v>
      </c>
      <c r="AL12" s="70">
        <f t="shared" ref="AL12:AL30" si="1">IF($AK$3="４週",AK12/4,AK12/(DAY(EOMONTH($F$9,0))/7))</f>
        <v>0</v>
      </c>
      <c r="AM12" s="258"/>
      <c r="AN12" s="258"/>
    </row>
    <row r="13" spans="1:40" ht="16.5" customHeight="1" x14ac:dyDescent="0.45">
      <c r="A13" s="73">
        <v>3</v>
      </c>
      <c r="B13" s="99"/>
      <c r="C13" s="81"/>
      <c r="D13" s="100"/>
      <c r="E13" s="101"/>
      <c r="F13" s="68"/>
      <c r="G13" s="68"/>
      <c r="H13" s="68"/>
      <c r="I13" s="68"/>
      <c r="J13" s="68"/>
      <c r="K13" s="68"/>
      <c r="L13" s="68"/>
      <c r="M13" s="68"/>
      <c r="N13" s="68"/>
      <c r="O13" s="68"/>
      <c r="P13" s="68"/>
      <c r="Q13" s="68"/>
      <c r="R13" s="68"/>
      <c r="S13" s="68"/>
      <c r="T13" s="68"/>
      <c r="U13" s="68"/>
      <c r="V13" s="68"/>
      <c r="W13" s="68"/>
      <c r="X13" s="68"/>
      <c r="Y13" s="68"/>
      <c r="Z13" s="68"/>
      <c r="AA13" s="68"/>
      <c r="AB13" s="68"/>
      <c r="AC13" s="68"/>
      <c r="AD13" s="68"/>
      <c r="AE13" s="68"/>
      <c r="AF13" s="68"/>
      <c r="AG13" s="68"/>
      <c r="AH13" s="68"/>
      <c r="AI13" s="68"/>
      <c r="AJ13" s="68"/>
      <c r="AK13" s="69">
        <f t="shared" si="0"/>
        <v>0</v>
      </c>
      <c r="AL13" s="70">
        <f t="shared" si="1"/>
        <v>0</v>
      </c>
      <c r="AM13" s="258"/>
      <c r="AN13" s="258"/>
    </row>
    <row r="14" spans="1:40" ht="18" customHeight="1" x14ac:dyDescent="0.45">
      <c r="A14" s="73">
        <v>4</v>
      </c>
      <c r="B14" s="99"/>
      <c r="C14" s="81"/>
      <c r="D14" s="100"/>
      <c r="E14" s="101"/>
      <c r="F14" s="68"/>
      <c r="G14" s="68"/>
      <c r="H14" s="68"/>
      <c r="I14" s="68"/>
      <c r="J14" s="68"/>
      <c r="K14" s="68"/>
      <c r="L14" s="68"/>
      <c r="M14" s="68"/>
      <c r="N14" s="68"/>
      <c r="O14" s="68"/>
      <c r="P14" s="68"/>
      <c r="Q14" s="68"/>
      <c r="R14" s="68"/>
      <c r="S14" s="68"/>
      <c r="T14" s="68"/>
      <c r="U14" s="68"/>
      <c r="V14" s="68"/>
      <c r="W14" s="68"/>
      <c r="X14" s="68"/>
      <c r="Y14" s="68"/>
      <c r="Z14" s="68"/>
      <c r="AA14" s="68"/>
      <c r="AB14" s="68"/>
      <c r="AC14" s="68"/>
      <c r="AD14" s="68"/>
      <c r="AE14" s="68"/>
      <c r="AF14" s="68"/>
      <c r="AG14" s="68"/>
      <c r="AH14" s="68"/>
      <c r="AI14" s="68"/>
      <c r="AJ14" s="68"/>
      <c r="AK14" s="69">
        <f t="shared" si="0"/>
        <v>0</v>
      </c>
      <c r="AL14" s="70">
        <f t="shared" si="1"/>
        <v>0</v>
      </c>
      <c r="AM14" s="258"/>
      <c r="AN14" s="258"/>
    </row>
    <row r="15" spans="1:40" ht="18" customHeight="1" x14ac:dyDescent="0.45">
      <c r="A15" s="73">
        <v>5</v>
      </c>
      <c r="B15" s="99"/>
      <c r="C15" s="81"/>
      <c r="D15" s="100"/>
      <c r="E15" s="101"/>
      <c r="F15" s="68"/>
      <c r="G15" s="68"/>
      <c r="H15" s="68"/>
      <c r="I15" s="68"/>
      <c r="J15" s="68"/>
      <c r="K15" s="68"/>
      <c r="L15" s="68"/>
      <c r="M15" s="68"/>
      <c r="N15" s="68"/>
      <c r="O15" s="68"/>
      <c r="P15" s="68"/>
      <c r="Q15" s="68"/>
      <c r="R15" s="68"/>
      <c r="S15" s="68"/>
      <c r="T15" s="68"/>
      <c r="U15" s="68"/>
      <c r="V15" s="68"/>
      <c r="W15" s="68"/>
      <c r="X15" s="68"/>
      <c r="Y15" s="68"/>
      <c r="Z15" s="68"/>
      <c r="AA15" s="68"/>
      <c r="AB15" s="68"/>
      <c r="AC15" s="68"/>
      <c r="AD15" s="68"/>
      <c r="AE15" s="68"/>
      <c r="AF15" s="68"/>
      <c r="AG15" s="68"/>
      <c r="AH15" s="68"/>
      <c r="AI15" s="68"/>
      <c r="AJ15" s="68"/>
      <c r="AK15" s="69">
        <f t="shared" si="0"/>
        <v>0</v>
      </c>
      <c r="AL15" s="70">
        <f t="shared" si="1"/>
        <v>0</v>
      </c>
      <c r="AM15" s="258"/>
      <c r="AN15" s="258"/>
    </row>
    <row r="16" spans="1:40" ht="18" customHeight="1" x14ac:dyDescent="0.45">
      <c r="A16" s="73">
        <v>6</v>
      </c>
      <c r="B16" s="99"/>
      <c r="C16" s="81"/>
      <c r="D16" s="100"/>
      <c r="E16" s="101"/>
      <c r="F16" s="68"/>
      <c r="G16" s="68"/>
      <c r="H16" s="68"/>
      <c r="I16" s="68"/>
      <c r="J16" s="68"/>
      <c r="K16" s="68"/>
      <c r="L16" s="68"/>
      <c r="M16" s="68"/>
      <c r="N16" s="68"/>
      <c r="O16" s="68"/>
      <c r="P16" s="68"/>
      <c r="Q16" s="68"/>
      <c r="R16" s="68"/>
      <c r="S16" s="68"/>
      <c r="T16" s="68"/>
      <c r="U16" s="68"/>
      <c r="V16" s="68"/>
      <c r="W16" s="68"/>
      <c r="X16" s="68"/>
      <c r="Y16" s="68"/>
      <c r="Z16" s="68"/>
      <c r="AA16" s="68"/>
      <c r="AB16" s="68"/>
      <c r="AC16" s="68"/>
      <c r="AD16" s="68"/>
      <c r="AE16" s="68"/>
      <c r="AF16" s="68"/>
      <c r="AG16" s="68"/>
      <c r="AH16" s="68"/>
      <c r="AI16" s="68"/>
      <c r="AJ16" s="68"/>
      <c r="AK16" s="69">
        <f t="shared" si="0"/>
        <v>0</v>
      </c>
      <c r="AL16" s="70">
        <f t="shared" si="1"/>
        <v>0</v>
      </c>
      <c r="AM16" s="258"/>
      <c r="AN16" s="258"/>
    </row>
    <row r="17" spans="1:40" ht="18" customHeight="1" x14ac:dyDescent="0.45">
      <c r="A17" s="73">
        <v>7</v>
      </c>
      <c r="B17" s="99"/>
      <c r="C17" s="81"/>
      <c r="D17" s="100"/>
      <c r="E17" s="101"/>
      <c r="F17" s="68"/>
      <c r="G17" s="68"/>
      <c r="H17" s="68"/>
      <c r="I17" s="68"/>
      <c r="J17" s="68"/>
      <c r="K17" s="68"/>
      <c r="L17" s="68"/>
      <c r="M17" s="68"/>
      <c r="N17" s="68"/>
      <c r="O17" s="68"/>
      <c r="P17" s="68"/>
      <c r="Q17" s="68"/>
      <c r="R17" s="68"/>
      <c r="S17" s="68"/>
      <c r="T17" s="68"/>
      <c r="U17" s="68"/>
      <c r="V17" s="68"/>
      <c r="W17" s="68"/>
      <c r="X17" s="68"/>
      <c r="Y17" s="68"/>
      <c r="Z17" s="68"/>
      <c r="AA17" s="68"/>
      <c r="AB17" s="68"/>
      <c r="AC17" s="68"/>
      <c r="AD17" s="68"/>
      <c r="AE17" s="68"/>
      <c r="AF17" s="68"/>
      <c r="AG17" s="68"/>
      <c r="AH17" s="68"/>
      <c r="AI17" s="68"/>
      <c r="AJ17" s="68"/>
      <c r="AK17" s="69">
        <f t="shared" si="0"/>
        <v>0</v>
      </c>
      <c r="AL17" s="70">
        <f t="shared" si="1"/>
        <v>0</v>
      </c>
      <c r="AM17" s="258"/>
      <c r="AN17" s="258"/>
    </row>
    <row r="18" spans="1:40" ht="18" customHeight="1" x14ac:dyDescent="0.45">
      <c r="A18" s="73">
        <v>8</v>
      </c>
      <c r="B18" s="99"/>
      <c r="C18" s="81"/>
      <c r="D18" s="100"/>
      <c r="E18" s="101"/>
      <c r="F18" s="68"/>
      <c r="G18" s="68"/>
      <c r="H18" s="68"/>
      <c r="I18" s="68"/>
      <c r="J18" s="68"/>
      <c r="K18" s="68"/>
      <c r="L18" s="68"/>
      <c r="M18" s="68"/>
      <c r="N18" s="68"/>
      <c r="O18" s="68"/>
      <c r="P18" s="68"/>
      <c r="Q18" s="68"/>
      <c r="R18" s="68"/>
      <c r="S18" s="68"/>
      <c r="T18" s="68"/>
      <c r="U18" s="68"/>
      <c r="V18" s="68"/>
      <c r="W18" s="68"/>
      <c r="X18" s="68"/>
      <c r="Y18" s="68"/>
      <c r="Z18" s="68"/>
      <c r="AA18" s="68"/>
      <c r="AB18" s="68"/>
      <c r="AC18" s="68"/>
      <c r="AD18" s="68"/>
      <c r="AE18" s="68"/>
      <c r="AF18" s="68"/>
      <c r="AG18" s="68"/>
      <c r="AH18" s="68"/>
      <c r="AI18" s="68"/>
      <c r="AJ18" s="68"/>
      <c r="AK18" s="69">
        <f t="shared" si="0"/>
        <v>0</v>
      </c>
      <c r="AL18" s="70">
        <f t="shared" si="1"/>
        <v>0</v>
      </c>
      <c r="AM18" s="258"/>
      <c r="AN18" s="258"/>
    </row>
    <row r="19" spans="1:40" ht="18" customHeight="1" x14ac:dyDescent="0.45">
      <c r="A19" s="73">
        <v>9</v>
      </c>
      <c r="B19" s="99"/>
      <c r="C19" s="81"/>
      <c r="D19" s="100"/>
      <c r="E19" s="101"/>
      <c r="F19" s="68"/>
      <c r="G19" s="68"/>
      <c r="H19" s="68"/>
      <c r="I19" s="68"/>
      <c r="J19" s="68"/>
      <c r="K19" s="68"/>
      <c r="L19" s="68"/>
      <c r="M19" s="68"/>
      <c r="N19" s="68"/>
      <c r="O19" s="68"/>
      <c r="P19" s="68"/>
      <c r="Q19" s="68"/>
      <c r="R19" s="68"/>
      <c r="S19" s="68"/>
      <c r="T19" s="68"/>
      <c r="U19" s="68"/>
      <c r="V19" s="68"/>
      <c r="W19" s="68"/>
      <c r="X19" s="68"/>
      <c r="Y19" s="68"/>
      <c r="Z19" s="68"/>
      <c r="AA19" s="68"/>
      <c r="AB19" s="68"/>
      <c r="AC19" s="68"/>
      <c r="AD19" s="68"/>
      <c r="AE19" s="68"/>
      <c r="AF19" s="68"/>
      <c r="AG19" s="68"/>
      <c r="AH19" s="68"/>
      <c r="AI19" s="68"/>
      <c r="AJ19" s="68"/>
      <c r="AK19" s="69">
        <f t="shared" si="0"/>
        <v>0</v>
      </c>
      <c r="AL19" s="70">
        <f t="shared" si="1"/>
        <v>0</v>
      </c>
      <c r="AM19" s="258"/>
      <c r="AN19" s="258"/>
    </row>
    <row r="20" spans="1:40" ht="18" customHeight="1" x14ac:dyDescent="0.45">
      <c r="A20" s="73">
        <v>10</v>
      </c>
      <c r="B20" s="99"/>
      <c r="C20" s="81"/>
      <c r="D20" s="100"/>
      <c r="E20" s="101"/>
      <c r="F20" s="68"/>
      <c r="G20" s="68"/>
      <c r="H20" s="68"/>
      <c r="I20" s="68"/>
      <c r="J20" s="68"/>
      <c r="K20" s="68"/>
      <c r="L20" s="68"/>
      <c r="M20" s="68"/>
      <c r="N20" s="68"/>
      <c r="O20" s="68"/>
      <c r="P20" s="68"/>
      <c r="Q20" s="68"/>
      <c r="R20" s="68"/>
      <c r="S20" s="68"/>
      <c r="T20" s="68"/>
      <c r="U20" s="68"/>
      <c r="V20" s="68"/>
      <c r="W20" s="68"/>
      <c r="X20" s="68"/>
      <c r="Y20" s="68"/>
      <c r="Z20" s="68"/>
      <c r="AA20" s="68"/>
      <c r="AB20" s="68"/>
      <c r="AC20" s="68"/>
      <c r="AD20" s="68"/>
      <c r="AE20" s="68"/>
      <c r="AF20" s="68"/>
      <c r="AG20" s="68"/>
      <c r="AH20" s="68"/>
      <c r="AI20" s="68"/>
      <c r="AJ20" s="68"/>
      <c r="AK20" s="69">
        <f t="shared" si="0"/>
        <v>0</v>
      </c>
      <c r="AL20" s="70">
        <f t="shared" si="1"/>
        <v>0</v>
      </c>
      <c r="AM20" s="258"/>
      <c r="AN20" s="258"/>
    </row>
    <row r="21" spans="1:40" ht="18" customHeight="1" x14ac:dyDescent="0.45">
      <c r="A21" s="73">
        <v>11</v>
      </c>
      <c r="B21" s="99"/>
      <c r="C21" s="81"/>
      <c r="D21" s="100"/>
      <c r="E21" s="101"/>
      <c r="F21" s="68"/>
      <c r="G21" s="68"/>
      <c r="H21" s="68"/>
      <c r="I21" s="68"/>
      <c r="J21" s="68"/>
      <c r="K21" s="68"/>
      <c r="L21" s="68"/>
      <c r="M21" s="68"/>
      <c r="N21" s="68"/>
      <c r="O21" s="68"/>
      <c r="P21" s="68"/>
      <c r="Q21" s="68"/>
      <c r="R21" s="68"/>
      <c r="S21" s="68"/>
      <c r="T21" s="68"/>
      <c r="U21" s="68"/>
      <c r="V21" s="68"/>
      <c r="W21" s="68"/>
      <c r="X21" s="68"/>
      <c r="Y21" s="68"/>
      <c r="Z21" s="68"/>
      <c r="AA21" s="68"/>
      <c r="AB21" s="68"/>
      <c r="AC21" s="68"/>
      <c r="AD21" s="68"/>
      <c r="AE21" s="68"/>
      <c r="AF21" s="68"/>
      <c r="AG21" s="68"/>
      <c r="AH21" s="68"/>
      <c r="AI21" s="68"/>
      <c r="AJ21" s="68"/>
      <c r="AK21" s="69">
        <f t="shared" si="0"/>
        <v>0</v>
      </c>
      <c r="AL21" s="70">
        <f t="shared" si="1"/>
        <v>0</v>
      </c>
      <c r="AM21" s="258"/>
      <c r="AN21" s="258"/>
    </row>
    <row r="22" spans="1:40" ht="18" customHeight="1" x14ac:dyDescent="0.45">
      <c r="A22" s="73">
        <v>12</v>
      </c>
      <c r="B22" s="99"/>
      <c r="C22" s="81"/>
      <c r="D22" s="100"/>
      <c r="E22" s="101"/>
      <c r="F22" s="68"/>
      <c r="G22" s="68"/>
      <c r="H22" s="68"/>
      <c r="I22" s="68"/>
      <c r="J22" s="68"/>
      <c r="K22" s="68"/>
      <c r="L22" s="68"/>
      <c r="M22" s="68"/>
      <c r="N22" s="68"/>
      <c r="O22" s="68"/>
      <c r="P22" s="68"/>
      <c r="Q22" s="68"/>
      <c r="R22" s="68"/>
      <c r="S22" s="68"/>
      <c r="T22" s="68"/>
      <c r="U22" s="68"/>
      <c r="V22" s="68"/>
      <c r="W22" s="68"/>
      <c r="X22" s="68"/>
      <c r="Y22" s="68"/>
      <c r="Z22" s="68"/>
      <c r="AA22" s="68"/>
      <c r="AB22" s="68"/>
      <c r="AC22" s="68"/>
      <c r="AD22" s="68"/>
      <c r="AE22" s="68"/>
      <c r="AF22" s="68"/>
      <c r="AG22" s="68"/>
      <c r="AH22" s="68"/>
      <c r="AI22" s="68"/>
      <c r="AJ22" s="68"/>
      <c r="AK22" s="69">
        <f t="shared" si="0"/>
        <v>0</v>
      </c>
      <c r="AL22" s="70">
        <f t="shared" si="1"/>
        <v>0</v>
      </c>
      <c r="AM22" s="258"/>
      <c r="AN22" s="258"/>
    </row>
    <row r="23" spans="1:40" ht="18" customHeight="1" x14ac:dyDescent="0.45">
      <c r="A23" s="73">
        <v>13</v>
      </c>
      <c r="B23" s="99"/>
      <c r="C23" s="81"/>
      <c r="D23" s="100"/>
      <c r="E23" s="101"/>
      <c r="F23" s="68"/>
      <c r="G23" s="68"/>
      <c r="H23" s="68"/>
      <c r="I23" s="68"/>
      <c r="J23" s="68"/>
      <c r="K23" s="68"/>
      <c r="L23" s="68"/>
      <c r="M23" s="68"/>
      <c r="N23" s="68"/>
      <c r="O23" s="68"/>
      <c r="P23" s="68"/>
      <c r="Q23" s="68"/>
      <c r="R23" s="68"/>
      <c r="S23" s="68"/>
      <c r="T23" s="68"/>
      <c r="U23" s="68"/>
      <c r="V23" s="68"/>
      <c r="W23" s="68"/>
      <c r="X23" s="68"/>
      <c r="Y23" s="68"/>
      <c r="Z23" s="68"/>
      <c r="AA23" s="68"/>
      <c r="AB23" s="68"/>
      <c r="AC23" s="68"/>
      <c r="AD23" s="68"/>
      <c r="AE23" s="68"/>
      <c r="AF23" s="68"/>
      <c r="AG23" s="68"/>
      <c r="AH23" s="68"/>
      <c r="AI23" s="68"/>
      <c r="AJ23" s="68"/>
      <c r="AK23" s="69">
        <f t="shared" si="0"/>
        <v>0</v>
      </c>
      <c r="AL23" s="70">
        <f t="shared" si="1"/>
        <v>0</v>
      </c>
      <c r="AM23" s="258"/>
      <c r="AN23" s="258"/>
    </row>
    <row r="24" spans="1:40" ht="18" customHeight="1" x14ac:dyDescent="0.45">
      <c r="A24" s="73">
        <v>14</v>
      </c>
      <c r="B24" s="99"/>
      <c r="C24" s="81"/>
      <c r="D24" s="100"/>
      <c r="E24" s="101"/>
      <c r="F24" s="68"/>
      <c r="G24" s="68"/>
      <c r="H24" s="68"/>
      <c r="I24" s="68"/>
      <c r="J24" s="68"/>
      <c r="K24" s="68"/>
      <c r="L24" s="68"/>
      <c r="M24" s="68"/>
      <c r="N24" s="68"/>
      <c r="O24" s="68"/>
      <c r="P24" s="68"/>
      <c r="Q24" s="68"/>
      <c r="R24" s="68"/>
      <c r="S24" s="68"/>
      <c r="T24" s="68"/>
      <c r="U24" s="68"/>
      <c r="V24" s="68"/>
      <c r="W24" s="68"/>
      <c r="X24" s="68"/>
      <c r="Y24" s="68"/>
      <c r="Z24" s="68"/>
      <c r="AA24" s="68"/>
      <c r="AB24" s="68"/>
      <c r="AC24" s="68"/>
      <c r="AD24" s="68"/>
      <c r="AE24" s="68"/>
      <c r="AF24" s="68"/>
      <c r="AG24" s="68"/>
      <c r="AH24" s="68"/>
      <c r="AI24" s="68"/>
      <c r="AJ24" s="68"/>
      <c r="AK24" s="69">
        <f t="shared" si="0"/>
        <v>0</v>
      </c>
      <c r="AL24" s="70">
        <f t="shared" si="1"/>
        <v>0</v>
      </c>
      <c r="AM24" s="258"/>
      <c r="AN24" s="258"/>
    </row>
    <row r="25" spans="1:40" ht="18" customHeight="1" x14ac:dyDescent="0.45">
      <c r="A25" s="73">
        <v>15</v>
      </c>
      <c r="B25" s="99"/>
      <c r="C25" s="81"/>
      <c r="D25" s="100"/>
      <c r="E25" s="101"/>
      <c r="F25" s="68"/>
      <c r="G25" s="68"/>
      <c r="H25" s="68"/>
      <c r="I25" s="68"/>
      <c r="J25" s="68"/>
      <c r="K25" s="68"/>
      <c r="L25" s="68"/>
      <c r="M25" s="68"/>
      <c r="N25" s="68"/>
      <c r="O25" s="68"/>
      <c r="P25" s="68"/>
      <c r="Q25" s="68"/>
      <c r="R25" s="68"/>
      <c r="S25" s="68"/>
      <c r="T25" s="68"/>
      <c r="U25" s="68"/>
      <c r="V25" s="68"/>
      <c r="W25" s="68"/>
      <c r="X25" s="68"/>
      <c r="Y25" s="68"/>
      <c r="Z25" s="68"/>
      <c r="AA25" s="68"/>
      <c r="AB25" s="68"/>
      <c r="AC25" s="68"/>
      <c r="AD25" s="68"/>
      <c r="AE25" s="68"/>
      <c r="AF25" s="68"/>
      <c r="AG25" s="68"/>
      <c r="AH25" s="68"/>
      <c r="AI25" s="68"/>
      <c r="AJ25" s="68"/>
      <c r="AK25" s="69">
        <f t="shared" si="0"/>
        <v>0</v>
      </c>
      <c r="AL25" s="70">
        <f t="shared" si="1"/>
        <v>0</v>
      </c>
      <c r="AM25" s="258"/>
      <c r="AN25" s="258"/>
    </row>
    <row r="26" spans="1:40" ht="18" customHeight="1" x14ac:dyDescent="0.45">
      <c r="A26" s="73">
        <v>16</v>
      </c>
      <c r="B26" s="99"/>
      <c r="C26" s="81"/>
      <c r="D26" s="100"/>
      <c r="E26" s="101"/>
      <c r="F26" s="68"/>
      <c r="G26" s="68"/>
      <c r="H26" s="68"/>
      <c r="I26" s="68"/>
      <c r="J26" s="68"/>
      <c r="K26" s="68"/>
      <c r="L26" s="68"/>
      <c r="M26" s="68"/>
      <c r="N26" s="68"/>
      <c r="O26" s="68"/>
      <c r="P26" s="68"/>
      <c r="Q26" s="68"/>
      <c r="R26" s="68"/>
      <c r="S26" s="68"/>
      <c r="T26" s="68"/>
      <c r="U26" s="68"/>
      <c r="V26" s="68"/>
      <c r="W26" s="68"/>
      <c r="X26" s="68"/>
      <c r="Y26" s="68"/>
      <c r="Z26" s="68"/>
      <c r="AA26" s="68"/>
      <c r="AB26" s="68"/>
      <c r="AC26" s="68"/>
      <c r="AD26" s="68"/>
      <c r="AE26" s="68"/>
      <c r="AF26" s="68"/>
      <c r="AG26" s="68"/>
      <c r="AH26" s="68"/>
      <c r="AI26" s="68"/>
      <c r="AJ26" s="68"/>
      <c r="AK26" s="69">
        <f t="shared" si="0"/>
        <v>0</v>
      </c>
      <c r="AL26" s="70">
        <f t="shared" si="1"/>
        <v>0</v>
      </c>
      <c r="AM26" s="258"/>
      <c r="AN26" s="258"/>
    </row>
    <row r="27" spans="1:40" ht="18" customHeight="1" x14ac:dyDescent="0.45">
      <c r="A27" s="73">
        <v>17</v>
      </c>
      <c r="B27" s="99"/>
      <c r="C27" s="81"/>
      <c r="D27" s="100"/>
      <c r="E27" s="101"/>
      <c r="F27" s="68"/>
      <c r="G27" s="68"/>
      <c r="H27" s="68"/>
      <c r="I27" s="68"/>
      <c r="J27" s="68"/>
      <c r="K27" s="68"/>
      <c r="L27" s="68"/>
      <c r="M27" s="68"/>
      <c r="N27" s="68"/>
      <c r="O27" s="68"/>
      <c r="P27" s="68"/>
      <c r="Q27" s="68"/>
      <c r="R27" s="68"/>
      <c r="S27" s="68"/>
      <c r="T27" s="68"/>
      <c r="U27" s="68"/>
      <c r="V27" s="68"/>
      <c r="W27" s="68"/>
      <c r="X27" s="68"/>
      <c r="Y27" s="68"/>
      <c r="Z27" s="68"/>
      <c r="AA27" s="68"/>
      <c r="AB27" s="68"/>
      <c r="AC27" s="68"/>
      <c r="AD27" s="68"/>
      <c r="AE27" s="68"/>
      <c r="AF27" s="68"/>
      <c r="AG27" s="68"/>
      <c r="AH27" s="68"/>
      <c r="AI27" s="68"/>
      <c r="AJ27" s="68"/>
      <c r="AK27" s="69">
        <f t="shared" si="0"/>
        <v>0</v>
      </c>
      <c r="AL27" s="70">
        <f t="shared" si="1"/>
        <v>0</v>
      </c>
      <c r="AM27" s="258"/>
      <c r="AN27" s="258"/>
    </row>
    <row r="28" spans="1:40" ht="18" customHeight="1" x14ac:dyDescent="0.45">
      <c r="A28" s="73">
        <v>18</v>
      </c>
      <c r="B28" s="99"/>
      <c r="C28" s="81"/>
      <c r="D28" s="100"/>
      <c r="E28" s="101"/>
      <c r="F28" s="68"/>
      <c r="G28" s="68"/>
      <c r="H28" s="68"/>
      <c r="I28" s="68"/>
      <c r="J28" s="68"/>
      <c r="K28" s="68"/>
      <c r="L28" s="68"/>
      <c r="M28" s="68"/>
      <c r="N28" s="68"/>
      <c r="O28" s="68"/>
      <c r="P28" s="68"/>
      <c r="Q28" s="68"/>
      <c r="R28" s="68"/>
      <c r="S28" s="68"/>
      <c r="T28" s="68"/>
      <c r="U28" s="68"/>
      <c r="V28" s="68"/>
      <c r="W28" s="68"/>
      <c r="X28" s="68"/>
      <c r="Y28" s="68"/>
      <c r="Z28" s="68"/>
      <c r="AA28" s="68"/>
      <c r="AB28" s="68"/>
      <c r="AC28" s="68"/>
      <c r="AD28" s="68"/>
      <c r="AE28" s="68"/>
      <c r="AF28" s="68"/>
      <c r="AG28" s="68"/>
      <c r="AH28" s="68"/>
      <c r="AI28" s="68"/>
      <c r="AJ28" s="68"/>
      <c r="AK28" s="69">
        <f t="shared" si="0"/>
        <v>0</v>
      </c>
      <c r="AL28" s="70">
        <f t="shared" si="1"/>
        <v>0</v>
      </c>
      <c r="AM28" s="258"/>
      <c r="AN28" s="258"/>
    </row>
    <row r="29" spans="1:40" ht="18" customHeight="1" x14ac:dyDescent="0.45">
      <c r="A29" s="73">
        <v>19</v>
      </c>
      <c r="B29" s="99"/>
      <c r="C29" s="81"/>
      <c r="D29" s="100"/>
      <c r="E29" s="101"/>
      <c r="F29" s="68"/>
      <c r="G29" s="68"/>
      <c r="H29" s="68"/>
      <c r="I29" s="68"/>
      <c r="J29" s="68"/>
      <c r="K29" s="68"/>
      <c r="L29" s="68"/>
      <c r="M29" s="68"/>
      <c r="N29" s="68"/>
      <c r="O29" s="68"/>
      <c r="P29" s="68"/>
      <c r="Q29" s="68"/>
      <c r="R29" s="68"/>
      <c r="S29" s="68"/>
      <c r="T29" s="68"/>
      <c r="U29" s="68"/>
      <c r="V29" s="68"/>
      <c r="W29" s="68"/>
      <c r="X29" s="68"/>
      <c r="Y29" s="68"/>
      <c r="Z29" s="68"/>
      <c r="AA29" s="68"/>
      <c r="AB29" s="68"/>
      <c r="AC29" s="68"/>
      <c r="AD29" s="68"/>
      <c r="AE29" s="68"/>
      <c r="AF29" s="68"/>
      <c r="AG29" s="68"/>
      <c r="AH29" s="68"/>
      <c r="AI29" s="68"/>
      <c r="AJ29" s="68"/>
      <c r="AK29" s="69">
        <f t="shared" si="0"/>
        <v>0</v>
      </c>
      <c r="AL29" s="70">
        <f t="shared" si="1"/>
        <v>0</v>
      </c>
      <c r="AM29" s="258"/>
      <c r="AN29" s="258"/>
    </row>
    <row r="30" spans="1:40" ht="18" customHeight="1" x14ac:dyDescent="0.45">
      <c r="A30" s="73">
        <v>20</v>
      </c>
      <c r="B30" s="99"/>
      <c r="C30" s="81"/>
      <c r="D30" s="100"/>
      <c r="E30" s="101"/>
      <c r="F30" s="68"/>
      <c r="G30" s="68"/>
      <c r="H30" s="68"/>
      <c r="I30" s="68"/>
      <c r="J30" s="68"/>
      <c r="K30" s="68"/>
      <c r="L30" s="68"/>
      <c r="M30" s="68"/>
      <c r="N30" s="68"/>
      <c r="O30" s="68"/>
      <c r="P30" s="68"/>
      <c r="Q30" s="68"/>
      <c r="R30" s="68"/>
      <c r="S30" s="68"/>
      <c r="T30" s="68"/>
      <c r="U30" s="68"/>
      <c r="V30" s="68"/>
      <c r="W30" s="68"/>
      <c r="X30" s="68"/>
      <c r="Y30" s="68"/>
      <c r="Z30" s="68"/>
      <c r="AA30" s="68"/>
      <c r="AB30" s="68"/>
      <c r="AC30" s="68"/>
      <c r="AD30" s="68"/>
      <c r="AE30" s="68"/>
      <c r="AF30" s="68"/>
      <c r="AG30" s="68"/>
      <c r="AH30" s="68"/>
      <c r="AI30" s="68"/>
      <c r="AJ30" s="68"/>
      <c r="AK30" s="69">
        <f t="shared" si="0"/>
        <v>0</v>
      </c>
      <c r="AL30" s="70">
        <f t="shared" si="1"/>
        <v>0</v>
      </c>
      <c r="AM30" s="258"/>
      <c r="AN30" s="258"/>
    </row>
    <row r="31" spans="1:40" ht="18" customHeight="1" x14ac:dyDescent="0.45">
      <c r="A31" s="253" t="s">
        <v>115</v>
      </c>
      <c r="B31" s="263"/>
      <c r="C31" s="263"/>
      <c r="D31" s="263"/>
      <c r="E31" s="263"/>
      <c r="F31" s="71">
        <f>+SUM(F11:F30)</f>
        <v>0</v>
      </c>
      <c r="G31" s="71">
        <f t="shared" ref="G31:AJ31" si="2">+SUM(G11:G30)</f>
        <v>0</v>
      </c>
      <c r="H31" s="71">
        <f t="shared" si="2"/>
        <v>0</v>
      </c>
      <c r="I31" s="71">
        <f t="shared" si="2"/>
        <v>0</v>
      </c>
      <c r="J31" s="71">
        <f t="shared" si="2"/>
        <v>0</v>
      </c>
      <c r="K31" s="71">
        <f t="shared" si="2"/>
        <v>0</v>
      </c>
      <c r="L31" s="71">
        <f t="shared" si="2"/>
        <v>0</v>
      </c>
      <c r="M31" s="71">
        <f t="shared" si="2"/>
        <v>0</v>
      </c>
      <c r="N31" s="71">
        <f t="shared" si="2"/>
        <v>0</v>
      </c>
      <c r="O31" s="71">
        <f t="shared" si="2"/>
        <v>0</v>
      </c>
      <c r="P31" s="71">
        <f t="shared" si="2"/>
        <v>0</v>
      </c>
      <c r="Q31" s="71">
        <f t="shared" si="2"/>
        <v>0</v>
      </c>
      <c r="R31" s="71">
        <f t="shared" si="2"/>
        <v>0</v>
      </c>
      <c r="S31" s="71">
        <f t="shared" si="2"/>
        <v>0</v>
      </c>
      <c r="T31" s="71">
        <f t="shared" si="2"/>
        <v>0</v>
      </c>
      <c r="U31" s="71">
        <f t="shared" si="2"/>
        <v>0</v>
      </c>
      <c r="V31" s="71">
        <f t="shared" si="2"/>
        <v>0</v>
      </c>
      <c r="W31" s="71">
        <f t="shared" si="2"/>
        <v>0</v>
      </c>
      <c r="X31" s="71">
        <f t="shared" si="2"/>
        <v>0</v>
      </c>
      <c r="Y31" s="71">
        <f t="shared" si="2"/>
        <v>0</v>
      </c>
      <c r="Z31" s="71">
        <f t="shared" si="2"/>
        <v>0</v>
      </c>
      <c r="AA31" s="71">
        <f t="shared" si="2"/>
        <v>0</v>
      </c>
      <c r="AB31" s="71">
        <f t="shared" si="2"/>
        <v>0</v>
      </c>
      <c r="AC31" s="71">
        <f t="shared" si="2"/>
        <v>0</v>
      </c>
      <c r="AD31" s="71">
        <f t="shared" si="2"/>
        <v>0</v>
      </c>
      <c r="AE31" s="71">
        <f t="shared" si="2"/>
        <v>0</v>
      </c>
      <c r="AF31" s="71">
        <f t="shared" si="2"/>
        <v>0</v>
      </c>
      <c r="AG31" s="71">
        <f t="shared" si="2"/>
        <v>0</v>
      </c>
      <c r="AH31" s="71">
        <f t="shared" si="2"/>
        <v>0</v>
      </c>
      <c r="AI31" s="71">
        <f t="shared" si="2"/>
        <v>0</v>
      </c>
      <c r="AJ31" s="71">
        <f t="shared" si="2"/>
        <v>0</v>
      </c>
      <c r="AK31" s="69">
        <f t="shared" si="0"/>
        <v>0</v>
      </c>
      <c r="AL31" s="70">
        <f>IF($AK$3="４週",AK31/4,AK31/(DAY(EOMONTH($F$9,0))/7))</f>
        <v>0</v>
      </c>
      <c r="AM31" s="246"/>
      <c r="AN31" s="246"/>
    </row>
    <row r="32" spans="1:40" ht="18" customHeight="1" x14ac:dyDescent="0.45">
      <c r="A32" s="263" t="s">
        <v>116</v>
      </c>
      <c r="B32" s="263"/>
      <c r="C32" s="263"/>
      <c r="D32" s="263"/>
      <c r="E32" s="267"/>
      <c r="F32" s="92"/>
      <c r="G32" s="92"/>
      <c r="H32" s="92"/>
      <c r="I32" s="92"/>
      <c r="J32" s="92"/>
      <c r="K32" s="92"/>
      <c r="L32" s="92"/>
      <c r="M32" s="92"/>
      <c r="N32" s="92"/>
      <c r="O32" s="92"/>
      <c r="P32" s="92"/>
      <c r="Q32" s="92"/>
      <c r="R32" s="92"/>
      <c r="S32" s="92"/>
      <c r="T32" s="92"/>
      <c r="U32" s="92"/>
      <c r="V32" s="92"/>
      <c r="W32" s="92"/>
      <c r="X32" s="92"/>
      <c r="Y32" s="92"/>
      <c r="Z32" s="92"/>
      <c r="AA32" s="92"/>
      <c r="AB32" s="92"/>
      <c r="AC32" s="92"/>
      <c r="AD32" s="92"/>
      <c r="AE32" s="92"/>
      <c r="AF32" s="92"/>
      <c r="AG32" s="92"/>
      <c r="AH32" s="92"/>
      <c r="AI32" s="92"/>
      <c r="AJ32" s="92"/>
      <c r="AK32" s="71"/>
      <c r="AL32" s="72"/>
      <c r="AM32" s="246"/>
      <c r="AN32" s="246"/>
    </row>
    <row r="33" spans="1:39" ht="15" customHeight="1" x14ac:dyDescent="0.45">
      <c r="A33" s="66"/>
      <c r="B33" s="66"/>
      <c r="C33" s="66"/>
      <c r="D33" s="66"/>
      <c r="E33" s="66"/>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6"/>
      <c r="AL33" s="66"/>
      <c r="AM33" s="62"/>
    </row>
    <row r="34" spans="1:39" ht="15" customHeight="1" x14ac:dyDescent="0.45">
      <c r="A34" s="66"/>
      <c r="B34" s="66"/>
      <c r="C34" s="66"/>
      <c r="D34" s="66"/>
      <c r="E34" s="66"/>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6"/>
      <c r="AL34" s="66"/>
      <c r="AM34" s="62"/>
    </row>
    <row r="35" spans="1:39" ht="15" customHeight="1" x14ac:dyDescent="0.45">
      <c r="A35" s="66"/>
      <c r="B35" s="66"/>
      <c r="C35" s="66"/>
      <c r="D35" s="66"/>
      <c r="E35" s="66"/>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6"/>
      <c r="AL35" s="66"/>
      <c r="AM35" s="62"/>
    </row>
    <row r="36" spans="1:39" ht="15" customHeight="1" x14ac:dyDescent="0.45">
      <c r="A36" s="60" t="s">
        <v>117</v>
      </c>
      <c r="B36" s="87"/>
      <c r="C36" s="88"/>
      <c r="D36" s="88"/>
      <c r="E36" s="88"/>
      <c r="F36" s="89"/>
      <c r="G36" s="88"/>
      <c r="H36" s="76"/>
      <c r="I36" s="76"/>
      <c r="J36" s="76"/>
      <c r="K36" s="76"/>
      <c r="L36" s="76"/>
      <c r="M36" s="76"/>
      <c r="N36" s="76"/>
      <c r="O36" s="76"/>
      <c r="P36" s="76"/>
      <c r="Q36" s="76"/>
      <c r="R36" s="76">
        <v>6</v>
      </c>
      <c r="S36" s="76"/>
      <c r="T36" s="76"/>
      <c r="U36" s="76"/>
      <c r="V36" s="76"/>
      <c r="W36" s="76"/>
      <c r="X36" s="76">
        <v>7</v>
      </c>
      <c r="Y36" s="76"/>
      <c r="Z36" s="76"/>
      <c r="AA36" s="76"/>
      <c r="AB36" s="76"/>
      <c r="AC36" s="76"/>
      <c r="AD36" s="76">
        <v>8</v>
      </c>
      <c r="AE36" s="76"/>
      <c r="AF36" s="76"/>
      <c r="AG36" s="77"/>
      <c r="AH36" s="77"/>
      <c r="AI36" s="77"/>
      <c r="AJ36" s="77">
        <v>9</v>
      </c>
      <c r="AK36" s="75"/>
      <c r="AL36" s="75"/>
      <c r="AM36" s="62"/>
    </row>
    <row r="37" spans="1:39" s="60" customFormat="1" ht="15" customHeight="1" x14ac:dyDescent="0.45">
      <c r="A37" s="60" t="s">
        <v>118</v>
      </c>
      <c r="B37" s="83"/>
      <c r="C37" s="83"/>
      <c r="D37" s="83"/>
      <c r="E37" s="83"/>
      <c r="F37" s="83"/>
      <c r="G37" s="83"/>
      <c r="H37" s="67"/>
      <c r="I37" s="67"/>
      <c r="J37" s="67"/>
      <c r="K37" s="67"/>
      <c r="L37" s="67"/>
      <c r="M37" s="67"/>
      <c r="N37" s="67"/>
      <c r="O37" s="67"/>
      <c r="P37" s="67"/>
      <c r="Q37" s="67"/>
      <c r="R37" s="67"/>
      <c r="S37" s="67"/>
      <c r="T37" s="67"/>
      <c r="U37" s="67"/>
      <c r="V37" s="67"/>
      <c r="W37" s="67"/>
      <c r="X37" s="67"/>
      <c r="Y37" s="67"/>
      <c r="Z37" s="67"/>
      <c r="AA37" s="67"/>
      <c r="AB37" s="67"/>
      <c r="AC37" s="67"/>
      <c r="AD37" s="67"/>
      <c r="AE37" s="67"/>
      <c r="AF37" s="67"/>
      <c r="AG37" s="67"/>
      <c r="AH37" s="67"/>
      <c r="AI37" s="67"/>
      <c r="AJ37" s="67"/>
      <c r="AK37" s="67"/>
      <c r="AL37" s="67"/>
      <c r="AM37" s="67"/>
    </row>
    <row r="38" spans="1:39" s="60" customFormat="1" ht="15" customHeight="1" x14ac:dyDescent="0.45">
      <c r="A38" s="60" t="s">
        <v>119</v>
      </c>
      <c r="B38" s="83"/>
      <c r="C38" s="83"/>
      <c r="D38" s="83"/>
      <c r="E38" s="83"/>
      <c r="F38" s="83"/>
      <c r="G38" s="83"/>
      <c r="H38" s="67"/>
      <c r="I38" s="67"/>
      <c r="J38" s="67"/>
      <c r="K38" s="67"/>
      <c r="L38" s="67"/>
      <c r="M38" s="67"/>
      <c r="N38" s="67"/>
      <c r="O38" s="67"/>
      <c r="P38" s="67"/>
      <c r="Q38" s="67"/>
      <c r="R38" s="67"/>
      <c r="S38" s="67"/>
      <c r="T38" s="67"/>
      <c r="U38" s="67"/>
      <c r="V38" s="67"/>
      <c r="W38" s="67"/>
      <c r="X38" s="67"/>
      <c r="Y38" s="67"/>
      <c r="Z38" s="67"/>
      <c r="AA38" s="67"/>
      <c r="AB38" s="67"/>
      <c r="AC38" s="67"/>
      <c r="AD38" s="67"/>
      <c r="AE38" s="67"/>
      <c r="AF38" s="67"/>
      <c r="AG38" s="67"/>
      <c r="AH38" s="67"/>
      <c r="AI38" s="67"/>
      <c r="AJ38" s="67"/>
      <c r="AK38" s="67"/>
      <c r="AL38" s="67"/>
      <c r="AM38" s="67"/>
    </row>
    <row r="39" spans="1:39" s="60" customFormat="1" ht="15" customHeight="1" x14ac:dyDescent="0.45">
      <c r="A39" s="60" t="s">
        <v>120</v>
      </c>
      <c r="B39" s="83"/>
      <c r="C39" s="83"/>
      <c r="D39" s="83"/>
      <c r="E39" s="83"/>
      <c r="F39" s="83"/>
      <c r="G39" s="83"/>
      <c r="H39" s="67"/>
      <c r="I39" s="67"/>
      <c r="J39" s="67"/>
      <c r="K39" s="67"/>
      <c r="L39" s="67"/>
      <c r="M39" s="67"/>
      <c r="N39" s="67"/>
      <c r="O39" s="67"/>
      <c r="P39" s="67"/>
      <c r="Q39" s="67"/>
      <c r="R39" s="67"/>
      <c r="S39" s="67"/>
      <c r="T39" s="67"/>
      <c r="U39" s="67"/>
      <c r="V39" s="67"/>
      <c r="W39" s="67"/>
      <c r="X39" s="67"/>
      <c r="Y39" s="67"/>
      <c r="Z39" s="67"/>
      <c r="AA39" s="67"/>
      <c r="AB39" s="67"/>
      <c r="AC39" s="67"/>
      <c r="AD39" s="67"/>
      <c r="AE39" s="67"/>
      <c r="AF39" s="67"/>
      <c r="AG39" s="67"/>
      <c r="AH39" s="67"/>
      <c r="AI39" s="67"/>
      <c r="AJ39" s="67"/>
      <c r="AK39" s="67"/>
      <c r="AL39" s="67"/>
      <c r="AM39" s="67"/>
    </row>
    <row r="40" spans="1:39" s="60" customFormat="1" ht="15" customHeight="1" x14ac:dyDescent="0.45">
      <c r="A40" s="60" t="s">
        <v>121</v>
      </c>
      <c r="B40" s="83"/>
      <c r="C40" s="83"/>
      <c r="D40" s="83"/>
      <c r="E40" s="83"/>
      <c r="F40" s="83"/>
      <c r="G40" s="83"/>
      <c r="H40" s="67"/>
      <c r="I40" s="67"/>
      <c r="J40" s="67"/>
      <c r="K40" s="67"/>
      <c r="L40" s="67"/>
      <c r="M40" s="67"/>
      <c r="N40" s="67"/>
      <c r="O40" s="67"/>
      <c r="P40" s="67"/>
      <c r="Q40" s="67"/>
      <c r="R40" s="67"/>
      <c r="S40" s="67"/>
      <c r="T40" s="67"/>
      <c r="U40" s="67"/>
      <c r="V40" s="67"/>
      <c r="W40" s="67"/>
      <c r="X40" s="67"/>
      <c r="Y40" s="67"/>
      <c r="Z40" s="67"/>
      <c r="AA40" s="67"/>
      <c r="AB40" s="67"/>
      <c r="AC40" s="67"/>
      <c r="AD40" s="67"/>
      <c r="AE40" s="67"/>
      <c r="AF40" s="67"/>
      <c r="AG40" s="67"/>
      <c r="AH40" s="67"/>
      <c r="AI40" s="67"/>
      <c r="AJ40" s="67"/>
      <c r="AK40" s="67"/>
      <c r="AL40" s="67"/>
      <c r="AM40" s="67"/>
    </row>
    <row r="41" spans="1:39" ht="15" customHeight="1" x14ac:dyDescent="0.45">
      <c r="A41" s="60" t="s">
        <v>122</v>
      </c>
      <c r="B41" s="90"/>
      <c r="C41" s="60"/>
      <c r="D41" s="60"/>
      <c r="E41" s="60"/>
      <c r="F41" s="60"/>
      <c r="G41" s="60"/>
    </row>
    <row r="42" spans="1:39" ht="15" customHeight="1" x14ac:dyDescent="0.45">
      <c r="A42" s="60" t="s">
        <v>123</v>
      </c>
      <c r="B42" s="90"/>
      <c r="C42" s="60"/>
      <c r="D42" s="60"/>
      <c r="E42" s="60"/>
      <c r="F42" s="60"/>
      <c r="G42" s="60"/>
    </row>
    <row r="43" spans="1:39" ht="15" customHeight="1" x14ac:dyDescent="0.45">
      <c r="A43" s="60"/>
      <c r="B43" s="74" t="s">
        <v>124</v>
      </c>
      <c r="C43" s="252" t="s">
        <v>125</v>
      </c>
      <c r="D43" s="252"/>
      <c r="E43" s="252"/>
      <c r="F43" s="60"/>
      <c r="G43" s="60"/>
    </row>
    <row r="44" spans="1:39" ht="15" customHeight="1" x14ac:dyDescent="0.45">
      <c r="A44" s="60"/>
      <c r="B44" s="93" t="s">
        <v>126</v>
      </c>
      <c r="C44" s="299" t="s">
        <v>127</v>
      </c>
      <c r="D44" s="299"/>
      <c r="E44" s="299"/>
      <c r="F44" s="60"/>
      <c r="G44" s="60"/>
    </row>
    <row r="45" spans="1:39" ht="15" customHeight="1" x14ac:dyDescent="0.45">
      <c r="A45" s="60"/>
      <c r="B45" s="93" t="s">
        <v>128</v>
      </c>
      <c r="C45" s="299" t="s">
        <v>129</v>
      </c>
      <c r="D45" s="299"/>
      <c r="E45" s="299"/>
      <c r="F45" s="60"/>
      <c r="G45" s="60"/>
    </row>
    <row r="46" spans="1:39" ht="15" customHeight="1" x14ac:dyDescent="0.45">
      <c r="A46" s="60"/>
      <c r="B46" s="93" t="s">
        <v>130</v>
      </c>
      <c r="C46" s="299" t="s">
        <v>131</v>
      </c>
      <c r="D46" s="299"/>
      <c r="E46" s="299"/>
      <c r="F46" s="60"/>
      <c r="G46" s="60"/>
    </row>
    <row r="47" spans="1:39" ht="15" customHeight="1" x14ac:dyDescent="0.45">
      <c r="A47" s="60"/>
      <c r="B47" s="93" t="s">
        <v>132</v>
      </c>
      <c r="C47" s="299" t="s">
        <v>133</v>
      </c>
      <c r="D47" s="299"/>
      <c r="E47" s="299"/>
      <c r="F47" s="60"/>
      <c r="G47" s="60"/>
    </row>
    <row r="48" spans="1:39" ht="15" customHeight="1" x14ac:dyDescent="0.45">
      <c r="A48" s="60"/>
      <c r="B48" s="60" t="s">
        <v>134</v>
      </c>
      <c r="C48" s="60"/>
      <c r="D48" s="60"/>
      <c r="E48" s="60"/>
      <c r="F48" s="60"/>
      <c r="G48" s="60"/>
    </row>
    <row r="49" spans="1:7" ht="15" customHeight="1" x14ac:dyDescent="0.45">
      <c r="A49" s="60"/>
      <c r="B49" s="60" t="s">
        <v>135</v>
      </c>
      <c r="C49" s="60"/>
      <c r="D49" s="60"/>
      <c r="E49" s="60"/>
      <c r="F49" s="60"/>
      <c r="G49" s="60"/>
    </row>
    <row r="50" spans="1:7" ht="15" customHeight="1" x14ac:dyDescent="0.45">
      <c r="A50" s="60"/>
      <c r="B50" s="60" t="s">
        <v>136</v>
      </c>
      <c r="C50" s="60"/>
      <c r="D50" s="60"/>
      <c r="E50" s="60"/>
      <c r="F50" s="60"/>
      <c r="G50" s="60"/>
    </row>
    <row r="51" spans="1:7" ht="15" customHeight="1" x14ac:dyDescent="0.45">
      <c r="A51" s="60" t="s">
        <v>137</v>
      </c>
      <c r="B51" s="90"/>
      <c r="C51" s="60"/>
      <c r="D51" s="60"/>
      <c r="E51" s="60"/>
      <c r="F51" s="60"/>
      <c r="G51" s="60"/>
    </row>
    <row r="52" spans="1:7" ht="15" customHeight="1" x14ac:dyDescent="0.45">
      <c r="A52" s="60" t="s">
        <v>138</v>
      </c>
      <c r="B52" s="90"/>
      <c r="C52" s="60"/>
      <c r="D52" s="60"/>
      <c r="E52" s="60"/>
      <c r="F52" s="60"/>
      <c r="G52" s="60"/>
    </row>
    <row r="53" spans="1:7" ht="15" customHeight="1" x14ac:dyDescent="0.45">
      <c r="A53" s="60" t="s">
        <v>139</v>
      </c>
      <c r="B53" s="90"/>
      <c r="C53" s="60"/>
      <c r="D53" s="60"/>
      <c r="E53" s="60"/>
      <c r="F53" s="60"/>
      <c r="G53" s="60"/>
    </row>
    <row r="54" spans="1:7" ht="15" customHeight="1" x14ac:dyDescent="0.45">
      <c r="A54" s="60" t="s">
        <v>140</v>
      </c>
      <c r="B54" s="90"/>
      <c r="C54" s="60"/>
      <c r="D54" s="60"/>
      <c r="E54" s="60"/>
      <c r="F54" s="60"/>
      <c r="G54" s="60"/>
    </row>
    <row r="55" spans="1:7" ht="15" customHeight="1" x14ac:dyDescent="0.45">
      <c r="A55" s="60" t="s">
        <v>141</v>
      </c>
      <c r="B55" s="90"/>
      <c r="C55" s="60"/>
      <c r="D55" s="60"/>
      <c r="E55" s="60"/>
      <c r="F55" s="60"/>
      <c r="G55" s="60"/>
    </row>
    <row r="56" spans="1:7" ht="15" customHeight="1" x14ac:dyDescent="0.45">
      <c r="A56" s="60" t="s">
        <v>142</v>
      </c>
      <c r="B56" s="90"/>
      <c r="C56" s="60"/>
      <c r="D56" s="60"/>
      <c r="E56" s="60"/>
      <c r="F56" s="60"/>
      <c r="G56" s="60"/>
    </row>
    <row r="57" spans="1:7" ht="15" customHeight="1" x14ac:dyDescent="0.45">
      <c r="A57" s="60"/>
      <c r="B57" s="60" t="s">
        <v>143</v>
      </c>
      <c r="C57" s="60"/>
      <c r="D57" s="60"/>
      <c r="E57" s="60"/>
      <c r="F57" s="60"/>
      <c r="G57" s="60"/>
    </row>
    <row r="58" spans="1:7" ht="15" customHeight="1" x14ac:dyDescent="0.45">
      <c r="A58" s="60"/>
      <c r="B58" s="60" t="s">
        <v>144</v>
      </c>
      <c r="C58" s="60"/>
      <c r="D58" s="60"/>
      <c r="E58" s="60"/>
      <c r="F58" s="60"/>
      <c r="G58" s="60"/>
    </row>
    <row r="59" spans="1:7" ht="15" customHeight="1" x14ac:dyDescent="0.45">
      <c r="A59" s="60" t="s">
        <v>145</v>
      </c>
      <c r="B59" s="90"/>
      <c r="C59" s="60"/>
      <c r="D59" s="60"/>
      <c r="E59" s="60"/>
      <c r="F59" s="60"/>
      <c r="G59" s="60"/>
    </row>
    <row r="60" spans="1:7" ht="15" customHeight="1" x14ac:dyDescent="0.45">
      <c r="A60" s="60" t="s">
        <v>146</v>
      </c>
      <c r="B60" s="90"/>
      <c r="C60" s="60"/>
      <c r="D60" s="60"/>
      <c r="E60" s="60"/>
      <c r="F60" s="60"/>
      <c r="G60" s="60"/>
    </row>
    <row r="61" spans="1:7" ht="15" customHeight="1" x14ac:dyDescent="0.45">
      <c r="A61" s="60" t="s">
        <v>147</v>
      </c>
      <c r="B61" s="90"/>
      <c r="C61" s="60"/>
      <c r="D61" s="60"/>
      <c r="E61" s="60"/>
      <c r="F61" s="60"/>
      <c r="G61" s="60"/>
    </row>
    <row r="62" spans="1:7" ht="15" customHeight="1" x14ac:dyDescent="0.45">
      <c r="A62" s="60" t="s">
        <v>148</v>
      </c>
      <c r="B62" s="90"/>
      <c r="C62" s="60"/>
      <c r="D62" s="60"/>
      <c r="E62" s="60"/>
      <c r="F62" s="60"/>
      <c r="G62" s="60"/>
    </row>
    <row r="63" spans="1:7" ht="15" customHeight="1" x14ac:dyDescent="0.45">
      <c r="A63" s="60" t="s">
        <v>149</v>
      </c>
      <c r="B63" s="90"/>
      <c r="C63" s="60"/>
      <c r="D63" s="60"/>
      <c r="E63" s="60"/>
      <c r="F63" s="60"/>
      <c r="G63" s="60"/>
    </row>
    <row r="64" spans="1:7" ht="15" customHeight="1" x14ac:dyDescent="0.45">
      <c r="A64" s="60" t="s">
        <v>150</v>
      </c>
      <c r="B64" s="90"/>
      <c r="C64" s="60"/>
      <c r="D64" s="60"/>
      <c r="E64" s="60"/>
      <c r="F64" s="60"/>
      <c r="G64" s="60"/>
    </row>
    <row r="65" spans="1:7" ht="15" customHeight="1" x14ac:dyDescent="0.45">
      <c r="A65" s="60" t="s">
        <v>151</v>
      </c>
      <c r="B65" s="90"/>
      <c r="C65" s="60"/>
      <c r="D65" s="60"/>
      <c r="E65" s="60"/>
      <c r="F65" s="60"/>
      <c r="G65" s="60"/>
    </row>
    <row r="66" spans="1:7" ht="15" customHeight="1" x14ac:dyDescent="0.45">
      <c r="A66" s="60" t="s">
        <v>152</v>
      </c>
      <c r="B66" s="90"/>
      <c r="C66" s="60"/>
      <c r="D66" s="60"/>
      <c r="E66" s="60"/>
      <c r="F66" s="60"/>
      <c r="G66" s="60"/>
    </row>
  </sheetData>
  <mergeCells count="52">
    <mergeCell ref="C43:E43"/>
    <mergeCell ref="C44:E44"/>
    <mergeCell ref="C45:E45"/>
    <mergeCell ref="C46:E46"/>
    <mergeCell ref="C47:E47"/>
    <mergeCell ref="AM28:AN28"/>
    <mergeCell ref="AM29:AN29"/>
    <mergeCell ref="AM30:AN30"/>
    <mergeCell ref="A31:E31"/>
    <mergeCell ref="AM31:AN32"/>
    <mergeCell ref="A32:E32"/>
    <mergeCell ref="AM27:AN27"/>
    <mergeCell ref="AM16:AN16"/>
    <mergeCell ref="AM17:AN17"/>
    <mergeCell ref="AM18:AN18"/>
    <mergeCell ref="AM19:AN19"/>
    <mergeCell ref="AM20:AN20"/>
    <mergeCell ref="AM21:AN21"/>
    <mergeCell ref="AM22:AN22"/>
    <mergeCell ref="AM23:AN23"/>
    <mergeCell ref="AM24:AN24"/>
    <mergeCell ref="AM25:AN25"/>
    <mergeCell ref="AM26:AN26"/>
    <mergeCell ref="AM15:AN15"/>
    <mergeCell ref="AL7:AL10"/>
    <mergeCell ref="AM7:AN10"/>
    <mergeCell ref="F8:L8"/>
    <mergeCell ref="M8:S8"/>
    <mergeCell ref="T8:Z8"/>
    <mergeCell ref="AA8:AG8"/>
    <mergeCell ref="AH8:AJ8"/>
    <mergeCell ref="AM11:AN11"/>
    <mergeCell ref="AM12:AN12"/>
    <mergeCell ref="AM13:AN13"/>
    <mergeCell ref="AM14:AN14"/>
    <mergeCell ref="AK3:AN3"/>
    <mergeCell ref="AK4:AN4"/>
    <mergeCell ref="AH5:AJ5"/>
    <mergeCell ref="A7:A10"/>
    <mergeCell ref="B7:B8"/>
    <mergeCell ref="C7:C10"/>
    <mergeCell ref="D7:D10"/>
    <mergeCell ref="E7:E10"/>
    <mergeCell ref="F7:AJ7"/>
    <mergeCell ref="AK7:AK10"/>
    <mergeCell ref="B9:B10"/>
    <mergeCell ref="AK1:AN1"/>
    <mergeCell ref="M2:P2"/>
    <mergeCell ref="Q2:R2"/>
    <mergeCell ref="S2:T2"/>
    <mergeCell ref="U2:V2"/>
    <mergeCell ref="AK2:AN2"/>
  </mergeCells>
  <phoneticPr fontId="28"/>
  <dataValidations count="5">
    <dataValidation type="list" allowBlank="1" showInputMessage="1" showErrorMessage="1" sqref="C11:C30" xr:uid="{A42E128B-63F5-499A-B2B1-40C7FBBCE879}">
      <formula1>"A,B,C,D"</formula1>
    </dataValidation>
    <dataValidation type="list" allowBlank="1" showInputMessage="1" showErrorMessage="1" sqref="AK4:AN4" xr:uid="{C59E68E4-49AC-4FC8-9186-CE6E7BAF0789}">
      <formula1>"予定,実績"</formula1>
    </dataValidation>
    <dataValidation type="list" allowBlank="1" showInputMessage="1" showErrorMessage="1" sqref="AK3:AN3" xr:uid="{8D262500-E5FC-4167-974C-CA36F17C9760}">
      <formula1>"４週,歴月"</formula1>
    </dataValidation>
    <dataValidation type="list" allowBlank="1" showInputMessage="1" sqref="B12:B30" xr:uid="{9AF2E985-36F2-444E-9224-709A36864B38}">
      <formula1>INDIRECT($AK$1)</formula1>
    </dataValidation>
    <dataValidation allowBlank="1" showInputMessage="1" sqref="B11" xr:uid="{A070470D-67B3-4050-81E8-EB553511644C}"/>
  </dataValidations>
  <printOptions horizontalCentered="1" verticalCentered="1"/>
  <pageMargins left="0.19685039370078741" right="0.19685039370078741" top="0.39370078740157483" bottom="0.19685039370078741" header="0.19685039370078741" footer="0.39370078740157483"/>
  <pageSetup paperSize="9" scale="84" fitToWidth="0" fitToHeight="0" orientation="landscape" r:id="rId1"/>
  <headerFooter alignWithMargins="0">
    <oddHeader>&amp;L&amp;"ＭＳ ゴシック,標準"&amp;10（参考様式）</oddHeader>
  </headerFooter>
  <rowBreaks count="1" manualBreakCount="1">
    <brk id="35" max="39" man="1"/>
  </row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10"/>
  <dimension ref="A1:AQ82"/>
  <sheetViews>
    <sheetView showGridLines="0" view="pageBreakPreview" zoomScaleNormal="100" zoomScaleSheetLayoutView="100" workbookViewId="0">
      <selection activeCell="M2" sqref="M2:T2"/>
    </sheetView>
  </sheetViews>
  <sheetFormatPr defaultColWidth="8.19921875" defaultRowHeight="21" customHeight="1" x14ac:dyDescent="0.45"/>
  <cols>
    <col min="1" max="1" width="2.59765625" style="59" customWidth="1"/>
    <col min="2" max="2" width="14.5" style="61" customWidth="1"/>
    <col min="3" max="3" width="6.59765625" style="59" customWidth="1"/>
    <col min="4" max="5" width="7.59765625" style="59" customWidth="1"/>
    <col min="6" max="36" width="2.59765625" style="59" customWidth="1"/>
    <col min="37" max="37" width="6.59765625" style="59" customWidth="1"/>
    <col min="38" max="39" width="7.59765625" style="59" customWidth="1"/>
    <col min="40" max="40" width="5.59765625" style="59" customWidth="1"/>
    <col min="41" max="16384" width="8.19921875" style="59"/>
  </cols>
  <sheetData>
    <row r="1" spans="1:40" ht="20.100000000000001" customHeight="1" x14ac:dyDescent="0.45">
      <c r="A1" s="91" t="s">
        <v>299</v>
      </c>
      <c r="C1" s="78"/>
      <c r="D1" s="78"/>
      <c r="E1" s="78"/>
      <c r="F1" s="78"/>
      <c r="G1" s="78"/>
      <c r="H1" s="78"/>
      <c r="I1" s="78"/>
      <c r="J1" s="78"/>
      <c r="K1" s="78"/>
      <c r="L1" s="78"/>
      <c r="M1" s="78"/>
      <c r="N1" s="78"/>
      <c r="O1" s="78"/>
      <c r="P1" s="78"/>
      <c r="Q1" s="78"/>
      <c r="R1" s="78"/>
      <c r="S1" s="78"/>
      <c r="T1" s="78"/>
      <c r="U1" s="78"/>
      <c r="V1" s="78"/>
      <c r="W1" s="78"/>
      <c r="X1" s="67"/>
      <c r="Y1" s="67"/>
      <c r="Z1" s="62"/>
      <c r="AA1" s="62"/>
      <c r="AB1" s="62"/>
      <c r="AC1" s="62"/>
      <c r="AD1" s="84"/>
      <c r="AE1" s="84"/>
      <c r="AF1" s="84"/>
      <c r="AG1" s="84"/>
      <c r="AH1" s="84"/>
      <c r="AI1" s="79" t="s">
        <v>91</v>
      </c>
      <c r="AJ1" s="79"/>
      <c r="AK1" s="240" t="s">
        <v>231</v>
      </c>
      <c r="AL1" s="240"/>
      <c r="AM1" s="240"/>
      <c r="AN1" s="240"/>
    </row>
    <row r="2" spans="1:40" ht="18" customHeight="1" x14ac:dyDescent="0.45">
      <c r="A2" s="62"/>
      <c r="B2" s="63"/>
      <c r="C2" s="63"/>
      <c r="D2" s="63"/>
      <c r="E2" s="63"/>
      <c r="F2" s="63"/>
      <c r="G2" s="63"/>
      <c r="H2" s="63"/>
      <c r="I2" s="63"/>
      <c r="J2" s="63"/>
      <c r="K2" s="63"/>
      <c r="L2" s="63"/>
      <c r="M2" s="241">
        <v>2026</v>
      </c>
      <c r="N2" s="241"/>
      <c r="O2" s="241"/>
      <c r="P2" s="241"/>
      <c r="Q2" s="242" t="s">
        <v>93</v>
      </c>
      <c r="R2" s="242"/>
      <c r="S2" s="241">
        <v>4</v>
      </c>
      <c r="T2" s="241"/>
      <c r="U2" s="242" t="s">
        <v>94</v>
      </c>
      <c r="V2" s="242"/>
      <c r="W2" s="63"/>
      <c r="X2" s="63"/>
      <c r="Y2" s="63"/>
      <c r="Z2" s="62"/>
      <c r="AA2" s="62"/>
      <c r="AC2" s="79"/>
      <c r="AD2" s="63"/>
      <c r="AE2" s="63"/>
      <c r="AF2" s="63"/>
      <c r="AG2" s="63"/>
      <c r="AH2" s="63"/>
      <c r="AI2" s="79" t="s">
        <v>95</v>
      </c>
      <c r="AJ2" s="79"/>
      <c r="AK2" s="243"/>
      <c r="AL2" s="243"/>
      <c r="AM2" s="243"/>
      <c r="AN2" s="243"/>
    </row>
    <row r="3" spans="1:40" ht="18" customHeight="1" x14ac:dyDescent="0.45">
      <c r="A3" s="82"/>
      <c r="B3" s="82"/>
      <c r="C3" s="82"/>
      <c r="D3" s="82"/>
      <c r="E3" s="82"/>
      <c r="F3" s="82"/>
      <c r="G3" s="82"/>
      <c r="H3" s="82"/>
      <c r="I3" s="82"/>
      <c r="J3" s="82"/>
      <c r="K3" s="82"/>
      <c r="L3" s="82"/>
      <c r="M3" s="82"/>
      <c r="N3" s="82"/>
      <c r="O3" s="82"/>
      <c r="P3" s="82"/>
      <c r="Q3" s="82"/>
      <c r="R3" s="82"/>
      <c r="S3" s="82"/>
      <c r="T3" s="82"/>
      <c r="U3" s="82"/>
      <c r="V3" s="82"/>
      <c r="W3" s="82"/>
      <c r="Y3" s="85"/>
      <c r="Z3" s="85"/>
      <c r="AA3" s="85"/>
      <c r="AB3" s="62"/>
      <c r="AC3" s="85"/>
      <c r="AD3" s="85"/>
      <c r="AE3" s="85"/>
      <c r="AF3" s="85"/>
      <c r="AG3" s="85"/>
      <c r="AH3" s="85"/>
      <c r="AI3" s="86" t="s">
        <v>96</v>
      </c>
      <c r="AJ3" s="79"/>
      <c r="AK3" s="244"/>
      <c r="AL3" s="244"/>
      <c r="AM3" s="244"/>
      <c r="AN3" s="244"/>
    </row>
    <row r="4" spans="1:40" ht="18" customHeight="1" x14ac:dyDescent="0.45">
      <c r="A4" s="82"/>
      <c r="B4" s="82"/>
      <c r="C4" s="82"/>
      <c r="D4" s="82"/>
      <c r="E4" s="82"/>
      <c r="F4" s="82"/>
      <c r="G4" s="82"/>
      <c r="H4" s="82"/>
      <c r="I4" s="82"/>
      <c r="J4" s="82"/>
      <c r="K4" s="82"/>
      <c r="L4" s="82"/>
      <c r="M4" s="82"/>
      <c r="N4" s="82"/>
      <c r="O4" s="82"/>
      <c r="P4" s="82"/>
      <c r="Q4" s="82"/>
      <c r="R4" s="82"/>
      <c r="S4" s="82"/>
      <c r="T4" s="82"/>
      <c r="U4" s="82"/>
      <c r="V4" s="82"/>
      <c r="W4" s="82"/>
      <c r="Y4" s="85"/>
      <c r="Z4" s="85"/>
      <c r="AA4" s="85"/>
      <c r="AB4" s="62"/>
      <c r="AC4" s="85"/>
      <c r="AD4" s="85"/>
      <c r="AE4" s="85"/>
      <c r="AF4" s="85"/>
      <c r="AG4" s="85"/>
      <c r="AH4" s="85"/>
      <c r="AI4" s="86" t="s">
        <v>97</v>
      </c>
      <c r="AJ4" s="79"/>
      <c r="AK4" s="244"/>
      <c r="AL4" s="244"/>
      <c r="AM4" s="244"/>
      <c r="AN4" s="244"/>
    </row>
    <row r="5" spans="1:40" ht="18" customHeight="1" x14ac:dyDescent="0.45">
      <c r="A5" s="82"/>
      <c r="B5" s="82"/>
      <c r="C5" s="82"/>
      <c r="D5" s="82"/>
      <c r="E5" s="82"/>
      <c r="F5" s="82"/>
      <c r="G5" s="82"/>
      <c r="H5" s="82"/>
      <c r="I5" s="82"/>
      <c r="J5" s="82"/>
      <c r="K5" s="82"/>
      <c r="L5" s="82"/>
      <c r="M5" s="82"/>
      <c r="N5" s="82"/>
      <c r="O5" s="82"/>
      <c r="P5" s="82"/>
      <c r="Q5" s="82"/>
      <c r="R5" s="82"/>
      <c r="S5" s="82"/>
      <c r="U5" s="82"/>
      <c r="V5" s="82"/>
      <c r="W5" s="82"/>
      <c r="Y5" s="85"/>
      <c r="Z5" s="85"/>
      <c r="AA5" s="85"/>
      <c r="AB5" s="62"/>
      <c r="AC5" s="85"/>
      <c r="AD5" s="85"/>
      <c r="AE5" s="85"/>
      <c r="AF5" s="85"/>
      <c r="AG5" s="86" t="s">
        <v>98</v>
      </c>
      <c r="AH5" s="245"/>
      <c r="AI5" s="245"/>
      <c r="AJ5" s="245"/>
      <c r="AK5" s="85" t="s">
        <v>99</v>
      </c>
      <c r="AL5" s="95"/>
      <c r="AM5" s="85" t="s">
        <v>100</v>
      </c>
      <c r="AN5" s="62"/>
    </row>
    <row r="6" spans="1:40" ht="9.9" customHeight="1" x14ac:dyDescent="0.45">
      <c r="A6" s="62"/>
      <c r="B6" s="66"/>
      <c r="C6" s="66"/>
      <c r="D6" s="66"/>
      <c r="E6" s="66"/>
      <c r="F6" s="66"/>
      <c r="G6" s="66"/>
      <c r="H6" s="66"/>
      <c r="I6" s="66"/>
      <c r="J6" s="66"/>
      <c r="K6" s="66"/>
      <c r="L6" s="66"/>
      <c r="M6" s="66"/>
      <c r="N6" s="66"/>
      <c r="O6" s="66"/>
      <c r="P6" s="66"/>
      <c r="Q6" s="66"/>
      <c r="R6" s="66"/>
      <c r="S6" s="66"/>
      <c r="T6" s="66"/>
      <c r="U6" s="66"/>
      <c r="V6" s="66"/>
      <c r="W6" s="66"/>
      <c r="X6" s="63"/>
      <c r="Y6" s="63"/>
      <c r="Z6" s="63"/>
      <c r="AA6" s="63"/>
      <c r="AB6" s="63"/>
      <c r="AC6" s="63"/>
      <c r="AD6" s="63"/>
      <c r="AE6" s="63"/>
      <c r="AF6" s="63"/>
      <c r="AG6" s="63"/>
      <c r="AH6" s="63"/>
      <c r="AI6" s="63"/>
      <c r="AJ6" s="63"/>
      <c r="AK6" s="63"/>
      <c r="AL6" s="63"/>
      <c r="AM6" s="62"/>
      <c r="AN6" s="62"/>
    </row>
    <row r="7" spans="1:40" ht="15" customHeight="1" x14ac:dyDescent="0.45">
      <c r="A7" s="246" t="s">
        <v>101</v>
      </c>
      <c r="B7" s="247" t="s">
        <v>102</v>
      </c>
      <c r="C7" s="249" t="s">
        <v>103</v>
      </c>
      <c r="D7" s="252" t="s">
        <v>104</v>
      </c>
      <c r="E7" s="253" t="s">
        <v>105</v>
      </c>
      <c r="F7" s="254" t="s">
        <v>106</v>
      </c>
      <c r="G7" s="254"/>
      <c r="H7" s="254"/>
      <c r="I7" s="254"/>
      <c r="J7" s="254"/>
      <c r="K7" s="254"/>
      <c r="L7" s="254"/>
      <c r="M7" s="254"/>
      <c r="N7" s="254"/>
      <c r="O7" s="254"/>
      <c r="P7" s="254"/>
      <c r="Q7" s="254"/>
      <c r="R7" s="254"/>
      <c r="S7" s="254"/>
      <c r="T7" s="254"/>
      <c r="U7" s="254"/>
      <c r="V7" s="254"/>
      <c r="W7" s="254"/>
      <c r="X7" s="254"/>
      <c r="Y7" s="254"/>
      <c r="Z7" s="254"/>
      <c r="AA7" s="254"/>
      <c r="AB7" s="254"/>
      <c r="AC7" s="254"/>
      <c r="AD7" s="254"/>
      <c r="AE7" s="254"/>
      <c r="AF7" s="254"/>
      <c r="AG7" s="254"/>
      <c r="AH7" s="254"/>
      <c r="AI7" s="254"/>
      <c r="AJ7" s="254"/>
      <c r="AK7" s="255" t="s">
        <v>107</v>
      </c>
      <c r="AL7" s="259" t="s">
        <v>108</v>
      </c>
      <c r="AM7" s="260" t="s">
        <v>109</v>
      </c>
      <c r="AN7" s="260"/>
    </row>
    <row r="8" spans="1:40" ht="15" customHeight="1" x14ac:dyDescent="0.45">
      <c r="A8" s="246"/>
      <c r="B8" s="248"/>
      <c r="C8" s="250"/>
      <c r="D8" s="252"/>
      <c r="E8" s="253"/>
      <c r="F8" s="252" t="s">
        <v>110</v>
      </c>
      <c r="G8" s="252"/>
      <c r="H8" s="252"/>
      <c r="I8" s="252"/>
      <c r="J8" s="252"/>
      <c r="K8" s="252"/>
      <c r="L8" s="252"/>
      <c r="M8" s="252" t="s">
        <v>111</v>
      </c>
      <c r="N8" s="252"/>
      <c r="O8" s="252"/>
      <c r="P8" s="252"/>
      <c r="Q8" s="252"/>
      <c r="R8" s="252"/>
      <c r="S8" s="252"/>
      <c r="T8" s="252" t="s">
        <v>112</v>
      </c>
      <c r="U8" s="252"/>
      <c r="V8" s="252"/>
      <c r="W8" s="252"/>
      <c r="X8" s="252"/>
      <c r="Y8" s="252"/>
      <c r="Z8" s="252"/>
      <c r="AA8" s="252" t="s">
        <v>113</v>
      </c>
      <c r="AB8" s="252"/>
      <c r="AC8" s="252"/>
      <c r="AD8" s="252"/>
      <c r="AE8" s="252"/>
      <c r="AF8" s="252"/>
      <c r="AG8" s="252"/>
      <c r="AH8" s="252" t="s">
        <v>114</v>
      </c>
      <c r="AI8" s="252"/>
      <c r="AJ8" s="252"/>
      <c r="AK8" s="255"/>
      <c r="AL8" s="259"/>
      <c r="AM8" s="260"/>
      <c r="AN8" s="260"/>
    </row>
    <row r="9" spans="1:40" ht="15" customHeight="1" x14ac:dyDescent="0.45">
      <c r="A9" s="246"/>
      <c r="B9" s="256" t="s">
        <v>155</v>
      </c>
      <c r="C9" s="250"/>
      <c r="D9" s="252"/>
      <c r="E9" s="253"/>
      <c r="F9" s="64">
        <f>DATE($M$2,$S$2,1)</f>
        <v>46113</v>
      </c>
      <c r="G9" s="64">
        <f>DATE($M$2,$S$2,2)</f>
        <v>46114</v>
      </c>
      <c r="H9" s="64">
        <f>DATE($M$2,$S$2,3)</f>
        <v>46115</v>
      </c>
      <c r="I9" s="64">
        <f>DATE($M$2,$S$2,4)</f>
        <v>46116</v>
      </c>
      <c r="J9" s="64">
        <f>DATE($M$2,$S$2,5)</f>
        <v>46117</v>
      </c>
      <c r="K9" s="64">
        <f>DATE($M$2,$S$2,6)</f>
        <v>46118</v>
      </c>
      <c r="L9" s="64">
        <f>DATE($M$2,$S$2,7)</f>
        <v>46119</v>
      </c>
      <c r="M9" s="64">
        <f>DATE($M$2,$S$2,8)</f>
        <v>46120</v>
      </c>
      <c r="N9" s="64">
        <f>DATE($M$2,$S$2,9)</f>
        <v>46121</v>
      </c>
      <c r="O9" s="64">
        <f>DATE($M$2,$S$2,10)</f>
        <v>46122</v>
      </c>
      <c r="P9" s="64">
        <f>DATE($M$2,$S$2,11)</f>
        <v>46123</v>
      </c>
      <c r="Q9" s="64">
        <f>DATE($M$2,$S$2,12)</f>
        <v>46124</v>
      </c>
      <c r="R9" s="64">
        <f>DATE($M$2,$S$2,13)</f>
        <v>46125</v>
      </c>
      <c r="S9" s="64">
        <f>DATE($M$2,$S$2,14)</f>
        <v>46126</v>
      </c>
      <c r="T9" s="64">
        <f>DATE($M$2,$S$2,15)</f>
        <v>46127</v>
      </c>
      <c r="U9" s="64">
        <f>DATE($M$2,$S$2,16)</f>
        <v>46128</v>
      </c>
      <c r="V9" s="64">
        <f>DATE($M$2,$S$2,17)</f>
        <v>46129</v>
      </c>
      <c r="W9" s="64">
        <f>DATE($M$2,$S$2,18)</f>
        <v>46130</v>
      </c>
      <c r="X9" s="64">
        <f>DATE($M$2,$S$2,19)</f>
        <v>46131</v>
      </c>
      <c r="Y9" s="64">
        <f>DATE($M$2,$S$2,20)</f>
        <v>46132</v>
      </c>
      <c r="Z9" s="64">
        <f>DATE($M$2,$S$2,21)</f>
        <v>46133</v>
      </c>
      <c r="AA9" s="64">
        <f>DATE($M$2,$S$2,22)</f>
        <v>46134</v>
      </c>
      <c r="AB9" s="64">
        <f>DATE($M$2,$S$2,23)</f>
        <v>46135</v>
      </c>
      <c r="AC9" s="64">
        <f>DATE($M$2,$S$2,24)</f>
        <v>46136</v>
      </c>
      <c r="AD9" s="64">
        <f>DATE($M$2,$S$2,25)</f>
        <v>46137</v>
      </c>
      <c r="AE9" s="64">
        <f>DATE($M$2,$S$2,26)</f>
        <v>46138</v>
      </c>
      <c r="AF9" s="64">
        <f>DATE($M$2,$S$2,27)</f>
        <v>46139</v>
      </c>
      <c r="AG9" s="64">
        <f>DATE($M$2,$S$2,28)</f>
        <v>46140</v>
      </c>
      <c r="AH9" s="64">
        <f>IF(DAY(EOMONTH(F9,0))&lt;29,"",DATE($M$2,$S$2,29))</f>
        <v>46141</v>
      </c>
      <c r="AI9" s="64">
        <f>IF(DAY(EOMONTH(F9,0))&lt;30,"",DATE($M$2,$S$2,30))</f>
        <v>46142</v>
      </c>
      <c r="AJ9" s="64" t="str">
        <f>IF(DAY(EOMONTH(F9,0))&lt;31,"",DATE($M$2,$S$2,31))</f>
        <v/>
      </c>
      <c r="AK9" s="255"/>
      <c r="AL9" s="259"/>
      <c r="AM9" s="260"/>
      <c r="AN9" s="260"/>
    </row>
    <row r="10" spans="1:40" ht="15" customHeight="1" x14ac:dyDescent="0.45">
      <c r="A10" s="246"/>
      <c r="B10" s="257"/>
      <c r="C10" s="251"/>
      <c r="D10" s="252"/>
      <c r="E10" s="253"/>
      <c r="F10" s="65">
        <f>DATE($M$2,$S$2,1)</f>
        <v>46113</v>
      </c>
      <c r="G10" s="65">
        <f>DATE($M$2,$S$2,2)</f>
        <v>46114</v>
      </c>
      <c r="H10" s="65">
        <f>DATE($M$2,$S$2,3)</f>
        <v>46115</v>
      </c>
      <c r="I10" s="65">
        <f>DATE($M$2,$S$2,4)</f>
        <v>46116</v>
      </c>
      <c r="J10" s="65">
        <f>DATE($M$2,$S$2,5)</f>
        <v>46117</v>
      </c>
      <c r="K10" s="65">
        <f>DATE($M$2,$S$2,6)</f>
        <v>46118</v>
      </c>
      <c r="L10" s="65">
        <f>DATE($M$2,$S$2,7)</f>
        <v>46119</v>
      </c>
      <c r="M10" s="65">
        <f>DATE($M$2,$S$2,8)</f>
        <v>46120</v>
      </c>
      <c r="N10" s="65">
        <f>DATE($M$2,$S$2,9)</f>
        <v>46121</v>
      </c>
      <c r="O10" s="65">
        <f>DATE($M$2,$S$2,10)</f>
        <v>46122</v>
      </c>
      <c r="P10" s="65">
        <f>DATE($M$2,$S$2,11)</f>
        <v>46123</v>
      </c>
      <c r="Q10" s="65">
        <f>DATE($M$2,$S$2,12)</f>
        <v>46124</v>
      </c>
      <c r="R10" s="65">
        <f>DATE($M$2,$S$2,13)</f>
        <v>46125</v>
      </c>
      <c r="S10" s="65">
        <f>DATE($M$2,$S$2,14)</f>
        <v>46126</v>
      </c>
      <c r="T10" s="65">
        <f>DATE($M$2,$S$2,15)</f>
        <v>46127</v>
      </c>
      <c r="U10" s="65">
        <f>DATE($M$2,$S$2,16)</f>
        <v>46128</v>
      </c>
      <c r="V10" s="65">
        <f>DATE($M$2,$S$2,17)</f>
        <v>46129</v>
      </c>
      <c r="W10" s="65">
        <f>DATE($M$2,$S$2,18)</f>
        <v>46130</v>
      </c>
      <c r="X10" s="65">
        <f>DATE($M$2,$S$2,19)</f>
        <v>46131</v>
      </c>
      <c r="Y10" s="65">
        <f>DATE($M$2,$S$2,20)</f>
        <v>46132</v>
      </c>
      <c r="Z10" s="65">
        <f>DATE($M$2,$S$2,21)</f>
        <v>46133</v>
      </c>
      <c r="AA10" s="65">
        <f>DATE($M$2,$S$2,22)</f>
        <v>46134</v>
      </c>
      <c r="AB10" s="65">
        <f>DATE($M$2,$S$2,23)</f>
        <v>46135</v>
      </c>
      <c r="AC10" s="65">
        <f>DATE($M$2,$S$2,24)</f>
        <v>46136</v>
      </c>
      <c r="AD10" s="65">
        <f>DATE($M$2,$S$2,25)</f>
        <v>46137</v>
      </c>
      <c r="AE10" s="65">
        <f>DATE($M$2,$S$2,26)</f>
        <v>46138</v>
      </c>
      <c r="AF10" s="65">
        <f>DATE($M$2,$S$2,27)</f>
        <v>46139</v>
      </c>
      <c r="AG10" s="65">
        <f>DATE($M$2,$S$2,28)</f>
        <v>46140</v>
      </c>
      <c r="AH10" s="65">
        <f>IF(DAY(EOMONTH(F10,0))&lt;29,"",DATE($M$2,$S$2,29))</f>
        <v>46141</v>
      </c>
      <c r="AI10" s="65">
        <f>IF(DAY(EOMONTH(F10,0))&lt;30,"",DATE($M$2,$S$2,30))</f>
        <v>46142</v>
      </c>
      <c r="AJ10" s="65" t="str">
        <f>IF(DAY(EOMONTH(F10,0))&lt;31,"",DATE($M$2,$S$2,31))</f>
        <v/>
      </c>
      <c r="AK10" s="255"/>
      <c r="AL10" s="259"/>
      <c r="AM10" s="260"/>
      <c r="AN10" s="260"/>
    </row>
    <row r="11" spans="1:40" ht="18" customHeight="1" x14ac:dyDescent="0.45">
      <c r="A11" s="73">
        <v>1</v>
      </c>
      <c r="B11" s="99" t="s">
        <v>156</v>
      </c>
      <c r="C11" s="81" t="s">
        <v>126</v>
      </c>
      <c r="D11" s="100"/>
      <c r="E11" s="101" t="s">
        <v>126</v>
      </c>
      <c r="F11" s="68"/>
      <c r="G11" s="68"/>
      <c r="H11" s="68"/>
      <c r="I11" s="68"/>
      <c r="J11" s="68"/>
      <c r="K11" s="68"/>
      <c r="L11" s="68"/>
      <c r="M11" s="68"/>
      <c r="N11" s="68"/>
      <c r="O11" s="68"/>
      <c r="P11" s="68"/>
      <c r="Q11" s="68"/>
      <c r="R11" s="68"/>
      <c r="S11" s="68"/>
      <c r="T11" s="68"/>
      <c r="U11" s="68"/>
      <c r="V11" s="68"/>
      <c r="W11" s="68"/>
      <c r="X11" s="68"/>
      <c r="Y11" s="68"/>
      <c r="Z11" s="68"/>
      <c r="AA11" s="68"/>
      <c r="AB11" s="68"/>
      <c r="AC11" s="68"/>
      <c r="AD11" s="68"/>
      <c r="AE11" s="68"/>
      <c r="AF11" s="68"/>
      <c r="AG11" s="68"/>
      <c r="AH11" s="68"/>
      <c r="AI11" s="68"/>
      <c r="AJ11" s="68"/>
      <c r="AK11" s="69">
        <f>+SUM(F11:AJ11)</f>
        <v>0</v>
      </c>
      <c r="AL11" s="70">
        <f>IF($AK$3="４週",AK11/4,AK11/(DAY(EOMONTH($F$9,0))/7))</f>
        <v>0</v>
      </c>
      <c r="AM11" s="258"/>
      <c r="AN11" s="258"/>
    </row>
    <row r="12" spans="1:40" ht="18" customHeight="1" x14ac:dyDescent="0.45">
      <c r="A12" s="73">
        <v>2</v>
      </c>
      <c r="B12" s="99" t="s">
        <v>206</v>
      </c>
      <c r="C12" s="81" t="s">
        <v>128</v>
      </c>
      <c r="D12" s="100"/>
      <c r="E12" s="101" t="s">
        <v>128</v>
      </c>
      <c r="F12" s="68"/>
      <c r="G12" s="68"/>
      <c r="H12" s="68"/>
      <c r="I12" s="68"/>
      <c r="J12" s="68"/>
      <c r="K12" s="68"/>
      <c r="L12" s="68"/>
      <c r="M12" s="68"/>
      <c r="N12" s="68"/>
      <c r="O12" s="68"/>
      <c r="P12" s="68"/>
      <c r="Q12" s="68"/>
      <c r="R12" s="68"/>
      <c r="S12" s="68"/>
      <c r="T12" s="68"/>
      <c r="U12" s="68"/>
      <c r="V12" s="68"/>
      <c r="W12" s="68"/>
      <c r="X12" s="68"/>
      <c r="Y12" s="68"/>
      <c r="Z12" s="68"/>
      <c r="AA12" s="68"/>
      <c r="AB12" s="68"/>
      <c r="AC12" s="68"/>
      <c r="AD12" s="68"/>
      <c r="AE12" s="68"/>
      <c r="AF12" s="68"/>
      <c r="AG12" s="68"/>
      <c r="AH12" s="68"/>
      <c r="AI12" s="68"/>
      <c r="AJ12" s="68"/>
      <c r="AK12" s="69">
        <f t="shared" ref="AK12:AK31" si="0">+SUM(F12:AJ12)</f>
        <v>0</v>
      </c>
      <c r="AL12" s="70">
        <f>IF($AK$3="４週",AK12/4,AK12/(DAY(EOMONTH($F$9,0))/7))</f>
        <v>0</v>
      </c>
      <c r="AM12" s="258"/>
      <c r="AN12" s="258"/>
    </row>
    <row r="13" spans="1:40" ht="18" customHeight="1" x14ac:dyDescent="0.45">
      <c r="A13" s="73">
        <v>3</v>
      </c>
      <c r="B13" s="99" t="s">
        <v>232</v>
      </c>
      <c r="C13" s="81" t="s">
        <v>130</v>
      </c>
      <c r="D13" s="100"/>
      <c r="E13" s="101" t="s">
        <v>130</v>
      </c>
      <c r="F13" s="68"/>
      <c r="G13" s="68"/>
      <c r="H13" s="68"/>
      <c r="I13" s="68"/>
      <c r="J13" s="68"/>
      <c r="K13" s="68"/>
      <c r="L13" s="68"/>
      <c r="M13" s="68"/>
      <c r="N13" s="68"/>
      <c r="O13" s="68"/>
      <c r="P13" s="68"/>
      <c r="Q13" s="68"/>
      <c r="R13" s="68"/>
      <c r="S13" s="68"/>
      <c r="T13" s="68"/>
      <c r="U13" s="68"/>
      <c r="V13" s="68"/>
      <c r="W13" s="68"/>
      <c r="X13" s="68"/>
      <c r="Y13" s="68"/>
      <c r="Z13" s="68"/>
      <c r="AA13" s="68"/>
      <c r="AB13" s="68"/>
      <c r="AC13" s="68"/>
      <c r="AD13" s="68"/>
      <c r="AE13" s="68"/>
      <c r="AF13" s="68"/>
      <c r="AG13" s="68"/>
      <c r="AH13" s="68"/>
      <c r="AI13" s="68"/>
      <c r="AJ13" s="68"/>
      <c r="AK13" s="69">
        <f t="shared" si="0"/>
        <v>0</v>
      </c>
      <c r="AL13" s="70">
        <f>IF($AK$3="４週",AK13/4,AK13/(DAY(EOMONTH($F$9,0))/7))</f>
        <v>0</v>
      </c>
      <c r="AM13" s="258"/>
      <c r="AN13" s="258"/>
    </row>
    <row r="14" spans="1:40" ht="18" customHeight="1" x14ac:dyDescent="0.45">
      <c r="A14" s="73">
        <v>4</v>
      </c>
      <c r="B14" s="99" t="s">
        <v>232</v>
      </c>
      <c r="C14" s="81" t="s">
        <v>132</v>
      </c>
      <c r="D14" s="100"/>
      <c r="E14" s="101" t="s">
        <v>132</v>
      </c>
      <c r="F14" s="68"/>
      <c r="G14" s="68"/>
      <c r="H14" s="68"/>
      <c r="I14" s="68"/>
      <c r="J14" s="68"/>
      <c r="K14" s="68"/>
      <c r="L14" s="68"/>
      <c r="M14" s="68"/>
      <c r="N14" s="68"/>
      <c r="O14" s="68"/>
      <c r="P14" s="68"/>
      <c r="Q14" s="68"/>
      <c r="R14" s="68"/>
      <c r="S14" s="68"/>
      <c r="T14" s="68"/>
      <c r="U14" s="68"/>
      <c r="V14" s="68"/>
      <c r="W14" s="68"/>
      <c r="X14" s="68"/>
      <c r="Y14" s="68"/>
      <c r="Z14" s="68"/>
      <c r="AA14" s="68"/>
      <c r="AB14" s="68"/>
      <c r="AC14" s="68"/>
      <c r="AD14" s="68"/>
      <c r="AE14" s="68"/>
      <c r="AF14" s="68"/>
      <c r="AG14" s="68"/>
      <c r="AH14" s="68"/>
      <c r="AI14" s="68"/>
      <c r="AJ14" s="68"/>
      <c r="AK14" s="69">
        <f t="shared" si="0"/>
        <v>0</v>
      </c>
      <c r="AL14" s="70">
        <f>IF($AK$3="４週",AK14/4,AK14/(DAY(EOMONTH($F$9,0))/7))</f>
        <v>0</v>
      </c>
      <c r="AM14" s="258"/>
      <c r="AN14" s="258"/>
    </row>
    <row r="15" spans="1:40" ht="18" customHeight="1" x14ac:dyDescent="0.45">
      <c r="A15" s="73">
        <v>5</v>
      </c>
      <c r="B15" s="99"/>
      <c r="C15" s="81"/>
      <c r="D15" s="100"/>
      <c r="E15" s="101"/>
      <c r="F15" s="68"/>
      <c r="G15" s="68"/>
      <c r="H15" s="68"/>
      <c r="I15" s="68"/>
      <c r="J15" s="68"/>
      <c r="K15" s="68"/>
      <c r="L15" s="68"/>
      <c r="M15" s="68"/>
      <c r="N15" s="68"/>
      <c r="O15" s="68"/>
      <c r="P15" s="68"/>
      <c r="Q15" s="68"/>
      <c r="R15" s="68"/>
      <c r="S15" s="68"/>
      <c r="T15" s="68"/>
      <c r="U15" s="68"/>
      <c r="V15" s="68"/>
      <c r="W15" s="68"/>
      <c r="X15" s="68"/>
      <c r="Y15" s="68"/>
      <c r="Z15" s="68"/>
      <c r="AA15" s="68"/>
      <c r="AB15" s="68"/>
      <c r="AC15" s="68"/>
      <c r="AD15" s="68"/>
      <c r="AE15" s="68"/>
      <c r="AF15" s="68"/>
      <c r="AG15" s="68"/>
      <c r="AH15" s="68"/>
      <c r="AI15" s="68"/>
      <c r="AJ15" s="68"/>
      <c r="AK15" s="69">
        <f t="shared" si="0"/>
        <v>0</v>
      </c>
      <c r="AL15" s="70">
        <f t="shared" ref="AL15:AL30" si="1">IF($AK$3="４週",AK15/4,AK15/(DAY(EOMONTH($F$9,0))/7))</f>
        <v>0</v>
      </c>
      <c r="AM15" s="258"/>
      <c r="AN15" s="258"/>
    </row>
    <row r="16" spans="1:40" ht="18" customHeight="1" x14ac:dyDescent="0.45">
      <c r="A16" s="73">
        <v>6</v>
      </c>
      <c r="B16" s="99"/>
      <c r="C16" s="81"/>
      <c r="D16" s="100"/>
      <c r="E16" s="101"/>
      <c r="F16" s="68"/>
      <c r="G16" s="68"/>
      <c r="H16" s="68"/>
      <c r="I16" s="68"/>
      <c r="J16" s="68"/>
      <c r="K16" s="68"/>
      <c r="L16" s="68"/>
      <c r="M16" s="68"/>
      <c r="N16" s="68"/>
      <c r="O16" s="68"/>
      <c r="P16" s="68"/>
      <c r="Q16" s="68"/>
      <c r="R16" s="68"/>
      <c r="S16" s="68"/>
      <c r="T16" s="68"/>
      <c r="U16" s="68"/>
      <c r="V16" s="68"/>
      <c r="W16" s="68"/>
      <c r="X16" s="68"/>
      <c r="Y16" s="68"/>
      <c r="Z16" s="68"/>
      <c r="AA16" s="68"/>
      <c r="AB16" s="68"/>
      <c r="AC16" s="68"/>
      <c r="AD16" s="68"/>
      <c r="AE16" s="68"/>
      <c r="AF16" s="68"/>
      <c r="AG16" s="68"/>
      <c r="AH16" s="68"/>
      <c r="AI16" s="68"/>
      <c r="AJ16" s="68"/>
      <c r="AK16" s="69">
        <f t="shared" si="0"/>
        <v>0</v>
      </c>
      <c r="AL16" s="70">
        <f t="shared" si="1"/>
        <v>0</v>
      </c>
      <c r="AM16" s="258"/>
      <c r="AN16" s="258"/>
    </row>
    <row r="17" spans="1:40" ht="18" customHeight="1" x14ac:dyDescent="0.45">
      <c r="A17" s="73">
        <v>7</v>
      </c>
      <c r="B17" s="99"/>
      <c r="C17" s="81"/>
      <c r="D17" s="100"/>
      <c r="E17" s="101"/>
      <c r="F17" s="68"/>
      <c r="G17" s="68"/>
      <c r="H17" s="68"/>
      <c r="I17" s="68"/>
      <c r="J17" s="68"/>
      <c r="K17" s="68"/>
      <c r="L17" s="68"/>
      <c r="M17" s="68"/>
      <c r="N17" s="68"/>
      <c r="O17" s="68"/>
      <c r="P17" s="68"/>
      <c r="Q17" s="68"/>
      <c r="R17" s="68"/>
      <c r="S17" s="68"/>
      <c r="T17" s="68"/>
      <c r="U17" s="68"/>
      <c r="V17" s="68"/>
      <c r="W17" s="68"/>
      <c r="X17" s="68"/>
      <c r="Y17" s="68"/>
      <c r="Z17" s="68"/>
      <c r="AA17" s="68"/>
      <c r="AB17" s="68"/>
      <c r="AC17" s="68"/>
      <c r="AD17" s="68"/>
      <c r="AE17" s="68"/>
      <c r="AF17" s="68"/>
      <c r="AG17" s="68"/>
      <c r="AH17" s="68"/>
      <c r="AI17" s="68"/>
      <c r="AJ17" s="68"/>
      <c r="AK17" s="69">
        <f t="shared" si="0"/>
        <v>0</v>
      </c>
      <c r="AL17" s="70">
        <f t="shared" si="1"/>
        <v>0</v>
      </c>
      <c r="AM17" s="258"/>
      <c r="AN17" s="258"/>
    </row>
    <row r="18" spans="1:40" ht="18" customHeight="1" x14ac:dyDescent="0.45">
      <c r="A18" s="73">
        <v>8</v>
      </c>
      <c r="B18" s="99"/>
      <c r="C18" s="81"/>
      <c r="D18" s="100"/>
      <c r="E18" s="101"/>
      <c r="F18" s="68"/>
      <c r="G18" s="68"/>
      <c r="H18" s="68"/>
      <c r="I18" s="68"/>
      <c r="J18" s="68"/>
      <c r="K18" s="68"/>
      <c r="L18" s="68"/>
      <c r="M18" s="68"/>
      <c r="N18" s="68"/>
      <c r="O18" s="68"/>
      <c r="P18" s="68"/>
      <c r="Q18" s="68"/>
      <c r="R18" s="68"/>
      <c r="S18" s="68"/>
      <c r="T18" s="68"/>
      <c r="U18" s="68"/>
      <c r="V18" s="68"/>
      <c r="W18" s="68"/>
      <c r="X18" s="68"/>
      <c r="Y18" s="68"/>
      <c r="Z18" s="68"/>
      <c r="AA18" s="68"/>
      <c r="AB18" s="68"/>
      <c r="AC18" s="68"/>
      <c r="AD18" s="68"/>
      <c r="AE18" s="68"/>
      <c r="AF18" s="68"/>
      <c r="AG18" s="68"/>
      <c r="AH18" s="68"/>
      <c r="AI18" s="68"/>
      <c r="AJ18" s="68"/>
      <c r="AK18" s="69">
        <f t="shared" si="0"/>
        <v>0</v>
      </c>
      <c r="AL18" s="70">
        <f t="shared" si="1"/>
        <v>0</v>
      </c>
      <c r="AM18" s="258"/>
      <c r="AN18" s="258"/>
    </row>
    <row r="19" spans="1:40" ht="18" customHeight="1" x14ac:dyDescent="0.45">
      <c r="A19" s="73">
        <v>9</v>
      </c>
      <c r="B19" s="99"/>
      <c r="C19" s="81"/>
      <c r="D19" s="100"/>
      <c r="E19" s="101"/>
      <c r="F19" s="68"/>
      <c r="G19" s="68"/>
      <c r="H19" s="68"/>
      <c r="I19" s="68"/>
      <c r="J19" s="68"/>
      <c r="K19" s="68"/>
      <c r="L19" s="68"/>
      <c r="M19" s="68"/>
      <c r="N19" s="68"/>
      <c r="O19" s="68"/>
      <c r="P19" s="68"/>
      <c r="Q19" s="68"/>
      <c r="R19" s="68"/>
      <c r="S19" s="68"/>
      <c r="T19" s="68"/>
      <c r="U19" s="68"/>
      <c r="V19" s="68"/>
      <c r="W19" s="68"/>
      <c r="X19" s="68"/>
      <c r="Y19" s="68"/>
      <c r="Z19" s="68"/>
      <c r="AA19" s="68"/>
      <c r="AB19" s="68"/>
      <c r="AC19" s="68"/>
      <c r="AD19" s="68"/>
      <c r="AE19" s="68"/>
      <c r="AF19" s="68"/>
      <c r="AG19" s="68"/>
      <c r="AH19" s="68"/>
      <c r="AI19" s="68"/>
      <c r="AJ19" s="68"/>
      <c r="AK19" s="69">
        <f t="shared" si="0"/>
        <v>0</v>
      </c>
      <c r="AL19" s="70">
        <f t="shared" si="1"/>
        <v>0</v>
      </c>
      <c r="AM19" s="258"/>
      <c r="AN19" s="258"/>
    </row>
    <row r="20" spans="1:40" ht="18" customHeight="1" x14ac:dyDescent="0.45">
      <c r="A20" s="73">
        <v>10</v>
      </c>
      <c r="B20" s="99"/>
      <c r="C20" s="81"/>
      <c r="D20" s="100"/>
      <c r="E20" s="101"/>
      <c r="F20" s="68"/>
      <c r="G20" s="68"/>
      <c r="H20" s="68"/>
      <c r="I20" s="68"/>
      <c r="J20" s="68"/>
      <c r="K20" s="68"/>
      <c r="L20" s="68"/>
      <c r="M20" s="68"/>
      <c r="N20" s="68"/>
      <c r="O20" s="68"/>
      <c r="P20" s="68"/>
      <c r="Q20" s="68"/>
      <c r="R20" s="68"/>
      <c r="S20" s="68"/>
      <c r="T20" s="68"/>
      <c r="U20" s="68"/>
      <c r="V20" s="68"/>
      <c r="W20" s="68"/>
      <c r="X20" s="68"/>
      <c r="Y20" s="68"/>
      <c r="Z20" s="68"/>
      <c r="AA20" s="68"/>
      <c r="AB20" s="68"/>
      <c r="AC20" s="68"/>
      <c r="AD20" s="68"/>
      <c r="AE20" s="68"/>
      <c r="AF20" s="68"/>
      <c r="AG20" s="68"/>
      <c r="AH20" s="68"/>
      <c r="AI20" s="68"/>
      <c r="AJ20" s="68"/>
      <c r="AK20" s="69">
        <f t="shared" si="0"/>
        <v>0</v>
      </c>
      <c r="AL20" s="70">
        <f t="shared" si="1"/>
        <v>0</v>
      </c>
      <c r="AM20" s="258"/>
      <c r="AN20" s="258"/>
    </row>
    <row r="21" spans="1:40" ht="18" customHeight="1" x14ac:dyDescent="0.45">
      <c r="A21" s="73">
        <v>11</v>
      </c>
      <c r="B21" s="99"/>
      <c r="C21" s="81"/>
      <c r="D21" s="100"/>
      <c r="E21" s="101"/>
      <c r="F21" s="68"/>
      <c r="G21" s="68"/>
      <c r="H21" s="68"/>
      <c r="I21" s="68"/>
      <c r="J21" s="68"/>
      <c r="K21" s="68"/>
      <c r="L21" s="68"/>
      <c r="M21" s="68"/>
      <c r="N21" s="68"/>
      <c r="O21" s="68"/>
      <c r="P21" s="68"/>
      <c r="Q21" s="68"/>
      <c r="R21" s="68"/>
      <c r="S21" s="68"/>
      <c r="T21" s="68"/>
      <c r="U21" s="68"/>
      <c r="V21" s="68"/>
      <c r="W21" s="68"/>
      <c r="X21" s="68"/>
      <c r="Y21" s="68"/>
      <c r="Z21" s="68"/>
      <c r="AA21" s="68"/>
      <c r="AB21" s="68"/>
      <c r="AC21" s="68"/>
      <c r="AD21" s="68"/>
      <c r="AE21" s="68"/>
      <c r="AF21" s="68"/>
      <c r="AG21" s="68"/>
      <c r="AH21" s="68"/>
      <c r="AI21" s="68"/>
      <c r="AJ21" s="68"/>
      <c r="AK21" s="69">
        <f t="shared" si="0"/>
        <v>0</v>
      </c>
      <c r="AL21" s="70">
        <f t="shared" si="1"/>
        <v>0</v>
      </c>
      <c r="AM21" s="258"/>
      <c r="AN21" s="258"/>
    </row>
    <row r="22" spans="1:40" ht="18" customHeight="1" x14ac:dyDescent="0.45">
      <c r="A22" s="73">
        <v>12</v>
      </c>
      <c r="B22" s="99"/>
      <c r="C22" s="81"/>
      <c r="D22" s="100"/>
      <c r="E22" s="101"/>
      <c r="F22" s="68"/>
      <c r="G22" s="68"/>
      <c r="H22" s="68"/>
      <c r="I22" s="68"/>
      <c r="J22" s="68"/>
      <c r="K22" s="68"/>
      <c r="L22" s="68"/>
      <c r="M22" s="68"/>
      <c r="N22" s="68"/>
      <c r="O22" s="68"/>
      <c r="P22" s="68"/>
      <c r="Q22" s="68"/>
      <c r="R22" s="68"/>
      <c r="S22" s="68"/>
      <c r="T22" s="68"/>
      <c r="U22" s="68"/>
      <c r="V22" s="68"/>
      <c r="W22" s="68"/>
      <c r="X22" s="68"/>
      <c r="Y22" s="68"/>
      <c r="Z22" s="68"/>
      <c r="AA22" s="68"/>
      <c r="AB22" s="68"/>
      <c r="AC22" s="68"/>
      <c r="AD22" s="68"/>
      <c r="AE22" s="68"/>
      <c r="AF22" s="68"/>
      <c r="AG22" s="68"/>
      <c r="AH22" s="68"/>
      <c r="AI22" s="68"/>
      <c r="AJ22" s="68"/>
      <c r="AK22" s="69">
        <f t="shared" si="0"/>
        <v>0</v>
      </c>
      <c r="AL22" s="70">
        <f t="shared" si="1"/>
        <v>0</v>
      </c>
      <c r="AM22" s="258"/>
      <c r="AN22" s="258"/>
    </row>
    <row r="23" spans="1:40" ht="18" customHeight="1" x14ac:dyDescent="0.45">
      <c r="A23" s="73">
        <v>13</v>
      </c>
      <c r="B23" s="99"/>
      <c r="C23" s="81"/>
      <c r="D23" s="100"/>
      <c r="E23" s="101"/>
      <c r="F23" s="68"/>
      <c r="G23" s="68"/>
      <c r="H23" s="68"/>
      <c r="I23" s="68"/>
      <c r="J23" s="68"/>
      <c r="K23" s="68"/>
      <c r="L23" s="68"/>
      <c r="M23" s="68"/>
      <c r="N23" s="68"/>
      <c r="O23" s="68"/>
      <c r="P23" s="68"/>
      <c r="Q23" s="68"/>
      <c r="R23" s="68"/>
      <c r="S23" s="68"/>
      <c r="T23" s="68"/>
      <c r="U23" s="68"/>
      <c r="V23" s="68"/>
      <c r="W23" s="68"/>
      <c r="X23" s="68"/>
      <c r="Y23" s="68"/>
      <c r="Z23" s="68"/>
      <c r="AA23" s="68"/>
      <c r="AB23" s="68"/>
      <c r="AC23" s="68"/>
      <c r="AD23" s="68"/>
      <c r="AE23" s="68"/>
      <c r="AF23" s="68"/>
      <c r="AG23" s="68"/>
      <c r="AH23" s="68"/>
      <c r="AI23" s="68"/>
      <c r="AJ23" s="68"/>
      <c r="AK23" s="69">
        <f t="shared" si="0"/>
        <v>0</v>
      </c>
      <c r="AL23" s="70">
        <f t="shared" si="1"/>
        <v>0</v>
      </c>
      <c r="AM23" s="258"/>
      <c r="AN23" s="258"/>
    </row>
    <row r="24" spans="1:40" ht="18" customHeight="1" x14ac:dyDescent="0.45">
      <c r="A24" s="73">
        <v>14</v>
      </c>
      <c r="B24" s="99"/>
      <c r="C24" s="81"/>
      <c r="D24" s="100"/>
      <c r="E24" s="101"/>
      <c r="F24" s="68"/>
      <c r="G24" s="68"/>
      <c r="H24" s="68"/>
      <c r="I24" s="68"/>
      <c r="J24" s="68"/>
      <c r="K24" s="68"/>
      <c r="L24" s="68"/>
      <c r="M24" s="68"/>
      <c r="N24" s="68"/>
      <c r="O24" s="68"/>
      <c r="P24" s="68"/>
      <c r="Q24" s="68"/>
      <c r="R24" s="68"/>
      <c r="S24" s="68"/>
      <c r="T24" s="68"/>
      <c r="U24" s="68"/>
      <c r="V24" s="68"/>
      <c r="W24" s="68"/>
      <c r="X24" s="68"/>
      <c r="Y24" s="68"/>
      <c r="Z24" s="68"/>
      <c r="AA24" s="68"/>
      <c r="AB24" s="68"/>
      <c r="AC24" s="68"/>
      <c r="AD24" s="68"/>
      <c r="AE24" s="68"/>
      <c r="AF24" s="68"/>
      <c r="AG24" s="68"/>
      <c r="AH24" s="68"/>
      <c r="AI24" s="68"/>
      <c r="AJ24" s="68"/>
      <c r="AK24" s="69">
        <f t="shared" si="0"/>
        <v>0</v>
      </c>
      <c r="AL24" s="70">
        <f t="shared" si="1"/>
        <v>0</v>
      </c>
      <c r="AM24" s="258"/>
      <c r="AN24" s="258"/>
    </row>
    <row r="25" spans="1:40" ht="18" customHeight="1" x14ac:dyDescent="0.45">
      <c r="A25" s="73">
        <v>15</v>
      </c>
      <c r="B25" s="99"/>
      <c r="C25" s="81"/>
      <c r="D25" s="100"/>
      <c r="E25" s="101"/>
      <c r="F25" s="68"/>
      <c r="G25" s="68"/>
      <c r="H25" s="68"/>
      <c r="I25" s="68"/>
      <c r="J25" s="68"/>
      <c r="K25" s="68"/>
      <c r="L25" s="68"/>
      <c r="M25" s="68"/>
      <c r="N25" s="68"/>
      <c r="O25" s="68"/>
      <c r="P25" s="68"/>
      <c r="Q25" s="68"/>
      <c r="R25" s="68"/>
      <c r="S25" s="68"/>
      <c r="T25" s="68"/>
      <c r="U25" s="68"/>
      <c r="V25" s="68"/>
      <c r="W25" s="68"/>
      <c r="X25" s="68"/>
      <c r="Y25" s="68"/>
      <c r="Z25" s="68"/>
      <c r="AA25" s="68"/>
      <c r="AB25" s="68"/>
      <c r="AC25" s="68"/>
      <c r="AD25" s="68"/>
      <c r="AE25" s="68"/>
      <c r="AF25" s="68"/>
      <c r="AG25" s="68"/>
      <c r="AH25" s="68"/>
      <c r="AI25" s="68"/>
      <c r="AJ25" s="68"/>
      <c r="AK25" s="69">
        <f t="shared" si="0"/>
        <v>0</v>
      </c>
      <c r="AL25" s="70">
        <f t="shared" si="1"/>
        <v>0</v>
      </c>
      <c r="AM25" s="258"/>
      <c r="AN25" s="258"/>
    </row>
    <row r="26" spans="1:40" ht="18" customHeight="1" x14ac:dyDescent="0.45">
      <c r="A26" s="73">
        <v>16</v>
      </c>
      <c r="B26" s="99"/>
      <c r="C26" s="81"/>
      <c r="D26" s="100"/>
      <c r="E26" s="101"/>
      <c r="F26" s="68"/>
      <c r="G26" s="68"/>
      <c r="H26" s="68"/>
      <c r="I26" s="68"/>
      <c r="J26" s="68"/>
      <c r="K26" s="68"/>
      <c r="L26" s="68"/>
      <c r="M26" s="68"/>
      <c r="N26" s="68"/>
      <c r="O26" s="68"/>
      <c r="P26" s="68"/>
      <c r="Q26" s="68"/>
      <c r="R26" s="68"/>
      <c r="S26" s="68"/>
      <c r="T26" s="68"/>
      <c r="U26" s="68"/>
      <c r="V26" s="68"/>
      <c r="W26" s="68"/>
      <c r="X26" s="68"/>
      <c r="Y26" s="68"/>
      <c r="Z26" s="68"/>
      <c r="AA26" s="68"/>
      <c r="AB26" s="68"/>
      <c r="AC26" s="68"/>
      <c r="AD26" s="68"/>
      <c r="AE26" s="68"/>
      <c r="AF26" s="68"/>
      <c r="AG26" s="68"/>
      <c r="AH26" s="68"/>
      <c r="AI26" s="68"/>
      <c r="AJ26" s="68"/>
      <c r="AK26" s="69">
        <f t="shared" si="0"/>
        <v>0</v>
      </c>
      <c r="AL26" s="70">
        <f t="shared" si="1"/>
        <v>0</v>
      </c>
      <c r="AM26" s="258"/>
      <c r="AN26" s="258"/>
    </row>
    <row r="27" spans="1:40" ht="18" customHeight="1" x14ac:dyDescent="0.45">
      <c r="A27" s="73">
        <v>17</v>
      </c>
      <c r="B27" s="99"/>
      <c r="C27" s="81"/>
      <c r="D27" s="100"/>
      <c r="E27" s="101"/>
      <c r="F27" s="68"/>
      <c r="G27" s="68"/>
      <c r="H27" s="68"/>
      <c r="I27" s="68"/>
      <c r="J27" s="68"/>
      <c r="K27" s="68"/>
      <c r="L27" s="68"/>
      <c r="M27" s="68"/>
      <c r="N27" s="68"/>
      <c r="O27" s="68"/>
      <c r="P27" s="68"/>
      <c r="Q27" s="68"/>
      <c r="R27" s="68"/>
      <c r="S27" s="68"/>
      <c r="T27" s="68"/>
      <c r="U27" s="68"/>
      <c r="V27" s="68"/>
      <c r="W27" s="68"/>
      <c r="X27" s="68"/>
      <c r="Y27" s="68"/>
      <c r="Z27" s="68"/>
      <c r="AA27" s="68"/>
      <c r="AB27" s="68"/>
      <c r="AC27" s="68"/>
      <c r="AD27" s="68"/>
      <c r="AE27" s="68"/>
      <c r="AF27" s="68"/>
      <c r="AG27" s="68"/>
      <c r="AH27" s="68"/>
      <c r="AI27" s="68"/>
      <c r="AJ27" s="68"/>
      <c r="AK27" s="69">
        <f t="shared" si="0"/>
        <v>0</v>
      </c>
      <c r="AL27" s="70">
        <f t="shared" si="1"/>
        <v>0</v>
      </c>
      <c r="AM27" s="258"/>
      <c r="AN27" s="258"/>
    </row>
    <row r="28" spans="1:40" ht="18" customHeight="1" x14ac:dyDescent="0.45">
      <c r="A28" s="73">
        <v>18</v>
      </c>
      <c r="B28" s="99"/>
      <c r="C28" s="81"/>
      <c r="D28" s="100"/>
      <c r="E28" s="101"/>
      <c r="F28" s="68"/>
      <c r="G28" s="68"/>
      <c r="H28" s="68"/>
      <c r="I28" s="68"/>
      <c r="J28" s="68"/>
      <c r="K28" s="68"/>
      <c r="L28" s="68"/>
      <c r="M28" s="68"/>
      <c r="N28" s="68"/>
      <c r="O28" s="68"/>
      <c r="P28" s="68"/>
      <c r="Q28" s="68"/>
      <c r="R28" s="68"/>
      <c r="S28" s="68"/>
      <c r="T28" s="68"/>
      <c r="U28" s="68"/>
      <c r="V28" s="68"/>
      <c r="W28" s="68"/>
      <c r="X28" s="68"/>
      <c r="Y28" s="68"/>
      <c r="Z28" s="68"/>
      <c r="AA28" s="68"/>
      <c r="AB28" s="68"/>
      <c r="AC28" s="68"/>
      <c r="AD28" s="68"/>
      <c r="AE28" s="68"/>
      <c r="AF28" s="68"/>
      <c r="AG28" s="68"/>
      <c r="AH28" s="68"/>
      <c r="AI28" s="68"/>
      <c r="AJ28" s="68"/>
      <c r="AK28" s="69">
        <f t="shared" si="0"/>
        <v>0</v>
      </c>
      <c r="AL28" s="70">
        <f t="shared" si="1"/>
        <v>0</v>
      </c>
      <c r="AM28" s="258"/>
      <c r="AN28" s="258"/>
    </row>
    <row r="29" spans="1:40" ht="18" customHeight="1" x14ac:dyDescent="0.45">
      <c r="A29" s="73">
        <v>19</v>
      </c>
      <c r="B29" s="99"/>
      <c r="C29" s="81"/>
      <c r="D29" s="100"/>
      <c r="E29" s="101"/>
      <c r="F29" s="68"/>
      <c r="G29" s="68"/>
      <c r="H29" s="68"/>
      <c r="I29" s="68"/>
      <c r="J29" s="68"/>
      <c r="K29" s="68"/>
      <c r="L29" s="68"/>
      <c r="M29" s="68"/>
      <c r="N29" s="68"/>
      <c r="O29" s="68"/>
      <c r="P29" s="68"/>
      <c r="Q29" s="68"/>
      <c r="R29" s="68"/>
      <c r="S29" s="68"/>
      <c r="T29" s="68"/>
      <c r="U29" s="68"/>
      <c r="V29" s="68"/>
      <c r="W29" s="68"/>
      <c r="X29" s="68"/>
      <c r="Y29" s="68"/>
      <c r="Z29" s="68"/>
      <c r="AA29" s="68"/>
      <c r="AB29" s="68"/>
      <c r="AC29" s="68"/>
      <c r="AD29" s="68"/>
      <c r="AE29" s="68"/>
      <c r="AF29" s="68"/>
      <c r="AG29" s="68"/>
      <c r="AH29" s="68"/>
      <c r="AI29" s="68"/>
      <c r="AJ29" s="68"/>
      <c r="AK29" s="69">
        <f t="shared" si="0"/>
        <v>0</v>
      </c>
      <c r="AL29" s="70">
        <f t="shared" si="1"/>
        <v>0</v>
      </c>
      <c r="AM29" s="258"/>
      <c r="AN29" s="258"/>
    </row>
    <row r="30" spans="1:40" ht="18" customHeight="1" x14ac:dyDescent="0.45">
      <c r="A30" s="73">
        <v>20</v>
      </c>
      <c r="B30" s="99"/>
      <c r="C30" s="81"/>
      <c r="D30" s="100"/>
      <c r="E30" s="101"/>
      <c r="F30" s="68"/>
      <c r="G30" s="68"/>
      <c r="H30" s="68"/>
      <c r="I30" s="68"/>
      <c r="J30" s="68"/>
      <c r="K30" s="68"/>
      <c r="L30" s="68"/>
      <c r="M30" s="68"/>
      <c r="N30" s="68"/>
      <c r="O30" s="68"/>
      <c r="P30" s="68"/>
      <c r="Q30" s="68"/>
      <c r="R30" s="68"/>
      <c r="S30" s="68"/>
      <c r="T30" s="68"/>
      <c r="U30" s="68"/>
      <c r="V30" s="68"/>
      <c r="W30" s="68"/>
      <c r="X30" s="68"/>
      <c r="Y30" s="68"/>
      <c r="Z30" s="68"/>
      <c r="AA30" s="68"/>
      <c r="AB30" s="68"/>
      <c r="AC30" s="68"/>
      <c r="AD30" s="68"/>
      <c r="AE30" s="68"/>
      <c r="AF30" s="68"/>
      <c r="AG30" s="68"/>
      <c r="AH30" s="68"/>
      <c r="AI30" s="68"/>
      <c r="AJ30" s="68"/>
      <c r="AK30" s="69">
        <f t="shared" si="0"/>
        <v>0</v>
      </c>
      <c r="AL30" s="70">
        <f t="shared" si="1"/>
        <v>0</v>
      </c>
      <c r="AM30" s="258"/>
      <c r="AN30" s="258"/>
    </row>
    <row r="31" spans="1:40" ht="18" customHeight="1" x14ac:dyDescent="0.45">
      <c r="A31" s="253" t="s">
        <v>115</v>
      </c>
      <c r="B31" s="263"/>
      <c r="C31" s="263"/>
      <c r="D31" s="263"/>
      <c r="E31" s="263"/>
      <c r="F31" s="71">
        <f>+SUM(F11:F30)</f>
        <v>0</v>
      </c>
      <c r="G31" s="71">
        <f t="shared" ref="G31:AJ31" si="2">+SUM(G11:G30)</f>
        <v>0</v>
      </c>
      <c r="H31" s="71">
        <f t="shared" si="2"/>
        <v>0</v>
      </c>
      <c r="I31" s="71">
        <f t="shared" si="2"/>
        <v>0</v>
      </c>
      <c r="J31" s="71">
        <f t="shared" si="2"/>
        <v>0</v>
      </c>
      <c r="K31" s="71">
        <f t="shared" si="2"/>
        <v>0</v>
      </c>
      <c r="L31" s="71">
        <f t="shared" si="2"/>
        <v>0</v>
      </c>
      <c r="M31" s="71">
        <f t="shared" si="2"/>
        <v>0</v>
      </c>
      <c r="N31" s="71">
        <f t="shared" si="2"/>
        <v>0</v>
      </c>
      <c r="O31" s="71">
        <f t="shared" si="2"/>
        <v>0</v>
      </c>
      <c r="P31" s="71">
        <f t="shared" si="2"/>
        <v>0</v>
      </c>
      <c r="Q31" s="71">
        <f t="shared" si="2"/>
        <v>0</v>
      </c>
      <c r="R31" s="71">
        <f t="shared" si="2"/>
        <v>0</v>
      </c>
      <c r="S31" s="71">
        <f t="shared" si="2"/>
        <v>0</v>
      </c>
      <c r="T31" s="71">
        <f t="shared" si="2"/>
        <v>0</v>
      </c>
      <c r="U31" s="71">
        <f t="shared" si="2"/>
        <v>0</v>
      </c>
      <c r="V31" s="71">
        <f t="shared" si="2"/>
        <v>0</v>
      </c>
      <c r="W31" s="71">
        <f t="shared" si="2"/>
        <v>0</v>
      </c>
      <c r="X31" s="71">
        <f t="shared" si="2"/>
        <v>0</v>
      </c>
      <c r="Y31" s="71">
        <f t="shared" si="2"/>
        <v>0</v>
      </c>
      <c r="Z31" s="71">
        <f t="shared" si="2"/>
        <v>0</v>
      </c>
      <c r="AA31" s="71">
        <f t="shared" si="2"/>
        <v>0</v>
      </c>
      <c r="AB31" s="71">
        <f t="shared" si="2"/>
        <v>0</v>
      </c>
      <c r="AC31" s="71">
        <f t="shared" si="2"/>
        <v>0</v>
      </c>
      <c r="AD31" s="71">
        <f t="shared" si="2"/>
        <v>0</v>
      </c>
      <c r="AE31" s="71">
        <f t="shared" si="2"/>
        <v>0</v>
      </c>
      <c r="AF31" s="71">
        <f t="shared" si="2"/>
        <v>0</v>
      </c>
      <c r="AG31" s="71">
        <f t="shared" si="2"/>
        <v>0</v>
      </c>
      <c r="AH31" s="71">
        <f t="shared" si="2"/>
        <v>0</v>
      </c>
      <c r="AI31" s="71">
        <f t="shared" si="2"/>
        <v>0</v>
      </c>
      <c r="AJ31" s="71">
        <f t="shared" si="2"/>
        <v>0</v>
      </c>
      <c r="AK31" s="69">
        <f t="shared" si="0"/>
        <v>0</v>
      </c>
      <c r="AL31" s="70">
        <f>IF($AK$3="４週",AK31/4,AK31/(DAY(EOMONTH($F$9,0))/7))</f>
        <v>0</v>
      </c>
      <c r="AM31" s="246"/>
      <c r="AN31" s="246"/>
    </row>
    <row r="32" spans="1:40" ht="18" customHeight="1" x14ac:dyDescent="0.45">
      <c r="A32" s="263" t="s">
        <v>116</v>
      </c>
      <c r="B32" s="263"/>
      <c r="C32" s="263"/>
      <c r="D32" s="263"/>
      <c r="E32" s="267"/>
      <c r="F32" s="92"/>
      <c r="G32" s="92"/>
      <c r="H32" s="92"/>
      <c r="I32" s="92"/>
      <c r="J32" s="92"/>
      <c r="K32" s="92"/>
      <c r="L32" s="92"/>
      <c r="M32" s="92"/>
      <c r="N32" s="92"/>
      <c r="O32" s="92"/>
      <c r="P32" s="92"/>
      <c r="Q32" s="92"/>
      <c r="R32" s="92"/>
      <c r="S32" s="92"/>
      <c r="T32" s="92"/>
      <c r="U32" s="92"/>
      <c r="V32" s="92"/>
      <c r="W32" s="92"/>
      <c r="X32" s="92"/>
      <c r="Y32" s="92"/>
      <c r="Z32" s="92"/>
      <c r="AA32" s="92"/>
      <c r="AB32" s="92"/>
      <c r="AC32" s="92"/>
      <c r="AD32" s="92"/>
      <c r="AE32" s="92"/>
      <c r="AF32" s="92"/>
      <c r="AG32" s="92"/>
      <c r="AH32" s="92"/>
      <c r="AI32" s="92"/>
      <c r="AJ32" s="92"/>
      <c r="AK32" s="71"/>
      <c r="AL32" s="72"/>
      <c r="AM32" s="246"/>
      <c r="AN32" s="246"/>
    </row>
    <row r="33" spans="1:43" ht="15" customHeight="1" x14ac:dyDescent="0.45">
      <c r="A33" s="66"/>
      <c r="B33" s="66"/>
      <c r="C33" s="66"/>
      <c r="D33" s="66"/>
      <c r="E33" s="66"/>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6"/>
      <c r="AL33" s="66"/>
      <c r="AM33" s="62"/>
    </row>
    <row r="34" spans="1:43" ht="15" customHeight="1" x14ac:dyDescent="0.45">
      <c r="A34" s="66"/>
      <c r="B34" s="66"/>
      <c r="C34" s="66"/>
      <c r="D34" s="66"/>
      <c r="E34" s="66"/>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6"/>
      <c r="AL34" s="66"/>
      <c r="AM34" s="62"/>
    </row>
    <row r="35" spans="1:43" ht="15" customHeight="1" x14ac:dyDescent="0.45">
      <c r="A35" s="66"/>
      <c r="B35" s="66"/>
      <c r="C35" s="66"/>
      <c r="D35" s="66"/>
      <c r="E35" s="66"/>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6"/>
      <c r="AL35" s="66"/>
      <c r="AM35" s="62"/>
    </row>
    <row r="36" spans="1:43" ht="21" customHeight="1" x14ac:dyDescent="0.45">
      <c r="A36" s="67" t="s">
        <v>209</v>
      </c>
      <c r="B36" s="66"/>
      <c r="C36" s="66"/>
      <c r="D36" s="66"/>
      <c r="E36" s="66"/>
      <c r="F36" s="66"/>
      <c r="G36" s="60"/>
      <c r="H36" s="60"/>
      <c r="I36" s="60"/>
      <c r="J36" s="60"/>
      <c r="K36" s="60"/>
      <c r="L36" s="60"/>
      <c r="M36" s="60"/>
      <c r="N36" s="60"/>
      <c r="O36" s="60"/>
      <c r="AM36" s="66"/>
      <c r="AN36" s="62"/>
    </row>
    <row r="37" spans="1:43" ht="24.9" customHeight="1" x14ac:dyDescent="0.45">
      <c r="A37" s="252"/>
      <c r="B37" s="252"/>
      <c r="C37" s="252"/>
      <c r="D37" s="94">
        <v>4</v>
      </c>
      <c r="E37" s="94">
        <v>5</v>
      </c>
      <c r="F37" s="310">
        <v>6</v>
      </c>
      <c r="G37" s="310"/>
      <c r="H37" s="310"/>
      <c r="I37" s="310">
        <v>7</v>
      </c>
      <c r="J37" s="310"/>
      <c r="K37" s="310"/>
      <c r="L37" s="310">
        <v>8</v>
      </c>
      <c r="M37" s="310"/>
      <c r="N37" s="310"/>
      <c r="O37" s="310">
        <v>9</v>
      </c>
      <c r="P37" s="310"/>
      <c r="Q37" s="310"/>
      <c r="R37" s="310">
        <v>10</v>
      </c>
      <c r="S37" s="310"/>
      <c r="T37" s="310"/>
      <c r="U37" s="310">
        <v>11</v>
      </c>
      <c r="V37" s="310"/>
      <c r="W37" s="310"/>
      <c r="X37" s="310">
        <v>12</v>
      </c>
      <c r="Y37" s="310"/>
      <c r="Z37" s="310"/>
      <c r="AA37" s="310">
        <v>1</v>
      </c>
      <c r="AB37" s="310"/>
      <c r="AC37" s="310"/>
      <c r="AD37" s="310">
        <v>2</v>
      </c>
      <c r="AE37" s="310"/>
      <c r="AF37" s="310"/>
      <c r="AG37" s="310">
        <v>3</v>
      </c>
      <c r="AH37" s="310"/>
      <c r="AI37" s="310"/>
      <c r="AJ37" s="252" t="s">
        <v>210</v>
      </c>
      <c r="AK37" s="252"/>
      <c r="AL37" s="80" t="s">
        <v>211</v>
      </c>
      <c r="AM37"/>
      <c r="AN37"/>
      <c r="AO37"/>
      <c r="AP37"/>
      <c r="AQ37"/>
    </row>
    <row r="38" spans="1:43" ht="18" customHeight="1" x14ac:dyDescent="0.45">
      <c r="A38" s="313" t="s">
        <v>212</v>
      </c>
      <c r="B38" s="313"/>
      <c r="C38" s="313"/>
      <c r="D38" s="68">
        <v>1400</v>
      </c>
      <c r="E38" s="68">
        <v>1310</v>
      </c>
      <c r="F38" s="314">
        <v>1400</v>
      </c>
      <c r="G38" s="314"/>
      <c r="H38" s="314"/>
      <c r="I38" s="314">
        <v>1200</v>
      </c>
      <c r="J38" s="314"/>
      <c r="K38" s="314"/>
      <c r="L38" s="314">
        <v>1200</v>
      </c>
      <c r="M38" s="314"/>
      <c r="N38" s="314"/>
      <c r="O38" s="314">
        <v>3000</v>
      </c>
      <c r="P38" s="314"/>
      <c r="Q38" s="314"/>
      <c r="R38" s="314">
        <v>3000</v>
      </c>
      <c r="S38" s="314"/>
      <c r="T38" s="314"/>
      <c r="U38" s="314">
        <v>3000</v>
      </c>
      <c r="V38" s="314"/>
      <c r="W38" s="314"/>
      <c r="X38" s="314">
        <v>3000</v>
      </c>
      <c r="Y38" s="314"/>
      <c r="Z38" s="314"/>
      <c r="AA38" s="314">
        <v>3000</v>
      </c>
      <c r="AB38" s="314"/>
      <c r="AC38" s="314"/>
      <c r="AD38" s="314">
        <v>3000</v>
      </c>
      <c r="AE38" s="314"/>
      <c r="AF38" s="314"/>
      <c r="AG38" s="314">
        <v>3000</v>
      </c>
      <c r="AH38" s="314"/>
      <c r="AI38" s="314"/>
      <c r="AJ38" s="299">
        <f>SUM(D38:AI38)</f>
        <v>27510</v>
      </c>
      <c r="AK38" s="299"/>
      <c r="AL38" s="311">
        <f>ROUNDUP(AJ38/AJ39,1)</f>
        <v>116.1</v>
      </c>
      <c r="AM38"/>
      <c r="AN38"/>
      <c r="AO38"/>
      <c r="AP38"/>
      <c r="AQ38"/>
    </row>
    <row r="39" spans="1:43" ht="18" customHeight="1" x14ac:dyDescent="0.45">
      <c r="A39" s="313" t="s">
        <v>213</v>
      </c>
      <c r="B39" s="313"/>
      <c r="C39" s="313"/>
      <c r="D39" s="68">
        <v>20</v>
      </c>
      <c r="E39" s="68">
        <v>19</v>
      </c>
      <c r="F39" s="314">
        <v>20</v>
      </c>
      <c r="G39" s="314"/>
      <c r="H39" s="314"/>
      <c r="I39" s="314">
        <v>21</v>
      </c>
      <c r="J39" s="314"/>
      <c r="K39" s="314"/>
      <c r="L39" s="314">
        <v>21</v>
      </c>
      <c r="M39" s="314"/>
      <c r="N39" s="314"/>
      <c r="O39" s="314">
        <v>19</v>
      </c>
      <c r="P39" s="314"/>
      <c r="Q39" s="314"/>
      <c r="R39" s="314">
        <v>20</v>
      </c>
      <c r="S39" s="314"/>
      <c r="T39" s="314"/>
      <c r="U39" s="314">
        <v>20</v>
      </c>
      <c r="V39" s="314"/>
      <c r="W39" s="314"/>
      <c r="X39" s="314">
        <v>19</v>
      </c>
      <c r="Y39" s="314"/>
      <c r="Z39" s="314"/>
      <c r="AA39" s="314">
        <v>19</v>
      </c>
      <c r="AB39" s="314"/>
      <c r="AC39" s="314"/>
      <c r="AD39" s="314">
        <v>19</v>
      </c>
      <c r="AE39" s="314"/>
      <c r="AF39" s="314"/>
      <c r="AG39" s="314">
        <v>20</v>
      </c>
      <c r="AH39" s="314"/>
      <c r="AI39" s="314"/>
      <c r="AJ39" s="299">
        <f>+SUM(D39:AI39)</f>
        <v>237</v>
      </c>
      <c r="AK39" s="299"/>
      <c r="AL39" s="312"/>
      <c r="AM39"/>
      <c r="AN39"/>
      <c r="AO39"/>
      <c r="AP39"/>
      <c r="AQ39"/>
    </row>
    <row r="40" spans="1:43" ht="5.0999999999999996" customHeight="1" x14ac:dyDescent="0.45">
      <c r="A40" s="83"/>
      <c r="B40" s="83"/>
      <c r="C40" s="83"/>
      <c r="D40"/>
      <c r="E40"/>
      <c r="F40"/>
      <c r="G40"/>
      <c r="H40"/>
      <c r="I40" s="60"/>
      <c r="J40" s="60"/>
      <c r="K40" s="60"/>
      <c r="L40" s="60"/>
      <c r="M40" s="60"/>
      <c r="N40" s="60"/>
      <c r="O40" s="60"/>
      <c r="P40" s="60"/>
      <c r="Q40" s="60"/>
      <c r="R40" s="60"/>
      <c r="S40" s="60"/>
      <c r="T40" s="60"/>
      <c r="U40" s="60"/>
      <c r="V40" s="60"/>
      <c r="W40" s="60"/>
      <c r="X40" s="60"/>
      <c r="Y40" s="60"/>
      <c r="Z40" s="60"/>
      <c r="AA40" s="60"/>
      <c r="AB40" s="60"/>
      <c r="AC40" s="60"/>
      <c r="AD40" s="60"/>
      <c r="AE40" s="60"/>
      <c r="AF40" s="60"/>
      <c r="AG40" s="60"/>
      <c r="AH40" s="60"/>
      <c r="AI40" s="60"/>
      <c r="AJ40" s="102"/>
      <c r="AK40" s="60"/>
      <c r="AL40" s="66"/>
      <c r="AM40" s="66"/>
      <c r="AN40" s="62"/>
    </row>
    <row r="41" spans="1:43" ht="18" customHeight="1" x14ac:dyDescent="0.45">
      <c r="A41" s="67" t="s">
        <v>165</v>
      </c>
      <c r="B41" s="60"/>
      <c r="D41" s="60"/>
      <c r="E41" s="60"/>
      <c r="F41" s="60"/>
      <c r="G41" s="60"/>
      <c r="H41" s="60"/>
      <c r="I41"/>
      <c r="J41"/>
      <c r="K41"/>
      <c r="L41"/>
      <c r="M41"/>
      <c r="N41"/>
      <c r="O41" s="60"/>
      <c r="P41" s="60"/>
      <c r="Q41" s="60"/>
      <c r="R41" s="60"/>
      <c r="S41" s="60"/>
      <c r="T41" s="60"/>
      <c r="U41" s="60"/>
      <c r="V41" s="60"/>
      <c r="W41" s="66"/>
      <c r="X41" s="60"/>
      <c r="Y41" s="60"/>
      <c r="Z41" s="60"/>
      <c r="AA41" s="60"/>
      <c r="AB41" s="60"/>
      <c r="AC41" s="60"/>
      <c r="AD41" s="60"/>
      <c r="AE41" s="60"/>
      <c r="AF41" s="60"/>
      <c r="AG41" s="60"/>
      <c r="AH41" s="60"/>
      <c r="AI41" s="60"/>
      <c r="AJ41" s="102"/>
      <c r="AK41" s="60"/>
      <c r="AL41" s="66"/>
      <c r="AM41" s="66"/>
      <c r="AN41" s="62"/>
    </row>
    <row r="42" spans="1:43" ht="24.9" customHeight="1" x14ac:dyDescent="0.45">
      <c r="A42" s="252" t="s">
        <v>169</v>
      </c>
      <c r="B42" s="252"/>
      <c r="C42" s="259" t="s">
        <v>233</v>
      </c>
      <c r="D42" s="252"/>
      <c r="E42" s="259" t="s">
        <v>234</v>
      </c>
      <c r="F42" s="259"/>
      <c r="G42" s="259"/>
      <c r="H42" s="259"/>
      <c r="I42" s="259" t="s">
        <v>235</v>
      </c>
      <c r="J42" s="259"/>
      <c r="K42" s="259"/>
      <c r="L42" s="259"/>
      <c r="M42" s="259"/>
      <c r="N42" s="259"/>
      <c r="O42"/>
      <c r="P42"/>
      <c r="Q42"/>
      <c r="R42"/>
      <c r="S42"/>
      <c r="T42"/>
      <c r="U42"/>
      <c r="W42" s="66"/>
      <c r="X42" s="60"/>
      <c r="Y42" s="60"/>
      <c r="Z42" s="60"/>
      <c r="AA42" s="60"/>
      <c r="AB42" s="60"/>
      <c r="AC42" s="60"/>
      <c r="AD42" s="60"/>
      <c r="AE42" s="60"/>
      <c r="AF42" s="60"/>
      <c r="AG42" s="60"/>
      <c r="AH42" s="60"/>
      <c r="AI42" s="60"/>
      <c r="AJ42" s="102"/>
      <c r="AK42" s="60"/>
      <c r="AL42" s="66"/>
      <c r="AM42" s="66"/>
      <c r="AN42" s="62"/>
    </row>
    <row r="43" spans="1:43" ht="18" customHeight="1" x14ac:dyDescent="0.45">
      <c r="A43" s="259" t="s">
        <v>171</v>
      </c>
      <c r="B43" s="259"/>
      <c r="C43" s="315">
        <f>ROUNDDOWN(IF(AL38&lt;=60,1,1+ROUNDUP((AL38-60)/60,0)),1)</f>
        <v>2</v>
      </c>
      <c r="D43" s="315"/>
      <c r="E43" s="315">
        <f>ROUNDDOWN(IF(AL38&lt;=30,1,1+ROUNDUP((AL38-30)/30,0)),1)</f>
        <v>4</v>
      </c>
      <c r="F43" s="315"/>
      <c r="G43" s="315"/>
      <c r="H43" s="315"/>
      <c r="I43" s="315">
        <f>ROUNDDOWN(AL38/25,1)</f>
        <v>4.5999999999999996</v>
      </c>
      <c r="J43" s="315"/>
      <c r="K43" s="315"/>
      <c r="L43" s="315"/>
      <c r="M43" s="315"/>
      <c r="N43" s="315"/>
      <c r="O43"/>
      <c r="P43"/>
      <c r="Q43"/>
      <c r="R43"/>
      <c r="S43"/>
      <c r="T43"/>
      <c r="U43"/>
      <c r="W43" s="66"/>
      <c r="X43" s="60"/>
      <c r="Y43" s="60"/>
      <c r="Z43" s="60"/>
      <c r="AA43" s="60"/>
      <c r="AB43" s="60"/>
      <c r="AC43" s="60"/>
      <c r="AD43" s="60"/>
      <c r="AE43" s="60"/>
      <c r="AF43" s="60"/>
      <c r="AG43" s="60"/>
      <c r="AH43" s="60"/>
      <c r="AI43" s="60"/>
      <c r="AJ43" s="102"/>
      <c r="AK43" s="60"/>
      <c r="AL43" s="66"/>
      <c r="AM43" s="66"/>
      <c r="AN43" s="62"/>
    </row>
    <row r="44" spans="1:43" ht="5.0999999999999996" customHeight="1" x14ac:dyDescent="0.45">
      <c r="A44" s="83"/>
      <c r="B44" s="83"/>
      <c r="C44" s="83"/>
      <c r="D44" s="83"/>
      <c r="E44" s="83"/>
      <c r="F44" s="83"/>
      <c r="G44" s="83"/>
      <c r="H44" s="83"/>
      <c r="I44" s="83"/>
      <c r="J44" s="60"/>
      <c r="K44" s="60"/>
      <c r="L44" s="60"/>
      <c r="M44" s="102"/>
      <c r="N44" s="60"/>
      <c r="O44" s="60"/>
      <c r="P44" s="60"/>
      <c r="Q44"/>
      <c r="W44" s="66"/>
      <c r="X44" s="60"/>
      <c r="Y44" s="60"/>
      <c r="Z44" s="60"/>
      <c r="AA44" s="60"/>
      <c r="AB44" s="60"/>
      <c r="AC44" s="60"/>
      <c r="AD44" s="60"/>
      <c r="AE44" s="60"/>
      <c r="AF44" s="60"/>
      <c r="AG44" s="60"/>
      <c r="AH44" s="60"/>
      <c r="AI44" s="60"/>
      <c r="AJ44" s="102"/>
      <c r="AK44" s="60"/>
      <c r="AL44" s="66"/>
      <c r="AM44" s="66"/>
      <c r="AN44" s="62"/>
    </row>
    <row r="45" spans="1:43" ht="21" customHeight="1" x14ac:dyDescent="0.45">
      <c r="A45" s="67" t="s">
        <v>188</v>
      </c>
      <c r="B45" s="59"/>
      <c r="C45" s="63"/>
      <c r="D45" s="63"/>
      <c r="E45" s="63"/>
      <c r="F45" s="63"/>
      <c r="G45" s="62"/>
      <c r="H45" s="62"/>
      <c r="I45" s="62"/>
      <c r="J45" s="62"/>
      <c r="K45" s="62"/>
      <c r="L45" s="62"/>
      <c r="M45" s="62"/>
      <c r="N45" s="62"/>
      <c r="O45" s="62"/>
      <c r="P45" s="62"/>
      <c r="Q45" s="62"/>
      <c r="R45" s="62"/>
      <c r="S45" s="62"/>
      <c r="T45" s="62"/>
      <c r="U45" s="62"/>
      <c r="V45" s="62"/>
      <c r="W45" s="62"/>
      <c r="X45" s="62"/>
      <c r="Y45" s="62"/>
      <c r="Z45" s="62"/>
      <c r="AA45" s="62"/>
      <c r="AB45" s="62"/>
      <c r="AC45" s="62"/>
      <c r="AD45" s="62"/>
      <c r="AE45" s="62"/>
      <c r="AF45" s="62"/>
      <c r="AG45" s="62"/>
      <c r="AH45" s="62"/>
      <c r="AI45" s="62"/>
      <c r="AJ45" s="62"/>
      <c r="AK45" s="62"/>
      <c r="AL45" s="63"/>
      <c r="AM45" s="63"/>
      <c r="AN45" s="62"/>
    </row>
    <row r="46" spans="1:43" ht="24.9" customHeight="1" x14ac:dyDescent="0.45">
      <c r="A46" s="62"/>
      <c r="B46" s="66"/>
      <c r="C46" s="289" t="str">
        <f>IF(VLOOKUP($AK$1,選択肢!$A$1:$J$32,C51,FALSE)=0,"-",VLOOKUP($AK$1,選択肢!$A$1:$J$32,C51,FALSE))</f>
        <v>管理者</v>
      </c>
      <c r="D46" s="290"/>
      <c r="E46" s="291" t="str">
        <f>IF(VLOOKUP($AK$1,選択肢!$A$1:$J$32,E51,FALSE)=0,"-",VLOOKUP($AK$1,選択肢!$A$1:$J$32,E51,FALSE))</f>
        <v>サービス管理責任者</v>
      </c>
      <c r="F46" s="291"/>
      <c r="G46" s="291"/>
      <c r="H46" s="291"/>
      <c r="I46" s="289" t="str">
        <f>IF(VLOOKUP($AK$1,選択肢!$A$1:$J$32,I51,FALSE)=0,"-",VLOOKUP($AK$1,選択肢!$A$1:$J$32,I51,FALSE))</f>
        <v>地域生活支援員</v>
      </c>
      <c r="J46" s="290"/>
      <c r="K46" s="290"/>
      <c r="L46" s="290"/>
      <c r="M46" s="290"/>
      <c r="N46" s="292"/>
      <c r="O46" s="289" t="str">
        <f>IF(VLOOKUP($AK$1,選択肢!$A$1:$J$32,O51,FALSE)=0,"-",VLOOKUP($AK$1,選択肢!$A$1:$J$32,O51,FALSE))</f>
        <v>-</v>
      </c>
      <c r="P46" s="290"/>
      <c r="Q46" s="290"/>
      <c r="R46" s="290"/>
      <c r="S46" s="290"/>
      <c r="T46" s="292"/>
      <c r="U46" s="289" t="str">
        <f>IF(VLOOKUP($AK$1,選択肢!$A$1:$J$32,U51,FALSE)=0,"-",VLOOKUP($AK$1,選択肢!$A$1:$J$32,U51,FALSE))</f>
        <v>-</v>
      </c>
      <c r="V46" s="290"/>
      <c r="W46" s="290"/>
      <c r="X46" s="290"/>
      <c r="Y46" s="290"/>
      <c r="Z46" s="292"/>
      <c r="AA46" s="289" t="str">
        <f>IF(VLOOKUP($AK$1,選択肢!$A$1:$J$32,AA51,FALSE)=0,"-",VLOOKUP($AK$1,選択肢!$A$1:$J$32,AA51,FALSE))</f>
        <v>-</v>
      </c>
      <c r="AB46" s="290"/>
      <c r="AC46" s="290"/>
      <c r="AD46" s="290"/>
      <c r="AE46" s="290"/>
      <c r="AF46" s="292"/>
      <c r="AG46" s="291" t="str">
        <f>IF(VLOOKUP($AK$1,選択肢!$A$1:$J$32,AG51,FALSE)=0,"-",VLOOKUP($AK$1,選択肢!$A$1:$J$32,AG51,FALSE))</f>
        <v>-</v>
      </c>
      <c r="AH46" s="291"/>
      <c r="AI46" s="291"/>
      <c r="AJ46" s="291"/>
      <c r="AK46" s="291"/>
      <c r="AL46" s="291" t="str">
        <f>IF(VLOOKUP($AK$1,選択肢!$A$1:$J$32,AL51,FALSE)=0,"-",VLOOKUP($AK$1,選択肢!$A$1:$J$32,AL51,FALSE))</f>
        <v>-</v>
      </c>
      <c r="AM46" s="291"/>
      <c r="AN46" s="62"/>
    </row>
    <row r="47" spans="1:43" ht="18" customHeight="1" x14ac:dyDescent="0.45">
      <c r="A47" s="62"/>
      <c r="B47" s="66"/>
      <c r="C47" s="98" t="s">
        <v>189</v>
      </c>
      <c r="D47" s="98" t="s">
        <v>190</v>
      </c>
      <c r="E47" s="97" t="s">
        <v>189</v>
      </c>
      <c r="F47" s="297" t="s">
        <v>190</v>
      </c>
      <c r="G47" s="297"/>
      <c r="H47" s="297"/>
      <c r="I47" s="294" t="s">
        <v>189</v>
      </c>
      <c r="J47" s="295"/>
      <c r="K47" s="296"/>
      <c r="L47" s="294" t="s">
        <v>190</v>
      </c>
      <c r="M47" s="295"/>
      <c r="N47" s="296"/>
      <c r="O47" s="294" t="s">
        <v>189</v>
      </c>
      <c r="P47" s="295"/>
      <c r="Q47" s="296"/>
      <c r="R47" s="294" t="s">
        <v>190</v>
      </c>
      <c r="S47" s="295"/>
      <c r="T47" s="296"/>
      <c r="U47" s="294" t="s">
        <v>189</v>
      </c>
      <c r="V47" s="295"/>
      <c r="W47" s="296"/>
      <c r="X47" s="294" t="s">
        <v>190</v>
      </c>
      <c r="Y47" s="295"/>
      <c r="Z47" s="296"/>
      <c r="AA47" s="294" t="s">
        <v>189</v>
      </c>
      <c r="AB47" s="295"/>
      <c r="AC47" s="296"/>
      <c r="AD47" s="294" t="s">
        <v>190</v>
      </c>
      <c r="AE47" s="295"/>
      <c r="AF47" s="296"/>
      <c r="AG47" s="294" t="s">
        <v>189</v>
      </c>
      <c r="AH47" s="295"/>
      <c r="AI47" s="296"/>
      <c r="AJ47" s="294" t="s">
        <v>190</v>
      </c>
      <c r="AK47" s="296"/>
      <c r="AL47" s="97" t="s">
        <v>27</v>
      </c>
      <c r="AM47" s="97" t="s">
        <v>215</v>
      </c>
      <c r="AN47" s="62"/>
    </row>
    <row r="48" spans="1:43" ht="18" customHeight="1" x14ac:dyDescent="0.45">
      <c r="A48" s="62"/>
      <c r="B48" s="74" t="s">
        <v>191</v>
      </c>
      <c r="C48" s="97">
        <f>COUNTIFS($B$11:$B$30,C$46,$C$11:$C$30,"A",$E$11:$E$30,"*")</f>
        <v>1</v>
      </c>
      <c r="D48" s="97">
        <f>COUNTIFS($B$11:$B$30,C$46,$C$11:$C$30,"B",$E$11:$E$30,"*")</f>
        <v>0</v>
      </c>
      <c r="E48" s="97">
        <f>COUNTIFS($B$11:$B$30,E$46,$C$11:$C$30,"A",$E$11:$E$30,"*")</f>
        <v>0</v>
      </c>
      <c r="F48" s="294">
        <f>COUNTIFS($B$11:$B$30,E$46,$C$11:$C$30,"B",$E$11:$E$30,"*")</f>
        <v>1</v>
      </c>
      <c r="G48" s="295"/>
      <c r="H48" s="296"/>
      <c r="I48" s="294">
        <f>COUNTIFS($B$11:$B$30,I$46,$C$11:$C$30,"A",$E$11:$E$30,"*")</f>
        <v>0</v>
      </c>
      <c r="J48" s="295"/>
      <c r="K48" s="296"/>
      <c r="L48" s="294">
        <f>COUNTIFS($B$11:$B$30,I$46,$C$11:$C$30,"B",$E$11:$E$30,"*")</f>
        <v>0</v>
      </c>
      <c r="M48" s="295"/>
      <c r="N48" s="296"/>
      <c r="O48" s="294">
        <f>COUNTIFS($B$11:$B$30,O$46,$C$11:$C$30,"A",$E$11:$E$30,"*")</f>
        <v>0</v>
      </c>
      <c r="P48" s="295"/>
      <c r="Q48" s="296"/>
      <c r="R48" s="294">
        <f>COUNTIFS($B$11:$B$30,O$46,$C$11:$C$30,"B",$E$11:$E$30,"*")</f>
        <v>0</v>
      </c>
      <c r="S48" s="295"/>
      <c r="T48" s="296"/>
      <c r="U48" s="294">
        <f>COUNTIFS($B$11:$B$30,U$46,$C$11:$C$30,"A",$E$11:$E$30,"*")</f>
        <v>0</v>
      </c>
      <c r="V48" s="295"/>
      <c r="W48" s="296"/>
      <c r="X48" s="294">
        <f>COUNTIFS($B$11:$B$30,U$46,$C$11:$C$30,"B",$E$11:$E$30,"*")</f>
        <v>0</v>
      </c>
      <c r="Y48" s="295"/>
      <c r="Z48" s="296"/>
      <c r="AA48" s="294">
        <f>COUNTIFS($B$11:$B$30,AA$46,$C$11:$C$30,"A",$E$11:$E$30,"*")</f>
        <v>0</v>
      </c>
      <c r="AB48" s="295"/>
      <c r="AC48" s="296"/>
      <c r="AD48" s="294">
        <f>COUNTIFS($B$11:$B$30,AA$46,$C$11:$C$30,"B",$E$11:$E$30,"*")</f>
        <v>0</v>
      </c>
      <c r="AE48" s="295"/>
      <c r="AF48" s="296"/>
      <c r="AG48" s="294">
        <f>COUNTIFS($B$11:$B$30,AG$46,$C$11:$C$30,"A",$E$11:$E$30,"*")</f>
        <v>0</v>
      </c>
      <c r="AH48" s="295"/>
      <c r="AI48" s="296"/>
      <c r="AJ48" s="294">
        <f>COUNTIFS($B$11:$B$30,AG$46,$C$11:$C$30,"B",$E$11:$E$30,"*")</f>
        <v>0</v>
      </c>
      <c r="AK48" s="296"/>
      <c r="AL48" s="97">
        <f>COUNTIFS($B$11:$B$30,AL$46,$C$11:$C$30,"A",$E$11:$E$30,"*")</f>
        <v>0</v>
      </c>
      <c r="AM48" s="97">
        <f>COUNTIFS($B$11:$B$30,AL$46,$C$11:$C$30,"B",$E$11:$E$30,"*")</f>
        <v>0</v>
      </c>
      <c r="AN48" s="62"/>
    </row>
    <row r="49" spans="1:40" ht="18" customHeight="1" x14ac:dyDescent="0.45">
      <c r="A49" s="62"/>
      <c r="B49" s="80" t="s">
        <v>192</v>
      </c>
      <c r="C49" s="97">
        <f>COUNTIFS($B$11:$B$30,C$46,$C$11:$C$30,"C",$E$11:$E$30,"*")</f>
        <v>0</v>
      </c>
      <c r="D49" s="97">
        <f>COUNTIFS($B$11:$B$30,C$46,$C$11:$C$30,"D",$E$11:$E$30,"*")</f>
        <v>0</v>
      </c>
      <c r="E49" s="97">
        <f>COUNTIFS($B$11:$B$30,E$46,$C$11:$C$30,"C",$E$11:$E$30,"*")</f>
        <v>0</v>
      </c>
      <c r="F49" s="294">
        <f>COUNTIFS($B$11:$B$30,E$46,$C$11:$C$30,"D",$E$11:$E$30,"*")</f>
        <v>0</v>
      </c>
      <c r="G49" s="295"/>
      <c r="H49" s="296"/>
      <c r="I49" s="294">
        <f>COUNTIFS($B$11:$B$30,I$46,$C$11:$C$30,"C",$E$11:$E$30,"*")</f>
        <v>1</v>
      </c>
      <c r="J49" s="295"/>
      <c r="K49" s="296"/>
      <c r="L49" s="294">
        <f>COUNTIFS($B$11:$B$30,I$46,$C$11:$C$30,"D",$E$11:$E$30,"*")</f>
        <v>1</v>
      </c>
      <c r="M49" s="295"/>
      <c r="N49" s="296"/>
      <c r="O49" s="294">
        <f>COUNTIFS($B$11:$B$30,O$46,$C$11:$C$30,"C",$E$11:$E$30,"*")</f>
        <v>0</v>
      </c>
      <c r="P49" s="295"/>
      <c r="Q49" s="296"/>
      <c r="R49" s="294">
        <f>COUNTIFS($B$11:$B$30,O$46,$C$11:$C$30,"D",$E$11:$E$30,"*")</f>
        <v>0</v>
      </c>
      <c r="S49" s="295"/>
      <c r="T49" s="296"/>
      <c r="U49" s="294">
        <f>COUNTIFS($B$11:$B$30,U$46,$C$11:$C$30,"C",$E$11:$E$30,"*")</f>
        <v>0</v>
      </c>
      <c r="V49" s="295"/>
      <c r="W49" s="296"/>
      <c r="X49" s="294">
        <f>COUNTIFS($B$11:$B$30,U$46,$C$11:$C$30,"D",$E$11:$E$30,"*")</f>
        <v>0</v>
      </c>
      <c r="Y49" s="295"/>
      <c r="Z49" s="296"/>
      <c r="AA49" s="294">
        <f>COUNTIFS($B$11:$B$30,AA$46,$C$11:$C$30,"C",$E$11:$E$30,"*")</f>
        <v>0</v>
      </c>
      <c r="AB49" s="295"/>
      <c r="AC49" s="296"/>
      <c r="AD49" s="294">
        <f>COUNTIFS($B$11:$B$30,AA$46,$C$11:$C$30,"D",$E$11:$E$30,"*")</f>
        <v>0</v>
      </c>
      <c r="AE49" s="295"/>
      <c r="AF49" s="296"/>
      <c r="AG49" s="294">
        <f>COUNTIFS($B$11:$B$30,AG$46,$C$11:$C$30,"C",$E$11:$E$30,"*")</f>
        <v>0</v>
      </c>
      <c r="AH49" s="295"/>
      <c r="AI49" s="296"/>
      <c r="AJ49" s="294">
        <f>COUNTIFS($B$11:$B$30,AG$46,$C$11:$C$30,"D",$E$11:$E$30,"*")</f>
        <v>0</v>
      </c>
      <c r="AK49" s="296"/>
      <c r="AL49" s="97">
        <f>COUNTIFS($B$11:$B$30,AL$46,$C$11:$C$30,"C",$E$11:$E$30,"*")</f>
        <v>0</v>
      </c>
      <c r="AM49" s="97">
        <f>COUNTIFS($B$11:$B$30,AL$46,$C$11:$C$30,"D",$E$11:$E$30,"*")</f>
        <v>0</v>
      </c>
      <c r="AN49" s="62"/>
    </row>
    <row r="50" spans="1:40" ht="24.9" customHeight="1" x14ac:dyDescent="0.45">
      <c r="A50" s="62"/>
      <c r="B50" s="80" t="s">
        <v>193</v>
      </c>
      <c r="C50" s="289" t="str">
        <f>IF($AK$3="４週",SUMIFS($AK$11:$AK$30,$B$11:$B$30,C46)/4/$AH$5,IF($AK$3="歴月",SUMIFS($AK$11:$AK$30,$B$11:$B$30,C46)/$AL$5,"記載する期間を選択してください"))</f>
        <v>記載する期間を選択してください</v>
      </c>
      <c r="D50" s="292"/>
      <c r="E50" s="289" t="str">
        <f>IF($AK$3="４週",SUMIFS($AK$11:$AK$30,$B$11:$B$30,E46)/4/$AH$5,IF($AK$3="歴月",SUMIFS($AK$11:$AK$30,$B$11:$B$30,E46)/$AL$5,"記載する期間を選択してください"))</f>
        <v>記載する期間を選択してください</v>
      </c>
      <c r="F50" s="290"/>
      <c r="G50" s="290"/>
      <c r="H50" s="292"/>
      <c r="I50" s="289" t="str">
        <f>IF($AK$3="４週",SUMIFS($AK$11:$AK$30,$B$11:$B$30,I46)/4/$AH$5,IF($AK$3="歴月",SUMIFS($AK$11:$AK$30,$B$11:$B$30,I46)/$AL$5,"記載する期間を選択してください"))</f>
        <v>記載する期間を選択してください</v>
      </c>
      <c r="J50" s="290"/>
      <c r="K50" s="290"/>
      <c r="L50" s="290"/>
      <c r="M50" s="290"/>
      <c r="N50" s="292"/>
      <c r="O50" s="289" t="str">
        <f>IF($AK$3="４週",SUMIFS($AK$11:$AK$30,$B$11:$B$30,O46)/4/$AH$5,IF($AK$3="歴月",SUMIFS($AK$11:$AK$30,$B$11:$B$30,O46)/$AL$5,"記載する期間を選択してください"))</f>
        <v>記載する期間を選択してください</v>
      </c>
      <c r="P50" s="290"/>
      <c r="Q50" s="290"/>
      <c r="R50" s="290"/>
      <c r="S50" s="290"/>
      <c r="T50" s="292"/>
      <c r="U50" s="289" t="str">
        <f>IF($AK$3="４週",SUMIFS($AK$11:$AK$30,$B$11:$B$30,U46)/4/$AH$5,IF($AK$3="歴月",SUMIFS($AK$11:$AK$30,$B$11:$B$30,U46)/$AL$5,"記載する期間を選択してください"))</f>
        <v>記載する期間を選択してください</v>
      </c>
      <c r="V50" s="290"/>
      <c r="W50" s="290"/>
      <c r="X50" s="290"/>
      <c r="Y50" s="290"/>
      <c r="Z50" s="292"/>
      <c r="AA50" s="289" t="str">
        <f>IF($AK$3="４週",SUMIFS($AK$11:$AK$30,$B$11:$B$30,AA46)/4/$AH$5,IF($AK$3="歴月",SUMIFS($AK$11:$AK$30,$B$11:$B$30,AA46)/$AL$5,"記載する期間を選択してください"))</f>
        <v>記載する期間を選択してください</v>
      </c>
      <c r="AB50" s="290"/>
      <c r="AC50" s="290"/>
      <c r="AD50" s="290"/>
      <c r="AE50" s="290"/>
      <c r="AF50" s="292"/>
      <c r="AG50" s="289" t="str">
        <f>IF($AK$3="４週",SUMIFS($AK$11:$AK$30,$B$11:$B$30,AG46)/4/$AH$5,IF($AK$3="歴月",SUMIFS($AK$11:$AK$30,$B$11:$B$30,AG46)/$AL$5,"記載する期間を選択してください"))</f>
        <v>記載する期間を選択してください</v>
      </c>
      <c r="AH50" s="290"/>
      <c r="AI50" s="290"/>
      <c r="AJ50" s="290"/>
      <c r="AK50" s="292"/>
      <c r="AL50" s="289" t="str">
        <f>IF($AK$3="４週",SUMIFS($AK$11:$AK$30,$B$11:$B$30,AL46)/4/$AH$5,IF($AK$3="歴月",SUMIFS($AK$11:$AK$30,$B$11:$B$30,AL46)/$AL$5,"記載する期間を選択してください"))</f>
        <v>記載する期間を選択してください</v>
      </c>
      <c r="AM50" s="292"/>
      <c r="AN50" s="62"/>
    </row>
    <row r="51" spans="1:40" ht="5.0999999999999996" customHeight="1" x14ac:dyDescent="0.45">
      <c r="A51" s="62"/>
      <c r="B51" s="59"/>
      <c r="C51" s="76">
        <v>2</v>
      </c>
      <c r="D51" s="76"/>
      <c r="E51" s="76">
        <v>3</v>
      </c>
      <c r="F51" s="76"/>
      <c r="G51" s="76"/>
      <c r="H51" s="76"/>
      <c r="I51" s="76">
        <v>4</v>
      </c>
      <c r="J51" s="76"/>
      <c r="K51" s="76"/>
      <c r="L51" s="76"/>
      <c r="M51" s="76"/>
      <c r="N51" s="76"/>
      <c r="O51" s="76">
        <v>5</v>
      </c>
      <c r="P51" s="76"/>
      <c r="Q51" s="76"/>
      <c r="R51" s="76"/>
      <c r="S51" s="76"/>
      <c r="T51" s="76"/>
      <c r="U51" s="76">
        <v>6</v>
      </c>
      <c r="V51" s="76"/>
      <c r="W51" s="76"/>
      <c r="X51" s="76"/>
      <c r="Y51" s="76"/>
      <c r="Z51" s="76"/>
      <c r="AA51" s="76">
        <v>7</v>
      </c>
      <c r="AB51" s="76"/>
      <c r="AC51" s="76"/>
      <c r="AD51" s="76"/>
      <c r="AE51" s="76"/>
      <c r="AF51" s="76"/>
      <c r="AG51" s="76">
        <v>8</v>
      </c>
      <c r="AH51" s="76"/>
      <c r="AI51" s="76"/>
      <c r="AJ51" s="76"/>
      <c r="AK51" s="76"/>
      <c r="AL51" s="76">
        <v>9</v>
      </c>
      <c r="AM51" s="96"/>
      <c r="AN51" s="62"/>
    </row>
    <row r="52" spans="1:40" ht="15" customHeight="1" x14ac:dyDescent="0.45">
      <c r="A52" s="60" t="s">
        <v>117</v>
      </c>
      <c r="B52" s="87"/>
      <c r="C52" s="88"/>
      <c r="D52" s="88"/>
      <c r="E52" s="88"/>
      <c r="F52" s="89"/>
      <c r="G52" s="88"/>
      <c r="H52" s="76"/>
      <c r="I52" s="76"/>
      <c r="J52" s="76"/>
      <c r="K52" s="76"/>
      <c r="L52" s="76"/>
      <c r="M52" s="76"/>
      <c r="N52" s="76"/>
      <c r="O52" s="76"/>
      <c r="P52" s="76"/>
      <c r="Q52" s="76"/>
      <c r="R52" s="76">
        <v>6</v>
      </c>
      <c r="S52" s="76"/>
      <c r="T52" s="76"/>
      <c r="U52" s="76"/>
      <c r="V52" s="76"/>
      <c r="W52" s="76"/>
      <c r="X52" s="76">
        <v>7</v>
      </c>
      <c r="Y52" s="76"/>
      <c r="Z52" s="76"/>
      <c r="AA52" s="76"/>
      <c r="AB52" s="76"/>
      <c r="AC52" s="76"/>
      <c r="AD52" s="76">
        <v>8</v>
      </c>
      <c r="AE52" s="76"/>
      <c r="AF52" s="76"/>
      <c r="AG52" s="77"/>
      <c r="AH52" s="77"/>
      <c r="AI52" s="77"/>
      <c r="AJ52" s="77">
        <v>9</v>
      </c>
      <c r="AK52" s="75"/>
      <c r="AL52" s="75"/>
      <c r="AM52" s="62"/>
    </row>
    <row r="53" spans="1:40" s="60" customFormat="1" ht="15" customHeight="1" x14ac:dyDescent="0.45">
      <c r="A53" s="60" t="s">
        <v>118</v>
      </c>
      <c r="B53" s="83"/>
      <c r="C53" s="83"/>
      <c r="D53" s="83"/>
      <c r="E53" s="83"/>
      <c r="F53" s="83"/>
      <c r="G53" s="83"/>
      <c r="H53" s="67"/>
      <c r="I53" s="67"/>
      <c r="J53" s="67"/>
      <c r="K53" s="67"/>
      <c r="L53" s="67"/>
      <c r="M53" s="67"/>
      <c r="N53" s="67"/>
      <c r="O53" s="67"/>
      <c r="P53" s="67"/>
      <c r="Q53" s="67"/>
      <c r="R53" s="67"/>
      <c r="S53" s="67"/>
      <c r="T53" s="67"/>
      <c r="U53" s="67"/>
      <c r="V53" s="67"/>
      <c r="W53" s="67"/>
      <c r="X53" s="67"/>
      <c r="Y53" s="67"/>
      <c r="Z53" s="67"/>
      <c r="AA53" s="67"/>
      <c r="AB53" s="67"/>
      <c r="AC53" s="67"/>
      <c r="AD53" s="67"/>
      <c r="AE53" s="67"/>
      <c r="AF53" s="67"/>
      <c r="AG53" s="67"/>
      <c r="AH53" s="67"/>
      <c r="AI53" s="67"/>
      <c r="AJ53" s="67"/>
      <c r="AK53" s="67"/>
      <c r="AL53" s="67"/>
      <c r="AM53" s="67"/>
    </row>
    <row r="54" spans="1:40" s="60" customFormat="1" ht="15" customHeight="1" x14ac:dyDescent="0.45">
      <c r="A54" s="60" t="s">
        <v>119</v>
      </c>
      <c r="B54" s="83"/>
      <c r="C54" s="83"/>
      <c r="D54" s="83"/>
      <c r="E54" s="83"/>
      <c r="F54" s="83"/>
      <c r="G54" s="83"/>
      <c r="H54" s="67"/>
      <c r="I54" s="67"/>
      <c r="J54" s="67"/>
      <c r="K54" s="67"/>
      <c r="L54" s="67"/>
      <c r="M54" s="67"/>
      <c r="N54" s="67"/>
      <c r="O54" s="67"/>
      <c r="P54" s="67"/>
      <c r="Q54" s="67"/>
      <c r="R54" s="67"/>
      <c r="S54" s="67"/>
      <c r="T54" s="67"/>
      <c r="U54" s="67"/>
      <c r="V54" s="67"/>
      <c r="W54" s="67"/>
      <c r="X54" s="67"/>
      <c r="Y54" s="67"/>
      <c r="Z54" s="67"/>
      <c r="AA54" s="67"/>
      <c r="AB54" s="67"/>
      <c r="AC54" s="67"/>
      <c r="AD54" s="67"/>
      <c r="AE54" s="67"/>
      <c r="AF54" s="67"/>
      <c r="AG54" s="67"/>
      <c r="AH54" s="67"/>
      <c r="AI54" s="67"/>
      <c r="AJ54" s="67"/>
      <c r="AK54" s="67"/>
      <c r="AL54" s="67"/>
      <c r="AM54" s="67"/>
    </row>
    <row r="55" spans="1:40" s="60" customFormat="1" ht="15" customHeight="1" x14ac:dyDescent="0.45">
      <c r="A55" s="60" t="s">
        <v>120</v>
      </c>
      <c r="B55" s="83"/>
      <c r="C55" s="83"/>
      <c r="D55" s="83"/>
      <c r="E55" s="83"/>
      <c r="F55" s="83"/>
      <c r="G55" s="83"/>
      <c r="H55" s="67"/>
      <c r="I55" s="67"/>
      <c r="J55" s="67"/>
      <c r="K55" s="67"/>
      <c r="L55" s="67"/>
      <c r="M55" s="67"/>
      <c r="N55" s="67"/>
      <c r="O55" s="67"/>
      <c r="P55" s="67"/>
      <c r="Q55" s="67"/>
      <c r="R55" s="67"/>
      <c r="S55" s="67"/>
      <c r="T55" s="67"/>
      <c r="U55" s="67"/>
      <c r="V55" s="67"/>
      <c r="W55" s="67"/>
      <c r="X55" s="67"/>
      <c r="Y55" s="67"/>
      <c r="Z55" s="67"/>
      <c r="AA55" s="67"/>
      <c r="AB55" s="67"/>
      <c r="AC55" s="67"/>
      <c r="AD55" s="67"/>
      <c r="AE55" s="67"/>
      <c r="AF55" s="67"/>
      <c r="AG55" s="67"/>
      <c r="AH55" s="67"/>
      <c r="AI55" s="67"/>
      <c r="AJ55" s="67"/>
      <c r="AK55" s="67"/>
      <c r="AL55" s="67"/>
      <c r="AM55" s="67"/>
    </row>
    <row r="56" spans="1:40" s="60" customFormat="1" ht="15" customHeight="1" x14ac:dyDescent="0.45">
      <c r="A56" s="60" t="s">
        <v>121</v>
      </c>
      <c r="B56" s="83"/>
      <c r="C56" s="83"/>
      <c r="D56" s="83"/>
      <c r="E56" s="83"/>
      <c r="F56" s="83"/>
      <c r="G56" s="83"/>
      <c r="H56" s="67"/>
      <c r="I56" s="67"/>
      <c r="J56" s="67"/>
      <c r="K56" s="67"/>
      <c r="L56" s="67"/>
      <c r="M56" s="67"/>
      <c r="N56" s="67"/>
      <c r="O56" s="67"/>
      <c r="P56" s="67"/>
      <c r="Q56" s="67"/>
      <c r="R56" s="67"/>
      <c r="S56" s="67"/>
      <c r="T56" s="67"/>
      <c r="U56" s="67"/>
      <c r="V56" s="67"/>
      <c r="W56" s="67"/>
      <c r="X56" s="67"/>
      <c r="Y56" s="67"/>
      <c r="Z56" s="67"/>
      <c r="AA56" s="67"/>
      <c r="AB56" s="67"/>
      <c r="AC56" s="67"/>
      <c r="AD56" s="67"/>
      <c r="AE56" s="67"/>
      <c r="AF56" s="67"/>
      <c r="AG56" s="67"/>
      <c r="AH56" s="67"/>
      <c r="AI56" s="67"/>
      <c r="AJ56" s="67"/>
      <c r="AK56" s="67"/>
      <c r="AL56" s="67"/>
      <c r="AM56" s="67"/>
    </row>
    <row r="57" spans="1:40" ht="15" customHeight="1" x14ac:dyDescent="0.45">
      <c r="A57" s="60" t="s">
        <v>122</v>
      </c>
      <c r="B57" s="90"/>
      <c r="C57" s="60"/>
      <c r="D57" s="60"/>
      <c r="E57" s="60"/>
      <c r="F57" s="60"/>
      <c r="G57" s="60"/>
    </row>
    <row r="58" spans="1:40" ht="15" customHeight="1" x14ac:dyDescent="0.45">
      <c r="A58" s="60" t="s">
        <v>123</v>
      </c>
      <c r="B58" s="90"/>
      <c r="C58" s="60"/>
      <c r="D58" s="60"/>
      <c r="E58" s="60"/>
      <c r="F58" s="60"/>
      <c r="G58" s="60"/>
    </row>
    <row r="59" spans="1:40" ht="15" customHeight="1" x14ac:dyDescent="0.45">
      <c r="A59" s="60"/>
      <c r="B59" s="74" t="s">
        <v>124</v>
      </c>
      <c r="C59" s="252" t="s">
        <v>125</v>
      </c>
      <c r="D59" s="252"/>
      <c r="E59" s="252"/>
      <c r="F59" s="60"/>
      <c r="G59" s="60"/>
    </row>
    <row r="60" spans="1:40" ht="15" customHeight="1" x14ac:dyDescent="0.45">
      <c r="A60" s="60"/>
      <c r="B60" s="93" t="s">
        <v>126</v>
      </c>
      <c r="C60" s="299" t="s">
        <v>127</v>
      </c>
      <c r="D60" s="299"/>
      <c r="E60" s="299"/>
      <c r="F60" s="60"/>
      <c r="G60" s="60"/>
    </row>
    <row r="61" spans="1:40" ht="15" customHeight="1" x14ac:dyDescent="0.45">
      <c r="A61" s="60"/>
      <c r="B61" s="93" t="s">
        <v>128</v>
      </c>
      <c r="C61" s="299" t="s">
        <v>129</v>
      </c>
      <c r="D61" s="299"/>
      <c r="E61" s="299"/>
      <c r="F61" s="60"/>
      <c r="G61" s="60"/>
    </row>
    <row r="62" spans="1:40" ht="15" customHeight="1" x14ac:dyDescent="0.45">
      <c r="A62" s="60"/>
      <c r="B62" s="93" t="s">
        <v>130</v>
      </c>
      <c r="C62" s="299" t="s">
        <v>131</v>
      </c>
      <c r="D62" s="299"/>
      <c r="E62" s="299"/>
      <c r="F62" s="60"/>
      <c r="G62" s="60"/>
    </row>
    <row r="63" spans="1:40" ht="15" customHeight="1" x14ac:dyDescent="0.45">
      <c r="A63" s="60"/>
      <c r="B63" s="93" t="s">
        <v>132</v>
      </c>
      <c r="C63" s="299" t="s">
        <v>133</v>
      </c>
      <c r="D63" s="299"/>
      <c r="E63" s="299"/>
      <c r="F63" s="60"/>
      <c r="G63" s="60"/>
    </row>
    <row r="64" spans="1:40" ht="15" customHeight="1" x14ac:dyDescent="0.45">
      <c r="A64" s="60"/>
      <c r="B64" s="60" t="s">
        <v>134</v>
      </c>
      <c r="C64" s="60"/>
      <c r="D64" s="60"/>
      <c r="E64" s="60"/>
      <c r="F64" s="60"/>
      <c r="G64" s="60"/>
    </row>
    <row r="65" spans="1:7" ht="15" customHeight="1" x14ac:dyDescent="0.45">
      <c r="A65" s="60"/>
      <c r="B65" s="60" t="s">
        <v>135</v>
      </c>
      <c r="C65" s="60"/>
      <c r="D65" s="60"/>
      <c r="E65" s="60"/>
      <c r="F65" s="60"/>
      <c r="G65" s="60"/>
    </row>
    <row r="66" spans="1:7" ht="15" customHeight="1" x14ac:dyDescent="0.45">
      <c r="A66" s="60"/>
      <c r="B66" s="60" t="s">
        <v>136</v>
      </c>
      <c r="C66" s="60"/>
      <c r="D66" s="60"/>
      <c r="E66" s="60"/>
      <c r="F66" s="60"/>
      <c r="G66" s="60"/>
    </row>
    <row r="67" spans="1:7" ht="15" customHeight="1" x14ac:dyDescent="0.45">
      <c r="A67" s="60" t="s">
        <v>137</v>
      </c>
      <c r="B67" s="90"/>
      <c r="C67" s="60"/>
      <c r="D67" s="60"/>
      <c r="E67" s="60"/>
      <c r="F67" s="60"/>
      <c r="G67" s="60"/>
    </row>
    <row r="68" spans="1:7" ht="15" customHeight="1" x14ac:dyDescent="0.45">
      <c r="A68" s="60" t="s">
        <v>138</v>
      </c>
      <c r="B68" s="90"/>
      <c r="C68" s="60"/>
      <c r="D68" s="60"/>
      <c r="E68" s="60"/>
      <c r="F68" s="60"/>
      <c r="G68" s="60"/>
    </row>
    <row r="69" spans="1:7" ht="15" customHeight="1" x14ac:dyDescent="0.45">
      <c r="A69" s="60" t="s">
        <v>139</v>
      </c>
      <c r="B69" s="90"/>
      <c r="C69" s="60"/>
      <c r="D69" s="60"/>
      <c r="E69" s="60"/>
      <c r="F69" s="60"/>
      <c r="G69" s="60"/>
    </row>
    <row r="70" spans="1:7" ht="15" customHeight="1" x14ac:dyDescent="0.45">
      <c r="A70" s="60" t="s">
        <v>140</v>
      </c>
      <c r="B70" s="90"/>
      <c r="C70" s="60"/>
      <c r="D70" s="60"/>
      <c r="E70" s="60"/>
      <c r="F70" s="60"/>
      <c r="G70" s="60"/>
    </row>
    <row r="71" spans="1:7" ht="15" customHeight="1" x14ac:dyDescent="0.45">
      <c r="A71" s="60" t="s">
        <v>141</v>
      </c>
      <c r="B71" s="90"/>
      <c r="C71" s="60"/>
      <c r="D71" s="60"/>
      <c r="E71" s="60"/>
      <c r="F71" s="60"/>
      <c r="G71" s="60"/>
    </row>
    <row r="72" spans="1:7" ht="15" customHeight="1" x14ac:dyDescent="0.45">
      <c r="A72" s="60" t="s">
        <v>142</v>
      </c>
      <c r="B72" s="90"/>
      <c r="C72" s="60"/>
      <c r="D72" s="60"/>
      <c r="E72" s="60"/>
      <c r="F72" s="60"/>
      <c r="G72" s="60"/>
    </row>
    <row r="73" spans="1:7" ht="15" customHeight="1" x14ac:dyDescent="0.45">
      <c r="A73" s="60"/>
      <c r="B73" s="60" t="s">
        <v>143</v>
      </c>
      <c r="C73" s="60"/>
      <c r="D73" s="60"/>
      <c r="E73" s="60"/>
      <c r="F73" s="60"/>
      <c r="G73" s="60"/>
    </row>
    <row r="74" spans="1:7" ht="15" customHeight="1" x14ac:dyDescent="0.45">
      <c r="A74" s="60"/>
      <c r="B74" s="60" t="s">
        <v>144</v>
      </c>
      <c r="C74" s="60"/>
      <c r="D74" s="60"/>
      <c r="E74" s="60"/>
      <c r="F74" s="60"/>
      <c r="G74" s="60"/>
    </row>
    <row r="75" spans="1:7" ht="15" customHeight="1" x14ac:dyDescent="0.45">
      <c r="A75" s="60" t="s">
        <v>145</v>
      </c>
      <c r="B75" s="90"/>
      <c r="C75" s="60"/>
      <c r="D75" s="60"/>
      <c r="E75" s="60"/>
      <c r="F75" s="60"/>
      <c r="G75" s="60"/>
    </row>
    <row r="76" spans="1:7" ht="15" customHeight="1" x14ac:dyDescent="0.45">
      <c r="A76" s="60" t="s">
        <v>146</v>
      </c>
      <c r="B76" s="90"/>
      <c r="C76" s="60"/>
      <c r="D76" s="60"/>
      <c r="E76" s="60"/>
      <c r="F76" s="60"/>
      <c r="G76" s="60"/>
    </row>
    <row r="77" spans="1:7" ht="15" customHeight="1" x14ac:dyDescent="0.45">
      <c r="A77" s="60" t="s">
        <v>147</v>
      </c>
      <c r="B77" s="90"/>
      <c r="C77" s="60"/>
      <c r="D77" s="60"/>
      <c r="E77" s="60"/>
      <c r="F77" s="60"/>
      <c r="G77" s="60"/>
    </row>
    <row r="78" spans="1:7" ht="15" customHeight="1" x14ac:dyDescent="0.45">
      <c r="A78" s="60" t="s">
        <v>148</v>
      </c>
      <c r="B78" s="90"/>
      <c r="C78" s="60"/>
      <c r="D78" s="60"/>
      <c r="E78" s="60"/>
      <c r="F78" s="60"/>
      <c r="G78" s="60"/>
    </row>
    <row r="79" spans="1:7" ht="15" customHeight="1" x14ac:dyDescent="0.45">
      <c r="A79" s="60" t="s">
        <v>149</v>
      </c>
      <c r="B79" s="90"/>
      <c r="C79" s="60"/>
      <c r="D79" s="60"/>
      <c r="E79" s="60"/>
      <c r="F79" s="60"/>
      <c r="G79" s="60"/>
    </row>
    <row r="80" spans="1:7" ht="15" customHeight="1" x14ac:dyDescent="0.45">
      <c r="A80" s="60" t="s">
        <v>150</v>
      </c>
      <c r="B80" s="90"/>
      <c r="C80" s="60"/>
      <c r="D80" s="60"/>
      <c r="E80" s="60"/>
      <c r="F80" s="60"/>
      <c r="G80" s="60"/>
    </row>
    <row r="81" spans="1:7" ht="15" customHeight="1" x14ac:dyDescent="0.45">
      <c r="A81" s="60" t="s">
        <v>151</v>
      </c>
      <c r="B81" s="90"/>
      <c r="C81" s="60"/>
      <c r="D81" s="60"/>
      <c r="E81" s="60"/>
      <c r="F81" s="60"/>
      <c r="G81" s="60"/>
    </row>
    <row r="82" spans="1:7" ht="15" customHeight="1" x14ac:dyDescent="0.45">
      <c r="A82" s="60" t="s">
        <v>152</v>
      </c>
      <c r="B82" s="90"/>
      <c r="C82" s="60"/>
      <c r="D82" s="60"/>
      <c r="E82" s="60"/>
      <c r="F82" s="60"/>
      <c r="G82" s="60"/>
    </row>
  </sheetData>
  <mergeCells count="146">
    <mergeCell ref="AA48:AC48"/>
    <mergeCell ref="AD48:AF48"/>
    <mergeCell ref="AG48:AI48"/>
    <mergeCell ref="AJ48:AK48"/>
    <mergeCell ref="AA49:AC49"/>
    <mergeCell ref="AD49:AF49"/>
    <mergeCell ref="AG49:AI49"/>
    <mergeCell ref="AJ49:AK49"/>
    <mergeCell ref="C50:D50"/>
    <mergeCell ref="E50:H50"/>
    <mergeCell ref="O50:T50"/>
    <mergeCell ref="U50:Z50"/>
    <mergeCell ref="L49:N49"/>
    <mergeCell ref="O49:Q49"/>
    <mergeCell ref="R49:T49"/>
    <mergeCell ref="U49:W49"/>
    <mergeCell ref="C62:E62"/>
    <mergeCell ref="C63:E63"/>
    <mergeCell ref="I42:N42"/>
    <mergeCell ref="I43:N43"/>
    <mergeCell ref="I50:N50"/>
    <mergeCell ref="X49:Z49"/>
    <mergeCell ref="AA50:AF50"/>
    <mergeCell ref="AG50:AK50"/>
    <mergeCell ref="AL50:AM50"/>
    <mergeCell ref="C59:E59"/>
    <mergeCell ref="C60:E60"/>
    <mergeCell ref="C61:E61"/>
    <mergeCell ref="AD47:AF47"/>
    <mergeCell ref="AG47:AI47"/>
    <mergeCell ref="AJ47:AK47"/>
    <mergeCell ref="F48:H48"/>
    <mergeCell ref="I48:K48"/>
    <mergeCell ref="L48:N48"/>
    <mergeCell ref="O48:Q48"/>
    <mergeCell ref="R48:T48"/>
    <mergeCell ref="U48:W48"/>
    <mergeCell ref="X48:Z48"/>
    <mergeCell ref="F49:H49"/>
    <mergeCell ref="I49:K49"/>
    <mergeCell ref="A43:B43"/>
    <mergeCell ref="C43:D43"/>
    <mergeCell ref="E43:H43"/>
    <mergeCell ref="C46:D46"/>
    <mergeCell ref="E46:H46"/>
    <mergeCell ref="I46:N46"/>
    <mergeCell ref="AG46:AK46"/>
    <mergeCell ref="AL46:AM46"/>
    <mergeCell ref="F47:H47"/>
    <mergeCell ref="I47:K47"/>
    <mergeCell ref="L47:N47"/>
    <mergeCell ref="O47:Q47"/>
    <mergeCell ref="R47:T47"/>
    <mergeCell ref="U47:W47"/>
    <mergeCell ref="X47:Z47"/>
    <mergeCell ref="AA47:AC47"/>
    <mergeCell ref="O46:T46"/>
    <mergeCell ref="U46:Z46"/>
    <mergeCell ref="AA46:AF46"/>
    <mergeCell ref="AJ38:AK38"/>
    <mergeCell ref="R37:T37"/>
    <mergeCell ref="U37:W37"/>
    <mergeCell ref="X37:Z37"/>
    <mergeCell ref="AA37:AC37"/>
    <mergeCell ref="AD37:AF37"/>
    <mergeCell ref="AG37:AI37"/>
    <mergeCell ref="AJ37:AK37"/>
    <mergeCell ref="A42:B42"/>
    <mergeCell ref="C42:D42"/>
    <mergeCell ref="E42:H42"/>
    <mergeCell ref="AL38:AL39"/>
    <mergeCell ref="A39:C39"/>
    <mergeCell ref="F39:H39"/>
    <mergeCell ref="I39:K39"/>
    <mergeCell ref="L39:N39"/>
    <mergeCell ref="O39:Q39"/>
    <mergeCell ref="R39:T39"/>
    <mergeCell ref="U39:W39"/>
    <mergeCell ref="X39:Z39"/>
    <mergeCell ref="AA39:AC39"/>
    <mergeCell ref="A38:C38"/>
    <mergeCell ref="F38:H38"/>
    <mergeCell ref="I38:K38"/>
    <mergeCell ref="L38:N38"/>
    <mergeCell ref="O38:Q38"/>
    <mergeCell ref="R38:T38"/>
    <mergeCell ref="U38:W38"/>
    <mergeCell ref="X38:Z38"/>
    <mergeCell ref="AA38:AC38"/>
    <mergeCell ref="AD39:AF39"/>
    <mergeCell ref="AG39:AI39"/>
    <mergeCell ref="AJ39:AK39"/>
    <mergeCell ref="AD38:AF38"/>
    <mergeCell ref="AG38:AI38"/>
    <mergeCell ref="AM29:AN29"/>
    <mergeCell ref="AM30:AN30"/>
    <mergeCell ref="A31:E31"/>
    <mergeCell ref="AM31:AN32"/>
    <mergeCell ref="A32:E32"/>
    <mergeCell ref="A37:C37"/>
    <mergeCell ref="F37:H37"/>
    <mergeCell ref="I37:K37"/>
    <mergeCell ref="L37:N37"/>
    <mergeCell ref="O37:Q37"/>
    <mergeCell ref="AM28:AN28"/>
    <mergeCell ref="AL7:AL10"/>
    <mergeCell ref="AM7:AN10"/>
    <mergeCell ref="F8:L8"/>
    <mergeCell ref="M8:S8"/>
    <mergeCell ref="T8:Z8"/>
    <mergeCell ref="AA8:AG8"/>
    <mergeCell ref="AH8:AJ8"/>
    <mergeCell ref="AM11:AN11"/>
    <mergeCell ref="AM12:AN12"/>
    <mergeCell ref="AM13:AN13"/>
    <mergeCell ref="AM14:AN14"/>
    <mergeCell ref="AM15:AN15"/>
    <mergeCell ref="AM16:AN16"/>
    <mergeCell ref="AM17:AN17"/>
    <mergeCell ref="AM18:AN18"/>
    <mergeCell ref="AM19:AN19"/>
    <mergeCell ref="AM20:AN20"/>
    <mergeCell ref="AM21:AN21"/>
    <mergeCell ref="AM22:AN22"/>
    <mergeCell ref="AM23:AN23"/>
    <mergeCell ref="AM24:AN24"/>
    <mergeCell ref="AM25:AN25"/>
    <mergeCell ref="A7:A10"/>
    <mergeCell ref="C7:C10"/>
    <mergeCell ref="D7:D10"/>
    <mergeCell ref="E7:E10"/>
    <mergeCell ref="F7:AJ7"/>
    <mergeCell ref="AK7:AK10"/>
    <mergeCell ref="AM26:AN26"/>
    <mergeCell ref="AM27:AN27"/>
    <mergeCell ref="B7:B8"/>
    <mergeCell ref="B9:B10"/>
    <mergeCell ref="AK1:AN1"/>
    <mergeCell ref="M2:P2"/>
    <mergeCell ref="Q2:R2"/>
    <mergeCell ref="S2:T2"/>
    <mergeCell ref="U2:V2"/>
    <mergeCell ref="AK2:AN2"/>
    <mergeCell ref="AK3:AN3"/>
    <mergeCell ref="AK4:AN4"/>
    <mergeCell ref="AH5:AJ5"/>
  </mergeCells>
  <phoneticPr fontId="3"/>
  <dataValidations count="7">
    <dataValidation type="list" allowBlank="1" showInputMessage="1" showErrorMessage="1" sqref="C11:C30" xr:uid="{00000000-0002-0000-0E00-000000000000}">
      <formula1>"A,B,C,D"</formula1>
    </dataValidation>
    <dataValidation operator="greaterThanOrEqual" allowBlank="1" showInputMessage="1" showErrorMessage="1" sqref="I44 AJ38:AJ39 AL38 L40 L44 I40" xr:uid="{00000000-0002-0000-0E00-000001000000}"/>
    <dataValidation type="whole" operator="greaterThanOrEqual" allowBlank="1" showInputMessage="1" showErrorMessage="1" sqref="I38:I39 D38:F39 AG38:AG39 O38:O39 AD38:AD39 AA38:AA39 X38:X39 U38:U39 R38:R39 L38:L39" xr:uid="{00000000-0002-0000-0E00-000002000000}">
      <formula1>0</formula1>
    </dataValidation>
    <dataValidation type="list" allowBlank="1" showInputMessage="1" showErrorMessage="1" sqref="AK4:AN4" xr:uid="{00000000-0002-0000-0E00-000003000000}">
      <formula1>"予定,実績"</formula1>
    </dataValidation>
    <dataValidation type="list" allowBlank="1" showInputMessage="1" showErrorMessage="1" sqref="AK3:AN3" xr:uid="{00000000-0002-0000-0E00-000004000000}">
      <formula1>"４週,歴月"</formula1>
    </dataValidation>
    <dataValidation type="list" allowBlank="1" showInputMessage="1" sqref="B13:B30" xr:uid="{00000000-0002-0000-0E00-000005000000}">
      <formula1>INDIRECT($AK$1)</formula1>
    </dataValidation>
    <dataValidation allowBlank="1" showInputMessage="1" sqref="B11:B12" xr:uid="{4F0A0DCE-5C3D-4BC2-B956-023FAB77E937}"/>
  </dataValidations>
  <printOptions horizontalCentered="1" verticalCentered="1"/>
  <pageMargins left="0.19685039370078741" right="0.19685039370078741" top="0.39370078740157483" bottom="0.19685039370078741" header="0.19685039370078741" footer="0.39370078740157483"/>
  <pageSetup paperSize="9" scale="72" fitToWidth="0" fitToHeight="0" orientation="landscape" r:id="rId1"/>
  <headerFooter alignWithMargins="0">
    <oddHeader>&amp;L&amp;"ＭＳ ゴシック,標準"&amp;10（参考様式）</oddHeader>
  </headerFooter>
  <rowBreaks count="1" manualBreakCount="1">
    <brk id="35" max="39" man="1"/>
  </rowBreak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codeName="Sheet15"/>
  <dimension ref="A1:AN73"/>
  <sheetViews>
    <sheetView showGridLines="0" zoomScaleNormal="100" zoomScaleSheetLayoutView="115" workbookViewId="0">
      <selection activeCell="M2" sqref="M2:T2"/>
    </sheetView>
  </sheetViews>
  <sheetFormatPr defaultColWidth="8.19921875" defaultRowHeight="21" customHeight="1" x14ac:dyDescent="0.45"/>
  <cols>
    <col min="1" max="1" width="2.59765625" style="59" customWidth="1"/>
    <col min="2" max="2" width="15" style="61" customWidth="1"/>
    <col min="3" max="3" width="6.59765625" style="59" customWidth="1"/>
    <col min="4" max="5" width="7.59765625" style="59" customWidth="1"/>
    <col min="6" max="36" width="2.59765625" style="59" customWidth="1"/>
    <col min="37" max="37" width="6.59765625" style="59" customWidth="1"/>
    <col min="38" max="39" width="7.59765625" style="59" customWidth="1"/>
    <col min="40" max="40" width="5.59765625" style="59" customWidth="1"/>
    <col min="41" max="16384" width="8.19921875" style="59"/>
  </cols>
  <sheetData>
    <row r="1" spans="1:40" ht="20.100000000000001" customHeight="1" x14ac:dyDescent="0.45">
      <c r="A1" s="91" t="s">
        <v>299</v>
      </c>
      <c r="C1" s="78"/>
      <c r="D1" s="78"/>
      <c r="E1" s="78"/>
      <c r="F1" s="78"/>
      <c r="G1" s="78"/>
      <c r="H1" s="78"/>
      <c r="I1" s="78"/>
      <c r="J1" s="78"/>
      <c r="K1" s="78"/>
      <c r="L1" s="78"/>
      <c r="M1" s="78"/>
      <c r="N1" s="78"/>
      <c r="O1" s="78"/>
      <c r="P1" s="78"/>
      <c r="Q1" s="78"/>
      <c r="R1" s="78"/>
      <c r="S1" s="78"/>
      <c r="T1" s="78"/>
      <c r="U1" s="78"/>
      <c r="V1" s="78"/>
      <c r="W1" s="78"/>
      <c r="X1" s="67"/>
      <c r="Y1" s="67"/>
      <c r="Z1" s="62"/>
      <c r="AA1" s="62"/>
      <c r="AB1" s="62"/>
      <c r="AC1" s="62"/>
      <c r="AD1" s="84"/>
      <c r="AE1" s="84"/>
      <c r="AF1" s="84"/>
      <c r="AG1" s="84"/>
      <c r="AH1" s="84"/>
      <c r="AI1" s="79" t="s">
        <v>91</v>
      </c>
      <c r="AJ1" s="79"/>
      <c r="AK1" s="240" t="s">
        <v>241</v>
      </c>
      <c r="AL1" s="240"/>
      <c r="AM1" s="240"/>
      <c r="AN1" s="240"/>
    </row>
    <row r="2" spans="1:40" ht="18" customHeight="1" x14ac:dyDescent="0.45">
      <c r="A2" s="62"/>
      <c r="B2" s="63"/>
      <c r="C2" s="63"/>
      <c r="D2" s="63"/>
      <c r="E2" s="63"/>
      <c r="F2" s="63"/>
      <c r="G2" s="63"/>
      <c r="H2" s="63"/>
      <c r="I2" s="63"/>
      <c r="J2" s="63"/>
      <c r="K2" s="63"/>
      <c r="L2" s="63"/>
      <c r="M2" s="241">
        <v>2026</v>
      </c>
      <c r="N2" s="241"/>
      <c r="O2" s="241"/>
      <c r="P2" s="241"/>
      <c r="Q2" s="242" t="s">
        <v>93</v>
      </c>
      <c r="R2" s="242"/>
      <c r="S2" s="241">
        <v>4</v>
      </c>
      <c r="T2" s="241"/>
      <c r="U2" s="242" t="s">
        <v>94</v>
      </c>
      <c r="V2" s="242"/>
      <c r="W2" s="63"/>
      <c r="X2" s="63"/>
      <c r="Y2" s="63"/>
      <c r="Z2" s="62"/>
      <c r="AA2" s="62"/>
      <c r="AC2" s="79"/>
      <c r="AD2" s="63"/>
      <c r="AE2" s="63"/>
      <c r="AF2" s="63"/>
      <c r="AG2" s="63"/>
      <c r="AH2" s="63"/>
      <c r="AI2" s="79" t="s">
        <v>95</v>
      </c>
      <c r="AJ2" s="79"/>
      <c r="AK2" s="243"/>
      <c r="AL2" s="243"/>
      <c r="AM2" s="243"/>
      <c r="AN2" s="243"/>
    </row>
    <row r="3" spans="1:40" ht="18" customHeight="1" x14ac:dyDescent="0.45">
      <c r="A3" s="82"/>
      <c r="B3" s="82"/>
      <c r="C3" s="82"/>
      <c r="D3" s="82"/>
      <c r="E3" s="82"/>
      <c r="F3" s="82"/>
      <c r="G3" s="82"/>
      <c r="H3" s="82"/>
      <c r="I3" s="82"/>
      <c r="J3" s="82"/>
      <c r="K3" s="82"/>
      <c r="L3" s="82"/>
      <c r="M3" s="82"/>
      <c r="N3" s="82"/>
      <c r="O3" s="82"/>
      <c r="P3" s="82"/>
      <c r="Q3" s="82"/>
      <c r="R3" s="82"/>
      <c r="S3" s="82"/>
      <c r="T3" s="82"/>
      <c r="U3" s="82"/>
      <c r="V3" s="82"/>
      <c r="W3" s="82"/>
      <c r="Y3" s="85"/>
      <c r="Z3" s="85"/>
      <c r="AA3" s="85"/>
      <c r="AB3" s="62"/>
      <c r="AC3" s="85"/>
      <c r="AD3" s="85"/>
      <c r="AE3" s="85"/>
      <c r="AF3" s="85"/>
      <c r="AG3" s="85"/>
      <c r="AH3" s="85"/>
      <c r="AI3" s="86" t="s">
        <v>96</v>
      </c>
      <c r="AJ3" s="79"/>
      <c r="AK3" s="244"/>
      <c r="AL3" s="244"/>
      <c r="AM3" s="244"/>
      <c r="AN3" s="244"/>
    </row>
    <row r="4" spans="1:40" ht="18" customHeight="1" x14ac:dyDescent="0.45">
      <c r="A4" s="82"/>
      <c r="B4" s="82"/>
      <c r="C4" s="82"/>
      <c r="D4" s="82"/>
      <c r="E4" s="82"/>
      <c r="F4" s="82"/>
      <c r="G4" s="82"/>
      <c r="H4" s="82"/>
      <c r="I4" s="82"/>
      <c r="J4" s="82"/>
      <c r="K4" s="82"/>
      <c r="L4" s="82"/>
      <c r="M4" s="82"/>
      <c r="N4" s="82"/>
      <c r="O4" s="82"/>
      <c r="P4" s="82"/>
      <c r="Q4" s="82"/>
      <c r="R4" s="82"/>
      <c r="S4" s="82"/>
      <c r="T4" s="82"/>
      <c r="U4" s="82"/>
      <c r="V4" s="82"/>
      <c r="W4" s="82"/>
      <c r="Y4" s="85"/>
      <c r="Z4" s="85"/>
      <c r="AA4" s="85"/>
      <c r="AB4" s="62"/>
      <c r="AC4" s="85"/>
      <c r="AD4" s="85"/>
      <c r="AE4" s="85"/>
      <c r="AF4" s="85"/>
      <c r="AG4" s="85"/>
      <c r="AH4" s="85"/>
      <c r="AI4" s="86" t="s">
        <v>97</v>
      </c>
      <c r="AJ4" s="79"/>
      <c r="AK4" s="244"/>
      <c r="AL4" s="244"/>
      <c r="AM4" s="244"/>
      <c r="AN4" s="244"/>
    </row>
    <row r="5" spans="1:40" ht="18" customHeight="1" x14ac:dyDescent="0.45">
      <c r="A5" s="82"/>
      <c r="B5" s="82"/>
      <c r="C5" s="82"/>
      <c r="D5" s="82"/>
      <c r="E5" s="82"/>
      <c r="F5" s="82"/>
      <c r="G5" s="82"/>
      <c r="H5" s="82"/>
      <c r="I5" s="82"/>
      <c r="J5" s="82"/>
      <c r="K5" s="82"/>
      <c r="L5" s="82"/>
      <c r="M5" s="82"/>
      <c r="N5" s="82"/>
      <c r="O5" s="82"/>
      <c r="P5" s="82"/>
      <c r="Q5" s="82"/>
      <c r="R5" s="82"/>
      <c r="S5" s="82"/>
      <c r="U5" s="82"/>
      <c r="V5" s="82"/>
      <c r="W5" s="82"/>
      <c r="Y5" s="85"/>
      <c r="Z5" s="85"/>
      <c r="AA5" s="85"/>
      <c r="AB5" s="62"/>
      <c r="AC5" s="85"/>
      <c r="AD5" s="85"/>
      <c r="AE5" s="85"/>
      <c r="AF5" s="85"/>
      <c r="AG5" s="86" t="s">
        <v>98</v>
      </c>
      <c r="AH5" s="245"/>
      <c r="AI5" s="245"/>
      <c r="AJ5" s="245"/>
      <c r="AK5" s="85" t="s">
        <v>99</v>
      </c>
      <c r="AL5" s="95"/>
      <c r="AM5" s="85" t="s">
        <v>100</v>
      </c>
      <c r="AN5" s="62"/>
    </row>
    <row r="6" spans="1:40" ht="9.9" customHeight="1" x14ac:dyDescent="0.45">
      <c r="A6" s="62"/>
      <c r="B6" s="66"/>
      <c r="C6" s="66"/>
      <c r="D6" s="66"/>
      <c r="E6" s="66"/>
      <c r="F6" s="66"/>
      <c r="G6" s="66"/>
      <c r="H6" s="66"/>
      <c r="I6" s="66"/>
      <c r="J6" s="66"/>
      <c r="K6" s="66"/>
      <c r="L6" s="66"/>
      <c r="M6" s="66"/>
      <c r="N6" s="66"/>
      <c r="O6" s="66"/>
      <c r="P6" s="66"/>
      <c r="Q6" s="66"/>
      <c r="R6" s="66"/>
      <c r="S6" s="66"/>
      <c r="T6" s="66"/>
      <c r="U6" s="66"/>
      <c r="V6" s="66"/>
      <c r="W6" s="66"/>
      <c r="X6" s="63"/>
      <c r="Y6" s="63"/>
      <c r="Z6" s="63"/>
      <c r="AA6" s="63"/>
      <c r="AB6" s="63"/>
      <c r="AC6" s="63"/>
      <c r="AD6" s="63"/>
      <c r="AE6" s="63"/>
      <c r="AF6" s="63"/>
      <c r="AG6" s="63"/>
      <c r="AH6" s="63"/>
      <c r="AI6" s="63"/>
      <c r="AJ6" s="63"/>
      <c r="AK6" s="63"/>
      <c r="AL6" s="63"/>
      <c r="AM6" s="62"/>
      <c r="AN6" s="62"/>
    </row>
    <row r="7" spans="1:40" ht="15" customHeight="1" x14ac:dyDescent="0.45">
      <c r="A7" s="246" t="s">
        <v>101</v>
      </c>
      <c r="B7" s="247" t="s">
        <v>102</v>
      </c>
      <c r="C7" s="249" t="s">
        <v>103</v>
      </c>
      <c r="D7" s="252" t="s">
        <v>104</v>
      </c>
      <c r="E7" s="253" t="s">
        <v>105</v>
      </c>
      <c r="F7" s="254" t="s">
        <v>106</v>
      </c>
      <c r="G7" s="254"/>
      <c r="H7" s="254"/>
      <c r="I7" s="254"/>
      <c r="J7" s="254"/>
      <c r="K7" s="254"/>
      <c r="L7" s="254"/>
      <c r="M7" s="254"/>
      <c r="N7" s="254"/>
      <c r="O7" s="254"/>
      <c r="P7" s="254"/>
      <c r="Q7" s="254"/>
      <c r="R7" s="254"/>
      <c r="S7" s="254"/>
      <c r="T7" s="254"/>
      <c r="U7" s="254"/>
      <c r="V7" s="254"/>
      <c r="W7" s="254"/>
      <c r="X7" s="254"/>
      <c r="Y7" s="254"/>
      <c r="Z7" s="254"/>
      <c r="AA7" s="254"/>
      <c r="AB7" s="254"/>
      <c r="AC7" s="254"/>
      <c r="AD7" s="254"/>
      <c r="AE7" s="254"/>
      <c r="AF7" s="254"/>
      <c r="AG7" s="254"/>
      <c r="AH7" s="254"/>
      <c r="AI7" s="254"/>
      <c r="AJ7" s="254"/>
      <c r="AK7" s="255" t="s">
        <v>107</v>
      </c>
      <c r="AL7" s="259" t="s">
        <v>108</v>
      </c>
      <c r="AM7" s="260" t="s">
        <v>109</v>
      </c>
      <c r="AN7" s="260"/>
    </row>
    <row r="8" spans="1:40" ht="15" customHeight="1" x14ac:dyDescent="0.45">
      <c r="A8" s="246"/>
      <c r="B8" s="248"/>
      <c r="C8" s="250"/>
      <c r="D8" s="252"/>
      <c r="E8" s="253"/>
      <c r="F8" s="252" t="s">
        <v>110</v>
      </c>
      <c r="G8" s="252"/>
      <c r="H8" s="252"/>
      <c r="I8" s="252"/>
      <c r="J8" s="252"/>
      <c r="K8" s="252"/>
      <c r="L8" s="252"/>
      <c r="M8" s="252" t="s">
        <v>111</v>
      </c>
      <c r="N8" s="252"/>
      <c r="O8" s="252"/>
      <c r="P8" s="252"/>
      <c r="Q8" s="252"/>
      <c r="R8" s="252"/>
      <c r="S8" s="252"/>
      <c r="T8" s="252" t="s">
        <v>112</v>
      </c>
      <c r="U8" s="252"/>
      <c r="V8" s="252"/>
      <c r="W8" s="252"/>
      <c r="X8" s="252"/>
      <c r="Y8" s="252"/>
      <c r="Z8" s="252"/>
      <c r="AA8" s="252" t="s">
        <v>113</v>
      </c>
      <c r="AB8" s="252"/>
      <c r="AC8" s="252"/>
      <c r="AD8" s="252"/>
      <c r="AE8" s="252"/>
      <c r="AF8" s="252"/>
      <c r="AG8" s="252"/>
      <c r="AH8" s="252" t="s">
        <v>114</v>
      </c>
      <c r="AI8" s="252"/>
      <c r="AJ8" s="252"/>
      <c r="AK8" s="255"/>
      <c r="AL8" s="259"/>
      <c r="AM8" s="260"/>
      <c r="AN8" s="260"/>
    </row>
    <row r="9" spans="1:40" ht="15" customHeight="1" x14ac:dyDescent="0.45">
      <c r="A9" s="246"/>
      <c r="B9" s="256" t="s">
        <v>155</v>
      </c>
      <c r="C9" s="250"/>
      <c r="D9" s="252"/>
      <c r="E9" s="253"/>
      <c r="F9" s="64">
        <f>DATE($M$2,$S$2,1)</f>
        <v>46113</v>
      </c>
      <c r="G9" s="64">
        <f>DATE($M$2,$S$2,2)</f>
        <v>46114</v>
      </c>
      <c r="H9" s="64">
        <f>DATE($M$2,$S$2,3)</f>
        <v>46115</v>
      </c>
      <c r="I9" s="64">
        <f>DATE($M$2,$S$2,4)</f>
        <v>46116</v>
      </c>
      <c r="J9" s="64">
        <f>DATE($M$2,$S$2,5)</f>
        <v>46117</v>
      </c>
      <c r="K9" s="64">
        <f>DATE($M$2,$S$2,6)</f>
        <v>46118</v>
      </c>
      <c r="L9" s="64">
        <f>DATE($M$2,$S$2,7)</f>
        <v>46119</v>
      </c>
      <c r="M9" s="64">
        <f>DATE($M$2,$S$2,8)</f>
        <v>46120</v>
      </c>
      <c r="N9" s="64">
        <f>DATE($M$2,$S$2,9)</f>
        <v>46121</v>
      </c>
      <c r="O9" s="64">
        <f>DATE($M$2,$S$2,10)</f>
        <v>46122</v>
      </c>
      <c r="P9" s="64">
        <f>DATE($M$2,$S$2,11)</f>
        <v>46123</v>
      </c>
      <c r="Q9" s="64">
        <f>DATE($M$2,$S$2,12)</f>
        <v>46124</v>
      </c>
      <c r="R9" s="64">
        <f>DATE($M$2,$S$2,13)</f>
        <v>46125</v>
      </c>
      <c r="S9" s="64">
        <f>DATE($M$2,$S$2,14)</f>
        <v>46126</v>
      </c>
      <c r="T9" s="64">
        <f>DATE($M$2,$S$2,15)</f>
        <v>46127</v>
      </c>
      <c r="U9" s="64">
        <f>DATE($M$2,$S$2,16)</f>
        <v>46128</v>
      </c>
      <c r="V9" s="64">
        <f>DATE($M$2,$S$2,17)</f>
        <v>46129</v>
      </c>
      <c r="W9" s="64">
        <f>DATE($M$2,$S$2,18)</f>
        <v>46130</v>
      </c>
      <c r="X9" s="64">
        <f>DATE($M$2,$S$2,19)</f>
        <v>46131</v>
      </c>
      <c r="Y9" s="64">
        <f>DATE($M$2,$S$2,20)</f>
        <v>46132</v>
      </c>
      <c r="Z9" s="64">
        <f>DATE($M$2,$S$2,21)</f>
        <v>46133</v>
      </c>
      <c r="AA9" s="64">
        <f>DATE($M$2,$S$2,22)</f>
        <v>46134</v>
      </c>
      <c r="AB9" s="64">
        <f>DATE($M$2,$S$2,23)</f>
        <v>46135</v>
      </c>
      <c r="AC9" s="64">
        <f>DATE($M$2,$S$2,24)</f>
        <v>46136</v>
      </c>
      <c r="AD9" s="64">
        <f>DATE($M$2,$S$2,25)</f>
        <v>46137</v>
      </c>
      <c r="AE9" s="64">
        <f>DATE($M$2,$S$2,26)</f>
        <v>46138</v>
      </c>
      <c r="AF9" s="64">
        <f>DATE($M$2,$S$2,27)</f>
        <v>46139</v>
      </c>
      <c r="AG9" s="64">
        <f>DATE($M$2,$S$2,28)</f>
        <v>46140</v>
      </c>
      <c r="AH9" s="64">
        <f>IF(DAY(EOMONTH(F9,0))&lt;29,"",DATE($M$2,$S$2,29))</f>
        <v>46141</v>
      </c>
      <c r="AI9" s="64">
        <f>IF(DAY(EOMONTH(F9,0))&lt;30,"",DATE($M$2,$S$2,30))</f>
        <v>46142</v>
      </c>
      <c r="AJ9" s="64" t="str">
        <f>IF(DAY(EOMONTH(F9,0))&lt;31,"",DATE($M$2,$S$2,31))</f>
        <v/>
      </c>
      <c r="AK9" s="255"/>
      <c r="AL9" s="259"/>
      <c r="AM9" s="260"/>
      <c r="AN9" s="260"/>
    </row>
    <row r="10" spans="1:40" ht="15" customHeight="1" x14ac:dyDescent="0.45">
      <c r="A10" s="246"/>
      <c r="B10" s="257"/>
      <c r="C10" s="251"/>
      <c r="D10" s="252"/>
      <c r="E10" s="253"/>
      <c r="F10" s="65">
        <f>DATE($M$2,$S$2,1)</f>
        <v>46113</v>
      </c>
      <c r="G10" s="65">
        <f>DATE($M$2,$S$2,2)</f>
        <v>46114</v>
      </c>
      <c r="H10" s="65">
        <f>DATE($M$2,$S$2,3)</f>
        <v>46115</v>
      </c>
      <c r="I10" s="65">
        <f>DATE($M$2,$S$2,4)</f>
        <v>46116</v>
      </c>
      <c r="J10" s="65">
        <f>DATE($M$2,$S$2,5)</f>
        <v>46117</v>
      </c>
      <c r="K10" s="65">
        <f>DATE($M$2,$S$2,6)</f>
        <v>46118</v>
      </c>
      <c r="L10" s="65">
        <f>DATE($M$2,$S$2,7)</f>
        <v>46119</v>
      </c>
      <c r="M10" s="65">
        <f>DATE($M$2,$S$2,8)</f>
        <v>46120</v>
      </c>
      <c r="N10" s="65">
        <f>DATE($M$2,$S$2,9)</f>
        <v>46121</v>
      </c>
      <c r="O10" s="65">
        <f>DATE($M$2,$S$2,10)</f>
        <v>46122</v>
      </c>
      <c r="P10" s="65">
        <f>DATE($M$2,$S$2,11)</f>
        <v>46123</v>
      </c>
      <c r="Q10" s="65">
        <f>DATE($M$2,$S$2,12)</f>
        <v>46124</v>
      </c>
      <c r="R10" s="65">
        <f>DATE($M$2,$S$2,13)</f>
        <v>46125</v>
      </c>
      <c r="S10" s="65">
        <f>DATE($M$2,$S$2,14)</f>
        <v>46126</v>
      </c>
      <c r="T10" s="65">
        <f>DATE($M$2,$S$2,15)</f>
        <v>46127</v>
      </c>
      <c r="U10" s="65">
        <f>DATE($M$2,$S$2,16)</f>
        <v>46128</v>
      </c>
      <c r="V10" s="65">
        <f>DATE($M$2,$S$2,17)</f>
        <v>46129</v>
      </c>
      <c r="W10" s="65">
        <f>DATE($M$2,$S$2,18)</f>
        <v>46130</v>
      </c>
      <c r="X10" s="65">
        <f>DATE($M$2,$S$2,19)</f>
        <v>46131</v>
      </c>
      <c r="Y10" s="65">
        <f>DATE($M$2,$S$2,20)</f>
        <v>46132</v>
      </c>
      <c r="Z10" s="65">
        <f>DATE($M$2,$S$2,21)</f>
        <v>46133</v>
      </c>
      <c r="AA10" s="65">
        <f>DATE($M$2,$S$2,22)</f>
        <v>46134</v>
      </c>
      <c r="AB10" s="65">
        <f>DATE($M$2,$S$2,23)</f>
        <v>46135</v>
      </c>
      <c r="AC10" s="65">
        <f>DATE($M$2,$S$2,24)</f>
        <v>46136</v>
      </c>
      <c r="AD10" s="65">
        <f>DATE($M$2,$S$2,25)</f>
        <v>46137</v>
      </c>
      <c r="AE10" s="65">
        <f>DATE($M$2,$S$2,26)</f>
        <v>46138</v>
      </c>
      <c r="AF10" s="65">
        <f>DATE($M$2,$S$2,27)</f>
        <v>46139</v>
      </c>
      <c r="AG10" s="65">
        <f>DATE($M$2,$S$2,28)</f>
        <v>46140</v>
      </c>
      <c r="AH10" s="65">
        <f>IF(DAY(EOMONTH(F10,0))&lt;29,"",DATE($M$2,$S$2,29))</f>
        <v>46141</v>
      </c>
      <c r="AI10" s="65">
        <f>IF(DAY(EOMONTH(F10,0))&lt;30,"",DATE($M$2,$S$2,30))</f>
        <v>46142</v>
      </c>
      <c r="AJ10" s="65" t="str">
        <f>IF(DAY(EOMONTH(F10,0))&lt;31,"",DATE($M$2,$S$2,31))</f>
        <v/>
      </c>
      <c r="AK10" s="255"/>
      <c r="AL10" s="259"/>
      <c r="AM10" s="260"/>
      <c r="AN10" s="260"/>
    </row>
    <row r="11" spans="1:40" ht="18" customHeight="1" x14ac:dyDescent="0.45">
      <c r="A11" s="73">
        <v>1</v>
      </c>
      <c r="B11" s="99" t="s">
        <v>156</v>
      </c>
      <c r="C11" s="81" t="s">
        <v>126</v>
      </c>
      <c r="D11" s="100"/>
      <c r="E11" s="101" t="s">
        <v>126</v>
      </c>
      <c r="F11" s="68"/>
      <c r="G11" s="68"/>
      <c r="H11" s="68"/>
      <c r="I11" s="68"/>
      <c r="J11" s="68"/>
      <c r="K11" s="68"/>
      <c r="L11" s="68"/>
      <c r="M11" s="68"/>
      <c r="N11" s="68"/>
      <c r="O11" s="68"/>
      <c r="P11" s="68"/>
      <c r="Q11" s="68"/>
      <c r="R11" s="68"/>
      <c r="S11" s="68"/>
      <c r="T11" s="68"/>
      <c r="U11" s="68"/>
      <c r="V11" s="68"/>
      <c r="W11" s="68"/>
      <c r="X11" s="68"/>
      <c r="Y11" s="68"/>
      <c r="Z11" s="68"/>
      <c r="AA11" s="68"/>
      <c r="AB11" s="68"/>
      <c r="AC11" s="68"/>
      <c r="AD11" s="68"/>
      <c r="AE11" s="68"/>
      <c r="AF11" s="68"/>
      <c r="AG11" s="68"/>
      <c r="AH11" s="68"/>
      <c r="AI11" s="68"/>
      <c r="AJ11" s="68"/>
      <c r="AK11" s="69">
        <f>+SUM(F11:AJ11)</f>
        <v>0</v>
      </c>
      <c r="AL11" s="70">
        <f>IF($AK$3="４週",AK11/4,AK11/(DAY(EOMONTH($F$9,0))/7))</f>
        <v>0</v>
      </c>
      <c r="AM11" s="258"/>
      <c r="AN11" s="258"/>
    </row>
    <row r="12" spans="1:40" ht="18" customHeight="1" x14ac:dyDescent="0.45">
      <c r="A12" s="73">
        <v>2</v>
      </c>
      <c r="B12" s="99" t="s">
        <v>298</v>
      </c>
      <c r="C12" s="81" t="s">
        <v>128</v>
      </c>
      <c r="D12" s="100"/>
      <c r="E12" s="101" t="s">
        <v>128</v>
      </c>
      <c r="F12" s="68"/>
      <c r="G12" s="68"/>
      <c r="H12" s="68"/>
      <c r="I12" s="68"/>
      <c r="J12" s="68"/>
      <c r="K12" s="68"/>
      <c r="L12" s="68"/>
      <c r="M12" s="68"/>
      <c r="N12" s="68"/>
      <c r="O12" s="68"/>
      <c r="P12" s="68"/>
      <c r="Q12" s="68"/>
      <c r="R12" s="68"/>
      <c r="S12" s="68"/>
      <c r="T12" s="68"/>
      <c r="U12" s="68"/>
      <c r="V12" s="68"/>
      <c r="W12" s="68"/>
      <c r="X12" s="68"/>
      <c r="Y12" s="68"/>
      <c r="Z12" s="68"/>
      <c r="AA12" s="68"/>
      <c r="AB12" s="68"/>
      <c r="AC12" s="68"/>
      <c r="AD12" s="68"/>
      <c r="AE12" s="68"/>
      <c r="AF12" s="68"/>
      <c r="AG12" s="68"/>
      <c r="AH12" s="68"/>
      <c r="AI12" s="68"/>
      <c r="AJ12" s="68"/>
      <c r="AK12" s="69">
        <f t="shared" ref="AK12:AK31" si="0">+SUM(F12:AJ12)</f>
        <v>0</v>
      </c>
      <c r="AL12" s="70">
        <f>IF($AK$3="４週",AK12/4,AK12/(DAY(EOMONTH($F$9,0))/7))</f>
        <v>0</v>
      </c>
      <c r="AM12" s="258"/>
      <c r="AN12" s="258"/>
    </row>
    <row r="13" spans="1:40" ht="18" customHeight="1" x14ac:dyDescent="0.45">
      <c r="A13" s="73">
        <v>3</v>
      </c>
      <c r="B13" s="99" t="s">
        <v>158</v>
      </c>
      <c r="C13" s="81" t="s">
        <v>130</v>
      </c>
      <c r="D13" s="100"/>
      <c r="E13" s="101" t="s">
        <v>130</v>
      </c>
      <c r="F13" s="68"/>
      <c r="G13" s="68"/>
      <c r="H13" s="68"/>
      <c r="I13" s="68"/>
      <c r="J13" s="68"/>
      <c r="K13" s="68"/>
      <c r="L13" s="68"/>
      <c r="M13" s="68"/>
      <c r="N13" s="68"/>
      <c r="O13" s="68"/>
      <c r="P13" s="68"/>
      <c r="Q13" s="68"/>
      <c r="R13" s="68"/>
      <c r="S13" s="68"/>
      <c r="T13" s="68"/>
      <c r="U13" s="68"/>
      <c r="V13" s="68"/>
      <c r="W13" s="68"/>
      <c r="X13" s="68"/>
      <c r="Y13" s="68"/>
      <c r="Z13" s="68"/>
      <c r="AA13" s="68"/>
      <c r="AB13" s="68"/>
      <c r="AC13" s="68"/>
      <c r="AD13" s="68"/>
      <c r="AE13" s="68"/>
      <c r="AF13" s="68"/>
      <c r="AG13" s="68"/>
      <c r="AH13" s="68"/>
      <c r="AI13" s="68"/>
      <c r="AJ13" s="68"/>
      <c r="AK13" s="69">
        <f t="shared" si="0"/>
        <v>0</v>
      </c>
      <c r="AL13" s="70">
        <f>IF($AK$3="４週",AK13/4,AK13/(DAY(EOMONTH($F$9,0))/7))</f>
        <v>0</v>
      </c>
      <c r="AM13" s="258"/>
      <c r="AN13" s="258"/>
    </row>
    <row r="14" spans="1:40" ht="18" customHeight="1" x14ac:dyDescent="0.45">
      <c r="A14" s="73">
        <v>4</v>
      </c>
      <c r="B14" s="99" t="s">
        <v>158</v>
      </c>
      <c r="C14" s="81" t="s">
        <v>132</v>
      </c>
      <c r="D14" s="100"/>
      <c r="E14" s="101" t="s">
        <v>132</v>
      </c>
      <c r="F14" s="68"/>
      <c r="G14" s="68"/>
      <c r="H14" s="68"/>
      <c r="I14" s="68"/>
      <c r="J14" s="68"/>
      <c r="K14" s="68"/>
      <c r="L14" s="68"/>
      <c r="M14" s="68"/>
      <c r="N14" s="68"/>
      <c r="O14" s="68"/>
      <c r="P14" s="68"/>
      <c r="Q14" s="68"/>
      <c r="R14" s="68"/>
      <c r="S14" s="68"/>
      <c r="T14" s="68"/>
      <c r="U14" s="68"/>
      <c r="V14" s="68"/>
      <c r="W14" s="68"/>
      <c r="X14" s="68"/>
      <c r="Y14" s="68"/>
      <c r="Z14" s="68"/>
      <c r="AA14" s="68"/>
      <c r="AB14" s="68"/>
      <c r="AC14" s="68"/>
      <c r="AD14" s="68"/>
      <c r="AE14" s="68"/>
      <c r="AF14" s="68"/>
      <c r="AG14" s="68"/>
      <c r="AH14" s="68"/>
      <c r="AI14" s="68"/>
      <c r="AJ14" s="68"/>
      <c r="AK14" s="69">
        <f t="shared" si="0"/>
        <v>0</v>
      </c>
      <c r="AL14" s="70">
        <f>IF($AK$3="４週",AK14/4,AK14/(DAY(EOMONTH($F$9,0))/7))</f>
        <v>0</v>
      </c>
      <c r="AM14" s="258"/>
      <c r="AN14" s="258"/>
    </row>
    <row r="15" spans="1:40" ht="18" customHeight="1" x14ac:dyDescent="0.45">
      <c r="A15" s="73">
        <v>5</v>
      </c>
      <c r="B15" s="99"/>
      <c r="C15" s="81"/>
      <c r="D15" s="100"/>
      <c r="E15" s="101"/>
      <c r="F15" s="68"/>
      <c r="G15" s="68"/>
      <c r="H15" s="68"/>
      <c r="I15" s="68"/>
      <c r="J15" s="68"/>
      <c r="K15" s="68"/>
      <c r="L15" s="68"/>
      <c r="M15" s="68"/>
      <c r="N15" s="68"/>
      <c r="O15" s="68"/>
      <c r="P15" s="68"/>
      <c r="Q15" s="68"/>
      <c r="R15" s="68"/>
      <c r="S15" s="68"/>
      <c r="T15" s="68"/>
      <c r="U15" s="68"/>
      <c r="V15" s="68"/>
      <c r="W15" s="68"/>
      <c r="X15" s="68"/>
      <c r="Y15" s="68"/>
      <c r="Z15" s="68"/>
      <c r="AA15" s="68"/>
      <c r="AB15" s="68"/>
      <c r="AC15" s="68"/>
      <c r="AD15" s="68"/>
      <c r="AE15" s="68"/>
      <c r="AF15" s="68"/>
      <c r="AG15" s="68"/>
      <c r="AH15" s="68"/>
      <c r="AI15" s="68"/>
      <c r="AJ15" s="68"/>
      <c r="AK15" s="69">
        <f t="shared" si="0"/>
        <v>0</v>
      </c>
      <c r="AL15" s="70">
        <f t="shared" ref="AL15:AL30" si="1">IF($AK$3="４週",AK15/4,AK15/(DAY(EOMONTH($F$9,0))/7))</f>
        <v>0</v>
      </c>
      <c r="AM15" s="258"/>
      <c r="AN15" s="258"/>
    </row>
    <row r="16" spans="1:40" ht="18" customHeight="1" x14ac:dyDescent="0.45">
      <c r="A16" s="73">
        <v>6</v>
      </c>
      <c r="B16" s="99"/>
      <c r="C16" s="81"/>
      <c r="D16" s="100"/>
      <c r="E16" s="101"/>
      <c r="F16" s="68"/>
      <c r="G16" s="68"/>
      <c r="H16" s="68"/>
      <c r="I16" s="68"/>
      <c r="J16" s="68"/>
      <c r="K16" s="68"/>
      <c r="L16" s="68"/>
      <c r="M16" s="68"/>
      <c r="N16" s="68"/>
      <c r="O16" s="68"/>
      <c r="P16" s="68"/>
      <c r="Q16" s="68"/>
      <c r="R16" s="68"/>
      <c r="S16" s="68"/>
      <c r="T16" s="68"/>
      <c r="U16" s="68"/>
      <c r="V16" s="68"/>
      <c r="W16" s="68"/>
      <c r="X16" s="68"/>
      <c r="Y16" s="68"/>
      <c r="Z16" s="68"/>
      <c r="AA16" s="68"/>
      <c r="AB16" s="68"/>
      <c r="AC16" s="68"/>
      <c r="AD16" s="68"/>
      <c r="AE16" s="68"/>
      <c r="AF16" s="68"/>
      <c r="AG16" s="68"/>
      <c r="AH16" s="68"/>
      <c r="AI16" s="68"/>
      <c r="AJ16" s="68"/>
      <c r="AK16" s="69">
        <f t="shared" si="0"/>
        <v>0</v>
      </c>
      <c r="AL16" s="70">
        <f t="shared" si="1"/>
        <v>0</v>
      </c>
      <c r="AM16" s="258"/>
      <c r="AN16" s="258"/>
    </row>
    <row r="17" spans="1:40" ht="18" customHeight="1" x14ac:dyDescent="0.45">
      <c r="A17" s="73">
        <v>7</v>
      </c>
      <c r="B17" s="99"/>
      <c r="C17" s="81"/>
      <c r="D17" s="100"/>
      <c r="E17" s="101"/>
      <c r="F17" s="68"/>
      <c r="G17" s="68"/>
      <c r="H17" s="68"/>
      <c r="I17" s="68"/>
      <c r="J17" s="68"/>
      <c r="K17" s="68"/>
      <c r="L17" s="68"/>
      <c r="M17" s="68"/>
      <c r="N17" s="68"/>
      <c r="O17" s="68"/>
      <c r="P17" s="68"/>
      <c r="Q17" s="68"/>
      <c r="R17" s="68"/>
      <c r="S17" s="68"/>
      <c r="T17" s="68"/>
      <c r="U17" s="68"/>
      <c r="V17" s="68"/>
      <c r="W17" s="68"/>
      <c r="X17" s="68"/>
      <c r="Y17" s="68"/>
      <c r="Z17" s="68"/>
      <c r="AA17" s="68"/>
      <c r="AB17" s="68"/>
      <c r="AC17" s="68"/>
      <c r="AD17" s="68"/>
      <c r="AE17" s="68"/>
      <c r="AF17" s="68"/>
      <c r="AG17" s="68"/>
      <c r="AH17" s="68"/>
      <c r="AI17" s="68"/>
      <c r="AJ17" s="68"/>
      <c r="AK17" s="69">
        <f t="shared" si="0"/>
        <v>0</v>
      </c>
      <c r="AL17" s="70">
        <f t="shared" si="1"/>
        <v>0</v>
      </c>
      <c r="AM17" s="258"/>
      <c r="AN17" s="258"/>
    </row>
    <row r="18" spans="1:40" ht="18" customHeight="1" x14ac:dyDescent="0.45">
      <c r="A18" s="73">
        <v>8</v>
      </c>
      <c r="B18" s="99"/>
      <c r="C18" s="81"/>
      <c r="D18" s="100"/>
      <c r="E18" s="101"/>
      <c r="F18" s="68"/>
      <c r="G18" s="68"/>
      <c r="H18" s="68"/>
      <c r="I18" s="68"/>
      <c r="J18" s="68"/>
      <c r="K18" s="68"/>
      <c r="L18" s="68"/>
      <c r="M18" s="68"/>
      <c r="N18" s="68"/>
      <c r="O18" s="68"/>
      <c r="P18" s="68"/>
      <c r="Q18" s="68"/>
      <c r="R18" s="68"/>
      <c r="S18" s="68"/>
      <c r="T18" s="68"/>
      <c r="U18" s="68"/>
      <c r="V18" s="68"/>
      <c r="W18" s="68"/>
      <c r="X18" s="68"/>
      <c r="Y18" s="68"/>
      <c r="Z18" s="68"/>
      <c r="AA18" s="68"/>
      <c r="AB18" s="68"/>
      <c r="AC18" s="68"/>
      <c r="AD18" s="68"/>
      <c r="AE18" s="68"/>
      <c r="AF18" s="68"/>
      <c r="AG18" s="68"/>
      <c r="AH18" s="68"/>
      <c r="AI18" s="68"/>
      <c r="AJ18" s="68"/>
      <c r="AK18" s="69">
        <f t="shared" si="0"/>
        <v>0</v>
      </c>
      <c r="AL18" s="70">
        <f t="shared" si="1"/>
        <v>0</v>
      </c>
      <c r="AM18" s="258"/>
      <c r="AN18" s="258"/>
    </row>
    <row r="19" spans="1:40" ht="18" customHeight="1" x14ac:dyDescent="0.45">
      <c r="A19" s="73">
        <v>9</v>
      </c>
      <c r="B19" s="99"/>
      <c r="C19" s="81"/>
      <c r="D19" s="100"/>
      <c r="E19" s="101"/>
      <c r="F19" s="68"/>
      <c r="G19" s="68"/>
      <c r="H19" s="68"/>
      <c r="I19" s="68"/>
      <c r="J19" s="68"/>
      <c r="K19" s="68"/>
      <c r="L19" s="68"/>
      <c r="M19" s="68"/>
      <c r="N19" s="68"/>
      <c r="O19" s="68"/>
      <c r="P19" s="68"/>
      <c r="Q19" s="68"/>
      <c r="R19" s="68"/>
      <c r="S19" s="68"/>
      <c r="T19" s="68"/>
      <c r="U19" s="68"/>
      <c r="V19" s="68"/>
      <c r="W19" s="68"/>
      <c r="X19" s="68"/>
      <c r="Y19" s="68"/>
      <c r="Z19" s="68"/>
      <c r="AA19" s="68"/>
      <c r="AB19" s="68"/>
      <c r="AC19" s="68"/>
      <c r="AD19" s="68"/>
      <c r="AE19" s="68"/>
      <c r="AF19" s="68"/>
      <c r="AG19" s="68"/>
      <c r="AH19" s="68"/>
      <c r="AI19" s="68"/>
      <c r="AJ19" s="68"/>
      <c r="AK19" s="69">
        <f t="shared" si="0"/>
        <v>0</v>
      </c>
      <c r="AL19" s="70">
        <f t="shared" si="1"/>
        <v>0</v>
      </c>
      <c r="AM19" s="258"/>
      <c r="AN19" s="258"/>
    </row>
    <row r="20" spans="1:40" ht="18" customHeight="1" x14ac:dyDescent="0.45">
      <c r="A20" s="73">
        <v>10</v>
      </c>
      <c r="B20" s="99"/>
      <c r="C20" s="81"/>
      <c r="D20" s="100"/>
      <c r="E20" s="101"/>
      <c r="F20" s="68"/>
      <c r="G20" s="68"/>
      <c r="H20" s="68"/>
      <c r="I20" s="68"/>
      <c r="J20" s="68"/>
      <c r="K20" s="68"/>
      <c r="L20" s="68"/>
      <c r="M20" s="68"/>
      <c r="N20" s="68"/>
      <c r="O20" s="68"/>
      <c r="P20" s="68"/>
      <c r="Q20" s="68"/>
      <c r="R20" s="68"/>
      <c r="S20" s="68"/>
      <c r="T20" s="68"/>
      <c r="U20" s="68"/>
      <c r="V20" s="68"/>
      <c r="W20" s="68"/>
      <c r="X20" s="68"/>
      <c r="Y20" s="68"/>
      <c r="Z20" s="68"/>
      <c r="AA20" s="68"/>
      <c r="AB20" s="68"/>
      <c r="AC20" s="68"/>
      <c r="AD20" s="68"/>
      <c r="AE20" s="68"/>
      <c r="AF20" s="68"/>
      <c r="AG20" s="68"/>
      <c r="AH20" s="68"/>
      <c r="AI20" s="68"/>
      <c r="AJ20" s="68"/>
      <c r="AK20" s="69">
        <f t="shared" si="0"/>
        <v>0</v>
      </c>
      <c r="AL20" s="70">
        <f t="shared" si="1"/>
        <v>0</v>
      </c>
      <c r="AM20" s="258"/>
      <c r="AN20" s="258"/>
    </row>
    <row r="21" spans="1:40" ht="18" customHeight="1" x14ac:dyDescent="0.45">
      <c r="A21" s="73">
        <v>11</v>
      </c>
      <c r="B21" s="99"/>
      <c r="C21" s="81"/>
      <c r="D21" s="100"/>
      <c r="E21" s="101"/>
      <c r="F21" s="68"/>
      <c r="G21" s="68"/>
      <c r="H21" s="68"/>
      <c r="I21" s="68"/>
      <c r="J21" s="68"/>
      <c r="K21" s="68"/>
      <c r="L21" s="68"/>
      <c r="M21" s="68"/>
      <c r="N21" s="68"/>
      <c r="O21" s="68"/>
      <c r="P21" s="68"/>
      <c r="Q21" s="68"/>
      <c r="R21" s="68"/>
      <c r="S21" s="68"/>
      <c r="T21" s="68"/>
      <c r="U21" s="68"/>
      <c r="V21" s="68"/>
      <c r="W21" s="68"/>
      <c r="X21" s="68"/>
      <c r="Y21" s="68"/>
      <c r="Z21" s="68"/>
      <c r="AA21" s="68"/>
      <c r="AB21" s="68"/>
      <c r="AC21" s="68"/>
      <c r="AD21" s="68"/>
      <c r="AE21" s="68"/>
      <c r="AF21" s="68"/>
      <c r="AG21" s="68"/>
      <c r="AH21" s="68"/>
      <c r="AI21" s="68"/>
      <c r="AJ21" s="68"/>
      <c r="AK21" s="69">
        <f t="shared" si="0"/>
        <v>0</v>
      </c>
      <c r="AL21" s="70">
        <f t="shared" si="1"/>
        <v>0</v>
      </c>
      <c r="AM21" s="258"/>
      <c r="AN21" s="258"/>
    </row>
    <row r="22" spans="1:40" ht="18" customHeight="1" x14ac:dyDescent="0.45">
      <c r="A22" s="73">
        <v>12</v>
      </c>
      <c r="B22" s="99"/>
      <c r="C22" s="81"/>
      <c r="D22" s="100"/>
      <c r="E22" s="101"/>
      <c r="F22" s="68"/>
      <c r="G22" s="68"/>
      <c r="H22" s="68"/>
      <c r="I22" s="68"/>
      <c r="J22" s="68"/>
      <c r="K22" s="68"/>
      <c r="L22" s="68"/>
      <c r="M22" s="68"/>
      <c r="N22" s="68"/>
      <c r="O22" s="68"/>
      <c r="P22" s="68"/>
      <c r="Q22" s="68"/>
      <c r="R22" s="68"/>
      <c r="S22" s="68"/>
      <c r="T22" s="68"/>
      <c r="U22" s="68"/>
      <c r="V22" s="68"/>
      <c r="W22" s="68"/>
      <c r="X22" s="68"/>
      <c r="Y22" s="68"/>
      <c r="Z22" s="68"/>
      <c r="AA22" s="68"/>
      <c r="AB22" s="68"/>
      <c r="AC22" s="68"/>
      <c r="AD22" s="68"/>
      <c r="AE22" s="68"/>
      <c r="AF22" s="68"/>
      <c r="AG22" s="68"/>
      <c r="AH22" s="68"/>
      <c r="AI22" s="68"/>
      <c r="AJ22" s="68"/>
      <c r="AK22" s="69">
        <f t="shared" si="0"/>
        <v>0</v>
      </c>
      <c r="AL22" s="70">
        <f t="shared" si="1"/>
        <v>0</v>
      </c>
      <c r="AM22" s="258"/>
      <c r="AN22" s="258"/>
    </row>
    <row r="23" spans="1:40" ht="18" customHeight="1" x14ac:dyDescent="0.45">
      <c r="A23" s="73">
        <v>13</v>
      </c>
      <c r="B23" s="99"/>
      <c r="C23" s="81"/>
      <c r="D23" s="100"/>
      <c r="E23" s="101"/>
      <c r="F23" s="68"/>
      <c r="G23" s="68"/>
      <c r="H23" s="68"/>
      <c r="I23" s="68"/>
      <c r="J23" s="68"/>
      <c r="K23" s="68"/>
      <c r="L23" s="68"/>
      <c r="M23" s="68"/>
      <c r="N23" s="68"/>
      <c r="O23" s="68"/>
      <c r="P23" s="68"/>
      <c r="Q23" s="68"/>
      <c r="R23" s="68"/>
      <c r="S23" s="68"/>
      <c r="T23" s="68"/>
      <c r="U23" s="68"/>
      <c r="V23" s="68"/>
      <c r="W23" s="68"/>
      <c r="X23" s="68"/>
      <c r="Y23" s="68"/>
      <c r="Z23" s="68"/>
      <c r="AA23" s="68"/>
      <c r="AB23" s="68"/>
      <c r="AC23" s="68"/>
      <c r="AD23" s="68"/>
      <c r="AE23" s="68"/>
      <c r="AF23" s="68"/>
      <c r="AG23" s="68"/>
      <c r="AH23" s="68"/>
      <c r="AI23" s="68"/>
      <c r="AJ23" s="68"/>
      <c r="AK23" s="69">
        <f t="shared" si="0"/>
        <v>0</v>
      </c>
      <c r="AL23" s="70">
        <f t="shared" si="1"/>
        <v>0</v>
      </c>
      <c r="AM23" s="258"/>
      <c r="AN23" s="258"/>
    </row>
    <row r="24" spans="1:40" ht="18" customHeight="1" x14ac:dyDescent="0.45">
      <c r="A24" s="73">
        <v>14</v>
      </c>
      <c r="B24" s="99"/>
      <c r="C24" s="81"/>
      <c r="D24" s="100"/>
      <c r="E24" s="101"/>
      <c r="F24" s="68"/>
      <c r="G24" s="68"/>
      <c r="H24" s="68"/>
      <c r="I24" s="68"/>
      <c r="J24" s="68"/>
      <c r="K24" s="68"/>
      <c r="L24" s="68"/>
      <c r="M24" s="68"/>
      <c r="N24" s="68"/>
      <c r="O24" s="68"/>
      <c r="P24" s="68"/>
      <c r="Q24" s="68"/>
      <c r="R24" s="68"/>
      <c r="S24" s="68"/>
      <c r="T24" s="68"/>
      <c r="U24" s="68"/>
      <c r="V24" s="68"/>
      <c r="W24" s="68"/>
      <c r="X24" s="68"/>
      <c r="Y24" s="68"/>
      <c r="Z24" s="68"/>
      <c r="AA24" s="68"/>
      <c r="AB24" s="68"/>
      <c r="AC24" s="68"/>
      <c r="AD24" s="68"/>
      <c r="AE24" s="68"/>
      <c r="AF24" s="68"/>
      <c r="AG24" s="68"/>
      <c r="AH24" s="68"/>
      <c r="AI24" s="68"/>
      <c r="AJ24" s="68"/>
      <c r="AK24" s="69">
        <f t="shared" si="0"/>
        <v>0</v>
      </c>
      <c r="AL24" s="70">
        <f t="shared" si="1"/>
        <v>0</v>
      </c>
      <c r="AM24" s="258"/>
      <c r="AN24" s="258"/>
    </row>
    <row r="25" spans="1:40" ht="18" customHeight="1" x14ac:dyDescent="0.45">
      <c r="A25" s="73">
        <v>15</v>
      </c>
      <c r="B25" s="99"/>
      <c r="C25" s="81"/>
      <c r="D25" s="100"/>
      <c r="E25" s="101"/>
      <c r="F25" s="68"/>
      <c r="G25" s="68"/>
      <c r="H25" s="68"/>
      <c r="I25" s="68"/>
      <c r="J25" s="68"/>
      <c r="K25" s="68"/>
      <c r="L25" s="68"/>
      <c r="M25" s="68"/>
      <c r="N25" s="68"/>
      <c r="O25" s="68"/>
      <c r="P25" s="68"/>
      <c r="Q25" s="68"/>
      <c r="R25" s="68"/>
      <c r="S25" s="68"/>
      <c r="T25" s="68"/>
      <c r="U25" s="68"/>
      <c r="V25" s="68"/>
      <c r="W25" s="68"/>
      <c r="X25" s="68"/>
      <c r="Y25" s="68"/>
      <c r="Z25" s="68"/>
      <c r="AA25" s="68"/>
      <c r="AB25" s="68"/>
      <c r="AC25" s="68"/>
      <c r="AD25" s="68"/>
      <c r="AE25" s="68"/>
      <c r="AF25" s="68"/>
      <c r="AG25" s="68"/>
      <c r="AH25" s="68"/>
      <c r="AI25" s="68"/>
      <c r="AJ25" s="68"/>
      <c r="AK25" s="69">
        <f t="shared" si="0"/>
        <v>0</v>
      </c>
      <c r="AL25" s="70">
        <f t="shared" si="1"/>
        <v>0</v>
      </c>
      <c r="AM25" s="258"/>
      <c r="AN25" s="258"/>
    </row>
    <row r="26" spans="1:40" ht="18" customHeight="1" x14ac:dyDescent="0.45">
      <c r="A26" s="73">
        <v>16</v>
      </c>
      <c r="B26" s="99"/>
      <c r="C26" s="81"/>
      <c r="D26" s="100"/>
      <c r="E26" s="101"/>
      <c r="F26" s="68"/>
      <c r="G26" s="68"/>
      <c r="H26" s="68"/>
      <c r="I26" s="68"/>
      <c r="J26" s="68"/>
      <c r="K26" s="68"/>
      <c r="L26" s="68"/>
      <c r="M26" s="68"/>
      <c r="N26" s="68"/>
      <c r="O26" s="68"/>
      <c r="P26" s="68"/>
      <c r="Q26" s="68"/>
      <c r="R26" s="68"/>
      <c r="S26" s="68"/>
      <c r="T26" s="68"/>
      <c r="U26" s="68"/>
      <c r="V26" s="68"/>
      <c r="W26" s="68"/>
      <c r="X26" s="68"/>
      <c r="Y26" s="68"/>
      <c r="Z26" s="68"/>
      <c r="AA26" s="68"/>
      <c r="AB26" s="68"/>
      <c r="AC26" s="68"/>
      <c r="AD26" s="68"/>
      <c r="AE26" s="68"/>
      <c r="AF26" s="68"/>
      <c r="AG26" s="68"/>
      <c r="AH26" s="68"/>
      <c r="AI26" s="68"/>
      <c r="AJ26" s="68"/>
      <c r="AK26" s="69">
        <f t="shared" si="0"/>
        <v>0</v>
      </c>
      <c r="AL26" s="70">
        <f t="shared" si="1"/>
        <v>0</v>
      </c>
      <c r="AM26" s="258"/>
      <c r="AN26" s="258"/>
    </row>
    <row r="27" spans="1:40" ht="18" customHeight="1" x14ac:dyDescent="0.45">
      <c r="A27" s="73">
        <v>17</v>
      </c>
      <c r="B27" s="99"/>
      <c r="C27" s="81"/>
      <c r="D27" s="100"/>
      <c r="E27" s="101"/>
      <c r="F27" s="68"/>
      <c r="G27" s="68"/>
      <c r="H27" s="68"/>
      <c r="I27" s="68"/>
      <c r="J27" s="68"/>
      <c r="K27" s="68"/>
      <c r="L27" s="68"/>
      <c r="M27" s="68"/>
      <c r="N27" s="68"/>
      <c r="O27" s="68"/>
      <c r="P27" s="68"/>
      <c r="Q27" s="68"/>
      <c r="R27" s="68"/>
      <c r="S27" s="68"/>
      <c r="T27" s="68"/>
      <c r="U27" s="68"/>
      <c r="V27" s="68"/>
      <c r="W27" s="68"/>
      <c r="X27" s="68"/>
      <c r="Y27" s="68"/>
      <c r="Z27" s="68"/>
      <c r="AA27" s="68"/>
      <c r="AB27" s="68"/>
      <c r="AC27" s="68"/>
      <c r="AD27" s="68"/>
      <c r="AE27" s="68"/>
      <c r="AF27" s="68"/>
      <c r="AG27" s="68"/>
      <c r="AH27" s="68"/>
      <c r="AI27" s="68"/>
      <c r="AJ27" s="68"/>
      <c r="AK27" s="69">
        <f t="shared" si="0"/>
        <v>0</v>
      </c>
      <c r="AL27" s="70">
        <f t="shared" si="1"/>
        <v>0</v>
      </c>
      <c r="AM27" s="258"/>
      <c r="AN27" s="258"/>
    </row>
    <row r="28" spans="1:40" ht="18" customHeight="1" x14ac:dyDescent="0.45">
      <c r="A28" s="73">
        <v>18</v>
      </c>
      <c r="B28" s="99"/>
      <c r="C28" s="81"/>
      <c r="D28" s="100"/>
      <c r="E28" s="101"/>
      <c r="F28" s="68"/>
      <c r="G28" s="68"/>
      <c r="H28" s="68"/>
      <c r="I28" s="68"/>
      <c r="J28" s="68"/>
      <c r="K28" s="68"/>
      <c r="L28" s="68"/>
      <c r="M28" s="68"/>
      <c r="N28" s="68"/>
      <c r="O28" s="68"/>
      <c r="P28" s="68"/>
      <c r="Q28" s="68"/>
      <c r="R28" s="68"/>
      <c r="S28" s="68"/>
      <c r="T28" s="68"/>
      <c r="U28" s="68"/>
      <c r="V28" s="68"/>
      <c r="W28" s="68"/>
      <c r="X28" s="68"/>
      <c r="Y28" s="68"/>
      <c r="Z28" s="68"/>
      <c r="AA28" s="68"/>
      <c r="AB28" s="68"/>
      <c r="AC28" s="68"/>
      <c r="AD28" s="68"/>
      <c r="AE28" s="68"/>
      <c r="AF28" s="68"/>
      <c r="AG28" s="68"/>
      <c r="AH28" s="68"/>
      <c r="AI28" s="68"/>
      <c r="AJ28" s="68"/>
      <c r="AK28" s="69">
        <f t="shared" si="0"/>
        <v>0</v>
      </c>
      <c r="AL28" s="70">
        <f t="shared" si="1"/>
        <v>0</v>
      </c>
      <c r="AM28" s="258"/>
      <c r="AN28" s="258"/>
    </row>
    <row r="29" spans="1:40" ht="18" customHeight="1" x14ac:dyDescent="0.45">
      <c r="A29" s="73">
        <v>19</v>
      </c>
      <c r="B29" s="99"/>
      <c r="C29" s="81"/>
      <c r="D29" s="100"/>
      <c r="E29" s="101"/>
      <c r="F29" s="68"/>
      <c r="G29" s="68"/>
      <c r="H29" s="68"/>
      <c r="I29" s="68"/>
      <c r="J29" s="68"/>
      <c r="K29" s="68"/>
      <c r="L29" s="68"/>
      <c r="M29" s="68"/>
      <c r="N29" s="68"/>
      <c r="O29" s="68"/>
      <c r="P29" s="68"/>
      <c r="Q29" s="68"/>
      <c r="R29" s="68"/>
      <c r="S29" s="68"/>
      <c r="T29" s="68"/>
      <c r="U29" s="68"/>
      <c r="V29" s="68"/>
      <c r="W29" s="68"/>
      <c r="X29" s="68"/>
      <c r="Y29" s="68"/>
      <c r="Z29" s="68"/>
      <c r="AA29" s="68"/>
      <c r="AB29" s="68"/>
      <c r="AC29" s="68"/>
      <c r="AD29" s="68"/>
      <c r="AE29" s="68"/>
      <c r="AF29" s="68"/>
      <c r="AG29" s="68"/>
      <c r="AH29" s="68"/>
      <c r="AI29" s="68"/>
      <c r="AJ29" s="68"/>
      <c r="AK29" s="69">
        <f t="shared" si="0"/>
        <v>0</v>
      </c>
      <c r="AL29" s="70">
        <f t="shared" si="1"/>
        <v>0</v>
      </c>
      <c r="AM29" s="258"/>
      <c r="AN29" s="258"/>
    </row>
    <row r="30" spans="1:40" ht="18" customHeight="1" x14ac:dyDescent="0.45">
      <c r="A30" s="73">
        <v>20</v>
      </c>
      <c r="B30" s="99"/>
      <c r="C30" s="81"/>
      <c r="D30" s="100"/>
      <c r="E30" s="101"/>
      <c r="F30" s="68"/>
      <c r="G30" s="68"/>
      <c r="H30" s="68"/>
      <c r="I30" s="68"/>
      <c r="J30" s="68"/>
      <c r="K30" s="68"/>
      <c r="L30" s="68"/>
      <c r="M30" s="68"/>
      <c r="N30" s="68"/>
      <c r="O30" s="68"/>
      <c r="P30" s="68"/>
      <c r="Q30" s="68"/>
      <c r="R30" s="68"/>
      <c r="S30" s="68"/>
      <c r="T30" s="68"/>
      <c r="U30" s="68"/>
      <c r="V30" s="68"/>
      <c r="W30" s="68"/>
      <c r="X30" s="68"/>
      <c r="Y30" s="68"/>
      <c r="Z30" s="68"/>
      <c r="AA30" s="68"/>
      <c r="AB30" s="68"/>
      <c r="AC30" s="68"/>
      <c r="AD30" s="68"/>
      <c r="AE30" s="68"/>
      <c r="AF30" s="68"/>
      <c r="AG30" s="68"/>
      <c r="AH30" s="68"/>
      <c r="AI30" s="68"/>
      <c r="AJ30" s="68"/>
      <c r="AK30" s="69">
        <f t="shared" si="0"/>
        <v>0</v>
      </c>
      <c r="AL30" s="70">
        <f t="shared" si="1"/>
        <v>0</v>
      </c>
      <c r="AM30" s="258"/>
      <c r="AN30" s="258"/>
    </row>
    <row r="31" spans="1:40" ht="18" customHeight="1" x14ac:dyDescent="0.45">
      <c r="A31" s="253" t="s">
        <v>115</v>
      </c>
      <c r="B31" s="263"/>
      <c r="C31" s="263"/>
      <c r="D31" s="263"/>
      <c r="E31" s="263"/>
      <c r="F31" s="71">
        <f>+SUM(F11:F30)</f>
        <v>0</v>
      </c>
      <c r="G31" s="71">
        <f t="shared" ref="G31:AJ31" si="2">+SUM(G11:G30)</f>
        <v>0</v>
      </c>
      <c r="H31" s="71">
        <f t="shared" si="2"/>
        <v>0</v>
      </c>
      <c r="I31" s="71">
        <f t="shared" si="2"/>
        <v>0</v>
      </c>
      <c r="J31" s="71">
        <f t="shared" si="2"/>
        <v>0</v>
      </c>
      <c r="K31" s="71">
        <f t="shared" si="2"/>
        <v>0</v>
      </c>
      <c r="L31" s="71">
        <f t="shared" si="2"/>
        <v>0</v>
      </c>
      <c r="M31" s="71">
        <f t="shared" si="2"/>
        <v>0</v>
      </c>
      <c r="N31" s="71">
        <f t="shared" si="2"/>
        <v>0</v>
      </c>
      <c r="O31" s="71">
        <f t="shared" si="2"/>
        <v>0</v>
      </c>
      <c r="P31" s="71">
        <f t="shared" si="2"/>
        <v>0</v>
      </c>
      <c r="Q31" s="71">
        <f t="shared" si="2"/>
        <v>0</v>
      </c>
      <c r="R31" s="71">
        <f t="shared" si="2"/>
        <v>0</v>
      </c>
      <c r="S31" s="71">
        <f t="shared" si="2"/>
        <v>0</v>
      </c>
      <c r="T31" s="71">
        <f t="shared" si="2"/>
        <v>0</v>
      </c>
      <c r="U31" s="71">
        <f t="shared" si="2"/>
        <v>0</v>
      </c>
      <c r="V31" s="71">
        <f t="shared" si="2"/>
        <v>0</v>
      </c>
      <c r="W31" s="71">
        <f t="shared" si="2"/>
        <v>0</v>
      </c>
      <c r="X31" s="71">
        <f t="shared" si="2"/>
        <v>0</v>
      </c>
      <c r="Y31" s="71">
        <f t="shared" si="2"/>
        <v>0</v>
      </c>
      <c r="Z31" s="71">
        <f t="shared" si="2"/>
        <v>0</v>
      </c>
      <c r="AA31" s="71">
        <f t="shared" si="2"/>
        <v>0</v>
      </c>
      <c r="AB31" s="71">
        <f t="shared" si="2"/>
        <v>0</v>
      </c>
      <c r="AC31" s="71">
        <f t="shared" si="2"/>
        <v>0</v>
      </c>
      <c r="AD31" s="71">
        <f t="shared" si="2"/>
        <v>0</v>
      </c>
      <c r="AE31" s="71">
        <f t="shared" si="2"/>
        <v>0</v>
      </c>
      <c r="AF31" s="71">
        <f t="shared" si="2"/>
        <v>0</v>
      </c>
      <c r="AG31" s="71">
        <f t="shared" si="2"/>
        <v>0</v>
      </c>
      <c r="AH31" s="71">
        <f t="shared" si="2"/>
        <v>0</v>
      </c>
      <c r="AI31" s="71">
        <f t="shared" si="2"/>
        <v>0</v>
      </c>
      <c r="AJ31" s="71">
        <f t="shared" si="2"/>
        <v>0</v>
      </c>
      <c r="AK31" s="69">
        <f t="shared" si="0"/>
        <v>0</v>
      </c>
      <c r="AL31" s="70">
        <f>IF($AK$3="４週",AK31/4,AK31/(DAY(EOMONTH($F$9,0))/7))</f>
        <v>0</v>
      </c>
      <c r="AM31" s="246"/>
      <c r="AN31" s="246"/>
    </row>
    <row r="32" spans="1:40" ht="18" customHeight="1" x14ac:dyDescent="0.45">
      <c r="A32" s="263" t="s">
        <v>116</v>
      </c>
      <c r="B32" s="263"/>
      <c r="C32" s="263"/>
      <c r="D32" s="263"/>
      <c r="E32" s="267"/>
      <c r="F32" s="92"/>
      <c r="G32" s="92"/>
      <c r="H32" s="92"/>
      <c r="I32" s="92"/>
      <c r="J32" s="92"/>
      <c r="K32" s="92"/>
      <c r="L32" s="92"/>
      <c r="M32" s="92"/>
      <c r="N32" s="92"/>
      <c r="O32" s="92"/>
      <c r="P32" s="92"/>
      <c r="Q32" s="92"/>
      <c r="R32" s="92"/>
      <c r="S32" s="92"/>
      <c r="T32" s="92"/>
      <c r="U32" s="92"/>
      <c r="V32" s="92"/>
      <c r="W32" s="92"/>
      <c r="X32" s="92"/>
      <c r="Y32" s="92"/>
      <c r="Z32" s="92"/>
      <c r="AA32" s="92"/>
      <c r="AB32" s="92"/>
      <c r="AC32" s="92"/>
      <c r="AD32" s="92"/>
      <c r="AE32" s="92"/>
      <c r="AF32" s="92"/>
      <c r="AG32" s="92"/>
      <c r="AH32" s="92"/>
      <c r="AI32" s="92"/>
      <c r="AJ32" s="92"/>
      <c r="AK32" s="71"/>
      <c r="AL32" s="72"/>
      <c r="AM32" s="246"/>
      <c r="AN32" s="246"/>
    </row>
    <row r="33" spans="1:40" ht="15" customHeight="1" x14ac:dyDescent="0.45">
      <c r="A33" s="66"/>
      <c r="B33" s="66"/>
      <c r="C33" s="66"/>
      <c r="D33" s="66"/>
      <c r="E33" s="66"/>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6"/>
      <c r="AL33" s="66"/>
      <c r="AM33" s="62"/>
    </row>
    <row r="34" spans="1:40" ht="15" customHeight="1" x14ac:dyDescent="0.45">
      <c r="A34" s="66"/>
      <c r="B34" s="66"/>
      <c r="C34" s="66"/>
      <c r="D34" s="66"/>
      <c r="E34" s="66"/>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6"/>
      <c r="AL34" s="66"/>
      <c r="AM34" s="62"/>
    </row>
    <row r="35" spans="1:40" ht="15" customHeight="1" x14ac:dyDescent="0.45">
      <c r="A35" s="66"/>
      <c r="B35" s="66"/>
      <c r="C35" s="66"/>
      <c r="D35" s="66"/>
      <c r="E35" s="66"/>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6"/>
      <c r="AL35" s="66"/>
      <c r="AM35" s="62"/>
    </row>
    <row r="36" spans="1:40" ht="21" customHeight="1" x14ac:dyDescent="0.45">
      <c r="A36" s="67" t="s">
        <v>188</v>
      </c>
      <c r="B36" s="59"/>
      <c r="C36" s="63"/>
      <c r="D36" s="63"/>
      <c r="E36" s="63"/>
      <c r="F36" s="63"/>
      <c r="G36" s="62"/>
      <c r="H36" s="62"/>
      <c r="I36" s="62"/>
      <c r="J36" s="62"/>
      <c r="K36" s="62"/>
      <c r="L36" s="62"/>
      <c r="M36" s="62"/>
      <c r="N36" s="62"/>
      <c r="O36" s="62"/>
      <c r="P36" s="62"/>
      <c r="Q36" s="62"/>
      <c r="R36" s="62"/>
      <c r="S36" s="62"/>
      <c r="T36" s="62"/>
      <c r="U36" s="62"/>
      <c r="V36" s="62"/>
      <c r="W36" s="62"/>
      <c r="X36" s="62"/>
      <c r="Y36" s="62"/>
      <c r="Z36" s="62"/>
      <c r="AA36" s="62"/>
      <c r="AB36" s="62"/>
      <c r="AC36" s="62"/>
      <c r="AD36" s="62"/>
      <c r="AE36" s="62"/>
      <c r="AF36" s="62"/>
      <c r="AG36" s="62"/>
      <c r="AH36" s="62"/>
      <c r="AI36" s="62"/>
      <c r="AJ36" s="62"/>
      <c r="AK36" s="62"/>
      <c r="AL36" s="63"/>
      <c r="AM36" s="63"/>
      <c r="AN36" s="62"/>
    </row>
    <row r="37" spans="1:40" ht="24.9" customHeight="1" x14ac:dyDescent="0.45">
      <c r="A37" s="62"/>
      <c r="B37" s="66"/>
      <c r="C37" s="289" t="str">
        <f>IF(VLOOKUP($AK$1,選択肢!$A$1:$J$32,C42,FALSE)=0,"-",VLOOKUP($AK$1,選択肢!$A$1:$J$32,C42,FALSE))</f>
        <v>管理者</v>
      </c>
      <c r="D37" s="290"/>
      <c r="E37" s="291" t="str">
        <f>IF(VLOOKUP($AK$1,選択肢!$A$1:$J$32,E42,FALSE)=0,"-",VLOOKUP($AK$1,選択肢!$A$1:$J$32,E42,FALSE))</f>
        <v>従業者</v>
      </c>
      <c r="F37" s="291"/>
      <c r="G37" s="291"/>
      <c r="H37" s="291"/>
      <c r="I37" s="289" t="str">
        <f>IF(VLOOKUP($AK$1,選択肢!$A$1:$J$32,I42,FALSE)=0,"-",VLOOKUP($AK$1,選択肢!$A$1:$J$32,I42,FALSE))</f>
        <v>相談支援専門員</v>
      </c>
      <c r="J37" s="290"/>
      <c r="K37" s="290"/>
      <c r="L37" s="290"/>
      <c r="M37" s="290"/>
      <c r="N37" s="292"/>
      <c r="O37" s="289" t="str">
        <f>IF(VLOOKUP($AK$1,選択肢!$A$1:$J$32,O42,FALSE)=0,"-",VLOOKUP($AK$1,選択肢!$A$1:$J$32,O42,FALSE))</f>
        <v>-</v>
      </c>
      <c r="P37" s="290"/>
      <c r="Q37" s="290"/>
      <c r="R37" s="290"/>
      <c r="S37" s="290"/>
      <c r="T37" s="292"/>
      <c r="U37" s="289" t="str">
        <f>IF(VLOOKUP($AK$1,選択肢!$A$1:$J$32,U42,FALSE)=0,"-",VLOOKUP($AK$1,選択肢!$A$1:$J$32,U42,FALSE))</f>
        <v>-</v>
      </c>
      <c r="V37" s="290"/>
      <c r="W37" s="290"/>
      <c r="X37" s="290"/>
      <c r="Y37" s="290"/>
      <c r="Z37" s="292"/>
      <c r="AA37" s="289" t="str">
        <f>IF(VLOOKUP($AK$1,選択肢!$A$1:$J$32,AA42,FALSE)=0,"-",VLOOKUP($AK$1,選択肢!$A$1:$J$32,AA42,FALSE))</f>
        <v>-</v>
      </c>
      <c r="AB37" s="290"/>
      <c r="AC37" s="290"/>
      <c r="AD37" s="290"/>
      <c r="AE37" s="290"/>
      <c r="AF37" s="292"/>
      <c r="AG37" s="291" t="str">
        <f>IF(VLOOKUP($AK$1,選択肢!$A$1:$J$32,AG42,FALSE)=0,"-",VLOOKUP($AK$1,選択肢!$A$1:$J$32,AG42,FALSE))</f>
        <v>-</v>
      </c>
      <c r="AH37" s="291"/>
      <c r="AI37" s="291"/>
      <c r="AJ37" s="291"/>
      <c r="AK37" s="291"/>
      <c r="AL37" s="291" t="str">
        <f>IF(VLOOKUP($AK$1,選択肢!$A$1:$J$32,AL42,FALSE)=0,"-",VLOOKUP($AK$1,選択肢!$A$1:$J$32,AL42,FALSE))</f>
        <v>-</v>
      </c>
      <c r="AM37" s="291"/>
      <c r="AN37" s="62"/>
    </row>
    <row r="38" spans="1:40" ht="18" customHeight="1" x14ac:dyDescent="0.45">
      <c r="A38" s="62"/>
      <c r="B38" s="66"/>
      <c r="C38" s="98" t="s">
        <v>189</v>
      </c>
      <c r="D38" s="98" t="s">
        <v>190</v>
      </c>
      <c r="E38" s="97" t="s">
        <v>189</v>
      </c>
      <c r="F38" s="297" t="s">
        <v>190</v>
      </c>
      <c r="G38" s="297"/>
      <c r="H38" s="297"/>
      <c r="I38" s="294" t="s">
        <v>189</v>
      </c>
      <c r="J38" s="295"/>
      <c r="K38" s="296"/>
      <c r="L38" s="294" t="s">
        <v>190</v>
      </c>
      <c r="M38" s="295"/>
      <c r="N38" s="296"/>
      <c r="O38" s="294" t="s">
        <v>189</v>
      </c>
      <c r="P38" s="295"/>
      <c r="Q38" s="296"/>
      <c r="R38" s="294" t="s">
        <v>190</v>
      </c>
      <c r="S38" s="295"/>
      <c r="T38" s="296"/>
      <c r="U38" s="294" t="s">
        <v>189</v>
      </c>
      <c r="V38" s="295"/>
      <c r="W38" s="296"/>
      <c r="X38" s="294" t="s">
        <v>190</v>
      </c>
      <c r="Y38" s="295"/>
      <c r="Z38" s="296"/>
      <c r="AA38" s="294" t="s">
        <v>189</v>
      </c>
      <c r="AB38" s="295"/>
      <c r="AC38" s="296"/>
      <c r="AD38" s="294" t="s">
        <v>190</v>
      </c>
      <c r="AE38" s="295"/>
      <c r="AF38" s="296"/>
      <c r="AG38" s="294" t="s">
        <v>189</v>
      </c>
      <c r="AH38" s="295"/>
      <c r="AI38" s="296"/>
      <c r="AJ38" s="294" t="s">
        <v>190</v>
      </c>
      <c r="AK38" s="296"/>
      <c r="AL38" s="97" t="s">
        <v>27</v>
      </c>
      <c r="AM38" s="97" t="s">
        <v>215</v>
      </c>
      <c r="AN38" s="62"/>
    </row>
    <row r="39" spans="1:40" ht="18" customHeight="1" x14ac:dyDescent="0.45">
      <c r="A39" s="62"/>
      <c r="B39" s="74" t="s">
        <v>191</v>
      </c>
      <c r="C39" s="97">
        <f>COUNTIFS($B$11:$B$30,C$37,$C$11:$C$30,"A",$E$11:$E$30,"*")</f>
        <v>1</v>
      </c>
      <c r="D39" s="97">
        <f>COUNTIFS($B$11:$B$30,C$37,$C$11:$C$30,"B",$E$11:$E$30,"*")</f>
        <v>0</v>
      </c>
      <c r="E39" s="97">
        <f>COUNTIFS($B$11:$B$30,E$37,$C$11:$C$30,"A",$E$11:$E$30,"*")</f>
        <v>0</v>
      </c>
      <c r="F39" s="294">
        <f>COUNTIFS($B$11:$B$30,E$37,$C$11:$C$30,"B",$E$11:$E$30,"*")</f>
        <v>0</v>
      </c>
      <c r="G39" s="295"/>
      <c r="H39" s="296"/>
      <c r="I39" s="294">
        <f>COUNTIFS($B$11:$B$30,I$37,$C$11:$C$30,"A",$E$11:$E$30,"*")</f>
        <v>0</v>
      </c>
      <c r="J39" s="295"/>
      <c r="K39" s="296"/>
      <c r="L39" s="294">
        <f>COUNTIFS($B$11:$B$30,I$37,$C$11:$C$30,"B",$E$11:$E$30,"*")</f>
        <v>1</v>
      </c>
      <c r="M39" s="295"/>
      <c r="N39" s="296"/>
      <c r="O39" s="294">
        <f>COUNTIFS($B$11:$B$30,O$37,$C$11:$C$30,"A",$E$11:$E$30,"*")</f>
        <v>0</v>
      </c>
      <c r="P39" s="295"/>
      <c r="Q39" s="296"/>
      <c r="R39" s="294">
        <f>COUNTIFS($B$11:$B$30,O$37,$C$11:$C$30,"B",$E$11:$E$30,"*")</f>
        <v>0</v>
      </c>
      <c r="S39" s="295"/>
      <c r="T39" s="296"/>
      <c r="U39" s="294">
        <f>COUNTIFS($B$11:$B$30,U$37,$C$11:$C$30,"A",$E$11:$E$30,"*")</f>
        <v>0</v>
      </c>
      <c r="V39" s="295"/>
      <c r="W39" s="296"/>
      <c r="X39" s="294">
        <f>COUNTIFS($B$11:$B$30,U$37,$C$11:$C$30,"B",$E$11:$E$30,"*")</f>
        <v>0</v>
      </c>
      <c r="Y39" s="295"/>
      <c r="Z39" s="296"/>
      <c r="AA39" s="294">
        <f>COUNTIFS($B$11:$B$30,AA$37,$C$11:$C$30,"A",$E$11:$E$30,"*")</f>
        <v>0</v>
      </c>
      <c r="AB39" s="295"/>
      <c r="AC39" s="296"/>
      <c r="AD39" s="294">
        <f>COUNTIFS($B$11:$B$30,AA$37,$C$11:$C$30,"B",$E$11:$E$30,"*")</f>
        <v>0</v>
      </c>
      <c r="AE39" s="295"/>
      <c r="AF39" s="296"/>
      <c r="AG39" s="294">
        <f>COUNTIFS($B$11:$B$30,AG$37,$C$11:$C$30,"A",$E$11:$E$30,"*")</f>
        <v>0</v>
      </c>
      <c r="AH39" s="295"/>
      <c r="AI39" s="296"/>
      <c r="AJ39" s="294">
        <f>COUNTIFS($B$11:$B$30,AG$37,$C$11:$C$30,"B",$E$11:$E$30,"*")</f>
        <v>0</v>
      </c>
      <c r="AK39" s="296"/>
      <c r="AL39" s="97">
        <f>COUNTIFS($B$11:$B$30,AL$37,$C$11:$C$30,"A",$E$11:$E$30,"*")</f>
        <v>0</v>
      </c>
      <c r="AM39" s="97">
        <f>COUNTIFS($B$11:$B$30,AL$37,$C$11:$C$30,"B",$E$11:$E$30,"*")</f>
        <v>0</v>
      </c>
      <c r="AN39" s="62"/>
    </row>
    <row r="40" spans="1:40" ht="18" customHeight="1" x14ac:dyDescent="0.45">
      <c r="A40" s="62"/>
      <c r="B40" s="80" t="s">
        <v>192</v>
      </c>
      <c r="C40" s="97">
        <f>COUNTIFS($B$11:$B$30,C$37,$C$11:$C$30,"C",$E$11:$E$30,"*")</f>
        <v>0</v>
      </c>
      <c r="D40" s="97">
        <f>COUNTIFS($B$11:$B$30,C$37,$C$11:$C$30,"D",$E$11:$E$30,"*")</f>
        <v>0</v>
      </c>
      <c r="E40" s="97">
        <f>COUNTIFS($B$11:$B$30,E$37,$C$11:$C$30,"C",$E$11:$E$30,"*")</f>
        <v>1</v>
      </c>
      <c r="F40" s="294">
        <f>COUNTIFS($B$11:$B$30,E$37,$C$11:$C$30,"D",$E$11:$E$30,"*")</f>
        <v>1</v>
      </c>
      <c r="G40" s="295"/>
      <c r="H40" s="296"/>
      <c r="I40" s="294">
        <f>COUNTIFS($B$11:$B$30,I$37,$C$11:$C$30,"C",$E$11:$E$30,"*")</f>
        <v>0</v>
      </c>
      <c r="J40" s="295"/>
      <c r="K40" s="296"/>
      <c r="L40" s="294">
        <f>COUNTIFS($B$11:$B$30,I$37,$C$11:$C$30,"D",$E$11:$E$30,"*")</f>
        <v>0</v>
      </c>
      <c r="M40" s="295"/>
      <c r="N40" s="296"/>
      <c r="O40" s="294">
        <f>COUNTIFS($B$11:$B$30,O$37,$C$11:$C$30,"C",$E$11:$E$30,"*")</f>
        <v>0</v>
      </c>
      <c r="P40" s="295"/>
      <c r="Q40" s="296"/>
      <c r="R40" s="294">
        <f>COUNTIFS($B$11:$B$30,O$37,$C$11:$C$30,"D",$E$11:$E$30,"*")</f>
        <v>0</v>
      </c>
      <c r="S40" s="295"/>
      <c r="T40" s="296"/>
      <c r="U40" s="294">
        <f>COUNTIFS($B$11:$B$30,U$37,$C$11:$C$30,"C",$E$11:$E$30,"*")</f>
        <v>0</v>
      </c>
      <c r="V40" s="295"/>
      <c r="W40" s="296"/>
      <c r="X40" s="294">
        <f>COUNTIFS($B$11:$B$30,U$37,$C$11:$C$30,"D",$E$11:$E$30,"*")</f>
        <v>0</v>
      </c>
      <c r="Y40" s="295"/>
      <c r="Z40" s="296"/>
      <c r="AA40" s="294">
        <f>COUNTIFS($B$11:$B$30,AA$37,$C$11:$C$30,"C",$E$11:$E$30,"*")</f>
        <v>0</v>
      </c>
      <c r="AB40" s="295"/>
      <c r="AC40" s="296"/>
      <c r="AD40" s="294">
        <f>COUNTIFS($B$11:$B$30,AA$37,$C$11:$C$30,"D",$E$11:$E$30,"*")</f>
        <v>0</v>
      </c>
      <c r="AE40" s="295"/>
      <c r="AF40" s="296"/>
      <c r="AG40" s="294">
        <f>COUNTIFS($B$11:$B$30,AG$37,$C$11:$C$30,"C",$E$11:$E$30,"*")</f>
        <v>0</v>
      </c>
      <c r="AH40" s="295"/>
      <c r="AI40" s="296"/>
      <c r="AJ40" s="294">
        <f>COUNTIFS($B$11:$B$30,AG$37,$C$11:$C$30,"D",$E$11:$E$30,"*")</f>
        <v>0</v>
      </c>
      <c r="AK40" s="296"/>
      <c r="AL40" s="97">
        <f>COUNTIFS($B$11:$B$30,AL$37,$C$11:$C$30,"C",$E$11:$E$30,"*")</f>
        <v>0</v>
      </c>
      <c r="AM40" s="97">
        <f>COUNTIFS($B$11:$B$30,AL$37,$C$11:$C$30,"D",$E$11:$E$30,"*")</f>
        <v>0</v>
      </c>
      <c r="AN40" s="62"/>
    </row>
    <row r="41" spans="1:40" ht="24.9" customHeight="1" x14ac:dyDescent="0.45">
      <c r="A41" s="62"/>
      <c r="B41" s="80" t="s">
        <v>193</v>
      </c>
      <c r="C41" s="289" t="str">
        <f>IF($AK$3="４週",SUMIFS($AK$11:$AK$30,$B$11:$B$30,C37)/4/$AH$5,IF($AK$3="歴月",SUMIFS($AK$11:$AK$30,$B$11:$B$30,C37)/$AL$5,"記載する期間を選択してください"))</f>
        <v>記載する期間を選択してください</v>
      </c>
      <c r="D41" s="292"/>
      <c r="E41" s="289" t="str">
        <f>IF($AK$3="４週",SUMIFS($AK$11:$AK$30,$B$11:$B$30,E37)/4/$AH$5,IF($AK$3="歴月",SUMIFS($AK$11:$AK$30,$B$11:$B$30,E37)/$AL$5,"記載する期間を選択してください"))</f>
        <v>記載する期間を選択してください</v>
      </c>
      <c r="F41" s="290"/>
      <c r="G41" s="290"/>
      <c r="H41" s="292"/>
      <c r="I41" s="289" t="str">
        <f>IF($AK$3="４週",SUMIFS($AK$11:$AK$30,$B$11:$B$30,I37)/4/$AH$5,IF($AK$3="歴月",SUMIFS($AK$11:$AK$30,$B$11:$B$30,I37)/$AL$5,"記載する期間を選択してください"))</f>
        <v>記載する期間を選択してください</v>
      </c>
      <c r="J41" s="290"/>
      <c r="K41" s="290"/>
      <c r="L41" s="290"/>
      <c r="M41" s="290"/>
      <c r="N41" s="292"/>
      <c r="O41" s="289" t="str">
        <f>IF($AK$3="４週",SUMIFS($AK$11:$AK$30,$B$11:$B$30,O37)/4/$AH$5,IF($AK$3="歴月",SUMIFS($AK$11:$AK$30,$B$11:$B$30,O37)/$AL$5,"記載する期間を選択してください"))</f>
        <v>記載する期間を選択してください</v>
      </c>
      <c r="P41" s="290"/>
      <c r="Q41" s="290"/>
      <c r="R41" s="290"/>
      <c r="S41" s="290"/>
      <c r="T41" s="292"/>
      <c r="U41" s="289" t="str">
        <f>IF($AK$3="４週",SUMIFS($AK$11:$AK$30,$B$11:$B$30,U37)/4/$AH$5,IF($AK$3="歴月",SUMIFS($AK$11:$AK$30,$B$11:$B$30,U37)/$AL$5,"記載する期間を選択してください"))</f>
        <v>記載する期間を選択してください</v>
      </c>
      <c r="V41" s="290"/>
      <c r="W41" s="290"/>
      <c r="X41" s="290"/>
      <c r="Y41" s="290"/>
      <c r="Z41" s="292"/>
      <c r="AA41" s="289" t="str">
        <f>IF($AK$3="４週",SUMIFS($AK$11:$AK$30,$B$11:$B$30,AA37)/4/$AH$5,IF($AK$3="歴月",SUMIFS($AK$11:$AK$30,$B$11:$B$30,AA37)/$AL$5,"記載する期間を選択してください"))</f>
        <v>記載する期間を選択してください</v>
      </c>
      <c r="AB41" s="290"/>
      <c r="AC41" s="290"/>
      <c r="AD41" s="290"/>
      <c r="AE41" s="290"/>
      <c r="AF41" s="292"/>
      <c r="AG41" s="289" t="str">
        <f>IF($AK$3="４週",SUMIFS($AK$11:$AK$30,$B$11:$B$30,AG37)/4/$AH$5,IF($AK$3="歴月",SUMIFS($AK$11:$AK$30,$B$11:$B$30,AG37)/$AL$5,"記載する期間を選択してください"))</f>
        <v>記載する期間を選択してください</v>
      </c>
      <c r="AH41" s="290"/>
      <c r="AI41" s="290"/>
      <c r="AJ41" s="290"/>
      <c r="AK41" s="292"/>
      <c r="AL41" s="289" t="str">
        <f>IF($AK$3="４週",SUMIFS($AK$11:$AK$30,$B$11:$B$30,AL37)/4/$AH$5,IF($AK$3="歴月",SUMIFS($AK$11:$AK$30,$B$11:$B$30,AL37)/$AL$5,"記載する期間を選択してください"))</f>
        <v>記載する期間を選択してください</v>
      </c>
      <c r="AM41" s="292"/>
      <c r="AN41" s="62"/>
    </row>
    <row r="42" spans="1:40" ht="5.0999999999999996" customHeight="1" x14ac:dyDescent="0.45">
      <c r="A42" s="62"/>
      <c r="B42" s="59"/>
      <c r="C42" s="76">
        <v>2</v>
      </c>
      <c r="D42" s="76"/>
      <c r="E42" s="76">
        <v>3</v>
      </c>
      <c r="F42" s="76"/>
      <c r="G42" s="76"/>
      <c r="H42" s="76"/>
      <c r="I42" s="76">
        <v>4</v>
      </c>
      <c r="J42" s="76"/>
      <c r="K42" s="76"/>
      <c r="L42" s="76"/>
      <c r="M42" s="76"/>
      <c r="N42" s="76"/>
      <c r="O42" s="76">
        <v>5</v>
      </c>
      <c r="P42" s="76"/>
      <c r="Q42" s="76"/>
      <c r="R42" s="76"/>
      <c r="S42" s="76"/>
      <c r="T42" s="76"/>
      <c r="U42" s="76">
        <v>6</v>
      </c>
      <c r="V42" s="76"/>
      <c r="W42" s="76"/>
      <c r="X42" s="76"/>
      <c r="Y42" s="76"/>
      <c r="Z42" s="76"/>
      <c r="AA42" s="76">
        <v>7</v>
      </c>
      <c r="AB42" s="76"/>
      <c r="AC42" s="76"/>
      <c r="AD42" s="76"/>
      <c r="AE42" s="76"/>
      <c r="AF42" s="76"/>
      <c r="AG42" s="76">
        <v>8</v>
      </c>
      <c r="AH42" s="76"/>
      <c r="AI42" s="76"/>
      <c r="AJ42" s="76"/>
      <c r="AK42" s="76"/>
      <c r="AL42" s="76">
        <v>9</v>
      </c>
      <c r="AM42" s="96"/>
      <c r="AN42" s="62"/>
    </row>
    <row r="43" spans="1:40" ht="15" customHeight="1" x14ac:dyDescent="0.45">
      <c r="A43" s="60" t="s">
        <v>117</v>
      </c>
      <c r="B43" s="87"/>
      <c r="C43" s="88"/>
      <c r="D43" s="88"/>
      <c r="E43" s="88"/>
      <c r="F43" s="89"/>
      <c r="G43" s="88"/>
      <c r="H43" s="76"/>
      <c r="I43" s="76"/>
      <c r="J43" s="76"/>
      <c r="K43" s="76"/>
      <c r="L43" s="76"/>
      <c r="M43" s="76"/>
      <c r="N43" s="76"/>
      <c r="O43" s="76"/>
      <c r="P43" s="76"/>
      <c r="Q43" s="76"/>
      <c r="R43" s="76">
        <v>6</v>
      </c>
      <c r="S43" s="76"/>
      <c r="T43" s="76"/>
      <c r="U43" s="76"/>
      <c r="V43" s="76"/>
      <c r="W43" s="76"/>
      <c r="X43" s="76">
        <v>7</v>
      </c>
      <c r="Y43" s="76"/>
      <c r="Z43" s="76"/>
      <c r="AA43" s="76"/>
      <c r="AB43" s="76"/>
      <c r="AC43" s="76"/>
      <c r="AD43" s="76">
        <v>8</v>
      </c>
      <c r="AE43" s="76"/>
      <c r="AF43" s="76"/>
      <c r="AG43" s="77"/>
      <c r="AH43" s="77"/>
      <c r="AI43" s="77"/>
      <c r="AJ43" s="77">
        <v>9</v>
      </c>
      <c r="AK43" s="75"/>
      <c r="AL43" s="75"/>
      <c r="AM43" s="62"/>
    </row>
    <row r="44" spans="1:40" s="60" customFormat="1" ht="15" customHeight="1" x14ac:dyDescent="0.45">
      <c r="A44" s="60" t="s">
        <v>118</v>
      </c>
      <c r="B44" s="83"/>
      <c r="C44" s="83"/>
      <c r="D44" s="83"/>
      <c r="E44" s="83"/>
      <c r="F44" s="83"/>
      <c r="G44" s="83"/>
      <c r="H44" s="67"/>
      <c r="I44" s="67"/>
      <c r="J44" s="67"/>
      <c r="K44" s="67"/>
      <c r="L44" s="67"/>
      <c r="M44" s="67"/>
      <c r="N44" s="67"/>
      <c r="O44" s="67"/>
      <c r="P44" s="67"/>
      <c r="Q44" s="67"/>
      <c r="R44" s="67"/>
      <c r="S44" s="67"/>
      <c r="T44" s="67"/>
      <c r="U44" s="67"/>
      <c r="V44" s="67"/>
      <c r="W44" s="67"/>
      <c r="X44" s="67"/>
      <c r="Y44" s="67"/>
      <c r="Z44" s="67"/>
      <c r="AA44" s="67"/>
      <c r="AB44" s="67"/>
      <c r="AC44" s="67"/>
      <c r="AD44" s="67"/>
      <c r="AE44" s="67"/>
      <c r="AF44" s="67"/>
      <c r="AG44" s="67"/>
      <c r="AH44" s="67"/>
      <c r="AI44" s="67"/>
      <c r="AJ44" s="67"/>
      <c r="AK44" s="67"/>
      <c r="AL44" s="67"/>
      <c r="AM44" s="67"/>
    </row>
    <row r="45" spans="1:40" s="60" customFormat="1" ht="15" customHeight="1" x14ac:dyDescent="0.45">
      <c r="A45" s="60" t="s">
        <v>119</v>
      </c>
      <c r="B45" s="83"/>
      <c r="C45" s="83"/>
      <c r="D45" s="83"/>
      <c r="E45" s="83"/>
      <c r="F45" s="83"/>
      <c r="G45" s="83"/>
      <c r="H45" s="67"/>
      <c r="I45" s="67"/>
      <c r="J45" s="67"/>
      <c r="K45" s="67"/>
      <c r="L45" s="67"/>
      <c r="M45" s="67"/>
      <c r="N45" s="67"/>
      <c r="O45" s="67"/>
      <c r="P45" s="67"/>
      <c r="Q45" s="67"/>
      <c r="R45" s="67"/>
      <c r="S45" s="67"/>
      <c r="T45" s="67"/>
      <c r="U45" s="67"/>
      <c r="V45" s="67"/>
      <c r="W45" s="67"/>
      <c r="X45" s="67"/>
      <c r="Y45" s="67"/>
      <c r="Z45" s="67"/>
      <c r="AA45" s="67"/>
      <c r="AB45" s="67"/>
      <c r="AC45" s="67"/>
      <c r="AD45" s="67"/>
      <c r="AE45" s="67"/>
      <c r="AF45" s="67"/>
      <c r="AG45" s="67"/>
      <c r="AH45" s="67"/>
      <c r="AI45" s="67"/>
      <c r="AJ45" s="67"/>
      <c r="AK45" s="67"/>
      <c r="AL45" s="67"/>
      <c r="AM45" s="67"/>
    </row>
    <row r="46" spans="1:40" s="60" customFormat="1" ht="15" customHeight="1" x14ac:dyDescent="0.45">
      <c r="A46" s="60" t="s">
        <v>120</v>
      </c>
      <c r="B46" s="83"/>
      <c r="C46" s="83"/>
      <c r="D46" s="83"/>
      <c r="E46" s="83"/>
      <c r="F46" s="83"/>
      <c r="G46" s="83"/>
      <c r="H46" s="67"/>
      <c r="I46" s="67"/>
      <c r="J46" s="67"/>
      <c r="K46" s="67"/>
      <c r="L46" s="67"/>
      <c r="M46" s="67"/>
      <c r="N46" s="67"/>
      <c r="O46" s="67"/>
      <c r="P46" s="67"/>
      <c r="Q46" s="67"/>
      <c r="R46" s="67"/>
      <c r="S46" s="67"/>
      <c r="T46" s="67"/>
      <c r="U46" s="67"/>
      <c r="V46" s="67"/>
      <c r="W46" s="67"/>
      <c r="X46" s="67"/>
      <c r="Y46" s="67"/>
      <c r="Z46" s="67"/>
      <c r="AA46" s="67"/>
      <c r="AB46" s="67"/>
      <c r="AC46" s="67"/>
      <c r="AD46" s="67"/>
      <c r="AE46" s="67"/>
      <c r="AF46" s="67"/>
      <c r="AG46" s="67"/>
      <c r="AH46" s="67"/>
      <c r="AI46" s="67"/>
      <c r="AJ46" s="67"/>
      <c r="AK46" s="67"/>
      <c r="AL46" s="67"/>
      <c r="AM46" s="67"/>
    </row>
    <row r="47" spans="1:40" s="60" customFormat="1" ht="15" customHeight="1" x14ac:dyDescent="0.45">
      <c r="A47" s="60" t="s">
        <v>121</v>
      </c>
      <c r="B47" s="83"/>
      <c r="C47" s="83"/>
      <c r="D47" s="83"/>
      <c r="E47" s="83"/>
      <c r="F47" s="83"/>
      <c r="G47" s="83"/>
      <c r="H47" s="67"/>
      <c r="I47" s="67"/>
      <c r="J47" s="67"/>
      <c r="K47" s="67"/>
      <c r="L47" s="67"/>
      <c r="M47" s="67"/>
      <c r="N47" s="67"/>
      <c r="O47" s="67"/>
      <c r="P47" s="67"/>
      <c r="Q47" s="67"/>
      <c r="R47" s="67"/>
      <c r="S47" s="67"/>
      <c r="T47" s="67"/>
      <c r="U47" s="67"/>
      <c r="V47" s="67"/>
      <c r="W47" s="67"/>
      <c r="X47" s="67"/>
      <c r="Y47" s="67"/>
      <c r="Z47" s="67"/>
      <c r="AA47" s="67"/>
      <c r="AB47" s="67"/>
      <c r="AC47" s="67"/>
      <c r="AD47" s="67"/>
      <c r="AE47" s="67"/>
      <c r="AF47" s="67"/>
      <c r="AG47" s="67"/>
      <c r="AH47" s="67"/>
      <c r="AI47" s="67"/>
      <c r="AJ47" s="67"/>
      <c r="AK47" s="67"/>
      <c r="AL47" s="67"/>
      <c r="AM47" s="67"/>
    </row>
    <row r="48" spans="1:40" ht="15" customHeight="1" x14ac:dyDescent="0.45">
      <c r="A48" s="60" t="s">
        <v>122</v>
      </c>
      <c r="B48" s="90"/>
      <c r="C48" s="60"/>
      <c r="D48" s="60"/>
      <c r="E48" s="60"/>
      <c r="F48" s="60"/>
      <c r="G48" s="60"/>
    </row>
    <row r="49" spans="1:7" ht="15" customHeight="1" x14ac:dyDescent="0.45">
      <c r="A49" s="60" t="s">
        <v>123</v>
      </c>
      <c r="B49" s="90"/>
      <c r="C49" s="60"/>
      <c r="D49" s="60"/>
      <c r="E49" s="60"/>
      <c r="F49" s="60"/>
      <c r="G49" s="60"/>
    </row>
    <row r="50" spans="1:7" ht="15" customHeight="1" x14ac:dyDescent="0.45">
      <c r="A50" s="60"/>
      <c r="B50" s="74" t="s">
        <v>124</v>
      </c>
      <c r="C50" s="252" t="s">
        <v>125</v>
      </c>
      <c r="D50" s="252"/>
      <c r="E50" s="252"/>
      <c r="F50" s="60"/>
      <c r="G50" s="60"/>
    </row>
    <row r="51" spans="1:7" ht="15" customHeight="1" x14ac:dyDescent="0.45">
      <c r="A51" s="60"/>
      <c r="B51" s="93" t="s">
        <v>126</v>
      </c>
      <c r="C51" s="299" t="s">
        <v>127</v>
      </c>
      <c r="D51" s="299"/>
      <c r="E51" s="299"/>
      <c r="F51" s="60"/>
      <c r="G51" s="60"/>
    </row>
    <row r="52" spans="1:7" ht="15" customHeight="1" x14ac:dyDescent="0.45">
      <c r="A52" s="60"/>
      <c r="B52" s="93" t="s">
        <v>128</v>
      </c>
      <c r="C52" s="299" t="s">
        <v>129</v>
      </c>
      <c r="D52" s="299"/>
      <c r="E52" s="299"/>
      <c r="F52" s="60"/>
      <c r="G52" s="60"/>
    </row>
    <row r="53" spans="1:7" ht="15" customHeight="1" x14ac:dyDescent="0.45">
      <c r="A53" s="60"/>
      <c r="B53" s="93" t="s">
        <v>130</v>
      </c>
      <c r="C53" s="299" t="s">
        <v>131</v>
      </c>
      <c r="D53" s="299"/>
      <c r="E53" s="299"/>
      <c r="F53" s="60"/>
      <c r="G53" s="60"/>
    </row>
    <row r="54" spans="1:7" ht="15" customHeight="1" x14ac:dyDescent="0.45">
      <c r="A54" s="60"/>
      <c r="B54" s="93" t="s">
        <v>132</v>
      </c>
      <c r="C54" s="299" t="s">
        <v>133</v>
      </c>
      <c r="D54" s="299"/>
      <c r="E54" s="299"/>
      <c r="F54" s="60"/>
      <c r="G54" s="60"/>
    </row>
    <row r="55" spans="1:7" ht="15" customHeight="1" x14ac:dyDescent="0.45">
      <c r="A55" s="60"/>
      <c r="B55" s="60" t="s">
        <v>134</v>
      </c>
      <c r="C55" s="60"/>
      <c r="D55" s="60"/>
      <c r="E55" s="60"/>
      <c r="F55" s="60"/>
      <c r="G55" s="60"/>
    </row>
    <row r="56" spans="1:7" ht="15" customHeight="1" x14ac:dyDescent="0.45">
      <c r="A56" s="60"/>
      <c r="B56" s="60" t="s">
        <v>135</v>
      </c>
      <c r="C56" s="60"/>
      <c r="D56" s="60"/>
      <c r="E56" s="60"/>
      <c r="F56" s="60"/>
      <c r="G56" s="60"/>
    </row>
    <row r="57" spans="1:7" ht="15" customHeight="1" x14ac:dyDescent="0.45">
      <c r="A57" s="60"/>
      <c r="B57" s="60" t="s">
        <v>136</v>
      </c>
      <c r="C57" s="60"/>
      <c r="D57" s="60"/>
      <c r="E57" s="60"/>
      <c r="F57" s="60"/>
      <c r="G57" s="60"/>
    </row>
    <row r="58" spans="1:7" ht="15" customHeight="1" x14ac:dyDescent="0.45">
      <c r="A58" s="60" t="s">
        <v>137</v>
      </c>
      <c r="B58" s="90"/>
      <c r="C58" s="60"/>
      <c r="D58" s="60"/>
      <c r="E58" s="60"/>
      <c r="F58" s="60"/>
      <c r="G58" s="60"/>
    </row>
    <row r="59" spans="1:7" ht="15" customHeight="1" x14ac:dyDescent="0.45">
      <c r="A59" s="60" t="s">
        <v>138</v>
      </c>
      <c r="B59" s="90"/>
      <c r="C59" s="60"/>
      <c r="D59" s="60"/>
      <c r="E59" s="60"/>
      <c r="F59" s="60"/>
      <c r="G59" s="60"/>
    </row>
    <row r="60" spans="1:7" ht="15" customHeight="1" x14ac:dyDescent="0.45">
      <c r="A60" s="60" t="s">
        <v>139</v>
      </c>
      <c r="B60" s="90"/>
      <c r="C60" s="60"/>
      <c r="D60" s="60"/>
      <c r="E60" s="60"/>
      <c r="F60" s="60"/>
      <c r="G60" s="60"/>
    </row>
    <row r="61" spans="1:7" ht="15" customHeight="1" x14ac:dyDescent="0.45">
      <c r="A61" s="60" t="s">
        <v>140</v>
      </c>
      <c r="B61" s="90"/>
      <c r="C61" s="60"/>
      <c r="D61" s="60"/>
      <c r="E61" s="60"/>
      <c r="F61" s="60"/>
      <c r="G61" s="60"/>
    </row>
    <row r="62" spans="1:7" ht="15" customHeight="1" x14ac:dyDescent="0.45">
      <c r="A62" s="60" t="s">
        <v>141</v>
      </c>
      <c r="B62" s="90"/>
      <c r="C62" s="60"/>
      <c r="D62" s="60"/>
      <c r="E62" s="60"/>
      <c r="F62" s="60"/>
      <c r="G62" s="60"/>
    </row>
    <row r="63" spans="1:7" ht="15" customHeight="1" x14ac:dyDescent="0.45">
      <c r="A63" s="60" t="s">
        <v>142</v>
      </c>
      <c r="B63" s="90"/>
      <c r="C63" s="60"/>
      <c r="D63" s="60"/>
      <c r="E63" s="60"/>
      <c r="F63" s="60"/>
      <c r="G63" s="60"/>
    </row>
    <row r="64" spans="1:7" ht="15" customHeight="1" x14ac:dyDescent="0.45">
      <c r="A64" s="60"/>
      <c r="B64" s="60" t="s">
        <v>143</v>
      </c>
      <c r="C64" s="60"/>
      <c r="D64" s="60"/>
      <c r="E64" s="60"/>
      <c r="F64" s="60"/>
      <c r="G64" s="60"/>
    </row>
    <row r="65" spans="1:7" ht="15" customHeight="1" x14ac:dyDescent="0.45">
      <c r="A65" s="60"/>
      <c r="B65" s="60" t="s">
        <v>144</v>
      </c>
      <c r="C65" s="60"/>
      <c r="D65" s="60"/>
      <c r="E65" s="60"/>
      <c r="F65" s="60"/>
      <c r="G65" s="60"/>
    </row>
    <row r="66" spans="1:7" ht="15" customHeight="1" x14ac:dyDescent="0.45">
      <c r="A66" s="60" t="s">
        <v>145</v>
      </c>
      <c r="B66" s="90"/>
      <c r="C66" s="60"/>
      <c r="D66" s="60"/>
      <c r="E66" s="60"/>
      <c r="F66" s="60"/>
      <c r="G66" s="60"/>
    </row>
    <row r="67" spans="1:7" ht="15" customHeight="1" x14ac:dyDescent="0.45">
      <c r="A67" s="60" t="s">
        <v>146</v>
      </c>
      <c r="B67" s="90"/>
      <c r="C67" s="60"/>
      <c r="D67" s="60"/>
      <c r="E67" s="60"/>
      <c r="F67" s="60"/>
      <c r="G67" s="60"/>
    </row>
    <row r="68" spans="1:7" ht="15" customHeight="1" x14ac:dyDescent="0.45">
      <c r="A68" s="60" t="s">
        <v>147</v>
      </c>
      <c r="B68" s="90"/>
      <c r="C68" s="60"/>
      <c r="D68" s="60"/>
      <c r="E68" s="60"/>
      <c r="F68" s="60"/>
      <c r="G68" s="60"/>
    </row>
    <row r="69" spans="1:7" ht="15" customHeight="1" x14ac:dyDescent="0.45">
      <c r="A69" s="60" t="s">
        <v>148</v>
      </c>
      <c r="B69" s="90"/>
      <c r="C69" s="60"/>
      <c r="D69" s="60"/>
      <c r="E69" s="60"/>
      <c r="F69" s="60"/>
      <c r="G69" s="60"/>
    </row>
    <row r="70" spans="1:7" ht="15" customHeight="1" x14ac:dyDescent="0.45">
      <c r="A70" s="60" t="s">
        <v>149</v>
      </c>
      <c r="B70" s="90"/>
      <c r="C70" s="60"/>
      <c r="D70" s="60"/>
      <c r="E70" s="60"/>
      <c r="F70" s="60"/>
      <c r="G70" s="60"/>
    </row>
    <row r="71" spans="1:7" ht="15" customHeight="1" x14ac:dyDescent="0.45">
      <c r="A71" s="60" t="s">
        <v>150</v>
      </c>
      <c r="B71" s="90"/>
      <c r="C71" s="60"/>
      <c r="D71" s="60"/>
      <c r="E71" s="60"/>
      <c r="F71" s="60"/>
      <c r="G71" s="60"/>
    </row>
    <row r="72" spans="1:7" ht="15" customHeight="1" x14ac:dyDescent="0.45">
      <c r="A72" s="60" t="s">
        <v>151</v>
      </c>
      <c r="B72" s="90"/>
      <c r="C72" s="60"/>
      <c r="D72" s="60"/>
      <c r="E72" s="60"/>
      <c r="F72" s="60"/>
      <c r="G72" s="60"/>
    </row>
    <row r="73" spans="1:7" ht="15" customHeight="1" x14ac:dyDescent="0.45">
      <c r="A73" s="60" t="s">
        <v>152</v>
      </c>
      <c r="B73" s="90"/>
      <c r="C73" s="60"/>
      <c r="D73" s="60"/>
      <c r="E73" s="60"/>
      <c r="F73" s="60"/>
      <c r="G73" s="60"/>
    </row>
  </sheetData>
  <mergeCells count="101">
    <mergeCell ref="C53:E53"/>
    <mergeCell ref="C54:E54"/>
    <mergeCell ref="I41:N41"/>
    <mergeCell ref="X40:Z40"/>
    <mergeCell ref="AA41:AF41"/>
    <mergeCell ref="C41:D41"/>
    <mergeCell ref="E41:H41"/>
    <mergeCell ref="O41:T41"/>
    <mergeCell ref="U41:Z41"/>
    <mergeCell ref="C52:E52"/>
    <mergeCell ref="AA40:AC40"/>
    <mergeCell ref="AD40:AF40"/>
    <mergeCell ref="F40:H40"/>
    <mergeCell ref="I40:K40"/>
    <mergeCell ref="L40:N40"/>
    <mergeCell ref="O40:Q40"/>
    <mergeCell ref="R40:T40"/>
    <mergeCell ref="F39:H39"/>
    <mergeCell ref="I39:K39"/>
    <mergeCell ref="L39:N39"/>
    <mergeCell ref="O39:Q39"/>
    <mergeCell ref="R39:T39"/>
    <mergeCell ref="AJ39:AK39"/>
    <mergeCell ref="AL41:AM41"/>
    <mergeCell ref="C50:E50"/>
    <mergeCell ref="C51:E51"/>
    <mergeCell ref="AG40:AI40"/>
    <mergeCell ref="AJ40:AK40"/>
    <mergeCell ref="AG38:AI38"/>
    <mergeCell ref="AJ38:AK38"/>
    <mergeCell ref="U39:W39"/>
    <mergeCell ref="X39:Z39"/>
    <mergeCell ref="AA39:AC39"/>
    <mergeCell ref="AD39:AF39"/>
    <mergeCell ref="AG39:AI39"/>
    <mergeCell ref="U40:W40"/>
    <mergeCell ref="AG41:AK41"/>
    <mergeCell ref="F38:H38"/>
    <mergeCell ref="I38:K38"/>
    <mergeCell ref="L38:N38"/>
    <mergeCell ref="O38:Q38"/>
    <mergeCell ref="R38:T38"/>
    <mergeCell ref="U38:W38"/>
    <mergeCell ref="X38:Z38"/>
    <mergeCell ref="AA38:AC38"/>
    <mergeCell ref="AA37:AF37"/>
    <mergeCell ref="AD38:AF38"/>
    <mergeCell ref="C37:D37"/>
    <mergeCell ref="E37:H37"/>
    <mergeCell ref="I37:N37"/>
    <mergeCell ref="O37:T37"/>
    <mergeCell ref="U37:Z37"/>
    <mergeCell ref="AM30:AN30"/>
    <mergeCell ref="A31:E31"/>
    <mergeCell ref="AM31:AN32"/>
    <mergeCell ref="A32:E32"/>
    <mergeCell ref="AG37:AK37"/>
    <mergeCell ref="AL37:AM37"/>
    <mergeCell ref="AM29:AN29"/>
    <mergeCell ref="AM13:AN13"/>
    <mergeCell ref="AM14:AN14"/>
    <mergeCell ref="AM15:AN15"/>
    <mergeCell ref="AM28:AN28"/>
    <mergeCell ref="AM17:AN17"/>
    <mergeCell ref="AM18:AN18"/>
    <mergeCell ref="AM19:AN19"/>
    <mergeCell ref="AM20:AN20"/>
    <mergeCell ref="AM21:AN21"/>
    <mergeCell ref="AM22:AN22"/>
    <mergeCell ref="AM16:AN16"/>
    <mergeCell ref="AM23:AN23"/>
    <mergeCell ref="AM24:AN24"/>
    <mergeCell ref="AM25:AN25"/>
    <mergeCell ref="AM26:AN26"/>
    <mergeCell ref="AM27:AN27"/>
    <mergeCell ref="AM11:AN11"/>
    <mergeCell ref="AM12:AN12"/>
    <mergeCell ref="AK3:AN3"/>
    <mergeCell ref="AK4:AN4"/>
    <mergeCell ref="AH5:AJ5"/>
    <mergeCell ref="F7:AJ7"/>
    <mergeCell ref="AK7:AK10"/>
    <mergeCell ref="AL7:AL10"/>
    <mergeCell ref="AM7:AN10"/>
    <mergeCell ref="F8:L8"/>
    <mergeCell ref="M8:S8"/>
    <mergeCell ref="T8:Z8"/>
    <mergeCell ref="AA8:AG8"/>
    <mergeCell ref="AH8:AJ8"/>
    <mergeCell ref="A7:A10"/>
    <mergeCell ref="C7:C10"/>
    <mergeCell ref="D7:D10"/>
    <mergeCell ref="E7:E10"/>
    <mergeCell ref="B7:B8"/>
    <mergeCell ref="B9:B10"/>
    <mergeCell ref="AK1:AN1"/>
    <mergeCell ref="M2:P2"/>
    <mergeCell ref="Q2:R2"/>
    <mergeCell ref="S2:T2"/>
    <mergeCell ref="U2:V2"/>
    <mergeCell ref="AK2:AN2"/>
  </mergeCells>
  <phoneticPr fontId="3"/>
  <dataValidations count="5">
    <dataValidation type="list" allowBlank="1" showInputMessage="1" showErrorMessage="1" sqref="C11:C30" xr:uid="{00000000-0002-0000-1500-000000000000}">
      <formula1>"A,B,C,D"</formula1>
    </dataValidation>
    <dataValidation type="list" allowBlank="1" showInputMessage="1" showErrorMessage="1" sqref="AK3:AN3" xr:uid="{00000000-0002-0000-1500-000001000000}">
      <formula1>"４週,歴月"</formula1>
    </dataValidation>
    <dataValidation type="list" allowBlank="1" showInputMessage="1" showErrorMessage="1" sqref="AK4:AN4" xr:uid="{00000000-0002-0000-1500-000002000000}">
      <formula1>"予定,実績"</formula1>
    </dataValidation>
    <dataValidation type="list" allowBlank="1" showInputMessage="1" sqref="B12:B30" xr:uid="{00000000-0002-0000-1500-000003000000}">
      <formula1>INDIRECT($AK$1)</formula1>
    </dataValidation>
    <dataValidation allowBlank="1" showInputMessage="1" sqref="B11" xr:uid="{08E31AB7-7A06-4919-862A-CCC96EC631D8}"/>
  </dataValidations>
  <printOptions horizontalCentered="1" verticalCentered="1"/>
  <pageMargins left="0.19685039370078741" right="0.19685039370078741" top="0.39370078740157483" bottom="0.19685039370078741" header="0.19685039370078741" footer="0.39370078740157483"/>
  <pageSetup paperSize="9" scale="88" fitToWidth="0" fitToHeight="0" orientation="landscape" r:id="rId1"/>
  <headerFooter alignWithMargins="0">
    <oddHeader>&amp;L&amp;"ＭＳ ゴシック,標準"&amp;10（参考様式）</oddHeader>
  </headerFooter>
  <rowBreaks count="1" manualBreakCount="1">
    <brk id="35" max="39" man="1"/>
  </row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10</vt:i4>
      </vt:variant>
      <vt:variant>
        <vt:lpstr>名前付き一覧</vt:lpstr>
      </vt:variant>
      <vt:variant>
        <vt:i4>43</vt:i4>
      </vt:variant>
    </vt:vector>
  </HeadingPairs>
  <TitlesOfParts>
    <vt:vector size="53" baseType="lpstr">
      <vt:lpstr>付表３－２</vt:lpstr>
      <vt:lpstr>勤務形態一覧表（記載例）</vt:lpstr>
      <vt:lpstr>勤務形態一覧表（居宅介護）</vt:lpstr>
      <vt:lpstr>勤務形態一覧表（重度訪問介護）</vt:lpstr>
      <vt:lpstr>勤務形態一覧表（同行援護）</vt:lpstr>
      <vt:lpstr>勤務形態一覧表（行動援護）</vt:lpstr>
      <vt:lpstr>勤務形態一覧表（重度障害者等包括支援）</vt:lpstr>
      <vt:lpstr>勤務形態一覧表（自立生活援助）</vt:lpstr>
      <vt:lpstr>勤務形態一覧表（一般相談支援）</vt:lpstr>
      <vt:lpstr>選択肢</vt:lpstr>
      <vt:lpstr>'勤務形態一覧表（一般相談支援）'!Print_Area</vt:lpstr>
      <vt:lpstr>'勤務形態一覧表（記載例）'!Print_Area</vt:lpstr>
      <vt:lpstr>'勤務形態一覧表（居宅介護）'!Print_Area</vt:lpstr>
      <vt:lpstr>'勤務形態一覧表（行動援護）'!Print_Area</vt:lpstr>
      <vt:lpstr>'勤務形態一覧表（自立生活援助）'!Print_Area</vt:lpstr>
      <vt:lpstr>'勤務形態一覧表（重度障害者等包括支援）'!Print_Area</vt:lpstr>
      <vt:lpstr>'勤務形態一覧表（重度訪問介護）'!Print_Area</vt:lpstr>
      <vt:lpstr>'勤務形態一覧表（同行援護）'!Print_Area</vt:lpstr>
      <vt:lpstr>医療型障害児入所施設</vt:lpstr>
      <vt:lpstr>一般相談支援事業</vt:lpstr>
      <vt:lpstr>機能訓練</vt:lpstr>
      <vt:lpstr>居宅介護</vt:lpstr>
      <vt:lpstr>居宅介護・重度訪問介護・同行援護・行動援護</vt:lpstr>
      <vt:lpstr>居宅訪問型児童発達支援</vt:lpstr>
      <vt:lpstr>共同生活援助</vt:lpstr>
      <vt:lpstr>共同生活援助・介護サービス包括型</vt:lpstr>
      <vt:lpstr>共同生活援助・外部サービス利用型</vt:lpstr>
      <vt:lpstr>共同生活援助・日中サービス支援型</vt:lpstr>
      <vt:lpstr>行動援護</vt:lpstr>
      <vt:lpstr>児童発達支援・児童発達支援センターであるもの</vt:lpstr>
      <vt:lpstr>児童発達支援・主として重症心身障害児を対象とする場合</vt:lpstr>
      <vt:lpstr>児童発達支援・放課後等デイサービス</vt:lpstr>
      <vt:lpstr>自立生活援助</vt:lpstr>
      <vt:lpstr>就労移行支援</vt:lpstr>
      <vt:lpstr>就労継続支援Ａ型</vt:lpstr>
      <vt:lpstr>就労継続支援Ａ型・B型</vt:lpstr>
      <vt:lpstr>就労継続支援Ｂ型</vt:lpstr>
      <vt:lpstr>就労選択支援</vt:lpstr>
      <vt:lpstr>就労定着支援</vt:lpstr>
      <vt:lpstr>重度障害者等包括支援</vt:lpstr>
      <vt:lpstr>重度訪問介護</vt:lpstr>
      <vt:lpstr>障害者支援施設</vt:lpstr>
      <vt:lpstr>生活介護</vt:lpstr>
      <vt:lpstr>生活訓練</vt:lpstr>
      <vt:lpstr>短期入所・空床利用型</vt:lpstr>
      <vt:lpstr>短期入所・単独型</vt:lpstr>
      <vt:lpstr>短期入所・併設型</vt:lpstr>
      <vt:lpstr>同行援護</vt:lpstr>
      <vt:lpstr>特定相談支援・障害児相談支援</vt:lpstr>
      <vt:lpstr>認定指定就労移行支援</vt:lpstr>
      <vt:lpstr>福祉型障害児入所施設</vt:lpstr>
      <vt:lpstr>保育所等訪問支援</vt:lpstr>
      <vt:lpstr>療養介護</vt:lpstr>
    </vt:vector>
  </TitlesOfParts>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modified xsi:type="dcterms:W3CDTF">2026-03-19T14:33:54Z</dcterms:modified>
</cp:coreProperties>
</file>