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defaultThemeVersion="124226"/>
  <mc:AlternateContent xmlns:mc="http://schemas.openxmlformats.org/markup-compatibility/2006">
    <mc:Choice Requires="x15">
      <x15ac:absPath xmlns:x15ac="http://schemas.microsoft.com/office/spreadsheetml/2010/11/ac" url="\\Dstfs01\13180_障害福祉事業課$\02_室班フォルダ\事業支援班\1_施設整備担当\20ロボット補助金\R6　ロボット（R5繰越分）\02-2_県→事業所周知\"/>
    </mc:Choice>
  </mc:AlternateContent>
  <xr:revisionPtr revIDLastSave="0" documentId="13_ncr:1_{70DF92CC-02E1-4D05-B7C9-38B020CF0337}" xr6:coauthVersionLast="47" xr6:coauthVersionMax="47" xr10:uidLastSave="{00000000-0000-0000-0000-000000000000}"/>
  <workbookProtection lockStructure="1"/>
  <bookViews>
    <workbookView xWindow="-120" yWindow="-120" windowWidth="29040" windowHeight="15720" tabRatio="689" xr2:uid="{00000000-000D-0000-FFFF-FFFF00000000}"/>
  </bookViews>
  <sheets>
    <sheet name="別紙2事業計画" sheetId="197" r:id="rId1"/>
    <sheet name="別紙3積算内訳" sheetId="198" r:id="rId2"/>
    <sheet name="集計用" sheetId="199" r:id="rId3"/>
  </sheets>
  <externalReferences>
    <externalReference r:id="rId4"/>
    <externalReference r:id="rId5"/>
  </externalReferences>
  <definedNames>
    <definedName name="_01_北海道" localSheetId="2">OFFSET(#REF!,0,0,COUNTA(#REF!)-1,1)</definedName>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xlnm._FilterDatabase" localSheetId="2" hidden="1">集計用!$A$1:$W$2</definedName>
    <definedName name="_Order1" hidden="1">255</definedName>
    <definedName name="_Order2" hidden="1">255</definedName>
    <definedName name="Autoshape1" localSheetId="2">#REF!</definedName>
    <definedName name="Autoshape1">#REF!</definedName>
    <definedName name="_xlnm.Print_Area" localSheetId="2">#REF!</definedName>
    <definedName name="_xlnm.Print_Area" localSheetId="0">別紙2事業計画!$A$1:$N$95</definedName>
    <definedName name="_xlnm.Print_Area" localSheetId="1">別紙3積算内訳!$A$1:$W$56</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V2" i="199" l="1"/>
  <c r="GU2" i="199"/>
  <c r="GT2" i="199"/>
  <c r="GS2" i="199"/>
  <c r="GR2" i="199"/>
  <c r="GQ2" i="199"/>
  <c r="GP2" i="199"/>
  <c r="GO2" i="199"/>
  <c r="GN2" i="199"/>
  <c r="GM2" i="199"/>
  <c r="GL2" i="199"/>
  <c r="GK2" i="199"/>
  <c r="GJ2" i="199"/>
  <c r="GI2" i="199"/>
  <c r="GW2" i="199" s="1"/>
  <c r="GH2" i="199"/>
  <c r="GG2" i="199"/>
  <c r="GF2" i="199"/>
  <c r="GE2" i="199"/>
  <c r="GD2" i="199"/>
  <c r="GC2" i="199"/>
  <c r="GB2" i="199"/>
  <c r="GA2" i="199"/>
  <c r="FZ2" i="199"/>
  <c r="FY2" i="199"/>
  <c r="FX2" i="199"/>
  <c r="FW2" i="199"/>
  <c r="FV2" i="199"/>
  <c r="FU2" i="199"/>
  <c r="FT2" i="199"/>
  <c r="FS2" i="199"/>
  <c r="FR2" i="199"/>
  <c r="FQ2" i="199"/>
  <c r="FP2" i="199"/>
  <c r="FO2" i="199"/>
  <c r="FN2" i="199"/>
  <c r="FM2" i="199"/>
  <c r="FL2" i="199"/>
  <c r="FK2" i="199"/>
  <c r="FJ2" i="199"/>
  <c r="FI2" i="199"/>
  <c r="FH2" i="199"/>
  <c r="FG2" i="199"/>
  <c r="FF2" i="199"/>
  <c r="FE2" i="199"/>
  <c r="FD2" i="199"/>
  <c r="FC2" i="199"/>
  <c r="FB2" i="199"/>
  <c r="FA2" i="199"/>
  <c r="EZ2" i="199"/>
  <c r="EY2" i="199"/>
  <c r="EX2" i="199"/>
  <c r="EW2" i="199"/>
  <c r="EV2" i="199"/>
  <c r="EU2" i="199"/>
  <c r="ET2" i="199"/>
  <c r="ES2" i="199"/>
  <c r="ER2" i="199"/>
  <c r="EQ2" i="199"/>
  <c r="EP2" i="199"/>
  <c r="EO2" i="199"/>
  <c r="EN2" i="199"/>
  <c r="EM2" i="199"/>
  <c r="EL2" i="199"/>
  <c r="EK2" i="199"/>
  <c r="EJ2" i="199"/>
  <c r="EI2" i="199"/>
  <c r="EH2" i="199"/>
  <c r="EG2" i="199"/>
  <c r="EF2" i="199"/>
  <c r="EE2" i="199"/>
  <c r="ED2" i="199"/>
  <c r="EC2" i="199"/>
  <c r="EB2" i="199"/>
  <c r="EA2" i="199"/>
  <c r="DZ2" i="199"/>
  <c r="DY2" i="199"/>
  <c r="DX2" i="199"/>
  <c r="DW2" i="199"/>
  <c r="DV2" i="199"/>
  <c r="DU2" i="199"/>
  <c r="DT2" i="199"/>
  <c r="DS2" i="199"/>
  <c r="DR2" i="199"/>
  <c r="DQ2" i="199"/>
  <c r="DP2" i="199"/>
  <c r="DO2" i="199"/>
  <c r="DN2" i="199"/>
  <c r="DM2" i="199"/>
  <c r="DL2" i="199"/>
  <c r="DK2" i="199"/>
  <c r="DJ2" i="199"/>
  <c r="DI2" i="199"/>
  <c r="DH2" i="199"/>
  <c r="DG2" i="199"/>
  <c r="DF2" i="199"/>
  <c r="DE2" i="199"/>
  <c r="DD2" i="199"/>
  <c r="DC2" i="199"/>
  <c r="DB2" i="199"/>
  <c r="DA2" i="199"/>
  <c r="CZ2" i="199"/>
  <c r="CY2" i="199"/>
  <c r="CX2" i="199"/>
  <c r="CW2" i="199"/>
  <c r="CV2" i="199"/>
  <c r="CU2" i="199"/>
  <c r="CT2" i="199"/>
  <c r="CS2" i="199"/>
  <c r="CR2" i="199"/>
  <c r="CQ2" i="199"/>
  <c r="CP2" i="199"/>
  <c r="CO2" i="199"/>
  <c r="CN2" i="199"/>
  <c r="CM2" i="199"/>
  <c r="CL2" i="199"/>
  <c r="CK2" i="199"/>
  <c r="CJ2" i="199"/>
  <c r="CI2" i="199"/>
  <c r="CH2" i="199"/>
  <c r="CG2" i="199"/>
  <c r="CF2" i="199"/>
  <c r="CE2" i="199"/>
  <c r="CD2" i="199"/>
  <c r="CC2" i="199"/>
  <c r="CB2" i="199"/>
  <c r="CA2" i="199"/>
  <c r="BZ2" i="199"/>
  <c r="BY2" i="199"/>
  <c r="BX2" i="199"/>
  <c r="BW2" i="199"/>
  <c r="BV2" i="199"/>
  <c r="BU2" i="199"/>
  <c r="BT2" i="199"/>
  <c r="BS2" i="199"/>
  <c r="BR2" i="199"/>
  <c r="BQ2" i="199"/>
  <c r="BP2" i="199"/>
  <c r="BO2" i="199"/>
  <c r="BN2" i="199"/>
  <c r="BM2" i="199"/>
  <c r="BL2" i="199"/>
  <c r="BK2" i="199"/>
  <c r="BJ2" i="199"/>
  <c r="BI2" i="199"/>
  <c r="BH2" i="199"/>
  <c r="BG2" i="199"/>
  <c r="BF2" i="199"/>
  <c r="BE2" i="199"/>
  <c r="BD2" i="199"/>
  <c r="BC2" i="199"/>
  <c r="BB2" i="199"/>
  <c r="BA2" i="199"/>
  <c r="AZ2" i="199"/>
  <c r="AY2" i="199"/>
  <c r="AX2" i="199"/>
  <c r="AW2" i="199"/>
  <c r="AV2" i="199"/>
  <c r="AU2" i="199"/>
  <c r="AT2" i="199"/>
  <c r="AS2" i="199"/>
  <c r="AR2" i="199"/>
  <c r="AQ2" i="199"/>
  <c r="AP2" i="199"/>
  <c r="AO2" i="199"/>
  <c r="AN2" i="199"/>
  <c r="AM2" i="199"/>
  <c r="AL2" i="199"/>
  <c r="AK2" i="199"/>
  <c r="AJ2" i="199"/>
  <c r="AI2" i="199"/>
  <c r="AH2" i="199"/>
  <c r="AG2" i="199"/>
  <c r="AF2" i="199"/>
  <c r="AE2" i="199"/>
  <c r="AD2" i="199"/>
  <c r="AC2" i="199"/>
  <c r="AB2" i="199"/>
  <c r="AA2" i="199"/>
  <c r="Z2" i="199"/>
  <c r="Y2" i="199"/>
  <c r="X2" i="199"/>
  <c r="W2" i="199"/>
  <c r="V2" i="199"/>
  <c r="U2" i="199"/>
  <c r="T2" i="199"/>
  <c r="S2" i="199"/>
  <c r="R2" i="199"/>
  <c r="Q2" i="199"/>
  <c r="P2" i="199"/>
  <c r="O2" i="199"/>
  <c r="HB2" i="199"/>
  <c r="E81" i="197" l="1"/>
  <c r="E68" i="197"/>
  <c r="U5" i="198" l="1"/>
  <c r="F63" i="197" l="1"/>
  <c r="G50" i="198" l="1"/>
  <c r="S32" i="198"/>
  <c r="P22" i="198"/>
  <c r="P28" i="198"/>
  <c r="P29" i="198"/>
  <c r="P30" i="198"/>
  <c r="P31" i="198"/>
  <c r="P26" i="198"/>
  <c r="P27" i="198"/>
  <c r="S35" i="197" l="1"/>
  <c r="D9" i="198"/>
  <c r="D8" i="198"/>
  <c r="S32" i="197" l="1"/>
  <c r="S33" i="197"/>
  <c r="S34" i="197"/>
  <c r="S31" i="197"/>
  <c r="S30" i="197" l="1"/>
  <c r="E26" i="197"/>
  <c r="E28" i="197" s="1"/>
  <c r="B42" i="198" l="1"/>
  <c r="E19" i="198"/>
  <c r="P25" i="198"/>
  <c r="P24" i="198"/>
  <c r="P23" i="198"/>
  <c r="P32" i="198" s="1"/>
  <c r="J85" i="197"/>
  <c r="E85" i="197"/>
  <c r="F84" i="197"/>
  <c r="L84" i="197" s="1"/>
  <c r="F83" i="197"/>
  <c r="L83" i="197" s="1"/>
  <c r="F82" i="197"/>
  <c r="L82" i="197" s="1"/>
  <c r="F81" i="197"/>
  <c r="L81" i="197" s="1"/>
  <c r="F80" i="197"/>
  <c r="L80" i="197" s="1"/>
  <c r="F79" i="197"/>
  <c r="L79" i="197" s="1"/>
  <c r="F78" i="197"/>
  <c r="L78" i="197" s="1"/>
  <c r="F77" i="197"/>
  <c r="L77" i="197" s="1"/>
  <c r="F76" i="197"/>
  <c r="L76" i="197" s="1"/>
  <c r="J72" i="197"/>
  <c r="E72" i="197"/>
  <c r="F71" i="197"/>
  <c r="L71" i="197" s="1"/>
  <c r="F70" i="197"/>
  <c r="L70" i="197" s="1"/>
  <c r="F69" i="197"/>
  <c r="L69" i="197" s="1"/>
  <c r="F68" i="197"/>
  <c r="L68" i="197" s="1"/>
  <c r="F67" i="197"/>
  <c r="L67" i="197" s="1"/>
  <c r="F66" i="197"/>
  <c r="L66" i="197" s="1"/>
  <c r="F65" i="197"/>
  <c r="L65" i="197" s="1"/>
  <c r="F64" i="197"/>
  <c r="L64" i="197" s="1"/>
  <c r="L85" i="197" l="1"/>
  <c r="E41" i="197"/>
  <c r="C19" i="198"/>
  <c r="K81" i="197"/>
  <c r="K64" i="197"/>
  <c r="K63" i="197"/>
  <c r="L63" i="197"/>
  <c r="L72" i="197" s="1"/>
  <c r="K70" i="197"/>
  <c r="K77" i="197"/>
  <c r="K68" i="197"/>
  <c r="K80" i="197"/>
  <c r="F85" i="197"/>
  <c r="K67" i="197"/>
  <c r="K84" i="197"/>
  <c r="K71" i="197"/>
  <c r="F72" i="197"/>
  <c r="K76" i="197"/>
  <c r="K79" i="197"/>
  <c r="K83" i="197"/>
  <c r="K65" i="197"/>
  <c r="K66" i="197"/>
  <c r="K69" i="197"/>
  <c r="K78" i="197"/>
  <c r="K82" i="197"/>
  <c r="E13" i="198" l="1"/>
  <c r="K72" i="197"/>
  <c r="E24" i="197"/>
  <c r="K85" i="197"/>
  <c r="L88" i="19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沼崎 裕太</author>
  </authors>
  <commentList>
    <comment ref="D11" authorId="0" shapeId="0" xr:uid="{B94A763E-5F1A-42C8-A193-A067115D3DF0}">
      <text>
        <r>
          <rPr>
            <sz val="9"/>
            <color indexed="81"/>
            <rFont val="MS P ゴシック"/>
            <family val="3"/>
            <charset val="128"/>
          </rPr>
          <t>前年度の平均利用者数を記載すること。
ただし、開所から1か月未満の場合は定員の9割、
開所から6か月～1年未満の場合は直近6か月の平均利用者数、
開所から1年を経過し、前年度に1年間の実績がない場合は直近1年間の平均利用者数とすること。</t>
        </r>
      </text>
    </comment>
    <comment ref="G19" authorId="0" shapeId="0" xr:uid="{0DE907A8-A340-45FA-89CD-9E75D264A59C}">
      <text>
        <r>
          <rPr>
            <sz val="9"/>
            <color indexed="81"/>
            <rFont val="MS P ゴシック"/>
            <family val="3"/>
            <charset val="128"/>
          </rPr>
          <t>値引きがある場合は「値引額（合計）」欄に記載すること。
（下記の単価等の欄は値引を行わない）
税抜額が値引きされている場合は、消費税額を考慮した金額を記載すること</t>
        </r>
      </text>
    </comment>
    <comment ref="L22" authorId="0" shapeId="0" xr:uid="{E2D48A81-6570-4D9C-ADD1-1F596987150A}">
      <text>
        <r>
          <rPr>
            <sz val="9"/>
            <color indexed="81"/>
            <rFont val="MS P ゴシック"/>
            <family val="3"/>
            <charset val="128"/>
          </rPr>
          <t>必要に応じて、単位を修正しても構わない</t>
        </r>
      </text>
    </comment>
    <comment ref="M22" authorId="0" shapeId="0" xr:uid="{EFD67DCF-3B58-4223-8CCF-9135872606D5}">
      <text>
        <r>
          <rPr>
            <sz val="9"/>
            <color indexed="81"/>
            <rFont val="MS P ゴシック"/>
            <family val="3"/>
            <charset val="128"/>
          </rPr>
          <t>消費税込の単価を記載すること</t>
        </r>
      </text>
    </comment>
    <comment ref="S22" authorId="0" shapeId="0" xr:uid="{FB7579E8-3BFB-40A1-AF7F-F8E38050E6F7}">
      <text>
        <r>
          <rPr>
            <sz val="9"/>
            <color indexed="81"/>
            <rFont val="MS P ゴシック"/>
            <family val="3"/>
            <charset val="128"/>
          </rPr>
          <t>消費税込の金額を記載すること</t>
        </r>
      </text>
    </comment>
  </commentList>
</comments>
</file>

<file path=xl/sharedStrings.xml><?xml version="1.0" encoding="utf-8"?>
<sst xmlns="http://schemas.openxmlformats.org/spreadsheetml/2006/main" count="387" uniqueCount="343">
  <si>
    <t>合計</t>
    <rPh sb="0" eb="2">
      <t>ゴウケイ</t>
    </rPh>
    <phoneticPr fontId="11"/>
  </si>
  <si>
    <t>円</t>
    <rPh sb="0" eb="1">
      <t>エン</t>
    </rPh>
    <phoneticPr fontId="11"/>
  </si>
  <si>
    <t>法人名</t>
    <rPh sb="0" eb="2">
      <t>ホウジン</t>
    </rPh>
    <rPh sb="2" eb="3">
      <t>メイ</t>
    </rPh>
    <phoneticPr fontId="11"/>
  </si>
  <si>
    <t>【基本情報】</t>
    <rPh sb="1" eb="3">
      <t>キホン</t>
    </rPh>
    <rPh sb="3" eb="5">
      <t>ジョウホウ</t>
    </rPh>
    <phoneticPr fontId="11"/>
  </si>
  <si>
    <t>事業所名</t>
    <rPh sb="0" eb="3">
      <t>ジギョウショ</t>
    </rPh>
    <rPh sb="3" eb="4">
      <t>メイ</t>
    </rPh>
    <phoneticPr fontId="11"/>
  </si>
  <si>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1"/>
  </si>
  <si>
    <t>機器導入費用</t>
    <rPh sb="0" eb="2">
      <t>キキ</t>
    </rPh>
    <rPh sb="2" eb="4">
      <t>ドウニュウ</t>
    </rPh>
    <rPh sb="4" eb="6">
      <t>ヒヨウ</t>
    </rPh>
    <phoneticPr fontId="11"/>
  </si>
  <si>
    <t>数量</t>
    <rPh sb="0" eb="2">
      <t>スウリョウ</t>
    </rPh>
    <phoneticPr fontId="11"/>
  </si>
  <si>
    <t>No.</t>
    <phoneticPr fontId="11"/>
  </si>
  <si>
    <t>値引額（合計）</t>
    <rPh sb="0" eb="2">
      <t>ネビ</t>
    </rPh>
    <rPh sb="2" eb="3">
      <t>ガク</t>
    </rPh>
    <rPh sb="4" eb="6">
      <t>ゴウケイ</t>
    </rPh>
    <phoneticPr fontId="11"/>
  </si>
  <si>
    <t>初期設定に要する費用（合計）</t>
    <rPh sb="0" eb="2">
      <t>ショキ</t>
    </rPh>
    <rPh sb="2" eb="4">
      <t>セッテイ</t>
    </rPh>
    <rPh sb="5" eb="6">
      <t>ヨウ</t>
    </rPh>
    <rPh sb="8" eb="10">
      <t>ヒヨウ</t>
    </rPh>
    <rPh sb="11" eb="13">
      <t>ゴウケイ</t>
    </rPh>
    <phoneticPr fontId="11"/>
  </si>
  <si>
    <t>機器導入費用（合計）</t>
    <rPh sb="0" eb="2">
      <t>キキ</t>
    </rPh>
    <rPh sb="2" eb="4">
      <t>ドウニュウ</t>
    </rPh>
    <rPh sb="4" eb="6">
      <t>ヒヨウ</t>
    </rPh>
    <rPh sb="7" eb="9">
      <t>ゴウケイ</t>
    </rPh>
    <phoneticPr fontId="11"/>
  </si>
  <si>
    <t>実支出（予定）額：</t>
    <rPh sb="0" eb="1">
      <t>ジツ</t>
    </rPh>
    <rPh sb="4" eb="6">
      <t>ヨテイ</t>
    </rPh>
    <rPh sb="7" eb="8">
      <t>ガク</t>
    </rPh>
    <phoneticPr fontId="11"/>
  </si>
  <si>
    <t>人</t>
    <rPh sb="0" eb="1">
      <t>ヒト</t>
    </rPh>
    <phoneticPr fontId="11"/>
  </si>
  <si>
    <t>施設利用者数</t>
    <rPh sb="0" eb="2">
      <t>シセツ</t>
    </rPh>
    <rPh sb="2" eb="5">
      <t>リヨウシャ</t>
    </rPh>
    <rPh sb="5" eb="6">
      <t>スウ</t>
    </rPh>
    <phoneticPr fontId="11"/>
  </si>
  <si>
    <t>職員数（実数）</t>
    <rPh sb="0" eb="3">
      <t>ショクインスウ</t>
    </rPh>
    <rPh sb="4" eb="6">
      <t>ジッスウ</t>
    </rPh>
    <phoneticPr fontId="11"/>
  </si>
  <si>
    <t>※</t>
    <phoneticPr fontId="20"/>
  </si>
  <si>
    <t>台</t>
  </si>
  <si>
    <t>フリガナ</t>
    <phoneticPr fontId="11"/>
  </si>
  <si>
    <t>（補助実績）</t>
    <rPh sb="1" eb="3">
      <t>ホジョ</t>
    </rPh>
    <rPh sb="3" eb="5">
      <t>ジッセキ</t>
    </rPh>
    <phoneticPr fontId="11"/>
  </si>
  <si>
    <t>（補助年度）</t>
    <rPh sb="1" eb="3">
      <t>ホジョ</t>
    </rPh>
    <rPh sb="3" eb="5">
      <t>ネンド</t>
    </rPh>
    <phoneticPr fontId="11"/>
  </si>
  <si>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0"/>
  </si>
  <si>
    <t>１．経費計画</t>
    <rPh sb="2" eb="4">
      <t>ケイヒ</t>
    </rPh>
    <rPh sb="4" eb="6">
      <t>ケイカク</t>
    </rPh>
    <phoneticPr fontId="11"/>
  </si>
  <si>
    <t>見守り・コミュニケーション</t>
  </si>
  <si>
    <t>機器の特徴：</t>
    <rPh sb="0" eb="2">
      <t>キキ</t>
    </rPh>
    <rPh sb="3" eb="5">
      <t>トクチョウ</t>
    </rPh>
    <phoneticPr fontId="11"/>
  </si>
  <si>
    <t>２．事業計画</t>
    <rPh sb="2" eb="4">
      <t>ジギョウ</t>
    </rPh>
    <rPh sb="4" eb="6">
      <t>ケイカク</t>
    </rPh>
    <phoneticPr fontId="11"/>
  </si>
  <si>
    <t>きっかけ</t>
    <phoneticPr fontId="11"/>
  </si>
  <si>
    <t>目的</t>
    <rPh sb="0" eb="2">
      <t>モクテキ</t>
    </rPh>
    <phoneticPr fontId="11"/>
  </si>
  <si>
    <r>
      <t>（</t>
    </r>
    <r>
      <rPr>
        <sz val="8"/>
        <rFont val="ＭＳ Ｐゴシック"/>
        <family val="3"/>
        <charset val="128"/>
      </rPr>
      <t>※その他を選択した場合に記入　　　　</t>
    </r>
    <r>
      <rPr>
        <sz val="11"/>
        <rFont val="ＭＳ Ｐゴシック"/>
        <family val="3"/>
        <charset val="128"/>
      </rPr>
      <t>）</t>
    </r>
    <phoneticPr fontId="11"/>
  </si>
  <si>
    <t>（２）事業所が抱える課題</t>
    <rPh sb="3" eb="6">
      <t>ジギョウショ</t>
    </rPh>
    <rPh sb="7" eb="8">
      <t>カカ</t>
    </rPh>
    <rPh sb="10" eb="12">
      <t>カダイ</t>
    </rPh>
    <phoneticPr fontId="11"/>
  </si>
  <si>
    <t>（３）ロボット機器等を導入する業務内容（概要）　</t>
    <rPh sb="7" eb="9">
      <t>キキ</t>
    </rPh>
    <rPh sb="9" eb="10">
      <t>トウ</t>
    </rPh>
    <rPh sb="11" eb="13">
      <t>ドウニュウ</t>
    </rPh>
    <rPh sb="15" eb="17">
      <t>ギョウム</t>
    </rPh>
    <rPh sb="17" eb="19">
      <t>ナイヨウ</t>
    </rPh>
    <rPh sb="20" eb="22">
      <t>ガイヨウ</t>
    </rPh>
    <phoneticPr fontId="11"/>
  </si>
  <si>
    <t>（４）ロボット機器等導入前の定量的指標及びロボット機器等導入により想定される定量的指標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11"/>
  </si>
  <si>
    <t>業務内容</t>
    <rPh sb="0" eb="2">
      <t>ギョウム</t>
    </rPh>
    <rPh sb="2" eb="4">
      <t>ナイヨウ</t>
    </rPh>
    <phoneticPr fontId="11"/>
  </si>
  <si>
    <t>A.業務従事者数</t>
    <rPh sb="2" eb="4">
      <t>ギョウム</t>
    </rPh>
    <rPh sb="4" eb="7">
      <t>ジュウジシャ</t>
    </rPh>
    <rPh sb="7" eb="8">
      <t>スウ</t>
    </rPh>
    <phoneticPr fontId="20"/>
  </si>
  <si>
    <t>発生件数</t>
    <rPh sb="0" eb="2">
      <t>ハッセイ</t>
    </rPh>
    <rPh sb="2" eb="4">
      <t>ケンスウ</t>
    </rPh>
    <phoneticPr fontId="11"/>
  </si>
  <si>
    <t>１　移動・移乗・体位変換</t>
    <rPh sb="2" eb="4">
      <t>イドウ</t>
    </rPh>
    <rPh sb="5" eb="7">
      <t>イジョウ</t>
    </rPh>
    <rPh sb="8" eb="10">
      <t>タイイ</t>
    </rPh>
    <rPh sb="10" eb="12">
      <t>ヘンカン</t>
    </rPh>
    <phoneticPr fontId="11"/>
  </si>
  <si>
    <t>２　排泄介助・支援</t>
    <rPh sb="2" eb="4">
      <t>ハイセツ</t>
    </rPh>
    <rPh sb="4" eb="6">
      <t>カイジョ</t>
    </rPh>
    <rPh sb="7" eb="9">
      <t>シエン</t>
    </rPh>
    <phoneticPr fontId="11"/>
  </si>
  <si>
    <t>３　生活自立支援（※1）</t>
    <rPh sb="2" eb="4">
      <t>セイカツ</t>
    </rPh>
    <rPh sb="4" eb="6">
      <t>ジリツ</t>
    </rPh>
    <rPh sb="6" eb="8">
      <t>シエン</t>
    </rPh>
    <phoneticPr fontId="11"/>
  </si>
  <si>
    <t>４　行動上の問題への対応（※2）</t>
    <rPh sb="2" eb="5">
      <t>コウドウジョウ</t>
    </rPh>
    <rPh sb="6" eb="8">
      <t>モンダイ</t>
    </rPh>
    <rPh sb="10" eb="12">
      <t>タイオウ</t>
    </rPh>
    <phoneticPr fontId="11"/>
  </si>
  <si>
    <t>５　その他の直接介護</t>
    <rPh sb="4" eb="5">
      <t>タ</t>
    </rPh>
    <rPh sb="6" eb="8">
      <t>チョクセツ</t>
    </rPh>
    <rPh sb="8" eb="10">
      <t>カイゴ</t>
    </rPh>
    <phoneticPr fontId="11"/>
  </si>
  <si>
    <t>６　巡回・移動</t>
    <rPh sb="2" eb="4">
      <t>ジュンカイ</t>
    </rPh>
    <rPh sb="5" eb="7">
      <t>イドウ</t>
    </rPh>
    <phoneticPr fontId="11"/>
  </si>
  <si>
    <t>７　記録・文書作成・連絡調整等（※3）</t>
    <rPh sb="2" eb="4">
      <t>キロク</t>
    </rPh>
    <rPh sb="5" eb="7">
      <t>ブンショ</t>
    </rPh>
    <rPh sb="7" eb="9">
      <t>サクセイ</t>
    </rPh>
    <rPh sb="10" eb="12">
      <t>レンラク</t>
    </rPh>
    <rPh sb="12" eb="14">
      <t>チョウセイ</t>
    </rPh>
    <rPh sb="14" eb="15">
      <t>トウ</t>
    </rPh>
    <phoneticPr fontId="11"/>
  </si>
  <si>
    <t>８　見守り機器の使用・確認</t>
    <rPh sb="2" eb="4">
      <t>ミマモ</t>
    </rPh>
    <rPh sb="5" eb="7">
      <t>キキ</t>
    </rPh>
    <rPh sb="8" eb="10">
      <t>シヨウ</t>
    </rPh>
    <rPh sb="11" eb="13">
      <t>カクニン</t>
    </rPh>
    <phoneticPr fontId="11"/>
  </si>
  <si>
    <t>９　その他の間接業務</t>
    <rPh sb="4" eb="5">
      <t>タ</t>
    </rPh>
    <rPh sb="6" eb="8">
      <t>カンセツ</t>
    </rPh>
    <rPh sb="8" eb="10">
      <t>ギョウム</t>
    </rPh>
    <phoneticPr fontId="11"/>
  </si>
  <si>
    <t>A.業務従事者数</t>
    <phoneticPr fontId="20"/>
  </si>
  <si>
    <t>　年間業務時間数想定削減率（％）</t>
    <rPh sb="1" eb="3">
      <t>ネンカン</t>
    </rPh>
    <rPh sb="3" eb="5">
      <t>ギョウム</t>
    </rPh>
    <rPh sb="5" eb="8">
      <t>ジカンスウ</t>
    </rPh>
    <rPh sb="8" eb="10">
      <t>ソウテイ</t>
    </rPh>
    <rPh sb="10" eb="12">
      <t>サクゲン</t>
    </rPh>
    <rPh sb="12" eb="13">
      <t>リツ</t>
    </rPh>
    <phoneticPr fontId="11"/>
  </si>
  <si>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1"/>
  </si>
  <si>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</si>
  <si>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1"/>
  </si>
  <si>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1"/>
  </si>
  <si>
    <t>　　　※実際にかかる費用の総額を記載</t>
    <phoneticPr fontId="11"/>
  </si>
  <si>
    <t>（４）主な導入機器内容（種別・機器名等）</t>
    <rPh sb="3" eb="4">
      <t>オモ</t>
    </rPh>
    <rPh sb="5" eb="7">
      <t>ドウニュウ</t>
    </rPh>
    <rPh sb="7" eb="9">
      <t>キキ</t>
    </rPh>
    <rPh sb="9" eb="11">
      <t>ナイヨウ</t>
    </rPh>
    <rPh sb="12" eb="14">
      <t>シュベツ</t>
    </rPh>
    <rPh sb="15" eb="18">
      <t>キキメイ</t>
    </rPh>
    <rPh sb="18" eb="19">
      <t>トウ</t>
    </rPh>
    <phoneticPr fontId="11"/>
  </si>
  <si>
    <t>機器の種別：</t>
    <rPh sb="0" eb="2">
      <t>キキ</t>
    </rPh>
    <rPh sb="3" eb="5">
      <t>シュベツ</t>
    </rPh>
    <phoneticPr fontId="11"/>
  </si>
  <si>
    <t>　　　移乗介護</t>
    <rPh sb="3" eb="5">
      <t>イジョウ</t>
    </rPh>
    <rPh sb="5" eb="7">
      <t>カイゴ</t>
    </rPh>
    <phoneticPr fontId="11"/>
  </si>
  <si>
    <t>排泄支援</t>
  </si>
  <si>
    <t>入浴支援</t>
  </si>
  <si>
    <t>　　　移動支援</t>
    <rPh sb="3" eb="5">
      <t>イドウ</t>
    </rPh>
    <rPh sb="5" eb="7">
      <t>シエン</t>
    </rPh>
    <phoneticPr fontId="11"/>
  </si>
  <si>
    <t>　　  機器名：</t>
    <rPh sb="4" eb="7">
      <t>キキメイ</t>
    </rPh>
    <phoneticPr fontId="11"/>
  </si>
  <si>
    <t>（１）機器を導入することにしたきっかけ及び目的（複数回答可）</t>
    <rPh sb="19" eb="20">
      <t>オヨ</t>
    </rPh>
    <phoneticPr fontId="11"/>
  </si>
  <si>
    <t>　①　前記２（３）に係る現在（ロボット機器等導入前）の業務時間内訳</t>
    <rPh sb="3" eb="5">
      <t>ゼンキ</t>
    </rPh>
    <rPh sb="10" eb="11">
      <t>カカ</t>
    </rPh>
    <rPh sb="12" eb="14">
      <t>ゲンザイ</t>
    </rPh>
    <rPh sb="19" eb="21">
      <t>キキ</t>
    </rPh>
    <rPh sb="21" eb="22">
      <t>トウ</t>
    </rPh>
    <rPh sb="22" eb="25">
      <t>ドウニュウマエ</t>
    </rPh>
    <rPh sb="27" eb="29">
      <t>ギョウム</t>
    </rPh>
    <rPh sb="29" eb="31">
      <t>ジカン</t>
    </rPh>
    <rPh sb="31" eb="33">
      <t>ウチワケ</t>
    </rPh>
    <phoneticPr fontId="11"/>
  </si>
  <si>
    <t>D. 1件当たりの
平均処理時間（分）</t>
    <rPh sb="4" eb="5">
      <t>ケン</t>
    </rPh>
    <rPh sb="5" eb="6">
      <t>ア</t>
    </rPh>
    <rPh sb="10" eb="12">
      <t>ヘイキン</t>
    </rPh>
    <rPh sb="12" eb="14">
      <t>ショリ</t>
    </rPh>
    <rPh sb="14" eb="16">
      <t>ジカン</t>
    </rPh>
    <rPh sb="17" eb="18">
      <t>フン</t>
    </rPh>
    <phoneticPr fontId="11"/>
  </si>
  <si>
    <t>人時間
E（A×C×D）</t>
    <rPh sb="0" eb="1">
      <t>ヒト</t>
    </rPh>
    <rPh sb="1" eb="3">
      <t>ジカン</t>
    </rPh>
    <phoneticPr fontId="11"/>
  </si>
  <si>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（C×D／A）</t>
    </r>
    <rPh sb="1" eb="2">
      <t>ヒト</t>
    </rPh>
    <rPh sb="6" eb="8">
      <t>ギョウム</t>
    </rPh>
    <rPh sb="8" eb="10">
      <t>ジカン</t>
    </rPh>
    <phoneticPr fontId="11"/>
  </si>
  <si>
    <t>B.ひと月当たり</t>
    <rPh sb="4" eb="5">
      <t>ツキ</t>
    </rPh>
    <rPh sb="5" eb="6">
      <t>ア</t>
    </rPh>
    <phoneticPr fontId="11"/>
  </si>
  <si>
    <t>C.年間発生件数（B×12）</t>
    <rPh sb="2" eb="4">
      <t>ネンカン</t>
    </rPh>
    <rPh sb="4" eb="6">
      <t>ハッセイ</t>
    </rPh>
    <rPh sb="6" eb="8">
      <t>ケンスウ</t>
    </rPh>
    <phoneticPr fontId="11"/>
  </si>
  <si>
    <t>直接介護</t>
    <rPh sb="0" eb="2">
      <t>チョクセツ</t>
    </rPh>
    <rPh sb="2" eb="4">
      <t>カイゴ</t>
    </rPh>
    <phoneticPr fontId="11"/>
  </si>
  <si>
    <t>間接業務</t>
    <rPh sb="0" eb="2">
      <t>カンセツ</t>
    </rPh>
    <rPh sb="2" eb="4">
      <t>ギョウム</t>
    </rPh>
    <phoneticPr fontId="11"/>
  </si>
  <si>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11"/>
  </si>
  <si>
    <t>D. 1件当たりの
平均処理時間（分）</t>
    <phoneticPr fontId="11"/>
  </si>
  <si>
    <t>人時間
E（A×C×D）</t>
    <phoneticPr fontId="11"/>
  </si>
  <si>
    <r>
      <t>職員数（常勤換算数）</t>
    </r>
    <r>
      <rPr>
        <sz val="8"/>
        <rFont val="ＭＳ Ｐゴシック"/>
        <family val="3"/>
        <charset val="128"/>
        <scheme val="minor"/>
      </rPr>
      <t>　【「従事者の１ヶ月の勤務延時間数」／「事業所等が定めている、常勤の従事者が勤務すべき１週間の時間数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エン</t>
    </rPh>
    <rPh sb="24" eb="26">
      <t>ジカン</t>
    </rPh>
    <rPh sb="26" eb="27">
      <t>スウ</t>
    </rPh>
    <rPh sb="30" eb="33">
      <t>ジギョウショ</t>
    </rPh>
    <rPh sb="33" eb="34">
      <t>トウ</t>
    </rPh>
    <rPh sb="35" eb="36">
      <t>サダ</t>
    </rPh>
    <rPh sb="41" eb="43">
      <t>ジョウキン</t>
    </rPh>
    <rPh sb="44" eb="47">
      <t>ジュウジシャ</t>
    </rPh>
    <rPh sb="48" eb="50">
      <t>キンム</t>
    </rPh>
    <rPh sb="54" eb="56">
      <t>シュウカン</t>
    </rPh>
    <rPh sb="57" eb="60">
      <t>ジカンスウ</t>
    </rPh>
    <rPh sb="65" eb="66">
      <t>シュウ</t>
    </rPh>
    <rPh sb="70" eb="72">
      <t>サンシュツ</t>
    </rPh>
    <rPh sb="73" eb="75">
      <t>サンキュウ</t>
    </rPh>
    <rPh sb="76" eb="78">
      <t>イクキュウ</t>
    </rPh>
    <rPh sb="79" eb="81">
      <t>キュウショク</t>
    </rPh>
    <rPh sb="82" eb="83">
      <t>ノゾ</t>
    </rPh>
    <phoneticPr fontId="11"/>
  </si>
  <si>
    <t>障害福祉分野における介護ロボット等導入計画書</t>
    <rPh sb="0" eb="2">
      <t>ショウガイ</t>
    </rPh>
    <rPh sb="2" eb="4">
      <t>フクシ</t>
    </rPh>
    <rPh sb="4" eb="6">
      <t>ブンヤ</t>
    </rPh>
    <rPh sb="10" eb="12">
      <t>カイゴ</t>
    </rPh>
    <rPh sb="16" eb="17">
      <t>トウ</t>
    </rPh>
    <rPh sb="17" eb="19">
      <t>ドウニュウ</t>
    </rPh>
    <rPh sb="19" eb="21">
      <t>ケイカク</t>
    </rPh>
    <rPh sb="21" eb="22">
      <t>ショ</t>
    </rPh>
    <phoneticPr fontId="20"/>
  </si>
  <si>
    <t>　千葉県からの求めがあった場合は、ロボット等導入の効果分析や事例の公表等に対応する。</t>
    <rPh sb="1" eb="4">
      <t>チバケン</t>
    </rPh>
    <rPh sb="7" eb="8">
      <t>モト</t>
    </rPh>
    <rPh sb="13" eb="15">
      <t>バアイ</t>
    </rPh>
    <rPh sb="21" eb="22">
      <t>トウ</t>
    </rPh>
    <rPh sb="22" eb="24">
      <t>ドウニュウ</t>
    </rPh>
    <rPh sb="25" eb="27">
      <t>コウカ</t>
    </rPh>
    <rPh sb="27" eb="29">
      <t>ブンセキ</t>
    </rPh>
    <rPh sb="30" eb="32">
      <t>ジレイ</t>
    </rPh>
    <rPh sb="33" eb="35">
      <t>コウヒョウ</t>
    </rPh>
    <rPh sb="35" eb="36">
      <t>トウ</t>
    </rPh>
    <rPh sb="37" eb="39">
      <t>タイオウ</t>
    </rPh>
    <phoneticPr fontId="20"/>
  </si>
  <si>
    <t>（１）補助対象経費の実支出（予定）額　</t>
    <rPh sb="3" eb="5">
      <t>ホジョ</t>
    </rPh>
    <rPh sb="5" eb="7">
      <t>タイショウ</t>
    </rPh>
    <rPh sb="7" eb="9">
      <t>ケイヒ</t>
    </rPh>
    <rPh sb="10" eb="11">
      <t>ジツ</t>
    </rPh>
    <rPh sb="14" eb="16">
      <t>ヨテイ</t>
    </rPh>
    <rPh sb="17" eb="18">
      <t>ガク</t>
    </rPh>
    <phoneticPr fontId="11"/>
  </si>
  <si>
    <t>（３）補助所要額</t>
    <rPh sb="3" eb="5">
      <t>ホジョ</t>
    </rPh>
    <rPh sb="5" eb="8">
      <t>ショヨウガク</t>
    </rPh>
    <phoneticPr fontId="11"/>
  </si>
  <si>
    <r>
      <t>　　　</t>
    </r>
    <r>
      <rPr>
        <sz val="11"/>
        <color theme="1"/>
        <rFont val="ＭＳ Ｐゴシック"/>
        <family val="3"/>
        <charset val="128"/>
        <scheme val="minor"/>
      </rPr>
      <t>※【1-(2)×3/4にて算出（千円未満切捨）】</t>
    </r>
    <phoneticPr fontId="11"/>
  </si>
  <si>
    <t>第１号様式別紙２</t>
    <rPh sb="0" eb="1">
      <t>ダイ</t>
    </rPh>
    <rPh sb="2" eb="3">
      <t>ゴウ</t>
    </rPh>
    <rPh sb="3" eb="5">
      <t>ヨウシキ</t>
    </rPh>
    <rPh sb="5" eb="7">
      <t>ベッシ</t>
    </rPh>
    <phoneticPr fontId="11"/>
  </si>
  <si>
    <t>第１号様式別紙３</t>
    <rPh sb="0" eb="1">
      <t>ダイ</t>
    </rPh>
    <rPh sb="2" eb="3">
      <t>ゴウ</t>
    </rPh>
    <rPh sb="3" eb="5">
      <t>ヨウシキ</t>
    </rPh>
    <rPh sb="5" eb="7">
      <t>ベッシ</t>
    </rPh>
    <phoneticPr fontId="11"/>
  </si>
  <si>
    <t>（２）補助基本額</t>
    <rPh sb="3" eb="5">
      <t>ホジョ</t>
    </rPh>
    <rPh sb="5" eb="7">
      <t>キホン</t>
    </rPh>
    <rPh sb="7" eb="8">
      <t>ガク</t>
    </rPh>
    <phoneticPr fontId="11"/>
  </si>
  <si>
    <t>　　　※施設・事業所別の補助基準額（障害者支援施設：210万円、グループホーム：150万円、その他事業所：120万円）以下の場合は、１－（１）の金額を記入</t>
    <rPh sb="14" eb="16">
      <t>キジュン</t>
    </rPh>
    <rPh sb="59" eb="61">
      <t>イカ</t>
    </rPh>
    <rPh sb="62" eb="64">
      <t>バアイ</t>
    </rPh>
    <rPh sb="72" eb="74">
      <t>キンガク</t>
    </rPh>
    <rPh sb="75" eb="77">
      <t>キニュウ</t>
    </rPh>
    <phoneticPr fontId="11"/>
  </si>
  <si>
    <t>（１）障害福祉分野のロボット等の導入に伴う経費</t>
    <phoneticPr fontId="11"/>
  </si>
  <si>
    <t>（２）見守り機器の導入に伴う通信環境整備に係る経費（障害者支援施設、グループホームのみ）</t>
    <phoneticPr fontId="11"/>
  </si>
  <si>
    <t>通信環境整備費用（合計）</t>
    <rPh sb="0" eb="2">
      <t>ツウシン</t>
    </rPh>
    <rPh sb="2" eb="4">
      <t>カンキョウ</t>
    </rPh>
    <rPh sb="4" eb="6">
      <t>セイビ</t>
    </rPh>
    <rPh sb="6" eb="8">
      <t>ヒヨウ</t>
    </rPh>
    <rPh sb="9" eb="11">
      <t>ゴウケイ</t>
    </rPh>
    <phoneticPr fontId="11"/>
  </si>
  <si>
    <t>費用合計</t>
    <rPh sb="0" eb="2">
      <t>ヒヨウ</t>
    </rPh>
    <rPh sb="2" eb="4">
      <t>ゴウケイ</t>
    </rPh>
    <phoneticPr fontId="11"/>
  </si>
  <si>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11"/>
  </si>
  <si>
    <t>（５）見守り機器の導入に伴う通信環境整備に係る経費（障害者支援施設、グループホームのみ）</t>
    <phoneticPr fontId="11"/>
  </si>
  <si>
    <t>障害者支援施設</t>
    <phoneticPr fontId="11"/>
  </si>
  <si>
    <t>グループホーム</t>
    <phoneticPr fontId="11"/>
  </si>
  <si>
    <t>移乗介護</t>
    <rPh sb="0" eb="4">
      <t>イジョウカイゴ</t>
    </rPh>
    <phoneticPr fontId="11"/>
  </si>
  <si>
    <t>排泄支援</t>
    <rPh sb="0" eb="4">
      <t>ハイセツシエン</t>
    </rPh>
    <phoneticPr fontId="11"/>
  </si>
  <si>
    <t>入浴支援</t>
    <rPh sb="0" eb="4">
      <t>ニュウヨクシエン</t>
    </rPh>
    <phoneticPr fontId="11"/>
  </si>
  <si>
    <t>移動支援</t>
    <rPh sb="0" eb="4">
      <t>イドウシエン</t>
    </rPh>
    <phoneticPr fontId="11"/>
  </si>
  <si>
    <t>見守り・コミュニケーション</t>
    <rPh sb="0" eb="2">
      <t>ミマモ</t>
    </rPh>
    <phoneticPr fontId="11"/>
  </si>
  <si>
    <t>導入内容</t>
    <rPh sb="0" eb="4">
      <t>ドウニュウナイヨウ</t>
    </rPh>
    <phoneticPr fontId="11"/>
  </si>
  <si>
    <t>きっかけ</t>
    <phoneticPr fontId="11"/>
  </si>
  <si>
    <t>目的</t>
    <rPh sb="0" eb="2">
      <t>モクテキ</t>
    </rPh>
    <phoneticPr fontId="11"/>
  </si>
  <si>
    <t>法人名</t>
    <rPh sb="0" eb="2">
      <t>ホウジン</t>
    </rPh>
    <rPh sb="2" eb="3">
      <t>メイ</t>
    </rPh>
    <phoneticPr fontId="53"/>
  </si>
  <si>
    <t>代表者職名</t>
    <rPh sb="0" eb="3">
      <t>ダイヒョウシャ</t>
    </rPh>
    <rPh sb="3" eb="5">
      <t>ショクメイ</t>
    </rPh>
    <rPh sb="4" eb="5">
      <t>メイ</t>
    </rPh>
    <phoneticPr fontId="53"/>
  </si>
  <si>
    <t>代表者氏名</t>
    <rPh sb="0" eb="3">
      <t>ダイヒョウシャ</t>
    </rPh>
    <rPh sb="3" eb="5">
      <t>シメイ</t>
    </rPh>
    <rPh sb="4" eb="5">
      <t>メイ</t>
    </rPh>
    <phoneticPr fontId="53"/>
  </si>
  <si>
    <t>法人〒</t>
    <rPh sb="0" eb="2">
      <t>ホウジン</t>
    </rPh>
    <phoneticPr fontId="53"/>
  </si>
  <si>
    <t>法人所在地</t>
    <rPh sb="0" eb="5">
      <t>ホウジンショザイチ</t>
    </rPh>
    <phoneticPr fontId="11"/>
  </si>
  <si>
    <t>事業所名</t>
    <rPh sb="0" eb="3">
      <t>ジギョウショ</t>
    </rPh>
    <rPh sb="3" eb="4">
      <t>メイ</t>
    </rPh>
    <phoneticPr fontId="53"/>
  </si>
  <si>
    <t>事業所番号</t>
    <rPh sb="0" eb="5">
      <t>ジギョウショバンゴウ</t>
    </rPh>
    <phoneticPr fontId="53"/>
  </si>
  <si>
    <t>サービス種別</t>
    <rPh sb="4" eb="6">
      <t>シュベツ</t>
    </rPh>
    <phoneticPr fontId="11"/>
  </si>
  <si>
    <t>定員</t>
    <rPh sb="0" eb="2">
      <t>テイイン</t>
    </rPh>
    <phoneticPr fontId="11"/>
  </si>
  <si>
    <t>事業所〒</t>
    <rPh sb="0" eb="3">
      <t>ジギョウショ</t>
    </rPh>
    <phoneticPr fontId="11"/>
  </si>
  <si>
    <t>事業所所在地</t>
    <rPh sb="0" eb="3">
      <t>ジギョウショ</t>
    </rPh>
    <rPh sb="3" eb="6">
      <t>ショザイチ</t>
    </rPh>
    <phoneticPr fontId="53"/>
  </si>
  <si>
    <t>担当者氏名</t>
    <rPh sb="0" eb="3">
      <t>タントウシャ</t>
    </rPh>
    <rPh sb="3" eb="5">
      <t>シメイ</t>
    </rPh>
    <rPh sb="4" eb="5">
      <t>メイ</t>
    </rPh>
    <phoneticPr fontId="53"/>
  </si>
  <si>
    <t>電話番号</t>
    <rPh sb="0" eb="2">
      <t>デンワ</t>
    </rPh>
    <rPh sb="2" eb="4">
      <t>バンゴウ</t>
    </rPh>
    <phoneticPr fontId="53"/>
  </si>
  <si>
    <t>メールアドレス</t>
  </si>
  <si>
    <t>導入機器名</t>
    <rPh sb="0" eb="5">
      <t>ドウニュウキキメイ</t>
    </rPh>
    <phoneticPr fontId="55"/>
  </si>
  <si>
    <t>機器種別</t>
    <rPh sb="0" eb="4">
      <t>キキシュベツ</t>
    </rPh>
    <phoneticPr fontId="55"/>
  </si>
  <si>
    <t>移乗介護</t>
    <rPh sb="0" eb="4">
      <t>イジョウカイゴ</t>
    </rPh>
    <phoneticPr fontId="55"/>
  </si>
  <si>
    <t>排泄支援</t>
    <rPh sb="0" eb="4">
      <t>ハイセツシエン</t>
    </rPh>
    <phoneticPr fontId="55"/>
  </si>
  <si>
    <t>入浴支援</t>
    <rPh sb="0" eb="4">
      <t>ニュウヨクシエン</t>
    </rPh>
    <phoneticPr fontId="55"/>
  </si>
  <si>
    <t>移動支援</t>
    <rPh sb="0" eb="2">
      <t>イドウ</t>
    </rPh>
    <rPh sb="2" eb="4">
      <t>シエン</t>
    </rPh>
    <phoneticPr fontId="55"/>
  </si>
  <si>
    <t>見守り・コミュニケーション</t>
    <rPh sb="0" eb="2">
      <t>ミマモ</t>
    </rPh>
    <phoneticPr fontId="55"/>
  </si>
  <si>
    <t>複数見積</t>
    <rPh sb="0" eb="4">
      <t>フクスウミツ</t>
    </rPh>
    <phoneticPr fontId="55"/>
  </si>
  <si>
    <t>賃金改善</t>
    <rPh sb="0" eb="4">
      <t>チンギンカイゼン</t>
    </rPh>
    <phoneticPr fontId="55"/>
  </si>
  <si>
    <t>公表</t>
    <rPh sb="0" eb="2">
      <t>コウヒョウ</t>
    </rPh>
    <phoneticPr fontId="55"/>
  </si>
  <si>
    <t>処遇改善</t>
    <rPh sb="0" eb="4">
      <t>ショグウカイゼン</t>
    </rPh>
    <phoneticPr fontId="55"/>
  </si>
  <si>
    <t>機器の特徴</t>
    <rPh sb="0" eb="2">
      <t>キキ</t>
    </rPh>
    <rPh sb="3" eb="5">
      <t>トクチョウ</t>
    </rPh>
    <phoneticPr fontId="55"/>
  </si>
  <si>
    <t>業務時間削減率</t>
    <phoneticPr fontId="55"/>
  </si>
  <si>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0"/>
  </si>
  <si>
    <r>
      <t>　ロボット等導入によって得られた生産性向上による業務効率化及び職員の業務負担軽減により超過勤務手当等の経費に金銭的剰余が出た場合には、</t>
    </r>
    <r>
      <rPr>
        <sz val="11"/>
        <rFont val="ＭＳ Ｐゴシック"/>
        <family val="3"/>
        <charset val="128"/>
        <scheme val="minor"/>
      </rPr>
      <t xml:space="preserve">
　当該費用を利用者が受ける障害福祉サービスの質の向上や職員の賃金改善に資する取組に適切に使用するとともに、その旨を職員等に周知する。</t>
    </r>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20"/>
  </si>
  <si>
    <t>単価（税込）</t>
    <rPh sb="0" eb="2">
      <t>タンカ</t>
    </rPh>
    <rPh sb="3" eb="5">
      <t>ゼイコミ</t>
    </rPh>
    <phoneticPr fontId="11"/>
  </si>
  <si>
    <t>初期設定に要する費用（税込）</t>
    <rPh sb="0" eb="2">
      <t>ショキ</t>
    </rPh>
    <rPh sb="2" eb="4">
      <t>セッテイ</t>
    </rPh>
    <rPh sb="5" eb="6">
      <t>ヨウ</t>
    </rPh>
    <rPh sb="8" eb="10">
      <t>ヒヨウ</t>
    </rPh>
    <rPh sb="11" eb="13">
      <t>ゼイコミ</t>
    </rPh>
    <phoneticPr fontId="11"/>
  </si>
  <si>
    <t>金額（税込）</t>
    <rPh sb="0" eb="2">
      <t>キンガク</t>
    </rPh>
    <rPh sb="3" eb="5">
      <t>ゼイコミ</t>
    </rPh>
    <phoneticPr fontId="11"/>
  </si>
  <si>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11"/>
  </si>
  <si>
    <t>導入内容（機器名・型番等）</t>
    <rPh sb="0" eb="2">
      <t>ドウニュウ</t>
    </rPh>
    <rPh sb="2" eb="4">
      <t>ナイヨウ</t>
    </rPh>
    <rPh sb="5" eb="7">
      <t>キキ</t>
    </rPh>
    <rPh sb="7" eb="8">
      <t>メイ</t>
    </rPh>
    <rPh sb="9" eb="11">
      <t>カタバン</t>
    </rPh>
    <rPh sb="11" eb="12">
      <t>トウ</t>
    </rPh>
    <phoneticPr fontId="11"/>
  </si>
  <si>
    <t>機器番号</t>
    <rPh sb="0" eb="4">
      <t>キキバンゴウ</t>
    </rPh>
    <phoneticPr fontId="11"/>
  </si>
  <si>
    <t>機器番号</t>
    <rPh sb="0" eb="4">
      <t>キキバンゴウ</t>
    </rPh>
    <phoneticPr fontId="11"/>
  </si>
  <si>
    <t>社会福祉法人ちば会</t>
    <rPh sb="0" eb="6">
      <t>シャカイフクシホウジン</t>
    </rPh>
    <rPh sb="8" eb="9">
      <t>カイ</t>
    </rPh>
    <phoneticPr fontId="11"/>
  </si>
  <si>
    <t>グループホームちば園</t>
    <rPh sb="9" eb="10">
      <t>エン</t>
    </rPh>
    <phoneticPr fontId="11"/>
  </si>
  <si>
    <t>ｼｬｶｲﾌｸｼﾎｳｼﾞﾝﾁﾊﾞｶｲ</t>
    <phoneticPr fontId="11"/>
  </si>
  <si>
    <t>ｸﾞﾙｰﾌﾟﾎｰﾑﾁﾊﾞｴﾝ</t>
    <phoneticPr fontId="11"/>
  </si>
  <si>
    <t>グループホーム</t>
  </si>
  <si>
    <t>あり</t>
  </si>
  <si>
    <t>令和５年度</t>
  </si>
  <si>
    <t>離床センサー　B011</t>
    <rPh sb="0" eb="2">
      <t>リショウ</t>
    </rPh>
    <phoneticPr fontId="11"/>
  </si>
  <si>
    <t>個</t>
    <rPh sb="0" eb="1">
      <t>コ</t>
    </rPh>
    <phoneticPr fontId="11"/>
  </si>
  <si>
    <t>令和元年度</t>
    <rPh sb="0" eb="2">
      <t>レイワ</t>
    </rPh>
    <rPh sb="2" eb="5">
      <t>ガンネンド</t>
    </rPh>
    <phoneticPr fontId="11"/>
  </si>
  <si>
    <t>令和２年度</t>
    <rPh sb="0" eb="2">
      <t>レイワ</t>
    </rPh>
    <rPh sb="3" eb="5">
      <t>ネンド</t>
    </rPh>
    <phoneticPr fontId="11"/>
  </si>
  <si>
    <t>令和３年度</t>
    <rPh sb="0" eb="2">
      <t>レイワ</t>
    </rPh>
    <rPh sb="3" eb="5">
      <t>ネンド</t>
    </rPh>
    <phoneticPr fontId="11"/>
  </si>
  <si>
    <t>令和４年度</t>
    <rPh sb="0" eb="2">
      <t>レイワ</t>
    </rPh>
    <rPh sb="3" eb="5">
      <t>ネンド</t>
    </rPh>
    <phoneticPr fontId="11"/>
  </si>
  <si>
    <t>令和５年度</t>
    <rPh sb="0" eb="2">
      <t>レイワ</t>
    </rPh>
    <rPh sb="3" eb="5">
      <t>ネンド</t>
    </rPh>
    <phoneticPr fontId="11"/>
  </si>
  <si>
    <r>
      <t>参考情報：令和元年度から令和５年度に係るロボット等導入支援事業補助実績</t>
    </r>
    <r>
      <rPr>
        <sz val="9"/>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11"/>
  </si>
  <si>
    <t>R1</t>
    <phoneticPr fontId="11"/>
  </si>
  <si>
    <t>R2</t>
    <phoneticPr fontId="11"/>
  </si>
  <si>
    <t>R3</t>
    <phoneticPr fontId="11"/>
  </si>
  <si>
    <t>R4</t>
    <phoneticPr fontId="11"/>
  </si>
  <si>
    <t>R5</t>
    <phoneticPr fontId="11"/>
  </si>
  <si>
    <t>（機器本体）対象経費の実支出額</t>
    <rPh sb="1" eb="3">
      <t>キキ</t>
    </rPh>
    <rPh sb="3" eb="5">
      <t>ホンタイ</t>
    </rPh>
    <rPh sb="6" eb="8">
      <t>タイショウ</t>
    </rPh>
    <rPh sb="8" eb="10">
      <t>ケイヒ</t>
    </rPh>
    <rPh sb="11" eb="15">
      <t>ジツシシュツガク</t>
    </rPh>
    <phoneticPr fontId="55"/>
  </si>
  <si>
    <t>（通信環境）対象経費の実支出額</t>
    <rPh sb="6" eb="8">
      <t>タイショウ</t>
    </rPh>
    <rPh sb="8" eb="10">
      <t>ケイヒ</t>
    </rPh>
    <rPh sb="11" eb="15">
      <t>ジツシシュツガク</t>
    </rPh>
    <phoneticPr fontId="55"/>
  </si>
  <si>
    <t>ベッドにかかる荷重の変化を感知し、利用者がベッドから起き上がったり、離れたりした際、遠隔で通知することができる。</t>
    <rPh sb="17" eb="20">
      <t>リヨウシャ</t>
    </rPh>
    <rPh sb="26" eb="27">
      <t>オ</t>
    </rPh>
    <rPh sb="28" eb="29">
      <t>ア</t>
    </rPh>
    <rPh sb="34" eb="35">
      <t>ハナ</t>
    </rPh>
    <rPh sb="40" eb="41">
      <t>サイ</t>
    </rPh>
    <rPh sb="42" eb="44">
      <t>エンカク</t>
    </rPh>
    <rPh sb="45" eb="47">
      <t>ツウチ</t>
    </rPh>
    <phoneticPr fontId="11"/>
  </si>
  <si>
    <t>利用者の離脱やベッドからの転落等のインシデントが発生している。
特に夜間帯や早朝の時間帯においては速やかな発見ができないことがある。
また、利用者の状態によっては巡回の回数を増やすなどして対応する必要がある。</t>
    <rPh sb="0" eb="3">
      <t>リヨウシャ</t>
    </rPh>
    <rPh sb="4" eb="6">
      <t>リダツ</t>
    </rPh>
    <rPh sb="13" eb="15">
      <t>テンラク</t>
    </rPh>
    <rPh sb="15" eb="16">
      <t>トウ</t>
    </rPh>
    <rPh sb="24" eb="26">
      <t>ハッセイ</t>
    </rPh>
    <rPh sb="32" eb="33">
      <t>トク</t>
    </rPh>
    <rPh sb="49" eb="50">
      <t>スミ</t>
    </rPh>
    <rPh sb="53" eb="55">
      <t>ハッケン</t>
    </rPh>
    <rPh sb="70" eb="73">
      <t>リヨウシャ</t>
    </rPh>
    <rPh sb="74" eb="76">
      <t>ジョウタイ</t>
    </rPh>
    <rPh sb="81" eb="83">
      <t>ジュンカイ</t>
    </rPh>
    <rPh sb="84" eb="86">
      <t>カイスウ</t>
    </rPh>
    <rPh sb="87" eb="88">
      <t>フ</t>
    </rPh>
    <rPh sb="94" eb="96">
      <t>タイオウ</t>
    </rPh>
    <rPh sb="98" eb="100">
      <t>ヒツヨウ</t>
    </rPh>
    <phoneticPr fontId="11"/>
  </si>
  <si>
    <t>利用者の離脱や転落等の早期発見と夜間の巡回における職員の負担軽減。</t>
    <rPh sb="0" eb="3">
      <t>リヨウシャ</t>
    </rPh>
    <rPh sb="4" eb="6">
      <t>リダツ</t>
    </rPh>
    <rPh sb="7" eb="9">
      <t>テンラク</t>
    </rPh>
    <rPh sb="9" eb="10">
      <t>トウ</t>
    </rPh>
    <rPh sb="11" eb="15">
      <t>ソウキハッケン</t>
    </rPh>
    <rPh sb="16" eb="18">
      <t>ヤカン</t>
    </rPh>
    <rPh sb="19" eb="21">
      <t>ジュンカイ</t>
    </rPh>
    <rPh sb="25" eb="27">
      <t>ショクイン</t>
    </rPh>
    <rPh sb="28" eb="32">
      <t>フタンケイゲン</t>
    </rPh>
    <phoneticPr fontId="11"/>
  </si>
  <si>
    <t>無線アクセスポイント</t>
    <rPh sb="0" eb="2">
      <t>ムセン</t>
    </rPh>
    <phoneticPr fontId="11"/>
  </si>
  <si>
    <t>LAN敷設工事</t>
    <rPh sb="3" eb="5">
      <t>フセツ</t>
    </rPh>
    <rPh sb="5" eb="7">
      <t>コウジ</t>
    </rPh>
    <phoneticPr fontId="11"/>
  </si>
  <si>
    <t>法人名フリガナ</t>
    <rPh sb="0" eb="3">
      <t>ホウジンメイ</t>
    </rPh>
    <phoneticPr fontId="11"/>
  </si>
  <si>
    <t>法人名</t>
    <rPh sb="0" eb="3">
      <t>ホウジンメイ</t>
    </rPh>
    <phoneticPr fontId="11"/>
  </si>
  <si>
    <t>事業所名フリガナ</t>
    <rPh sb="0" eb="4">
      <t>ジギョウショメイ</t>
    </rPh>
    <phoneticPr fontId="11"/>
  </si>
  <si>
    <t>事業所名</t>
    <rPh sb="0" eb="4">
      <t>ジギョウショメイ</t>
    </rPh>
    <phoneticPr fontId="11"/>
  </si>
  <si>
    <t>施設・事業所種別</t>
    <rPh sb="0" eb="2">
      <t>シセツ</t>
    </rPh>
    <rPh sb="3" eb="6">
      <t>ジギョウショ</t>
    </rPh>
    <rPh sb="6" eb="8">
      <t>シュベツ</t>
    </rPh>
    <phoneticPr fontId="11"/>
  </si>
  <si>
    <t>職員数（常勤換算数）</t>
    <rPh sb="0" eb="3">
      <t>ショクインスウ</t>
    </rPh>
    <rPh sb="4" eb="9">
      <t>ジョウキンカンサンスウ</t>
    </rPh>
    <phoneticPr fontId="11"/>
  </si>
  <si>
    <t>補助実績</t>
    <rPh sb="0" eb="4">
      <t>ホジョジッセキ</t>
    </rPh>
    <phoneticPr fontId="55"/>
  </si>
  <si>
    <t>補助年度</t>
    <rPh sb="0" eb="4">
      <t>ホジョネンド</t>
    </rPh>
    <phoneticPr fontId="55"/>
  </si>
  <si>
    <t>(1)きっかけ1</t>
    <phoneticPr fontId="11"/>
  </si>
  <si>
    <t>(1)きっかけ2</t>
  </si>
  <si>
    <t>(1)きっかけ3</t>
  </si>
  <si>
    <t>(1)きっかけ4</t>
  </si>
  <si>
    <t>(1)きっかけ5</t>
  </si>
  <si>
    <t>(1)きっかけ6</t>
  </si>
  <si>
    <t>(1)きっかけ7</t>
  </si>
  <si>
    <t>(1)きっかけ7その他</t>
    <rPh sb="10" eb="11">
      <t>タ</t>
    </rPh>
    <phoneticPr fontId="11"/>
  </si>
  <si>
    <t>(2)目的1</t>
    <rPh sb="3" eb="5">
      <t>モクテキ</t>
    </rPh>
    <phoneticPr fontId="11"/>
  </si>
  <si>
    <t>(2)目的2</t>
    <rPh sb="3" eb="5">
      <t>モクテキ</t>
    </rPh>
    <phoneticPr fontId="11"/>
  </si>
  <si>
    <t>(2)目的3</t>
    <rPh sb="3" eb="5">
      <t>モクテキ</t>
    </rPh>
    <phoneticPr fontId="11"/>
  </si>
  <si>
    <t>(2)目的4</t>
    <rPh sb="3" eb="5">
      <t>モクテキ</t>
    </rPh>
    <phoneticPr fontId="11"/>
  </si>
  <si>
    <t>(2)目的5</t>
    <rPh sb="3" eb="5">
      <t>モクテキ</t>
    </rPh>
    <phoneticPr fontId="11"/>
  </si>
  <si>
    <t>(2)目的6</t>
    <rPh sb="3" eb="5">
      <t>モクテキ</t>
    </rPh>
    <phoneticPr fontId="11"/>
  </si>
  <si>
    <t>(2)目的7</t>
    <rPh sb="3" eb="5">
      <t>モクテキ</t>
    </rPh>
    <phoneticPr fontId="11"/>
  </si>
  <si>
    <t>(2)目的7その他</t>
    <rPh sb="3" eb="5">
      <t>モクテキ</t>
    </rPh>
    <rPh sb="8" eb="9">
      <t>タ</t>
    </rPh>
    <phoneticPr fontId="11"/>
  </si>
  <si>
    <t>(2)事業所の課題</t>
    <rPh sb="3" eb="6">
      <t>ジギョウショ</t>
    </rPh>
    <rPh sb="7" eb="9">
      <t>カダイ</t>
    </rPh>
    <phoneticPr fontId="55"/>
  </si>
  <si>
    <t>(3)機器を導入する業務内容</t>
    <rPh sb="3" eb="5">
      <t>キキ</t>
    </rPh>
    <rPh sb="6" eb="8">
      <t>ドウニュウ</t>
    </rPh>
    <rPh sb="10" eb="14">
      <t>ギョウムナイヨウ</t>
    </rPh>
    <phoneticPr fontId="55"/>
  </si>
  <si>
    <t>(4)①1A</t>
    <phoneticPr fontId="11"/>
  </si>
  <si>
    <t>(4)①1B</t>
    <phoneticPr fontId="11"/>
  </si>
  <si>
    <t>(4)①1C</t>
    <phoneticPr fontId="11"/>
  </si>
  <si>
    <t>(4)①1D</t>
    <phoneticPr fontId="11"/>
  </si>
  <si>
    <t>(4)①2A</t>
    <phoneticPr fontId="11"/>
  </si>
  <si>
    <t>(4)①2B</t>
    <phoneticPr fontId="11"/>
  </si>
  <si>
    <t>(4)①2C</t>
    <phoneticPr fontId="11"/>
  </si>
  <si>
    <t>(4)①2D</t>
    <phoneticPr fontId="11"/>
  </si>
  <si>
    <t>(4)①3A</t>
  </si>
  <si>
    <t>(4)①3B</t>
  </si>
  <si>
    <t>(4)①3C</t>
  </si>
  <si>
    <t>(4)①3D</t>
  </si>
  <si>
    <t>(4)①4A</t>
  </si>
  <si>
    <t>(4)①4B</t>
  </si>
  <si>
    <t>(4)①4C</t>
  </si>
  <si>
    <t>(4)①4D</t>
  </si>
  <si>
    <t>(4)①5A</t>
  </si>
  <si>
    <t>(4)①5B</t>
  </si>
  <si>
    <t>(4)①5C</t>
  </si>
  <si>
    <t>(4)①5D</t>
  </si>
  <si>
    <t>(4)①6A</t>
  </si>
  <si>
    <t>(4)①6B</t>
  </si>
  <si>
    <t>(4)①6C</t>
  </si>
  <si>
    <t>(4)①6D</t>
  </si>
  <si>
    <t>(4)①7A</t>
    <phoneticPr fontId="11"/>
  </si>
  <si>
    <t>(4)①7B</t>
    <phoneticPr fontId="11"/>
  </si>
  <si>
    <t>(4)①7C</t>
    <phoneticPr fontId="11"/>
  </si>
  <si>
    <t>(4)7D</t>
    <phoneticPr fontId="11"/>
  </si>
  <si>
    <t>(4)①8A</t>
    <phoneticPr fontId="11"/>
  </si>
  <si>
    <t>(4)①8B</t>
    <phoneticPr fontId="11"/>
  </si>
  <si>
    <t>(4)①8C</t>
    <phoneticPr fontId="11"/>
  </si>
  <si>
    <t>(4)①8D</t>
    <phoneticPr fontId="11"/>
  </si>
  <si>
    <t>(4)①9A</t>
    <phoneticPr fontId="11"/>
  </si>
  <si>
    <t>(4)①9B</t>
    <phoneticPr fontId="11"/>
  </si>
  <si>
    <t>(4)①9C</t>
    <phoneticPr fontId="11"/>
  </si>
  <si>
    <t>(4)①9D</t>
    <phoneticPr fontId="11"/>
  </si>
  <si>
    <t>(4)②1A</t>
  </si>
  <si>
    <t>(4)②1B</t>
  </si>
  <si>
    <t>(4)②1C</t>
  </si>
  <si>
    <t>(4)②1D</t>
  </si>
  <si>
    <t>(4)②2A</t>
  </si>
  <si>
    <t>(4)②2B</t>
  </si>
  <si>
    <t>(4)②2C</t>
  </si>
  <si>
    <t>(4)②2D</t>
  </si>
  <si>
    <t>(4)②3A</t>
  </si>
  <si>
    <t>(4)②3B</t>
  </si>
  <si>
    <t>(4)②3C</t>
  </si>
  <si>
    <t>(4)②3D</t>
  </si>
  <si>
    <t>(4)②4A</t>
  </si>
  <si>
    <t>(4)②4B</t>
  </si>
  <si>
    <t>(4)②4C</t>
  </si>
  <si>
    <t>(4)②4D</t>
  </si>
  <si>
    <t>(4)②5A</t>
  </si>
  <si>
    <t>(4)②5B</t>
  </si>
  <si>
    <t>(4)②5C</t>
  </si>
  <si>
    <t>(4)②5D</t>
  </si>
  <si>
    <t>(4)②6A</t>
  </si>
  <si>
    <t>(4)②6B</t>
  </si>
  <si>
    <t>(4)②6C</t>
  </si>
  <si>
    <t>(4)②6D</t>
  </si>
  <si>
    <t>(4)②7A</t>
  </si>
  <si>
    <t>(4)②7B</t>
  </si>
  <si>
    <t>(4)②7C</t>
  </si>
  <si>
    <t>(4)②8A</t>
  </si>
  <si>
    <t>(4)②8B</t>
  </si>
  <si>
    <t>(4)②8C</t>
  </si>
  <si>
    <t>(4)②8D</t>
  </si>
  <si>
    <t>(4)②9A</t>
  </si>
  <si>
    <t>(4)②9B</t>
  </si>
  <si>
    <t>(4)②9C</t>
  </si>
  <si>
    <t>(4)②9D</t>
  </si>
  <si>
    <t>(5)削減の理由</t>
    <rPh sb="3" eb="5">
      <t>サクゲン</t>
    </rPh>
    <rPh sb="6" eb="8">
      <t>リユウ</t>
    </rPh>
    <phoneticPr fontId="11"/>
  </si>
  <si>
    <t>施設利用者数</t>
    <rPh sb="0" eb="6">
      <t>シセツリヨウシャスウ</t>
    </rPh>
    <phoneticPr fontId="11"/>
  </si>
  <si>
    <t>(1)導入内容1</t>
    <phoneticPr fontId="11"/>
  </si>
  <si>
    <t>(1)数量1</t>
    <rPh sb="3" eb="5">
      <t>スウリョウ</t>
    </rPh>
    <phoneticPr fontId="11"/>
  </si>
  <si>
    <t>(1)数量（単位）1</t>
    <rPh sb="3" eb="5">
      <t>スウリョウ</t>
    </rPh>
    <rPh sb="6" eb="8">
      <t>タンイ</t>
    </rPh>
    <phoneticPr fontId="11"/>
  </si>
  <si>
    <t>(1)単価1</t>
    <rPh sb="3" eb="5">
      <t>タンカ</t>
    </rPh>
    <phoneticPr fontId="11"/>
  </si>
  <si>
    <t>(1)機器導入費用1</t>
    <rPh sb="3" eb="5">
      <t>キキ</t>
    </rPh>
    <rPh sb="5" eb="9">
      <t>ドウニュウヒヨウ</t>
    </rPh>
    <phoneticPr fontId="11"/>
  </si>
  <si>
    <t>(1)初期設定費用1</t>
    <rPh sb="3" eb="7">
      <t>ショキセッテイ</t>
    </rPh>
    <rPh sb="7" eb="9">
      <t>ヒヨウ</t>
    </rPh>
    <phoneticPr fontId="11"/>
  </si>
  <si>
    <t>(1)導入内容2</t>
    <phoneticPr fontId="11"/>
  </si>
  <si>
    <t>(1)数量2</t>
    <rPh sb="3" eb="5">
      <t>スウリョウ</t>
    </rPh>
    <phoneticPr fontId="11"/>
  </si>
  <si>
    <t>(1)数量（単位）2</t>
    <rPh sb="3" eb="5">
      <t>スウリョウ</t>
    </rPh>
    <rPh sb="6" eb="8">
      <t>タンイ</t>
    </rPh>
    <phoneticPr fontId="11"/>
  </si>
  <si>
    <t>(1)単価2</t>
    <rPh sb="3" eb="5">
      <t>タンカ</t>
    </rPh>
    <phoneticPr fontId="11"/>
  </si>
  <si>
    <t>(1)機器導入費用2</t>
    <rPh sb="3" eb="5">
      <t>キキ</t>
    </rPh>
    <rPh sb="5" eb="9">
      <t>ドウニュウヒヨウ</t>
    </rPh>
    <phoneticPr fontId="11"/>
  </si>
  <si>
    <t>(1)初期設定費用2</t>
    <rPh sb="3" eb="7">
      <t>ショキセッテイ</t>
    </rPh>
    <rPh sb="7" eb="9">
      <t>ヒヨウ</t>
    </rPh>
    <phoneticPr fontId="11"/>
  </si>
  <si>
    <t>(1)導入内容3</t>
  </si>
  <si>
    <t>(1)数量3</t>
    <rPh sb="3" eb="5">
      <t>スウリョウ</t>
    </rPh>
    <phoneticPr fontId="11"/>
  </si>
  <si>
    <t>(1)数量（単位）3</t>
    <rPh sb="3" eb="5">
      <t>スウリョウ</t>
    </rPh>
    <rPh sb="6" eb="8">
      <t>タンイ</t>
    </rPh>
    <phoneticPr fontId="11"/>
  </si>
  <si>
    <t>(1)単価3</t>
    <rPh sb="3" eb="5">
      <t>タンカ</t>
    </rPh>
    <phoneticPr fontId="11"/>
  </si>
  <si>
    <t>(1)機器導入費用3</t>
    <rPh sb="3" eb="5">
      <t>キキ</t>
    </rPh>
    <rPh sb="5" eb="9">
      <t>ドウニュウヒヨウ</t>
    </rPh>
    <phoneticPr fontId="11"/>
  </si>
  <si>
    <t>(1)初期設定費用3</t>
    <rPh sb="3" eb="7">
      <t>ショキセッテイ</t>
    </rPh>
    <rPh sb="7" eb="9">
      <t>ヒヨウ</t>
    </rPh>
    <phoneticPr fontId="11"/>
  </si>
  <si>
    <t>(1)導入内容4</t>
  </si>
  <si>
    <t>(1)数量4</t>
    <rPh sb="3" eb="5">
      <t>スウリョウ</t>
    </rPh>
    <phoneticPr fontId="11"/>
  </si>
  <si>
    <t>(1)数量（単位）4</t>
    <rPh sb="3" eb="5">
      <t>スウリョウ</t>
    </rPh>
    <rPh sb="6" eb="8">
      <t>タンイ</t>
    </rPh>
    <phoneticPr fontId="11"/>
  </si>
  <si>
    <t>(1)単価4</t>
    <rPh sb="3" eb="5">
      <t>タンカ</t>
    </rPh>
    <phoneticPr fontId="11"/>
  </si>
  <si>
    <t>(1)機器導入費用4</t>
    <rPh sb="3" eb="5">
      <t>キキ</t>
    </rPh>
    <rPh sb="5" eb="9">
      <t>ドウニュウヒヨウ</t>
    </rPh>
    <phoneticPr fontId="11"/>
  </si>
  <si>
    <t>(1)初期設定費用4</t>
    <rPh sb="3" eb="7">
      <t>ショキセッテイ</t>
    </rPh>
    <rPh sb="7" eb="9">
      <t>ヒヨウ</t>
    </rPh>
    <phoneticPr fontId="11"/>
  </si>
  <si>
    <t>(1)導入内容5</t>
  </si>
  <si>
    <t>(1)数量5</t>
    <rPh sb="3" eb="5">
      <t>スウリョウ</t>
    </rPh>
    <phoneticPr fontId="11"/>
  </si>
  <si>
    <t>(1)数量（単位）5</t>
    <rPh sb="3" eb="5">
      <t>スウリョウ</t>
    </rPh>
    <rPh sb="6" eb="8">
      <t>タンイ</t>
    </rPh>
    <phoneticPr fontId="11"/>
  </si>
  <si>
    <t>(1)単価5</t>
    <rPh sb="3" eb="5">
      <t>タンカ</t>
    </rPh>
    <phoneticPr fontId="11"/>
  </si>
  <si>
    <t>(1)機器導入費用5</t>
    <rPh sb="3" eb="5">
      <t>キキ</t>
    </rPh>
    <rPh sb="5" eb="9">
      <t>ドウニュウヒヨウ</t>
    </rPh>
    <phoneticPr fontId="11"/>
  </si>
  <si>
    <t>(1)初期設定費用5</t>
    <rPh sb="3" eb="7">
      <t>ショキセッテイ</t>
    </rPh>
    <rPh sb="7" eb="9">
      <t>ヒヨウ</t>
    </rPh>
    <phoneticPr fontId="11"/>
  </si>
  <si>
    <t>(1)導入内容6</t>
  </si>
  <si>
    <t>(1)数量6</t>
    <rPh sb="3" eb="5">
      <t>スウリョウ</t>
    </rPh>
    <phoneticPr fontId="11"/>
  </si>
  <si>
    <t>(1)数量（単位）6</t>
    <rPh sb="3" eb="5">
      <t>スウリョウ</t>
    </rPh>
    <rPh sb="6" eb="8">
      <t>タンイ</t>
    </rPh>
    <phoneticPr fontId="11"/>
  </si>
  <si>
    <t>(1)単価6</t>
    <rPh sb="3" eb="5">
      <t>タンカ</t>
    </rPh>
    <phoneticPr fontId="11"/>
  </si>
  <si>
    <t>(1)機器導入費用6</t>
    <rPh sb="3" eb="5">
      <t>キキ</t>
    </rPh>
    <rPh sb="5" eb="9">
      <t>ドウニュウヒヨウ</t>
    </rPh>
    <phoneticPr fontId="11"/>
  </si>
  <si>
    <t>(1)初期設定費用6</t>
    <rPh sb="3" eb="7">
      <t>ショキセッテイ</t>
    </rPh>
    <rPh sb="7" eb="9">
      <t>ヒヨウ</t>
    </rPh>
    <phoneticPr fontId="11"/>
  </si>
  <si>
    <t>(1)導入内容7</t>
  </si>
  <si>
    <t>(1)数量7</t>
    <rPh sb="3" eb="5">
      <t>スウリョウ</t>
    </rPh>
    <phoneticPr fontId="11"/>
  </si>
  <si>
    <t>(1)数量（単位）7</t>
    <rPh sb="3" eb="5">
      <t>スウリョウ</t>
    </rPh>
    <rPh sb="6" eb="8">
      <t>タンイ</t>
    </rPh>
    <phoneticPr fontId="11"/>
  </si>
  <si>
    <t>(1)単価7</t>
    <rPh sb="3" eb="5">
      <t>タンカ</t>
    </rPh>
    <phoneticPr fontId="11"/>
  </si>
  <si>
    <t>(1)機器導入費用7</t>
    <rPh sb="3" eb="5">
      <t>キキ</t>
    </rPh>
    <rPh sb="5" eb="9">
      <t>ドウニュウヒヨウ</t>
    </rPh>
    <phoneticPr fontId="11"/>
  </si>
  <si>
    <t>(1)初期設定費用7</t>
    <rPh sb="3" eb="7">
      <t>ショキセッテイ</t>
    </rPh>
    <rPh sb="7" eb="9">
      <t>ヒヨウ</t>
    </rPh>
    <phoneticPr fontId="11"/>
  </si>
  <si>
    <t>(1)導入内容8</t>
  </si>
  <si>
    <t>(1)数量8</t>
    <rPh sb="3" eb="5">
      <t>スウリョウ</t>
    </rPh>
    <phoneticPr fontId="11"/>
  </si>
  <si>
    <t>(1)数量（単位）8</t>
    <rPh sb="3" eb="5">
      <t>スウリョウ</t>
    </rPh>
    <rPh sb="6" eb="8">
      <t>タンイ</t>
    </rPh>
    <phoneticPr fontId="11"/>
  </si>
  <si>
    <t>(1)単価8</t>
    <rPh sb="3" eb="5">
      <t>タンカ</t>
    </rPh>
    <phoneticPr fontId="11"/>
  </si>
  <si>
    <t>(1)機器導入費用8</t>
    <rPh sb="3" eb="5">
      <t>キキ</t>
    </rPh>
    <rPh sb="5" eb="9">
      <t>ドウニュウヒヨウ</t>
    </rPh>
    <phoneticPr fontId="11"/>
  </si>
  <si>
    <t>(1)初期設定費用8</t>
    <rPh sb="3" eb="7">
      <t>ショキセッテイ</t>
    </rPh>
    <rPh sb="7" eb="9">
      <t>ヒヨウ</t>
    </rPh>
    <phoneticPr fontId="11"/>
  </si>
  <si>
    <t>(1)導入内容9</t>
  </si>
  <si>
    <t>(1)数量9</t>
    <rPh sb="3" eb="5">
      <t>スウリョウ</t>
    </rPh>
    <phoneticPr fontId="11"/>
  </si>
  <si>
    <t>(1)数量（単位）9</t>
    <rPh sb="3" eb="5">
      <t>スウリョウ</t>
    </rPh>
    <rPh sb="6" eb="8">
      <t>タンイ</t>
    </rPh>
    <phoneticPr fontId="11"/>
  </si>
  <si>
    <t>(1)単価9</t>
    <rPh sb="3" eb="5">
      <t>タンカ</t>
    </rPh>
    <phoneticPr fontId="11"/>
  </si>
  <si>
    <t>(1)機器導入費用9</t>
    <rPh sb="3" eb="5">
      <t>キキ</t>
    </rPh>
    <rPh sb="5" eb="9">
      <t>ドウニュウヒヨウ</t>
    </rPh>
    <phoneticPr fontId="11"/>
  </si>
  <si>
    <t>(1)初期設定費用9</t>
    <rPh sb="3" eb="7">
      <t>ショキセッテイ</t>
    </rPh>
    <rPh sb="7" eb="9">
      <t>ヒヨウ</t>
    </rPh>
    <phoneticPr fontId="11"/>
  </si>
  <si>
    <t>(1)導入内容10</t>
  </si>
  <si>
    <t>(1)数量10</t>
    <rPh sb="3" eb="5">
      <t>スウリョウ</t>
    </rPh>
    <phoneticPr fontId="11"/>
  </si>
  <si>
    <t>(1)数量（単位）10</t>
    <rPh sb="3" eb="5">
      <t>スウリョウ</t>
    </rPh>
    <rPh sb="6" eb="8">
      <t>タンイ</t>
    </rPh>
    <phoneticPr fontId="11"/>
  </si>
  <si>
    <t>(1)単価10</t>
    <rPh sb="3" eb="5">
      <t>タンカ</t>
    </rPh>
    <phoneticPr fontId="11"/>
  </si>
  <si>
    <t>(1)機器導入費用10</t>
    <rPh sb="3" eb="5">
      <t>キキ</t>
    </rPh>
    <rPh sb="5" eb="9">
      <t>ドウニュウヒヨウ</t>
    </rPh>
    <phoneticPr fontId="11"/>
  </si>
  <si>
    <t>(1)初期設定費用10</t>
    <rPh sb="3" eb="7">
      <t>ショキセッテイ</t>
    </rPh>
    <rPh sb="7" eb="9">
      <t>ヒヨウ</t>
    </rPh>
    <phoneticPr fontId="11"/>
  </si>
  <si>
    <t>導入費用計</t>
    <rPh sb="0" eb="4">
      <t>ドウニュウヒヨウ</t>
    </rPh>
    <rPh sb="4" eb="5">
      <t>ケイ</t>
    </rPh>
    <phoneticPr fontId="11"/>
  </si>
  <si>
    <t>初期設定費用計</t>
    <rPh sb="0" eb="6">
      <t>ショキセッテイヒヨウ</t>
    </rPh>
    <rPh sb="6" eb="7">
      <t>ケイ</t>
    </rPh>
    <phoneticPr fontId="11"/>
  </si>
  <si>
    <t>値引額</t>
    <rPh sb="0" eb="3">
      <t>ネビキガク</t>
    </rPh>
    <phoneticPr fontId="11"/>
  </si>
  <si>
    <t>(2)導入内容1</t>
    <rPh sb="3" eb="5">
      <t>ドウニュウ</t>
    </rPh>
    <rPh sb="5" eb="7">
      <t>ナイヨウ</t>
    </rPh>
    <phoneticPr fontId="11"/>
  </si>
  <si>
    <t>(2)金額1</t>
    <rPh sb="3" eb="5">
      <t>キンガク</t>
    </rPh>
    <phoneticPr fontId="11"/>
  </si>
  <si>
    <t>(2)導入内容2</t>
    <rPh sb="3" eb="5">
      <t>ドウニュウ</t>
    </rPh>
    <rPh sb="5" eb="7">
      <t>ナイヨウ</t>
    </rPh>
    <phoneticPr fontId="11"/>
  </si>
  <si>
    <t>(2)金額2</t>
    <rPh sb="3" eb="5">
      <t>キンガク</t>
    </rPh>
    <phoneticPr fontId="11"/>
  </si>
  <si>
    <t>(2)導入内容3</t>
    <rPh sb="3" eb="5">
      <t>ドウニュウ</t>
    </rPh>
    <rPh sb="5" eb="7">
      <t>ナイヨウ</t>
    </rPh>
    <phoneticPr fontId="11"/>
  </si>
  <si>
    <t>(2)金額3</t>
    <rPh sb="3" eb="5">
      <t>キンガク</t>
    </rPh>
    <phoneticPr fontId="11"/>
  </si>
  <si>
    <t>(2)導入内容4</t>
    <rPh sb="3" eb="5">
      <t>ドウニュウ</t>
    </rPh>
    <rPh sb="5" eb="7">
      <t>ナイヨウ</t>
    </rPh>
    <phoneticPr fontId="11"/>
  </si>
  <si>
    <t>(2)金額4</t>
    <rPh sb="3" eb="5">
      <t>キンガク</t>
    </rPh>
    <phoneticPr fontId="11"/>
  </si>
  <si>
    <t>(2)導入内容5</t>
    <rPh sb="3" eb="5">
      <t>ドウニュウ</t>
    </rPh>
    <rPh sb="5" eb="7">
      <t>ナイヨウ</t>
    </rPh>
    <phoneticPr fontId="11"/>
  </si>
  <si>
    <t>(2)金額5</t>
    <rPh sb="3" eb="5">
      <t>キンガク</t>
    </rPh>
    <phoneticPr fontId="11"/>
  </si>
  <si>
    <t>(2)合計</t>
    <rPh sb="3" eb="5">
      <t>ゴウケイ</t>
    </rPh>
    <phoneticPr fontId="11"/>
  </si>
  <si>
    <t>(2)備考</t>
    <rPh sb="3" eb="5">
      <t>ビコウ</t>
    </rPh>
    <phoneticPr fontId="11"/>
  </si>
  <si>
    <t>（機器本体）補助基本額</t>
    <rPh sb="1" eb="5">
      <t>キキホンタイ</t>
    </rPh>
    <rPh sb="6" eb="11">
      <t>ホジョキホンガク</t>
    </rPh>
    <phoneticPr fontId="1"/>
  </si>
  <si>
    <t>（機器本体）補助所要額</t>
    <rPh sb="6" eb="11">
      <t>ホジョショヨウガク</t>
    </rPh>
    <phoneticPr fontId="1"/>
  </si>
  <si>
    <t>（機器本体）うち国負担</t>
    <rPh sb="8" eb="11">
      <t>クニフタン</t>
    </rPh>
    <phoneticPr fontId="1"/>
  </si>
  <si>
    <t>（機器本体）うち県負担</t>
    <rPh sb="8" eb="11">
      <t>ケンフタン</t>
    </rPh>
    <phoneticPr fontId="1"/>
  </si>
  <si>
    <t>（通信環境）補助基本額</t>
    <rPh sb="6" eb="11">
      <t>ホジョキホンガク</t>
    </rPh>
    <phoneticPr fontId="1"/>
  </si>
  <si>
    <t>（通信環境）補助所要額</t>
    <rPh sb="6" eb="11">
      <t>ホジョショヨウガク</t>
    </rPh>
    <phoneticPr fontId="1"/>
  </si>
  <si>
    <t>（通信環境）うち国負担</t>
    <rPh sb="8" eb="11">
      <t>クニフタン</t>
    </rPh>
    <phoneticPr fontId="1"/>
  </si>
  <si>
    <t>（通信環境）うち県負担</t>
    <rPh sb="8" eb="11">
      <t>ケンフタン</t>
    </rPh>
    <phoneticPr fontId="1"/>
  </si>
  <si>
    <t>-</t>
    <phoneticPr fontId="11"/>
  </si>
  <si>
    <t>障害福祉分野における介護ロボット等導入支援事業積算内訳書</t>
    <rPh sb="19" eb="21">
      <t>シエン</t>
    </rPh>
    <rPh sb="21" eb="23">
      <t>ジギョウ</t>
    </rPh>
    <rPh sb="23" eb="25">
      <t>セキサン</t>
    </rPh>
    <rPh sb="25" eb="28">
      <t>ウチワケショ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</si>
</sst>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 numFmtId="186" formatCode="#,##0.0_ "/>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8"/>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11"/>
      <name val="ＭＳ Ｐゴシック"/>
      <family val="2"/>
      <charset val="128"/>
      <scheme val="minor"/>
    </font>
    <font>
      <sz val="9"/>
      <color rgb="FF000000"/>
      <name val="Meiryo UI"/>
      <family val="3"/>
      <charset val="128"/>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b/>
      <sz val="14"/>
      <name val="ＭＳ Ｐゴシック"/>
      <family val="3"/>
      <charset val="128"/>
      <scheme val="minor"/>
    </font>
    <font>
      <b/>
      <sz val="11"/>
      <name val="ＭＳ Ｐゴシック"/>
      <family val="3"/>
      <charset val="128"/>
      <scheme val="minor"/>
    </font>
    <font>
      <sz val="9"/>
      <color indexed="81"/>
      <name val="MS P ゴシック"/>
      <family val="3"/>
      <charset val="128"/>
    </font>
    <font>
      <b/>
      <u/>
      <sz val="12"/>
      <name val="ＭＳ Ｐゴシック"/>
      <family val="3"/>
      <charset val="128"/>
      <scheme val="minor"/>
    </font>
    <font>
      <b/>
      <sz val="12"/>
      <color rgb="FFFF0000"/>
      <name val="ＭＳ Ｐゴシック"/>
      <family val="3"/>
      <charset val="128"/>
    </font>
    <font>
      <b/>
      <sz val="20"/>
      <color theme="1"/>
      <name val="ＭＳ Ｐゴシック"/>
      <family val="3"/>
      <charset val="128"/>
    </font>
    <font>
      <sz val="11"/>
      <color rgb="FFFF0000"/>
      <name val="ＭＳ Ｐゴシック"/>
      <family val="3"/>
      <charset val="128"/>
    </font>
    <font>
      <sz val="14"/>
      <name val="ＭＳ Ｐゴシック"/>
      <family val="3"/>
      <charset val="128"/>
    </font>
    <font>
      <sz val="11"/>
      <color theme="1"/>
      <name val="ＭＳ Ｐゴシック"/>
      <family val="2"/>
      <scheme val="minor"/>
    </font>
    <font>
      <sz val="18"/>
      <color indexed="56"/>
      <name val="ＭＳ Ｐゴシック"/>
      <family val="3"/>
      <charset val="128"/>
    </font>
    <font>
      <sz val="11"/>
      <color theme="1"/>
      <name val="ＭＳ ゴシック"/>
      <family val="3"/>
      <charset val="128"/>
    </font>
    <font>
      <sz val="6"/>
      <name val="ＭＳ Ｐゴシック"/>
      <family val="3"/>
      <charset val="128"/>
      <scheme val="minor"/>
    </font>
    <font>
      <sz val="11"/>
      <name val="ＭＳ 明朝"/>
      <family val="1"/>
      <charset val="128"/>
    </font>
    <font>
      <u/>
      <sz val="11"/>
      <color indexed="12"/>
      <name val="ＭＳ Ｐゴシック"/>
      <family val="3"/>
      <charset val="128"/>
    </font>
    <font>
      <sz val="10"/>
      <name val="ＭＳ Ｐゴシック"/>
      <family val="3"/>
      <charset val="128"/>
    </font>
  </fonts>
  <fills count="10">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F00"/>
        <bgColor indexed="64"/>
      </patternFill>
    </fill>
    <fill>
      <patternFill patternType="solid">
        <fgColor theme="0" tint="-0.34998626667073579"/>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9">
    <xf numFmtId="0" fontId="0" fillId="0" borderId="0">
      <alignment vertical="center"/>
    </xf>
    <xf numFmtId="0" fontId="12" fillId="0" borderId="0"/>
    <xf numFmtId="38" fontId="12" fillId="0" borderId="0" applyFont="0" applyFill="0" applyBorder="0" applyAlignment="0" applyProtection="0"/>
    <xf numFmtId="0" fontId="12" fillId="0" borderId="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0" fontId="10" fillId="0" borderId="0">
      <alignment vertical="center"/>
    </xf>
    <xf numFmtId="0" fontId="13" fillId="0" borderId="0">
      <alignment vertical="center"/>
    </xf>
    <xf numFmtId="0" fontId="12" fillId="0" borderId="0"/>
    <xf numFmtId="6" fontId="13" fillId="0" borderId="0" applyFont="0" applyFill="0" applyBorder="0" applyAlignment="0" applyProtection="0">
      <alignment vertical="center"/>
    </xf>
    <xf numFmtId="38" fontId="13" fillId="0" borderId="0" applyFont="0" applyFill="0" applyBorder="0" applyAlignment="0" applyProtection="0"/>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2" fillId="0" borderId="0"/>
    <xf numFmtId="0" fontId="12" fillId="0" borderId="0"/>
    <xf numFmtId="0" fontId="5" fillId="0" borderId="0">
      <alignment vertical="center"/>
    </xf>
    <xf numFmtId="38" fontId="5" fillId="0" borderId="0" applyFont="0" applyFill="0" applyBorder="0" applyAlignment="0" applyProtection="0">
      <alignment vertical="center"/>
    </xf>
    <xf numFmtId="0" fontId="12"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xf numFmtId="38" fontId="12" fillId="0" borderId="0" applyFont="0" applyFill="0" applyBorder="0" applyAlignment="0" applyProtection="0">
      <alignment vertical="center"/>
    </xf>
    <xf numFmtId="0" fontId="52" fillId="0" borderId="0"/>
    <xf numFmtId="9" fontId="52" fillId="0" borderId="0" applyFont="0" applyFill="0" applyBorder="0" applyAlignment="0" applyProtection="0">
      <alignment vertical="center"/>
    </xf>
    <xf numFmtId="0" fontId="56" fillId="0" borderId="0">
      <alignment vertical="center"/>
    </xf>
    <xf numFmtId="0" fontId="57" fillId="0" borderId="0" applyNumberFormat="0" applyFill="0" applyBorder="0" applyAlignment="0" applyProtection="0">
      <alignment vertical="top"/>
      <protection locked="0"/>
    </xf>
    <xf numFmtId="38" fontId="12" fillId="0" borderId="0" applyFont="0" applyFill="0" applyBorder="0" applyAlignment="0" applyProtection="0">
      <alignment vertical="center"/>
    </xf>
  </cellStyleXfs>
  <cellXfs count="315">
    <xf numFmtId="0" fontId="0" fillId="0" borderId="0" xfId="0">
      <alignment vertical="center"/>
    </xf>
    <xf numFmtId="0" fontId="26" fillId="0" borderId="0" xfId="9" applyFont="1" applyProtection="1">
      <alignment vertical="center"/>
      <protection locked="0"/>
    </xf>
    <xf numFmtId="0" fontId="15" fillId="0" borderId="0" xfId="9" applyFont="1" applyProtection="1">
      <alignment vertical="center"/>
      <protection locked="0"/>
    </xf>
    <xf numFmtId="0" fontId="15" fillId="0" borderId="1" xfId="9" applyFont="1" applyBorder="1" applyAlignment="1" applyProtection="1">
      <alignment horizontal="center" vertical="center"/>
      <protection locked="0"/>
    </xf>
    <xf numFmtId="0" fontId="29" fillId="0" borderId="0" xfId="9" applyFont="1" applyProtection="1">
      <alignment vertical="center"/>
      <protection locked="0"/>
    </xf>
    <xf numFmtId="6" fontId="15" fillId="0" borderId="0" xfId="11" applyFont="1" applyFill="1" applyBorder="1" applyAlignment="1" applyProtection="1">
      <alignment vertical="center"/>
    </xf>
    <xf numFmtId="0" fontId="0" fillId="0" borderId="0" xfId="0" applyProtection="1">
      <alignment vertical="center"/>
      <protection locked="0"/>
    </xf>
    <xf numFmtId="0" fontId="21" fillId="0" borderId="0" xfId="0" applyFont="1" applyProtection="1">
      <alignment vertical="center"/>
      <protection locked="0"/>
    </xf>
    <xf numFmtId="0" fontId="2" fillId="0" borderId="0" xfId="32" applyProtection="1">
      <alignment vertical="center"/>
      <protection locked="0"/>
    </xf>
    <xf numFmtId="41" fontId="15" fillId="0" borderId="0" xfId="11" applyNumberFormat="1" applyFont="1" applyFill="1" applyBorder="1" applyAlignment="1" applyProtection="1">
      <alignment horizontal="right" vertical="center"/>
    </xf>
    <xf numFmtId="41" fontId="26" fillId="0" borderId="0" xfId="11" applyNumberFormat="1" applyFont="1" applyFill="1" applyBorder="1" applyAlignment="1" applyProtection="1">
      <alignment horizontal="right" vertical="center"/>
    </xf>
    <xf numFmtId="0" fontId="0" fillId="4"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52" fillId="7" borderId="1" xfId="34" applyFill="1" applyBorder="1" applyAlignment="1">
      <alignment vertical="center"/>
    </xf>
    <xf numFmtId="0" fontId="54" fillId="7" borderId="1" xfId="34" applyFont="1" applyFill="1" applyBorder="1" applyAlignment="1">
      <alignment horizontal="center" vertical="center" shrinkToFit="1"/>
    </xf>
    <xf numFmtId="0" fontId="52" fillId="0" borderId="0" xfId="34" applyAlignment="1">
      <alignment vertical="center"/>
    </xf>
    <xf numFmtId="0" fontId="52" fillId="0" borderId="1" xfId="34" applyBorder="1" applyAlignment="1">
      <alignment vertical="center"/>
    </xf>
    <xf numFmtId="177" fontId="0" fillId="0" borderId="1" xfId="35" applyNumberFormat="1" applyFont="1" applyFill="1" applyBorder="1" applyAlignment="1">
      <alignment vertical="center"/>
    </xf>
    <xf numFmtId="0" fontId="52" fillId="0" borderId="4" xfId="34" applyBorder="1" applyAlignment="1">
      <alignment vertical="center"/>
    </xf>
    <xf numFmtId="38" fontId="52" fillId="0" borderId="1" xfId="34" applyNumberFormat="1" applyBorder="1" applyAlignment="1">
      <alignment vertical="center"/>
    </xf>
    <xf numFmtId="0" fontId="32" fillId="0" borderId="0" xfId="0" applyFont="1">
      <alignment vertical="center"/>
    </xf>
    <xf numFmtId="0" fontId="33" fillId="0" borderId="0" xfId="0" applyFont="1">
      <alignment vertical="center"/>
    </xf>
    <xf numFmtId="0" fontId="48" fillId="0" borderId="0" xfId="0" applyFont="1" applyAlignment="1">
      <alignment horizontal="left" vertical="center"/>
    </xf>
    <xf numFmtId="0" fontId="49" fillId="0" borderId="0" xfId="0" applyFont="1" applyAlignment="1">
      <alignment horizontal="center" vertical="center"/>
    </xf>
    <xf numFmtId="0" fontId="17" fillId="0" borderId="0" xfId="0" applyFont="1" applyAlignment="1">
      <alignment horizontal="center" vertical="center"/>
    </xf>
    <xf numFmtId="0" fontId="19" fillId="0" borderId="0" xfId="0" applyFont="1">
      <alignment vertical="center"/>
    </xf>
    <xf numFmtId="38" fontId="0" fillId="0" borderId="0" xfId="33" applyFont="1" applyProtection="1">
      <alignment vertical="center"/>
    </xf>
    <xf numFmtId="178" fontId="0" fillId="0" borderId="25" xfId="0" applyNumberFormat="1" applyBorder="1" applyAlignment="1">
      <alignment horizontal="center" vertical="center" shrinkToFit="1"/>
    </xf>
    <xf numFmtId="178" fontId="0" fillId="0" borderId="0" xfId="0" applyNumberFormat="1" applyAlignment="1">
      <alignment horizontal="center" vertical="center" shrinkToFit="1"/>
    </xf>
    <xf numFmtId="178" fontId="21" fillId="0" borderId="0" xfId="0" applyNumberFormat="1" applyFont="1" applyAlignment="1">
      <alignment horizontal="center" vertical="center"/>
    </xf>
    <xf numFmtId="0" fontId="21" fillId="0" borderId="0" xfId="0" applyFont="1">
      <alignment vertical="center"/>
    </xf>
    <xf numFmtId="0" fontId="21" fillId="0" borderId="0" xfId="0" applyFont="1" applyAlignment="1">
      <alignment vertical="center" shrinkToFit="1"/>
    </xf>
    <xf numFmtId="0" fontId="0" fillId="0" borderId="0" xfId="0" applyAlignment="1">
      <alignment horizontal="center" vertical="center"/>
    </xf>
    <xf numFmtId="0" fontId="29" fillId="0" borderId="0" xfId="0" applyFont="1">
      <alignment vertical="center"/>
    </xf>
    <xf numFmtId="0" fontId="13" fillId="0" borderId="0" xfId="0" applyFont="1">
      <alignment vertical="center"/>
    </xf>
    <xf numFmtId="41" fontId="0" fillId="0" borderId="0" xfId="0" applyNumberFormat="1" applyAlignment="1">
      <alignment horizontal="center" vertical="center"/>
    </xf>
    <xf numFmtId="0" fontId="27" fillId="0" borderId="0" xfId="0" applyFont="1">
      <alignment vertical="center"/>
    </xf>
    <xf numFmtId="0" fontId="27" fillId="0" borderId="0" xfId="0" applyFont="1" applyAlignment="1">
      <alignment vertical="center" wrapText="1"/>
    </xf>
    <xf numFmtId="41" fontId="0" fillId="0" borderId="0" xfId="0" applyNumberFormat="1">
      <alignment vertical="center"/>
    </xf>
    <xf numFmtId="0" fontId="0" fillId="0" borderId="0" xfId="0" applyAlignment="1">
      <alignment horizontal="centerContinuous" vertical="center"/>
    </xf>
    <xf numFmtId="41" fontId="31" fillId="0" borderId="0" xfId="0" applyNumberFormat="1" applyFont="1" applyAlignment="1">
      <alignment horizontal="center" vertical="center"/>
    </xf>
    <xf numFmtId="0" fontId="37" fillId="0" borderId="0" xfId="0" applyFont="1">
      <alignment vertical="center"/>
    </xf>
    <xf numFmtId="0" fontId="14" fillId="0" borderId="0" xfId="0" applyFont="1">
      <alignment vertical="center"/>
    </xf>
    <xf numFmtId="0" fontId="12" fillId="0" borderId="0" xfId="20">
      <alignment vertical="center"/>
    </xf>
    <xf numFmtId="0" fontId="14" fillId="0" borderId="0" xfId="20" applyFont="1">
      <alignment vertical="center"/>
    </xf>
    <xf numFmtId="0" fontId="0" fillId="0" borderId="0" xfId="0" applyAlignment="1">
      <alignment horizontal="left" vertical="center"/>
    </xf>
    <xf numFmtId="0" fontId="50" fillId="0" borderId="0" xfId="0" applyFont="1">
      <alignment vertical="center"/>
    </xf>
    <xf numFmtId="41" fontId="50" fillId="0" borderId="0" xfId="0" applyNumberFormat="1" applyFont="1" applyAlignment="1">
      <alignment horizontal="center" vertical="center"/>
    </xf>
    <xf numFmtId="0" fontId="50" fillId="0" borderId="0" xfId="0" applyFont="1" applyAlignment="1">
      <alignment horizontal="left" vertical="center"/>
    </xf>
    <xf numFmtId="0" fontId="0" fillId="0" borderId="17" xfId="0" applyBorder="1">
      <alignment vertical="center"/>
    </xf>
    <xf numFmtId="0" fontId="0" fillId="4" borderId="0" xfId="0" applyFill="1" applyAlignment="1">
      <alignment horizontal="center" vertical="center"/>
    </xf>
    <xf numFmtId="0" fontId="13" fillId="0" borderId="0" xfId="0" applyFont="1" applyAlignment="1">
      <alignment horizontal="left" vertical="center"/>
    </xf>
    <xf numFmtId="0" fontId="40" fillId="0" borderId="0" xfId="0" applyFont="1">
      <alignment vertical="center"/>
    </xf>
    <xf numFmtId="0" fontId="34" fillId="0" borderId="0" xfId="0" applyFont="1" applyAlignment="1">
      <alignment horizontal="center" vertical="center"/>
    </xf>
    <xf numFmtId="0" fontId="0" fillId="6" borderId="11" xfId="0" applyFill="1" applyBorder="1" applyAlignment="1">
      <alignment horizontal="center" vertical="center" wrapText="1"/>
    </xf>
    <xf numFmtId="0" fontId="0" fillId="0" borderId="48" xfId="0" applyBorder="1" applyAlignment="1">
      <alignment horizontal="left" vertical="center" shrinkToFit="1"/>
    </xf>
    <xf numFmtId="183" fontId="0" fillId="2" borderId="11" xfId="0" applyNumberFormat="1" applyFill="1" applyBorder="1" applyAlignment="1">
      <alignment vertical="center" shrinkToFit="1"/>
    </xf>
    <xf numFmtId="184" fontId="0" fillId="2" borderId="11" xfId="0" applyNumberFormat="1" applyFill="1" applyBorder="1" applyAlignment="1">
      <alignment vertical="center" shrinkToFit="1"/>
    </xf>
    <xf numFmtId="0" fontId="0" fillId="0" borderId="52" xfId="0" applyBorder="1" applyAlignment="1">
      <alignment horizontal="left" vertical="center" shrinkToFit="1"/>
    </xf>
    <xf numFmtId="183" fontId="0" fillId="2" borderId="52" xfId="0" applyNumberFormat="1" applyFill="1" applyBorder="1" applyAlignment="1">
      <alignment vertical="center" shrinkToFit="1"/>
    </xf>
    <xf numFmtId="184" fontId="0" fillId="2" borderId="52" xfId="0" applyNumberFormat="1" applyFill="1" applyBorder="1" applyAlignment="1">
      <alignment vertical="center" shrinkToFit="1"/>
    </xf>
    <xf numFmtId="0" fontId="0" fillId="0" borderId="59" xfId="0" applyBorder="1" applyAlignment="1">
      <alignment horizontal="left" vertical="center" shrinkToFit="1"/>
    </xf>
    <xf numFmtId="183" fontId="0" fillId="2" borderId="59" xfId="0" applyNumberFormat="1" applyFill="1" applyBorder="1" applyAlignment="1">
      <alignment vertical="center" shrinkToFit="1"/>
    </xf>
    <xf numFmtId="184" fontId="0" fillId="2" borderId="59" xfId="0" applyNumberFormat="1" applyFill="1" applyBorder="1" applyAlignment="1">
      <alignment vertical="center" shrinkToFit="1"/>
    </xf>
    <xf numFmtId="0" fontId="0" fillId="0" borderId="65" xfId="0" applyBorder="1" applyAlignment="1">
      <alignment horizontal="left" vertical="center" shrinkToFit="1"/>
    </xf>
    <xf numFmtId="183" fontId="0" fillId="2" borderId="65" xfId="0" applyNumberFormat="1" applyFill="1" applyBorder="1" applyAlignment="1">
      <alignment vertical="center" shrinkToFit="1"/>
    </xf>
    <xf numFmtId="184" fontId="0" fillId="2" borderId="65" xfId="0" applyNumberFormat="1" applyFill="1" applyBorder="1" applyAlignment="1">
      <alignment vertical="center" shrinkToFit="1"/>
    </xf>
    <xf numFmtId="183" fontId="0" fillId="2" borderId="16" xfId="0" applyNumberFormat="1" applyFill="1" applyBorder="1" applyAlignment="1">
      <alignment vertical="center" shrinkToFit="1"/>
    </xf>
    <xf numFmtId="184" fontId="0" fillId="2" borderId="16"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184" fontId="0" fillId="2" borderId="1" xfId="0" applyNumberFormat="1" applyFill="1" applyBorder="1" applyAlignment="1">
      <alignment vertical="center" shrinkToFit="1"/>
    </xf>
    <xf numFmtId="177" fontId="42" fillId="0" borderId="0" xfId="0" applyNumberFormat="1" applyFont="1">
      <alignment vertical="center"/>
    </xf>
    <xf numFmtId="177" fontId="21" fillId="2" borderId="1" xfId="0" applyNumberFormat="1" applyFont="1" applyFill="1" applyBorder="1">
      <alignment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13" fillId="0" borderId="0" xfId="0" applyFont="1" applyProtection="1">
      <alignment vertical="center"/>
      <protection locked="0"/>
    </xf>
    <xf numFmtId="0" fontId="37" fillId="0" borderId="0" xfId="0" applyFont="1" applyProtection="1">
      <alignment vertical="center"/>
      <protection locked="0"/>
    </xf>
    <xf numFmtId="0" fontId="14" fillId="0" borderId="0" xfId="0" applyFont="1" applyProtection="1">
      <alignment vertical="center"/>
      <protection locked="0"/>
    </xf>
    <xf numFmtId="0" fontId="40" fillId="0" borderId="0" xfId="0" applyFont="1" applyProtection="1">
      <alignment vertical="center"/>
      <protection locked="0"/>
    </xf>
    <xf numFmtId="0" fontId="0" fillId="0" borderId="0" xfId="0" applyAlignment="1" applyProtection="1">
      <alignment horizontal="center" vertical="center" shrinkToFit="1"/>
      <protection locked="0"/>
    </xf>
    <xf numFmtId="185" fontId="0" fillId="0" borderId="0" xfId="0" applyNumberFormat="1" applyAlignment="1" applyProtection="1">
      <alignment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177" fontId="21" fillId="0" borderId="0" xfId="0" applyNumberFormat="1" applyFont="1" applyProtection="1">
      <alignment vertical="center"/>
      <protection locked="0"/>
    </xf>
    <xf numFmtId="0" fontId="0" fillId="4" borderId="0" xfId="0" applyFill="1" applyProtection="1">
      <alignment vertical="center"/>
      <protection locked="0"/>
    </xf>
    <xf numFmtId="0" fontId="0" fillId="4" borderId="0" xfId="0" applyFill="1">
      <alignment vertical="center"/>
    </xf>
    <xf numFmtId="0" fontId="13" fillId="0" borderId="0" xfId="9" applyProtection="1">
      <alignment vertical="center"/>
      <protection locked="0"/>
    </xf>
    <xf numFmtId="0" fontId="15" fillId="0" borderId="0" xfId="9" applyFont="1">
      <alignment vertical="center"/>
    </xf>
    <xf numFmtId="0" fontId="45" fillId="0" borderId="0" xfId="9" applyFont="1" applyAlignment="1">
      <alignment horizontal="center" vertical="center"/>
    </xf>
    <xf numFmtId="0" fontId="45" fillId="0" borderId="0" xfId="9" applyFont="1" applyAlignment="1">
      <alignment horizontal="left" vertical="center"/>
    </xf>
    <xf numFmtId="0" fontId="14" fillId="0" borderId="0" xfId="9" applyFont="1" applyAlignment="1">
      <alignment horizontal="left" vertical="top" wrapText="1"/>
    </xf>
    <xf numFmtId="0" fontId="19" fillId="3" borderId="1" xfId="9" applyFont="1" applyFill="1" applyBorder="1" applyAlignment="1">
      <alignment horizontal="center" vertical="center"/>
    </xf>
    <xf numFmtId="0" fontId="15" fillId="0" borderId="4" xfId="9" applyFont="1" applyBorder="1" applyAlignment="1">
      <alignment vertical="top"/>
    </xf>
    <xf numFmtId="0" fontId="15" fillId="0" borderId="6" xfId="9" applyFont="1" applyBorder="1" applyAlignment="1">
      <alignment vertical="top"/>
    </xf>
    <xf numFmtId="0" fontId="15" fillId="0" borderId="6" xfId="9" applyFont="1" applyBorder="1" applyAlignment="1">
      <alignment horizontal="right" vertical="center"/>
    </xf>
    <xf numFmtId="0" fontId="26" fillId="0" borderId="0" xfId="9" applyFont="1">
      <alignment vertical="center"/>
    </xf>
    <xf numFmtId="0" fontId="29" fillId="0" borderId="0" xfId="9" applyFont="1" applyAlignment="1">
      <alignment horizontal="center" vertical="center"/>
    </xf>
    <xf numFmtId="0" fontId="19" fillId="0" borderId="0" xfId="9" applyFont="1" applyAlignment="1">
      <alignment horizontal="center" vertical="center"/>
    </xf>
    <xf numFmtId="0" fontId="47" fillId="0" borderId="0" xfId="9" applyFont="1">
      <alignment vertical="center"/>
    </xf>
    <xf numFmtId="0" fontId="19" fillId="0" borderId="0" xfId="9" applyFont="1">
      <alignment vertical="center"/>
    </xf>
    <xf numFmtId="0" fontId="14" fillId="0" borderId="0" xfId="9" applyFont="1">
      <alignment vertical="center"/>
    </xf>
    <xf numFmtId="0" fontId="14" fillId="3" borderId="31" xfId="9" applyFont="1" applyFill="1" applyBorder="1" applyAlignment="1">
      <alignment horizontal="center" vertical="center" shrinkToFit="1"/>
    </xf>
    <xf numFmtId="0" fontId="14" fillId="3" borderId="25" xfId="9" applyFont="1" applyFill="1" applyBorder="1" applyAlignment="1">
      <alignment horizontal="center" vertical="center"/>
    </xf>
    <xf numFmtId="0" fontId="16" fillId="0" borderId="0" xfId="9" applyFont="1">
      <alignment vertical="center"/>
    </xf>
    <xf numFmtId="0" fontId="14" fillId="0" borderId="0" xfId="32" applyFont="1">
      <alignment vertical="center"/>
    </xf>
    <xf numFmtId="0" fontId="25" fillId="0" borderId="0" xfId="32" applyFont="1" applyAlignment="1">
      <alignment horizontal="center" vertical="center"/>
    </xf>
    <xf numFmtId="0" fontId="17" fillId="0" borderId="0" xfId="32" applyFont="1" applyAlignment="1">
      <alignment horizontal="center" vertical="center"/>
    </xf>
    <xf numFmtId="0" fontId="17" fillId="0" borderId="0" xfId="32" applyFont="1" applyAlignment="1">
      <alignment horizontal="center" vertical="center" shrinkToFit="1"/>
    </xf>
    <xf numFmtId="0" fontId="44" fillId="0" borderId="0" xfId="32" applyFont="1" applyAlignment="1">
      <alignment horizontal="center" vertical="center"/>
    </xf>
    <xf numFmtId="0" fontId="14" fillId="3" borderId="22" xfId="9" applyFont="1" applyFill="1" applyBorder="1" applyAlignment="1">
      <alignment horizontal="center" vertical="center"/>
    </xf>
    <xf numFmtId="0" fontId="14" fillId="3" borderId="31" xfId="9" applyFont="1" applyFill="1" applyBorder="1" applyAlignment="1">
      <alignment horizontal="center" vertical="center"/>
    </xf>
    <xf numFmtId="0" fontId="15" fillId="0" borderId="0" xfId="9" applyFont="1" applyAlignment="1">
      <alignment vertical="center" shrinkToFit="1"/>
    </xf>
    <xf numFmtId="0" fontId="17" fillId="0" borderId="0" xfId="32" applyFont="1" applyAlignment="1">
      <alignment vertical="center" shrinkToFit="1"/>
    </xf>
    <xf numFmtId="0" fontId="0" fillId="7" borderId="0" xfId="0" applyFill="1">
      <alignment vertical="center"/>
    </xf>
    <xf numFmtId="0" fontId="35" fillId="7" borderId="0" xfId="0" applyFont="1" applyFill="1">
      <alignment vertical="center"/>
    </xf>
    <xf numFmtId="0" fontId="37" fillId="7" borderId="0" xfId="0" applyFont="1" applyFill="1">
      <alignment vertical="center"/>
    </xf>
    <xf numFmtId="0" fontId="13" fillId="7" borderId="0" xfId="0" applyFont="1" applyFill="1" applyAlignment="1">
      <alignment horizontal="left" vertical="center"/>
    </xf>
    <xf numFmtId="0" fontId="0" fillId="7" borderId="0" xfId="0" applyFill="1" applyAlignment="1">
      <alignment horizontal="left" vertical="center"/>
    </xf>
    <xf numFmtId="0" fontId="0" fillId="7" borderId="10" xfId="0" applyFill="1" applyBorder="1">
      <alignment vertical="center"/>
    </xf>
    <xf numFmtId="0" fontId="0" fillId="7" borderId="5" xfId="0" applyFill="1" applyBorder="1">
      <alignment vertical="center"/>
    </xf>
    <xf numFmtId="0" fontId="13" fillId="7" borderId="5" xfId="0" applyFont="1" applyFill="1" applyBorder="1">
      <alignment vertical="center"/>
    </xf>
    <xf numFmtId="0" fontId="0" fillId="7" borderId="17" xfId="0" applyFill="1" applyBorder="1">
      <alignment vertical="center"/>
    </xf>
    <xf numFmtId="0" fontId="13" fillId="7" borderId="0" xfId="0" applyFont="1" applyFill="1">
      <alignment vertical="center"/>
    </xf>
    <xf numFmtId="0" fontId="0" fillId="7" borderId="23" xfId="0" applyFill="1" applyBorder="1">
      <alignment vertical="center"/>
    </xf>
    <xf numFmtId="0" fontId="0" fillId="7" borderId="12" xfId="0" applyFill="1" applyBorder="1">
      <alignment vertical="center"/>
    </xf>
    <xf numFmtId="180" fontId="0" fillId="7" borderId="48" xfId="0" applyNumberFormat="1" applyFill="1" applyBorder="1" applyAlignment="1" applyProtection="1">
      <alignment vertical="center" shrinkToFit="1"/>
      <protection locked="0"/>
    </xf>
    <xf numFmtId="181" fontId="0" fillId="7" borderId="48" xfId="0" applyNumberFormat="1" applyFill="1" applyBorder="1" applyAlignment="1" applyProtection="1">
      <alignment vertical="center" shrinkToFit="1"/>
      <protection locked="0"/>
    </xf>
    <xf numFmtId="180" fontId="0" fillId="7" borderId="52" xfId="0" applyNumberFormat="1" applyFill="1" applyBorder="1" applyAlignment="1" applyProtection="1">
      <alignment vertical="center" shrinkToFit="1"/>
      <protection locked="0"/>
    </xf>
    <xf numFmtId="181" fontId="0" fillId="7" borderId="52" xfId="0" applyNumberFormat="1" applyFill="1" applyBorder="1" applyAlignment="1" applyProtection="1">
      <alignment vertical="center" shrinkToFit="1"/>
      <protection locked="0"/>
    </xf>
    <xf numFmtId="180" fontId="0" fillId="7" borderId="59" xfId="0" applyNumberFormat="1" applyFill="1" applyBorder="1" applyAlignment="1" applyProtection="1">
      <alignment vertical="center" shrinkToFit="1"/>
      <protection locked="0"/>
    </xf>
    <xf numFmtId="181" fontId="0" fillId="7" borderId="59" xfId="0" applyNumberFormat="1" applyFill="1" applyBorder="1" applyAlignment="1" applyProtection="1">
      <alignment vertical="center" shrinkToFit="1"/>
      <protection locked="0"/>
    </xf>
    <xf numFmtId="180" fontId="0" fillId="7" borderId="65" xfId="0" applyNumberFormat="1" applyFill="1" applyBorder="1" applyAlignment="1" applyProtection="1">
      <alignment vertical="center" shrinkToFit="1"/>
      <protection locked="0"/>
    </xf>
    <xf numFmtId="181" fontId="0" fillId="7" borderId="65" xfId="0" applyNumberFormat="1" applyFill="1" applyBorder="1" applyAlignment="1" applyProtection="1">
      <alignment vertical="center" shrinkToFit="1"/>
      <protection locked="0"/>
    </xf>
    <xf numFmtId="182" fontId="0" fillId="7" borderId="48" xfId="0" applyNumberFormat="1" applyFill="1" applyBorder="1" applyAlignment="1" applyProtection="1">
      <alignment vertical="center" shrinkToFit="1"/>
      <protection locked="0"/>
    </xf>
    <xf numFmtId="182" fontId="0" fillId="7" borderId="52" xfId="0" applyNumberFormat="1" applyFill="1" applyBorder="1" applyAlignment="1" applyProtection="1">
      <alignment vertical="center" shrinkToFit="1"/>
      <protection locked="0"/>
    </xf>
    <xf numFmtId="182" fontId="0" fillId="7" borderId="59" xfId="0" applyNumberFormat="1" applyFill="1" applyBorder="1" applyAlignment="1" applyProtection="1">
      <alignment vertical="center" shrinkToFit="1"/>
      <protection locked="0"/>
    </xf>
    <xf numFmtId="182" fontId="0" fillId="7" borderId="65" xfId="0" applyNumberFormat="1" applyFill="1" applyBorder="1" applyAlignment="1" applyProtection="1">
      <alignment vertical="center" shrinkToFit="1"/>
      <protection locked="0"/>
    </xf>
    <xf numFmtId="0" fontId="15" fillId="7" borderId="4" xfId="9" applyFont="1" applyFill="1" applyBorder="1" applyAlignment="1" applyProtection="1">
      <alignment horizontal="right" vertical="center" shrinkToFit="1"/>
      <protection locked="0"/>
    </xf>
    <xf numFmtId="0" fontId="15" fillId="7" borderId="3" xfId="9" applyFont="1" applyFill="1" applyBorder="1" applyAlignment="1" applyProtection="1">
      <alignment horizontal="center" vertical="center" shrinkToFit="1"/>
      <protection locked="0"/>
    </xf>
    <xf numFmtId="0" fontId="54" fillId="8" borderId="4" xfId="34" applyFont="1" applyFill="1" applyBorder="1" applyAlignment="1">
      <alignment horizontal="center" vertical="center" shrinkToFit="1"/>
    </xf>
    <xf numFmtId="38" fontId="52" fillId="9" borderId="1" xfId="34" applyNumberFormat="1" applyFill="1" applyBorder="1" applyAlignment="1">
      <alignment vertical="center"/>
    </xf>
    <xf numFmtId="0" fontId="52" fillId="0" borderId="1" xfId="34" applyBorder="1" applyAlignment="1">
      <alignment horizontal="center" vertical="center"/>
    </xf>
    <xf numFmtId="0" fontId="52" fillId="9" borderId="1" xfId="34" applyFill="1" applyBorder="1" applyAlignment="1">
      <alignment vertical="center"/>
    </xf>
    <xf numFmtId="0" fontId="44" fillId="7" borderId="1" xfId="0" applyFont="1" applyFill="1" applyBorder="1" applyAlignment="1" applyProtection="1">
      <alignment horizontal="center" vertical="center"/>
      <protection locked="0"/>
    </xf>
    <xf numFmtId="0" fontId="52" fillId="8" borderId="1" xfId="34" applyFill="1" applyBorder="1" applyAlignment="1">
      <alignment vertical="center"/>
    </xf>
    <xf numFmtId="0" fontId="54" fillId="8" borderId="1" xfId="0" applyFont="1" applyFill="1" applyBorder="1" applyAlignment="1">
      <alignment horizontal="center" vertical="center" shrinkToFit="1"/>
    </xf>
    <xf numFmtId="38" fontId="54" fillId="7" borderId="1" xfId="33" applyFont="1" applyFill="1" applyBorder="1" applyAlignment="1">
      <alignment horizontal="center" vertical="center" shrinkToFit="1"/>
    </xf>
    <xf numFmtId="38" fontId="52" fillId="0" borderId="1" xfId="33" applyFont="1" applyBorder="1" applyAlignment="1">
      <alignment vertical="center"/>
    </xf>
    <xf numFmtId="0" fontId="0" fillId="0" borderId="1" xfId="35" applyNumberFormat="1" applyFont="1" applyFill="1" applyBorder="1" applyAlignment="1">
      <alignment vertical="center"/>
    </xf>
    <xf numFmtId="0" fontId="52" fillId="9" borderId="4" xfId="34" applyFill="1" applyBorder="1" applyAlignment="1">
      <alignment vertical="center"/>
    </xf>
    <xf numFmtId="38" fontId="54" fillId="9" borderId="1" xfId="33" applyFont="1" applyFill="1" applyBorder="1" applyAlignment="1">
      <alignment horizontal="center" vertical="center" shrinkToFit="1"/>
    </xf>
    <xf numFmtId="0" fontId="24" fillId="7" borderId="44" xfId="0" applyFont="1" applyFill="1" applyBorder="1" applyAlignment="1" applyProtection="1">
      <alignment horizontal="center" vertical="center" shrinkToFit="1"/>
      <protection locked="0"/>
    </xf>
    <xf numFmtId="0" fontId="24" fillId="7" borderId="29" xfId="0" applyFont="1" applyFill="1" applyBorder="1" applyAlignment="1" applyProtection="1">
      <alignment horizontal="center" vertical="center" shrinkToFit="1"/>
      <protection locked="0"/>
    </xf>
    <xf numFmtId="0" fontId="24" fillId="7" borderId="28" xfId="0" applyFont="1" applyFill="1" applyBorder="1" applyAlignment="1" applyProtection="1">
      <alignment horizontal="center" vertical="center" shrinkToFit="1"/>
      <protection locked="0"/>
    </xf>
    <xf numFmtId="0" fontId="25" fillId="0" borderId="0" xfId="0" applyFont="1" applyAlignment="1">
      <alignment horizontal="center" vertical="center" wrapText="1"/>
    </xf>
    <xf numFmtId="0" fontId="18" fillId="4" borderId="60" xfId="0" applyFont="1" applyFill="1" applyBorder="1" applyAlignment="1">
      <alignment horizontal="center" vertical="center"/>
    </xf>
    <xf numFmtId="0" fontId="18" fillId="4" borderId="61" xfId="0" applyFont="1" applyFill="1" applyBorder="1" applyAlignment="1">
      <alignment horizontal="center" vertical="center"/>
    </xf>
    <xf numFmtId="0" fontId="0" fillId="7" borderId="36" xfId="0" applyFill="1" applyBorder="1" applyAlignment="1" applyProtection="1">
      <alignment horizontal="left" vertical="center" shrinkToFit="1"/>
      <protection locked="0"/>
    </xf>
    <xf numFmtId="0" fontId="0" fillId="7" borderId="35" xfId="0" applyFill="1" applyBorder="1" applyAlignment="1" applyProtection="1">
      <alignment horizontal="left" vertical="center" shrinkToFit="1"/>
      <protection locked="0"/>
    </xf>
    <xf numFmtId="0" fontId="0" fillId="7" borderId="34" xfId="0" applyFill="1" applyBorder="1" applyAlignment="1" applyProtection="1">
      <alignment horizontal="left" vertical="center" shrinkToFit="1"/>
      <protection locked="0"/>
    </xf>
    <xf numFmtId="0" fontId="0" fillId="4" borderId="44" xfId="0" applyFill="1" applyBorder="1" applyAlignment="1">
      <alignment horizontal="center" vertical="center"/>
    </xf>
    <xf numFmtId="0" fontId="0" fillId="4" borderId="62" xfId="0" applyFill="1" applyBorder="1" applyAlignment="1">
      <alignment horizontal="center" vertical="center"/>
    </xf>
    <xf numFmtId="0" fontId="0" fillId="7" borderId="33" xfId="0" applyFill="1" applyBorder="1" applyAlignment="1" applyProtection="1">
      <alignment horizontal="left" vertical="center" shrinkToFit="1"/>
      <protection locked="0"/>
    </xf>
    <xf numFmtId="0" fontId="0" fillId="7" borderId="29" xfId="0" applyFill="1" applyBorder="1" applyAlignment="1" applyProtection="1">
      <alignment horizontal="left" vertical="center" shrinkToFit="1"/>
      <protection locked="0"/>
    </xf>
    <xf numFmtId="0" fontId="0" fillId="7" borderId="28" xfId="0" applyFill="1" applyBorder="1" applyAlignment="1" applyProtection="1">
      <alignment horizontal="left" vertical="center" shrinkToFit="1"/>
      <protection locked="0"/>
    </xf>
    <xf numFmtId="0" fontId="18" fillId="4" borderId="45" xfId="0" applyFont="1" applyFill="1" applyBorder="1" applyAlignment="1">
      <alignment horizontal="center" vertical="center"/>
    </xf>
    <xf numFmtId="0" fontId="18" fillId="4" borderId="63" xfId="0" applyFont="1" applyFill="1" applyBorder="1" applyAlignment="1">
      <alignment horizontal="center" vertical="center"/>
    </xf>
    <xf numFmtId="0" fontId="0" fillId="7" borderId="32" xfId="0" applyFill="1" applyBorder="1" applyAlignment="1" applyProtection="1">
      <alignment horizontal="left" vertical="center" shrinkToFit="1"/>
      <protection locked="0"/>
    </xf>
    <xf numFmtId="0" fontId="0" fillId="7" borderId="27" xfId="0" applyFill="1" applyBorder="1" applyAlignment="1" applyProtection="1">
      <alignment horizontal="left" vertical="center" shrinkToFit="1"/>
      <protection locked="0"/>
    </xf>
    <xf numFmtId="0" fontId="0" fillId="7" borderId="26" xfId="0" applyFill="1" applyBorder="1" applyAlignment="1" applyProtection="1">
      <alignment horizontal="left" vertical="center" shrinkToFit="1"/>
      <protection locked="0"/>
    </xf>
    <xf numFmtId="0" fontId="0" fillId="4" borderId="64" xfId="0" applyFill="1" applyBorder="1" applyAlignment="1">
      <alignment horizontal="center" vertical="center"/>
    </xf>
    <xf numFmtId="0" fontId="0" fillId="4" borderId="21" xfId="0" applyFill="1" applyBorder="1" applyAlignment="1">
      <alignment horizontal="center" vertical="center"/>
    </xf>
    <xf numFmtId="0" fontId="0" fillId="4" borderId="7" xfId="0" applyFill="1" applyBorder="1" applyAlignment="1">
      <alignment horizontal="left" vertical="center" shrinkToFit="1"/>
    </xf>
    <xf numFmtId="0" fontId="0" fillId="4" borderId="0" xfId="0" applyFill="1" applyAlignment="1">
      <alignment horizontal="left" vertical="center" shrinkToFit="1"/>
    </xf>
    <xf numFmtId="0" fontId="0" fillId="4" borderId="9" xfId="0" applyFill="1" applyBorder="1" applyAlignment="1">
      <alignment horizontal="left" vertical="center" shrinkToFit="1"/>
    </xf>
    <xf numFmtId="0" fontId="17" fillId="0" borderId="1" xfId="0" applyFont="1" applyBorder="1" applyAlignment="1">
      <alignment horizontal="center" vertical="center" shrinkToFit="1"/>
    </xf>
    <xf numFmtId="0" fontId="13" fillId="7" borderId="0" xfId="0" applyFont="1" applyFill="1" applyAlignment="1">
      <alignment horizontal="left" vertical="center" wrapText="1" shrinkToFit="1"/>
    </xf>
    <xf numFmtId="0" fontId="13" fillId="7" borderId="0" xfId="0" applyFont="1" applyFill="1" applyAlignment="1">
      <alignment horizontal="left" vertical="center" shrinkToFit="1"/>
    </xf>
    <xf numFmtId="41" fontId="30" fillId="0" borderId="4" xfId="0" applyNumberFormat="1" applyFont="1" applyBorder="1" applyAlignment="1">
      <alignment horizontal="center" vertical="center"/>
    </xf>
    <xf numFmtId="41" fontId="30" fillId="0" borderId="6" xfId="0" applyNumberFormat="1" applyFont="1" applyBorder="1" applyAlignment="1">
      <alignment horizontal="center" vertical="center"/>
    </xf>
    <xf numFmtId="41" fontId="30" fillId="0" borderId="3" xfId="0" applyNumberFormat="1" applyFont="1" applyBorder="1" applyAlignment="1">
      <alignment horizontal="center" vertical="center"/>
    </xf>
    <xf numFmtId="41" fontId="31" fillId="2" borderId="19" xfId="0" applyNumberFormat="1" applyFont="1" applyFill="1" applyBorder="1" applyAlignment="1">
      <alignment horizontal="center" vertical="center"/>
    </xf>
    <xf numFmtId="41" fontId="31" fillId="2" borderId="20" xfId="0" applyNumberFormat="1" applyFont="1" applyFill="1" applyBorder="1" applyAlignment="1">
      <alignment horizontal="center" vertical="center"/>
    </xf>
    <xf numFmtId="41" fontId="31" fillId="2" borderId="24" xfId="0" applyNumberFormat="1" applyFont="1" applyFill="1" applyBorder="1" applyAlignment="1">
      <alignment horizontal="center" vertical="center"/>
    </xf>
    <xf numFmtId="0" fontId="0" fillId="7" borderId="4" xfId="0" applyFill="1" applyBorder="1" applyAlignment="1" applyProtection="1">
      <alignment horizontal="left" vertical="center"/>
      <protection locked="0"/>
    </xf>
    <xf numFmtId="0" fontId="0" fillId="7" borderId="6" xfId="0" applyFill="1" applyBorder="1" applyAlignment="1" applyProtection="1">
      <alignment horizontal="left" vertical="center"/>
      <protection locked="0"/>
    </xf>
    <xf numFmtId="0" fontId="0" fillId="7" borderId="3" xfId="0" applyFill="1" applyBorder="1" applyAlignment="1" applyProtection="1">
      <alignment horizontal="left" vertical="center"/>
      <protection locked="0"/>
    </xf>
    <xf numFmtId="0" fontId="0" fillId="4" borderId="45" xfId="0" applyFill="1" applyBorder="1" applyAlignment="1">
      <alignment horizontal="left" vertical="center" shrinkToFit="1"/>
    </xf>
    <xf numFmtId="0" fontId="0" fillId="4" borderId="27" xfId="0" applyFill="1" applyBorder="1" applyAlignment="1">
      <alignment horizontal="left" vertical="center" shrinkToFit="1"/>
    </xf>
    <xf numFmtId="0" fontId="0" fillId="4" borderId="26" xfId="0" applyFill="1" applyBorder="1" applyAlignment="1">
      <alignment horizontal="left" vertical="center" shrinkToFit="1"/>
    </xf>
    <xf numFmtId="179" fontId="44" fillId="7" borderId="44" xfId="0" applyNumberFormat="1" applyFont="1" applyFill="1" applyBorder="1" applyAlignment="1" applyProtection="1">
      <alignment horizontal="center" vertical="center" shrinkToFit="1"/>
      <protection locked="0"/>
    </xf>
    <xf numFmtId="179" fontId="44" fillId="7" borderId="29" xfId="0" applyNumberFormat="1" applyFont="1" applyFill="1" applyBorder="1" applyAlignment="1" applyProtection="1">
      <alignment horizontal="center" vertical="center" shrinkToFit="1"/>
      <protection locked="0"/>
    </xf>
    <xf numFmtId="179" fontId="44" fillId="7" borderId="28" xfId="0" applyNumberFormat="1" applyFont="1" applyFill="1" applyBorder="1" applyAlignment="1" applyProtection="1">
      <alignment horizontal="center" vertical="center" shrinkToFit="1"/>
      <protection locked="0"/>
    </xf>
    <xf numFmtId="178" fontId="0" fillId="7" borderId="43" xfId="0" applyNumberFormat="1" applyFill="1" applyBorder="1" applyAlignment="1" applyProtection="1">
      <alignment horizontal="center" vertical="center" shrinkToFit="1"/>
      <protection locked="0"/>
    </xf>
    <xf numFmtId="178" fontId="0" fillId="7" borderId="42" xfId="0" applyNumberFormat="1" applyFill="1" applyBorder="1" applyAlignment="1" applyProtection="1">
      <alignment horizontal="center" vertical="center" shrinkToFit="1"/>
      <protection locked="0"/>
    </xf>
    <xf numFmtId="178" fontId="0" fillId="0" borderId="43" xfId="0" applyNumberFormat="1" applyBorder="1" applyAlignment="1">
      <alignment horizontal="center" vertical="center" shrinkToFit="1"/>
    </xf>
    <xf numFmtId="178" fontId="0" fillId="0" borderId="46" xfId="0" applyNumberFormat="1" applyBorder="1" applyAlignment="1">
      <alignment horizontal="center" vertical="center" shrinkToFit="1"/>
    </xf>
    <xf numFmtId="178" fontId="0" fillId="0" borderId="42" xfId="0" applyNumberFormat="1" applyBorder="1" applyAlignment="1">
      <alignment horizontal="center" vertical="center" shrinkToFit="1"/>
    </xf>
    <xf numFmtId="178" fontId="45" fillId="7" borderId="46" xfId="0" applyNumberFormat="1" applyFont="1" applyFill="1" applyBorder="1" applyAlignment="1" applyProtection="1">
      <alignment horizontal="center" vertical="center" shrinkToFit="1"/>
      <protection locked="0"/>
    </xf>
    <xf numFmtId="178" fontId="45" fillId="7" borderId="47" xfId="0" applyNumberFormat="1" applyFont="1" applyFill="1" applyBorder="1" applyAlignment="1" applyProtection="1">
      <alignment horizontal="center" vertical="center" shrinkToFit="1"/>
      <protection locked="0"/>
    </xf>
    <xf numFmtId="0" fontId="0" fillId="7" borderId="13" xfId="0" applyFill="1" applyBorder="1" applyAlignment="1" applyProtection="1">
      <alignment horizontal="left" vertical="center"/>
      <protection locked="0"/>
    </xf>
    <xf numFmtId="0" fontId="0" fillId="7" borderId="2" xfId="0" applyFill="1" applyBorder="1" applyAlignment="1" applyProtection="1">
      <alignment horizontal="left" vertical="center"/>
      <protection locked="0"/>
    </xf>
    <xf numFmtId="0" fontId="0" fillId="7" borderId="21" xfId="0" applyFill="1" applyBorder="1" applyAlignment="1" applyProtection="1">
      <alignment horizontal="left" vertical="center"/>
      <protection locked="0"/>
    </xf>
    <xf numFmtId="0" fontId="39" fillId="7" borderId="1" xfId="0" applyFont="1" applyFill="1" applyBorder="1" applyAlignment="1" applyProtection="1">
      <alignment horizontal="left" vertical="top" wrapText="1"/>
      <protection locked="0"/>
    </xf>
    <xf numFmtId="0" fontId="58" fillId="7" borderId="10" xfId="0" applyFont="1" applyFill="1" applyBorder="1" applyAlignment="1" applyProtection="1">
      <alignment horizontal="left" vertical="top" wrapText="1"/>
      <protection locked="0"/>
    </xf>
    <xf numFmtId="0" fontId="58" fillId="7" borderId="5" xfId="0" applyFont="1" applyFill="1" applyBorder="1" applyAlignment="1" applyProtection="1">
      <alignment horizontal="left" vertical="top" wrapText="1"/>
      <protection locked="0"/>
    </xf>
    <xf numFmtId="0" fontId="58" fillId="7" borderId="23" xfId="0" applyFont="1" applyFill="1" applyBorder="1" applyAlignment="1" applyProtection="1">
      <alignment horizontal="left" vertical="top" wrapText="1"/>
      <protection locked="0"/>
    </xf>
    <xf numFmtId="0" fontId="58" fillId="7" borderId="17" xfId="0" applyFont="1" applyFill="1" applyBorder="1" applyAlignment="1" applyProtection="1">
      <alignment horizontal="left" vertical="top" wrapText="1"/>
      <protection locked="0"/>
    </xf>
    <xf numFmtId="0" fontId="58" fillId="7" borderId="0" xfId="0" applyFont="1" applyFill="1" applyAlignment="1" applyProtection="1">
      <alignment horizontal="left" vertical="top" wrapText="1"/>
      <protection locked="0"/>
    </xf>
    <xf numFmtId="0" fontId="58" fillId="7" borderId="12" xfId="0" applyFont="1" applyFill="1" applyBorder="1" applyAlignment="1" applyProtection="1">
      <alignment horizontal="left" vertical="top" wrapText="1"/>
      <protection locked="0"/>
    </xf>
    <xf numFmtId="0" fontId="58" fillId="7" borderId="13" xfId="0" applyFont="1" applyFill="1" applyBorder="1" applyAlignment="1" applyProtection="1">
      <alignment horizontal="left" vertical="top" wrapText="1"/>
      <protection locked="0"/>
    </xf>
    <xf numFmtId="0" fontId="58" fillId="7" borderId="2" xfId="0" applyFont="1" applyFill="1" applyBorder="1" applyAlignment="1" applyProtection="1">
      <alignment horizontal="left" vertical="top" wrapText="1"/>
      <protection locked="0"/>
    </xf>
    <xf numFmtId="0" fontId="58" fillId="7" borderId="21" xfId="0" applyFont="1" applyFill="1" applyBorder="1" applyAlignment="1" applyProtection="1">
      <alignment horizontal="left" vertical="top" wrapText="1"/>
      <protection locked="0"/>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41" fontId="51" fillId="0" borderId="4" xfId="0" applyNumberFormat="1" applyFont="1" applyBorder="1" applyAlignment="1">
      <alignment horizontal="center" vertical="center" shrinkToFit="1"/>
    </xf>
    <xf numFmtId="41" fontId="51" fillId="0" borderId="6" xfId="0" applyNumberFormat="1" applyFont="1" applyBorder="1" applyAlignment="1">
      <alignment horizontal="center" vertical="center" shrinkToFit="1"/>
    </xf>
    <xf numFmtId="41" fontId="51" fillId="0" borderId="3" xfId="0" applyNumberFormat="1" applyFont="1" applyBorder="1" applyAlignment="1">
      <alignment horizontal="center" vertical="center" shrinkToFit="1"/>
    </xf>
    <xf numFmtId="0" fontId="22" fillId="6" borderId="11" xfId="0" applyFont="1" applyFill="1" applyBorder="1" applyAlignment="1">
      <alignment horizontal="center" vertical="center" wrapText="1"/>
    </xf>
    <xf numFmtId="0" fontId="0" fillId="6" borderId="16" xfId="0" applyFill="1" applyBorder="1" applyAlignment="1">
      <alignment horizontal="center" vertical="center" wrapText="1"/>
    </xf>
    <xf numFmtId="0" fontId="0" fillId="6" borderId="4" xfId="0" applyFill="1" applyBorder="1" applyAlignment="1">
      <alignment horizontal="center" vertical="center" wrapText="1"/>
    </xf>
    <xf numFmtId="0" fontId="0" fillId="6" borderId="6" xfId="0" applyFill="1" applyBorder="1" applyAlignment="1">
      <alignment horizontal="center" vertical="center" wrapText="1"/>
    </xf>
    <xf numFmtId="0" fontId="0" fillId="6" borderId="3" xfId="0" applyFill="1" applyBorder="1" applyAlignment="1">
      <alignment horizontal="center" vertical="center" wrapText="1"/>
    </xf>
    <xf numFmtId="0" fontId="0" fillId="0" borderId="11" xfId="0" applyBorder="1" applyAlignment="1">
      <alignment horizontal="center" vertical="center" shrinkToFi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181" fontId="0" fillId="2" borderId="49" xfId="0" applyNumberFormat="1" applyFill="1" applyBorder="1" applyAlignment="1">
      <alignment horizontal="right" vertical="center" shrinkToFit="1"/>
    </xf>
    <xf numFmtId="181" fontId="0" fillId="2" borderId="50" xfId="0" applyNumberFormat="1" applyFill="1" applyBorder="1" applyAlignment="1">
      <alignment horizontal="right" vertical="center" shrinkToFit="1"/>
    </xf>
    <xf numFmtId="181" fontId="0" fillId="2" borderId="51" xfId="0" applyNumberFormat="1" applyFill="1" applyBorder="1" applyAlignment="1">
      <alignment horizontal="right" vertical="center" shrinkToFit="1"/>
    </xf>
    <xf numFmtId="181" fontId="0" fillId="2" borderId="53" xfId="0" applyNumberFormat="1" applyFill="1" applyBorder="1" applyAlignment="1">
      <alignment horizontal="right" vertical="center" shrinkToFit="1"/>
    </xf>
    <xf numFmtId="181" fontId="0" fillId="2" borderId="54" xfId="0" applyNumberFormat="1" applyFill="1" applyBorder="1" applyAlignment="1">
      <alignment horizontal="right" vertical="center" shrinkToFit="1"/>
    </xf>
    <xf numFmtId="181" fontId="0" fillId="2" borderId="55" xfId="0" applyNumberFormat="1" applyFill="1" applyBorder="1" applyAlignment="1">
      <alignment horizontal="right" vertical="center" shrinkToFit="1"/>
    </xf>
    <xf numFmtId="181" fontId="0" fillId="2" borderId="56" xfId="0" applyNumberFormat="1" applyFill="1" applyBorder="1" applyAlignment="1">
      <alignment horizontal="right" vertical="center" shrinkToFit="1"/>
    </xf>
    <xf numFmtId="181" fontId="0" fillId="2" borderId="57" xfId="0" applyNumberFormat="1" applyFill="1" applyBorder="1" applyAlignment="1">
      <alignment horizontal="right" vertical="center" shrinkToFit="1"/>
    </xf>
    <xf numFmtId="181" fontId="0" fillId="2" borderId="58" xfId="0" applyNumberFormat="1" applyFill="1" applyBorder="1" applyAlignment="1">
      <alignment horizontal="right" vertical="center" shrinkToFit="1"/>
    </xf>
    <xf numFmtId="181" fontId="0" fillId="2" borderId="66" xfId="0" applyNumberFormat="1" applyFill="1" applyBorder="1" applyAlignment="1">
      <alignment horizontal="right" vertical="center" shrinkToFit="1"/>
    </xf>
    <xf numFmtId="181" fontId="0" fillId="2" borderId="67" xfId="0" applyNumberFormat="1" applyFill="1" applyBorder="1" applyAlignment="1">
      <alignment horizontal="right" vertical="center" shrinkToFit="1"/>
    </xf>
    <xf numFmtId="181" fontId="0" fillId="2" borderId="68" xfId="0" applyNumberFormat="1" applyFill="1" applyBorder="1" applyAlignment="1">
      <alignment horizontal="right" vertical="center" shrinkToFit="1"/>
    </xf>
    <xf numFmtId="0" fontId="0" fillId="6" borderId="10" xfId="0" applyFill="1" applyBorder="1" applyAlignment="1">
      <alignment horizontal="center" vertical="center" wrapText="1"/>
    </xf>
    <xf numFmtId="0" fontId="0" fillId="6" borderId="23" xfId="0" applyFill="1" applyBorder="1" applyAlignment="1">
      <alignment horizontal="center" vertical="center" wrapText="1"/>
    </xf>
    <xf numFmtId="0" fontId="0" fillId="6" borderId="13" xfId="0" applyFill="1" applyBorder="1" applyAlignment="1">
      <alignment horizontal="center" vertical="center" wrapText="1"/>
    </xf>
    <xf numFmtId="0" fontId="0" fillId="6" borderId="21" xfId="0" applyFill="1" applyBorder="1" applyAlignment="1">
      <alignment horizontal="center" vertical="center" wrapText="1"/>
    </xf>
    <xf numFmtId="0" fontId="22" fillId="6" borderId="14" xfId="0" applyFont="1" applyFill="1" applyBorder="1" applyAlignment="1">
      <alignment horizontal="center" vertical="center" wrapText="1"/>
    </xf>
    <xf numFmtId="0" fontId="39" fillId="6" borderId="4" xfId="0" applyFont="1" applyFill="1" applyBorder="1" applyAlignment="1">
      <alignment horizontal="center" vertical="center" wrapText="1"/>
    </xf>
    <xf numFmtId="0" fontId="39" fillId="6" borderId="6" xfId="0" applyFont="1" applyFill="1" applyBorder="1" applyAlignment="1">
      <alignment horizontal="center" vertical="center" wrapText="1"/>
    </xf>
    <xf numFmtId="0" fontId="39" fillId="6" borderId="3" xfId="0" applyFont="1" applyFill="1" applyBorder="1" applyAlignment="1">
      <alignment horizontal="center" vertical="center" wrapText="1"/>
    </xf>
    <xf numFmtId="0" fontId="0" fillId="6" borderId="4" xfId="0" applyFill="1" applyBorder="1" applyAlignment="1">
      <alignment horizontal="center" vertical="center" shrinkToFit="1"/>
    </xf>
    <xf numFmtId="0" fontId="0" fillId="6" borderId="6" xfId="0" applyFill="1" applyBorder="1" applyAlignment="1">
      <alignment horizontal="center" vertical="center" shrinkToFit="1"/>
    </xf>
    <xf numFmtId="181" fontId="0" fillId="2" borderId="4" xfId="0" applyNumberFormat="1" applyFill="1" applyBorder="1" applyAlignment="1">
      <alignment horizontal="right" vertical="center" shrinkToFit="1"/>
    </xf>
    <xf numFmtId="181" fontId="0" fillId="2" borderId="6" xfId="0" applyNumberFormat="1" applyFill="1" applyBorder="1" applyAlignment="1">
      <alignment horizontal="right" vertical="center" shrinkToFit="1"/>
    </xf>
    <xf numFmtId="181" fontId="0" fillId="2" borderId="3" xfId="0" applyNumberFormat="1" applyFill="1" applyBorder="1" applyAlignment="1">
      <alignment horizontal="right" vertical="center" shrinkToFit="1"/>
    </xf>
    <xf numFmtId="0" fontId="43" fillId="7" borderId="1" xfId="0" applyFont="1" applyFill="1" applyBorder="1" applyAlignment="1" applyProtection="1">
      <alignment horizontal="left" vertical="top" wrapText="1"/>
      <protection locked="0"/>
    </xf>
    <xf numFmtId="0" fontId="0" fillId="0" borderId="0" xfId="0" applyAlignment="1" applyProtection="1">
      <alignment horizontal="center" vertical="center" wrapText="1"/>
      <protection locked="0"/>
    </xf>
    <xf numFmtId="0" fontId="15" fillId="7" borderId="4" xfId="9" applyFont="1" applyFill="1" applyBorder="1" applyAlignment="1" applyProtection="1">
      <alignment horizontal="left" vertical="center" wrapText="1"/>
      <protection locked="0"/>
    </xf>
    <xf numFmtId="0" fontId="15" fillId="7" borderId="6" xfId="9" applyFont="1" applyFill="1" applyBorder="1" applyAlignment="1" applyProtection="1">
      <alignment horizontal="left" vertical="center" wrapText="1"/>
      <protection locked="0"/>
    </xf>
    <xf numFmtId="0" fontId="15" fillId="7" borderId="3" xfId="9" applyFont="1" applyFill="1" applyBorder="1" applyAlignment="1" applyProtection="1">
      <alignment horizontal="left" vertical="center" wrapText="1"/>
      <protection locked="0"/>
    </xf>
    <xf numFmtId="0" fontId="19" fillId="3" borderId="1" xfId="9" applyFont="1" applyFill="1" applyBorder="1" applyAlignment="1">
      <alignment horizontal="center" vertical="center" shrinkToFit="1"/>
    </xf>
    <xf numFmtId="41" fontId="15" fillId="2" borderId="4" xfId="11" applyNumberFormat="1" applyFont="1" applyFill="1" applyBorder="1" applyAlignment="1" applyProtection="1">
      <alignment horizontal="right" vertical="center" shrinkToFit="1"/>
    </xf>
    <xf numFmtId="41" fontId="15" fillId="2" borderId="6" xfId="11" applyNumberFormat="1" applyFont="1" applyFill="1" applyBorder="1" applyAlignment="1" applyProtection="1">
      <alignment horizontal="right" vertical="center" shrinkToFit="1"/>
    </xf>
    <xf numFmtId="41" fontId="15" fillId="2" borderId="3" xfId="11" applyNumberFormat="1" applyFont="1" applyFill="1" applyBorder="1" applyAlignment="1" applyProtection="1">
      <alignment horizontal="right" vertical="center" shrinkToFit="1"/>
    </xf>
    <xf numFmtId="38" fontId="15" fillId="7" borderId="1" xfId="12" applyFont="1" applyFill="1" applyBorder="1" applyAlignment="1" applyProtection="1">
      <alignment horizontal="right" vertical="center" shrinkToFit="1"/>
      <protection locked="0"/>
    </xf>
    <xf numFmtId="0" fontId="15" fillId="7" borderId="1" xfId="9" applyFont="1" applyFill="1" applyBorder="1" applyAlignment="1" applyProtection="1">
      <alignment horizontal="left" vertical="center" shrinkToFit="1"/>
      <protection locked="0"/>
    </xf>
    <xf numFmtId="38" fontId="15" fillId="2" borderId="1" xfId="12" applyFont="1" applyFill="1" applyBorder="1" applyAlignment="1" applyProtection="1">
      <alignment horizontal="right" vertical="center" shrinkToFit="1"/>
    </xf>
    <xf numFmtId="0" fontId="15" fillId="0" borderId="0" xfId="9" applyFont="1">
      <alignment vertical="center"/>
    </xf>
    <xf numFmtId="0" fontId="25" fillId="0" borderId="0" xfId="9" applyFont="1" applyAlignment="1">
      <alignment horizontal="center" vertical="center" wrapText="1"/>
    </xf>
    <xf numFmtId="0" fontId="25" fillId="0" borderId="0" xfId="9" applyFont="1" applyAlignment="1">
      <alignment horizontal="center" vertical="center"/>
    </xf>
    <xf numFmtId="0" fontId="14" fillId="0" borderId="41" xfId="9" applyFont="1" applyBorder="1" applyAlignment="1">
      <alignment horizontal="left" vertical="center" shrinkToFit="1"/>
    </xf>
    <xf numFmtId="0" fontId="14" fillId="0" borderId="15" xfId="9" applyFont="1" applyBorder="1" applyAlignment="1">
      <alignment horizontal="left" vertical="center" shrinkToFit="1"/>
    </xf>
    <xf numFmtId="0" fontId="14" fillId="0" borderId="40" xfId="9" applyFont="1" applyBorder="1" applyAlignment="1">
      <alignment horizontal="left" vertical="center" shrinkToFit="1"/>
    </xf>
    <xf numFmtId="0" fontId="14" fillId="0" borderId="13" xfId="9" applyFont="1" applyBorder="1" applyAlignment="1">
      <alignment horizontal="left" vertical="center" shrinkToFit="1"/>
    </xf>
    <xf numFmtId="0" fontId="14" fillId="0" borderId="2" xfId="9" applyFont="1" applyBorder="1" applyAlignment="1">
      <alignment horizontal="left" vertical="center" shrinkToFit="1"/>
    </xf>
    <xf numFmtId="0" fontId="14" fillId="0" borderId="30" xfId="9" applyFont="1" applyBorder="1" applyAlignment="1">
      <alignment horizontal="left" vertical="center" shrinkToFit="1"/>
    </xf>
    <xf numFmtId="176" fontId="16" fillId="7" borderId="4" xfId="9" applyNumberFormat="1" applyFont="1" applyFill="1" applyBorder="1" applyAlignment="1" applyProtection="1">
      <alignment horizontal="center" vertical="center"/>
      <protection locked="0"/>
    </xf>
    <xf numFmtId="176" fontId="16" fillId="7" borderId="6" xfId="9" applyNumberFormat="1" applyFont="1" applyFill="1" applyBorder="1" applyAlignment="1" applyProtection="1">
      <alignment horizontal="center" vertical="center"/>
      <protection locked="0"/>
    </xf>
    <xf numFmtId="178" fontId="16" fillId="0" borderId="6" xfId="9" applyNumberFormat="1" applyFont="1" applyBorder="1" applyAlignment="1">
      <alignment horizontal="left" vertical="center"/>
    </xf>
    <xf numFmtId="178" fontId="16" fillId="0" borderId="39" xfId="9" applyNumberFormat="1" applyFont="1" applyBorder="1" applyAlignment="1">
      <alignment horizontal="left" vertical="center"/>
    </xf>
    <xf numFmtId="186" fontId="16" fillId="7" borderId="18" xfId="9" applyNumberFormat="1" applyFont="1" applyFill="1" applyBorder="1" applyAlignment="1" applyProtection="1">
      <alignment horizontal="center" vertical="center"/>
      <protection locked="0"/>
    </xf>
    <xf numFmtId="186" fontId="16" fillId="7" borderId="38" xfId="9" applyNumberFormat="1" applyFont="1" applyFill="1" applyBorder="1" applyAlignment="1" applyProtection="1">
      <alignment horizontal="center" vertical="center"/>
      <protection locked="0"/>
    </xf>
    <xf numFmtId="178" fontId="16" fillId="0" borderId="38" xfId="9" applyNumberFormat="1" applyFont="1" applyBorder="1" applyAlignment="1">
      <alignment horizontal="left" vertical="center"/>
    </xf>
    <xf numFmtId="178" fontId="16" fillId="0" borderId="37" xfId="9" applyNumberFormat="1" applyFont="1" applyBorder="1" applyAlignment="1">
      <alignment horizontal="left" vertical="center"/>
    </xf>
    <xf numFmtId="0" fontId="17" fillId="0" borderId="0" xfId="9" applyFont="1" applyAlignment="1">
      <alignment horizontal="right" vertical="center" shrinkToFit="1"/>
    </xf>
    <xf numFmtId="41" fontId="17" fillId="2" borderId="0" xfId="11" applyNumberFormat="1" applyFont="1" applyFill="1" applyBorder="1" applyAlignment="1" applyProtection="1">
      <alignment horizontal="right" vertical="center" shrinkToFit="1"/>
    </xf>
    <xf numFmtId="6" fontId="17" fillId="2" borderId="0" xfId="11" applyFont="1" applyFill="1" applyBorder="1" applyAlignment="1" applyProtection="1">
      <alignment horizontal="right" vertical="center" shrinkToFit="1"/>
    </xf>
    <xf numFmtId="6" fontId="17" fillId="2" borderId="8" xfId="11" applyFont="1" applyFill="1" applyBorder="1" applyAlignment="1" applyProtection="1">
      <alignment horizontal="right" vertical="center" shrinkToFit="1"/>
    </xf>
    <xf numFmtId="0" fontId="24" fillId="0" borderId="0" xfId="9" applyFont="1" applyAlignment="1">
      <alignment horizontal="center" vertical="center"/>
    </xf>
    <xf numFmtId="0" fontId="44" fillId="0" borderId="1" xfId="32" applyFont="1" applyBorder="1" applyAlignment="1">
      <alignment horizontal="center" vertical="center"/>
    </xf>
    <xf numFmtId="38" fontId="15" fillId="7" borderId="4" xfId="12" applyFont="1" applyFill="1" applyBorder="1" applyAlignment="1" applyProtection="1">
      <alignment horizontal="right" vertical="center" shrinkToFit="1"/>
      <protection locked="0"/>
    </xf>
    <xf numFmtId="38" fontId="15" fillId="7" borderId="6" xfId="12" applyFont="1" applyFill="1" applyBorder="1" applyAlignment="1" applyProtection="1">
      <alignment horizontal="right" vertical="center" shrinkToFit="1"/>
      <protection locked="0"/>
    </xf>
    <xf numFmtId="38" fontId="15" fillId="7" borderId="3" xfId="12" applyFont="1" applyFill="1" applyBorder="1" applyAlignment="1" applyProtection="1">
      <alignment horizontal="right" vertical="center" shrinkToFit="1"/>
      <protection locked="0"/>
    </xf>
    <xf numFmtId="0" fontId="19" fillId="3" borderId="4" xfId="9" applyFont="1" applyFill="1" applyBorder="1" applyAlignment="1">
      <alignment horizontal="center" vertical="center" shrinkToFit="1"/>
    </xf>
    <xf numFmtId="0" fontId="19" fillId="3" borderId="3" xfId="9" applyFont="1" applyFill="1" applyBorder="1" applyAlignment="1">
      <alignment horizontal="center" vertical="center" shrinkToFit="1"/>
    </xf>
    <xf numFmtId="41" fontId="15" fillId="2" borderId="1" xfId="11" applyNumberFormat="1" applyFont="1" applyFill="1" applyBorder="1" applyAlignment="1" applyProtection="1">
      <alignment vertical="center" shrinkToFit="1"/>
    </xf>
    <xf numFmtId="6" fontId="15" fillId="2" borderId="1" xfId="11" applyFont="1" applyFill="1" applyBorder="1" applyAlignment="1" applyProtection="1">
      <alignment vertical="center" shrinkToFit="1"/>
    </xf>
    <xf numFmtId="41" fontId="15" fillId="2" borderId="4" xfId="11" applyNumberFormat="1" applyFont="1" applyFill="1" applyBorder="1" applyAlignment="1" applyProtection="1">
      <alignment vertical="center" shrinkToFit="1"/>
    </xf>
    <xf numFmtId="6" fontId="15" fillId="2" borderId="3" xfId="11" applyFont="1" applyFill="1" applyBorder="1" applyAlignment="1" applyProtection="1">
      <alignment vertical="center" shrinkToFit="1"/>
    </xf>
    <xf numFmtId="38" fontId="15" fillId="7" borderId="4" xfId="11" applyNumberFormat="1" applyFont="1" applyFill="1" applyBorder="1" applyAlignment="1" applyProtection="1">
      <alignment vertical="center" shrinkToFit="1"/>
      <protection locked="0"/>
    </xf>
    <xf numFmtId="38" fontId="15" fillId="7" borderId="3" xfId="11" applyNumberFormat="1" applyFont="1" applyFill="1" applyBorder="1" applyAlignment="1" applyProtection="1">
      <alignment vertical="center" shrinkToFit="1"/>
      <protection locked="0"/>
    </xf>
    <xf numFmtId="0" fontId="19" fillId="3" borderId="1" xfId="9" applyFont="1" applyFill="1" applyBorder="1" applyAlignment="1">
      <alignment horizontal="center" vertical="center"/>
    </xf>
    <xf numFmtId="0" fontId="19" fillId="3" borderId="1" xfId="9" applyFont="1" applyFill="1" applyBorder="1" applyAlignment="1">
      <alignment horizontal="center" vertical="center" wrapText="1"/>
    </xf>
    <xf numFmtId="0" fontId="23" fillId="7" borderId="1" xfId="9" applyFont="1" applyFill="1" applyBorder="1" applyAlignment="1" applyProtection="1">
      <alignment horizontal="left" vertical="top" wrapText="1"/>
      <protection locked="0"/>
    </xf>
    <xf numFmtId="38" fontId="15" fillId="7" borderId="4" xfId="33" applyFont="1" applyFill="1" applyBorder="1" applyAlignment="1" applyProtection="1">
      <alignment vertical="center" shrinkToFit="1"/>
      <protection locked="0"/>
    </xf>
    <xf numFmtId="38" fontId="15" fillId="7" borderId="6" xfId="33" applyFont="1" applyFill="1" applyBorder="1" applyAlignment="1" applyProtection="1">
      <alignment vertical="center" shrinkToFit="1"/>
      <protection locked="0"/>
    </xf>
    <xf numFmtId="38" fontId="15" fillId="7" borderId="3" xfId="33" applyFont="1" applyFill="1" applyBorder="1" applyAlignment="1" applyProtection="1">
      <alignment vertical="center" shrinkToFit="1"/>
      <protection locked="0"/>
    </xf>
    <xf numFmtId="41" fontId="15" fillId="2" borderId="1" xfId="11" applyNumberFormat="1" applyFont="1" applyFill="1" applyBorder="1" applyAlignment="1" applyProtection="1">
      <alignment vertical="center"/>
    </xf>
    <xf numFmtId="6" fontId="15" fillId="2" borderId="1" xfId="11" applyFont="1" applyFill="1" applyBorder="1" applyAlignment="1" applyProtection="1">
      <alignment vertical="center"/>
    </xf>
    <xf numFmtId="38" fontId="15" fillId="2" borderId="4" xfId="33" applyFont="1" applyFill="1" applyBorder="1" applyAlignment="1" applyProtection="1">
      <alignment horizontal="right" vertical="center"/>
    </xf>
    <xf numFmtId="38" fontId="15" fillId="2" borderId="6" xfId="33" applyFont="1" applyFill="1" applyBorder="1" applyAlignment="1" applyProtection="1">
      <alignment horizontal="right" vertical="center"/>
    </xf>
    <xf numFmtId="38" fontId="15" fillId="2" borderId="3" xfId="33" applyFont="1" applyFill="1" applyBorder="1" applyAlignment="1" applyProtection="1">
      <alignment horizontal="right" vertical="center"/>
    </xf>
    <xf numFmtId="0" fontId="19" fillId="3" borderId="4" xfId="9" applyFont="1" applyFill="1" applyBorder="1" applyAlignment="1">
      <alignment horizontal="center" vertical="center"/>
    </xf>
    <xf numFmtId="0" fontId="19" fillId="3" borderId="6" xfId="9" applyFont="1" applyFill="1" applyBorder="1" applyAlignment="1">
      <alignment horizontal="center" vertical="center"/>
    </xf>
    <xf numFmtId="0" fontId="19" fillId="3" borderId="3" xfId="9" applyFont="1" applyFill="1" applyBorder="1" applyAlignment="1">
      <alignment horizontal="center" vertical="center"/>
    </xf>
  </cellXfs>
  <cellStyles count="39">
    <cellStyle name="パーセント 2" xfId="6" xr:uid="{00000000-0005-0000-0000-000000000000}"/>
    <cellStyle name="パーセント 3" xfId="16" xr:uid="{00000000-0005-0000-0000-000001000000}"/>
    <cellStyle name="パーセント 3 2" xfId="30" xr:uid="{00000000-0005-0000-0000-000002000000}"/>
    <cellStyle name="パーセント 4" xfId="35" xr:uid="{69A8707B-E461-497E-BA13-032847C9566A}"/>
    <cellStyle name="ハイパーリンク 2" xfId="37" xr:uid="{212B7A21-0FA6-4423-972B-7A015DC27D78}"/>
    <cellStyle name="桁区切り" xfId="33" builtinId="6"/>
    <cellStyle name="桁区切り 2" xfId="2" xr:uid="{00000000-0005-0000-0000-000005000000}"/>
    <cellStyle name="桁区切り 2 2" xfId="12" xr:uid="{00000000-0005-0000-0000-000006000000}"/>
    <cellStyle name="桁区切り 2 3" xfId="38" xr:uid="{02D3C6C7-842F-4524-8DD8-55672F6448B3}"/>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3 3" xfId="36" xr:uid="{771CD758-295A-4532-BD46-336DD9E3BDFB}"/>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 name="標準 8" xfId="34" xr:uid="{361A78C6-B5EF-47ED-8F7C-7A277FB7F183}"/>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CCFFFF"/>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31" lockText="1" noThreeD="1"/>
</file>

<file path=xl/ctrlProps/ctrlProp10.xml><?xml version="1.0" encoding="utf-8"?>
<formControlPr xmlns="http://schemas.microsoft.com/office/spreadsheetml/2009/9/main" objectType="CheckBox" fmlaLink="$R$45" lockText="1" noThreeD="1"/>
</file>

<file path=xl/ctrlProps/ctrlProp11.xml><?xml version="1.0" encoding="utf-8"?>
<formControlPr xmlns="http://schemas.microsoft.com/office/spreadsheetml/2009/9/main" objectType="CheckBox" checked="Checked" fmlaLink="$R$46" lockText="1" noThreeD="1"/>
</file>

<file path=xl/ctrlProps/ctrlProp12.xml><?xml version="1.0" encoding="utf-8"?>
<formControlPr xmlns="http://schemas.microsoft.com/office/spreadsheetml/2009/9/main" objectType="CheckBox" checked="Checked" fmlaLink="$R$47" lockText="1" noThreeD="1"/>
</file>

<file path=xl/ctrlProps/ctrlProp13.xml><?xml version="1.0" encoding="utf-8"?>
<formControlPr xmlns="http://schemas.microsoft.com/office/spreadsheetml/2009/9/main" objectType="CheckBox" fmlaLink="$R$48" lockText="1" noThreeD="1"/>
</file>

<file path=xl/ctrlProps/ctrlProp14.xml><?xml version="1.0" encoding="utf-8"?>
<formControlPr xmlns="http://schemas.microsoft.com/office/spreadsheetml/2009/9/main" objectType="CheckBox" checked="Checked" fmlaLink="$R$49" lockText="1" noThreeD="1"/>
</file>

<file path=xl/ctrlProps/ctrlProp15.xml><?xml version="1.0" encoding="utf-8"?>
<formControlPr xmlns="http://schemas.microsoft.com/office/spreadsheetml/2009/9/main" objectType="CheckBox" fmlaLink="$R$50" lockText="1" noThreeD="1"/>
</file>

<file path=xl/ctrlProps/ctrlProp16.xml><?xml version="1.0" encoding="utf-8"?>
<formControlPr xmlns="http://schemas.microsoft.com/office/spreadsheetml/2009/9/main" objectType="CheckBox" checked="Checked" fmlaLink="$T$44" lockText="1" noThreeD="1"/>
</file>

<file path=xl/ctrlProps/ctrlProp17.xml><?xml version="1.0" encoding="utf-8"?>
<formControlPr xmlns="http://schemas.microsoft.com/office/spreadsheetml/2009/9/main" objectType="CheckBox" checked="Checked" fmlaLink="$T$45" lockText="1" noThreeD="1"/>
</file>

<file path=xl/ctrlProps/ctrlProp18.xml><?xml version="1.0" encoding="utf-8"?>
<formControlPr xmlns="http://schemas.microsoft.com/office/spreadsheetml/2009/9/main" objectType="CheckBox" fmlaLink="$T$46" lockText="1" noThreeD="1"/>
</file>

<file path=xl/ctrlProps/ctrlProp19.xml><?xml version="1.0" encoding="utf-8"?>
<formControlPr xmlns="http://schemas.microsoft.com/office/spreadsheetml/2009/9/main" objectType="CheckBox" checked="Checked" fmlaLink="$T$48" lockText="1" noThreeD="1"/>
</file>

<file path=xl/ctrlProps/ctrlProp2.xml><?xml version="1.0" encoding="utf-8"?>
<formControlPr xmlns="http://schemas.microsoft.com/office/spreadsheetml/2009/9/main" objectType="CheckBox" checked="Checked" fmlaLink="$R$35" lockText="1" noThreeD="1"/>
</file>

<file path=xl/ctrlProps/ctrlProp20.xml><?xml version="1.0" encoding="utf-8"?>
<formControlPr xmlns="http://schemas.microsoft.com/office/spreadsheetml/2009/9/main" objectType="CheckBox" fmlaLink="$T$49" lockText="1" noThreeD="1"/>
</file>

<file path=xl/ctrlProps/ctrlProp21.xml><?xml version="1.0" encoding="utf-8"?>
<formControlPr xmlns="http://schemas.microsoft.com/office/spreadsheetml/2009/9/main" objectType="CheckBox" fmlaLink="$T$50" lockText="1" noThreeD="1"/>
</file>

<file path=xl/ctrlProps/ctrlProp22.xml><?xml version="1.0" encoding="utf-8"?>
<formControlPr xmlns="http://schemas.microsoft.com/office/spreadsheetml/2009/9/main" objectType="CheckBox" fmlaLink="$T$47" lockText="1" noThreeD="1"/>
</file>

<file path=xl/ctrlProps/ctrlProp23.xml><?xml version="1.0" encoding="utf-8"?>
<formControlPr xmlns="http://schemas.microsoft.com/office/spreadsheetml/2009/9/main" objectType="CheckBox" checked="Checked" fmlaLink="$R$21" lockText="1" noThreeD="1"/>
</file>

<file path=xl/ctrlProps/ctrlProp3.xml><?xml version="1.0" encoding="utf-8"?>
<formControlPr xmlns="http://schemas.microsoft.com/office/spreadsheetml/2009/9/main" objectType="CheckBox" fmlaLink="$R$32" lockText="1" noThreeD="1"/>
</file>

<file path=xl/ctrlProps/ctrlProp4.xml><?xml version="1.0" encoding="utf-8"?>
<formControlPr xmlns="http://schemas.microsoft.com/office/spreadsheetml/2009/9/main" objectType="CheckBox" checked="Checked" fmlaLink="$R$18" lockText="1" noThreeD="1"/>
</file>

<file path=xl/ctrlProps/ctrlProp5.xml><?xml version="1.0" encoding="utf-8"?>
<formControlPr xmlns="http://schemas.microsoft.com/office/spreadsheetml/2009/9/main" objectType="CheckBox" checked="Checked" fmlaLink="$R$19" lockText="1" noThreeD="1"/>
</file>

<file path=xl/ctrlProps/ctrlProp6.xml><?xml version="1.0" encoding="utf-8"?>
<formControlPr xmlns="http://schemas.microsoft.com/office/spreadsheetml/2009/9/main" objectType="CheckBox" checked="Checked" fmlaLink="$R$20" lockText="1" noThreeD="1"/>
</file>

<file path=xl/ctrlProps/ctrlProp7.xml><?xml version="1.0" encoding="utf-8"?>
<formControlPr xmlns="http://schemas.microsoft.com/office/spreadsheetml/2009/9/main" objectType="CheckBox" fmlaLink="$R$34" lockText="1" noThreeD="1"/>
</file>

<file path=xl/ctrlProps/ctrlProp8.xml><?xml version="1.0" encoding="utf-8"?>
<formControlPr xmlns="http://schemas.microsoft.com/office/spreadsheetml/2009/9/main" objectType="CheckBox" fmlaLink="$R$33" lockText="1" noThreeD="1"/>
</file>

<file path=xl/ctrlProps/ctrlProp9.xml><?xml version="1.0" encoding="utf-8"?>
<formControlPr xmlns="http://schemas.microsoft.com/office/spreadsheetml/2009/9/main" objectType="CheckBox" fmlaLink="$R$4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29</xdr:row>
          <xdr:rowOff>152400</xdr:rowOff>
        </xdr:from>
        <xdr:to>
          <xdr:col>2</xdr:col>
          <xdr:colOff>1028700</xdr:colOff>
          <xdr:row>31</xdr:row>
          <xdr:rowOff>85725</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31</xdr:row>
          <xdr:rowOff>0</xdr:rowOff>
        </xdr:from>
        <xdr:to>
          <xdr:col>4</xdr:col>
          <xdr:colOff>371475</xdr:colOff>
          <xdr:row>31</xdr:row>
          <xdr:rowOff>219075</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0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29</xdr:row>
          <xdr:rowOff>200025</xdr:rowOff>
        </xdr:from>
        <xdr:to>
          <xdr:col>3</xdr:col>
          <xdr:colOff>723900</xdr:colOff>
          <xdr:row>31</xdr:row>
          <xdr:rowOff>38100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0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200025</xdr:rowOff>
        </xdr:from>
        <xdr:to>
          <xdr:col>3</xdr:col>
          <xdr:colOff>1104900</xdr:colOff>
          <xdr:row>18</xdr:row>
          <xdr:rowOff>38100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371475</xdr:rowOff>
        </xdr:from>
        <xdr:to>
          <xdr:col>10</xdr:col>
          <xdr:colOff>238125</xdr:colOff>
          <xdr:row>19</xdr:row>
          <xdr:rowOff>47625</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0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381000</xdr:rowOff>
        </xdr:from>
        <xdr:to>
          <xdr:col>5</xdr:col>
          <xdr:colOff>209550</xdr:colOff>
          <xdr:row>20</xdr:row>
          <xdr:rowOff>38100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0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152400</xdr:rowOff>
        </xdr:from>
        <xdr:to>
          <xdr:col>2</xdr:col>
          <xdr:colOff>1028700</xdr:colOff>
          <xdr:row>32</xdr:row>
          <xdr:rowOff>19050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00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29</xdr:row>
          <xdr:rowOff>200025</xdr:rowOff>
        </xdr:from>
        <xdr:to>
          <xdr:col>6</xdr:col>
          <xdr:colOff>247650</xdr:colOff>
          <xdr:row>31</xdr:row>
          <xdr:rowOff>38100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00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0</xdr:rowOff>
        </xdr:from>
        <xdr:to>
          <xdr:col>2</xdr:col>
          <xdr:colOff>1209675</xdr:colOff>
          <xdr:row>46</xdr:row>
          <xdr:rowOff>19050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00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219075</xdr:rowOff>
        </xdr:from>
        <xdr:to>
          <xdr:col>2</xdr:col>
          <xdr:colOff>1438275</xdr:colOff>
          <xdr:row>46</xdr:row>
          <xdr:rowOff>228600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00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228600</xdr:rowOff>
        </xdr:from>
        <xdr:to>
          <xdr:col>2</xdr:col>
          <xdr:colOff>1247775</xdr:colOff>
          <xdr:row>48</xdr:row>
          <xdr:rowOff>28575</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00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45</xdr:row>
          <xdr:rowOff>9525</xdr:rowOff>
        </xdr:from>
        <xdr:to>
          <xdr:col>4</xdr:col>
          <xdr:colOff>990600</xdr:colOff>
          <xdr:row>46</xdr:row>
          <xdr:rowOff>19050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00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45</xdr:row>
          <xdr:rowOff>228600</xdr:rowOff>
        </xdr:from>
        <xdr:to>
          <xdr:col>4</xdr:col>
          <xdr:colOff>990600</xdr:colOff>
          <xdr:row>47</xdr:row>
          <xdr:rowOff>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00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47</xdr:row>
          <xdr:rowOff>19050</xdr:rowOff>
        </xdr:from>
        <xdr:to>
          <xdr:col>4</xdr:col>
          <xdr:colOff>990600</xdr:colOff>
          <xdr:row>48</xdr:row>
          <xdr:rowOff>47625</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00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19050</xdr:rowOff>
        </xdr:from>
        <xdr:to>
          <xdr:col>2</xdr:col>
          <xdr:colOff>85725</xdr:colOff>
          <xdr:row>49</xdr:row>
          <xdr:rowOff>38100</xdr:rowOff>
        </xdr:to>
        <xdr:sp macro="" textlink="">
          <xdr:nvSpPr>
            <xdr:cNvPr id="67599" name="Check Box 15" hidden="1">
              <a:extLst>
                <a:ext uri="{63B3BB69-23CF-44E3-9099-C40C66FF867C}">
                  <a14:compatExt spid="_x0000_s67599"/>
                </a:ext>
                <a:ext uri="{FF2B5EF4-FFF2-40B4-BE49-F238E27FC236}">
                  <a16:creationId xmlns:a16="http://schemas.microsoft.com/office/drawing/2014/main" id="{00000000-0008-0000-00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38100</xdr:rowOff>
        </xdr:from>
        <xdr:to>
          <xdr:col>8</xdr:col>
          <xdr:colOff>533400</xdr:colOff>
          <xdr:row>45</xdr:row>
          <xdr:rowOff>228600</xdr:rowOff>
        </xdr:to>
        <xdr:sp macro="" textlink="">
          <xdr:nvSpPr>
            <xdr:cNvPr id="67600" name="Check Box 16" hidden="1">
              <a:extLst>
                <a:ext uri="{63B3BB69-23CF-44E3-9099-C40C66FF867C}">
                  <a14:compatExt spid="_x0000_s67600"/>
                </a:ext>
                <a:ext uri="{FF2B5EF4-FFF2-40B4-BE49-F238E27FC236}">
                  <a16:creationId xmlns:a16="http://schemas.microsoft.com/office/drawing/2014/main" id="{00000000-0008-0000-00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85725</xdr:rowOff>
        </xdr:from>
        <xdr:to>
          <xdr:col>9</xdr:col>
          <xdr:colOff>657225</xdr:colOff>
          <xdr:row>47</xdr:row>
          <xdr:rowOff>104775</xdr:rowOff>
        </xdr:to>
        <xdr:sp macro="" textlink="">
          <xdr:nvSpPr>
            <xdr:cNvPr id="67601" name="Check Box 17" hidden="1">
              <a:extLst>
                <a:ext uri="{63B3BB69-23CF-44E3-9099-C40C66FF867C}">
                  <a14:compatExt spid="_x0000_s67601"/>
                </a:ext>
                <a:ext uri="{FF2B5EF4-FFF2-40B4-BE49-F238E27FC236}">
                  <a16:creationId xmlns:a16="http://schemas.microsoft.com/office/drawing/2014/main" id="{00000000-0008-0000-0000-00001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57150</xdr:rowOff>
        </xdr:from>
        <xdr:to>
          <xdr:col>9</xdr:col>
          <xdr:colOff>466725</xdr:colOff>
          <xdr:row>48</xdr:row>
          <xdr:rowOff>85725</xdr:rowOff>
        </xdr:to>
        <xdr:sp macro="" textlink="">
          <xdr:nvSpPr>
            <xdr:cNvPr id="67602" name="Check Box 18" hidden="1">
              <a:extLst>
                <a:ext uri="{63B3BB69-23CF-44E3-9099-C40C66FF867C}">
                  <a14:compatExt spid="_x0000_s67602"/>
                </a:ext>
                <a:ext uri="{FF2B5EF4-FFF2-40B4-BE49-F238E27FC236}">
                  <a16:creationId xmlns:a16="http://schemas.microsoft.com/office/drawing/2014/main" id="{00000000-0008-0000-0000-00001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46</xdr:row>
          <xdr:rowOff>123825</xdr:rowOff>
        </xdr:from>
        <xdr:to>
          <xdr:col>12</xdr:col>
          <xdr:colOff>1295400</xdr:colOff>
          <xdr:row>47</xdr:row>
          <xdr:rowOff>142875</xdr:rowOff>
        </xdr:to>
        <xdr:sp macro="" textlink="">
          <xdr:nvSpPr>
            <xdr:cNvPr id="67603" name="Check Box 19" hidden="1">
              <a:extLst>
                <a:ext uri="{63B3BB69-23CF-44E3-9099-C40C66FF867C}">
                  <a14:compatExt spid="_x0000_s67603"/>
                </a:ext>
                <a:ext uri="{FF2B5EF4-FFF2-40B4-BE49-F238E27FC236}">
                  <a16:creationId xmlns:a16="http://schemas.microsoft.com/office/drawing/2014/main" id="{00000000-0008-0000-0000-00001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47</xdr:row>
          <xdr:rowOff>76200</xdr:rowOff>
        </xdr:from>
        <xdr:to>
          <xdr:col>12</xdr:col>
          <xdr:colOff>723900</xdr:colOff>
          <xdr:row>48</xdr:row>
          <xdr:rowOff>133350</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00000000-0008-0000-0000-00001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48</xdr:row>
          <xdr:rowOff>76200</xdr:rowOff>
        </xdr:from>
        <xdr:to>
          <xdr:col>11</xdr:col>
          <xdr:colOff>38100</xdr:colOff>
          <xdr:row>49</xdr:row>
          <xdr:rowOff>104775</xdr:rowOff>
        </xdr:to>
        <xdr:sp macro="" textlink="">
          <xdr:nvSpPr>
            <xdr:cNvPr id="67605" name="Check Box 21" hidden="1">
              <a:extLst>
                <a:ext uri="{63B3BB69-23CF-44E3-9099-C40C66FF867C}">
                  <a14:compatExt spid="_x0000_s67605"/>
                </a:ext>
                <a:ext uri="{FF2B5EF4-FFF2-40B4-BE49-F238E27FC236}">
                  <a16:creationId xmlns:a16="http://schemas.microsoft.com/office/drawing/2014/main" id="{00000000-0008-0000-0000-00001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57150</xdr:rowOff>
        </xdr:from>
        <xdr:to>
          <xdr:col>9</xdr:col>
          <xdr:colOff>762000</xdr:colOff>
          <xdr:row>49</xdr:row>
          <xdr:rowOff>66675</xdr:rowOff>
        </xdr:to>
        <xdr:sp macro="" textlink="">
          <xdr:nvSpPr>
            <xdr:cNvPr id="67606" name="Check Box 22" hidden="1">
              <a:extLst>
                <a:ext uri="{63B3BB69-23CF-44E3-9099-C40C66FF867C}">
                  <a14:compatExt spid="_x0000_s67606"/>
                </a:ext>
                <a:ext uri="{FF2B5EF4-FFF2-40B4-BE49-F238E27FC236}">
                  <a16:creationId xmlns:a16="http://schemas.microsoft.com/office/drawing/2014/main" id="{00000000-0008-0000-0000-00001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7</xdr:col>
      <xdr:colOff>61232</xdr:colOff>
      <xdr:row>45</xdr:row>
      <xdr:rowOff>171450</xdr:rowOff>
    </xdr:from>
    <xdr:to>
      <xdr:col>13</xdr:col>
      <xdr:colOff>142875</xdr:colOff>
      <xdr:row>46</xdr:row>
      <xdr:rowOff>171450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319157" y="106299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85</xdr:row>
      <xdr:rowOff>9524</xdr:rowOff>
    </xdr:from>
    <xdr:to>
      <xdr:col>7</xdr:col>
      <xdr:colOff>81643</xdr:colOff>
      <xdr:row>90</xdr:row>
      <xdr:rowOff>81642</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19075" y="19535774"/>
          <a:ext cx="6120493" cy="81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a:t>
          </a:r>
          <a:r>
            <a:rPr kumimoji="1" lang="ja-JP" altLang="en-US" sz="900"/>
            <a:t>　入眠起床支援、利用者とのコミュニケーション、訴えの把握、日常生活の支援</a:t>
          </a:r>
          <a:endParaRPr kumimoji="1" lang="en-US" altLang="ja-JP" sz="900"/>
        </a:p>
        <a:p>
          <a:r>
            <a:rPr kumimoji="1" lang="en-US" altLang="ja-JP" sz="900"/>
            <a:t>※2</a:t>
          </a:r>
          <a:r>
            <a:rPr kumimoji="1" lang="ja-JP" altLang="en-US" sz="900"/>
            <a:t>　徘徊、不潔行為、昼夜逆転等に対する対応等</a:t>
          </a:r>
          <a:endParaRPr kumimoji="1" lang="en-US" altLang="ja-JP" sz="900"/>
        </a:p>
        <a:p>
          <a:r>
            <a:rPr kumimoji="1" lang="en-US" altLang="ja-JP" sz="900"/>
            <a:t>※3</a:t>
          </a:r>
          <a:r>
            <a:rPr kumimoji="1" lang="ja-JP" altLang="en-US" sz="900"/>
            <a:t>　利用者に関する記録等の作成、勤務票等の作成、申し送り、文書検索等</a:t>
          </a:r>
          <a:endParaRPr kumimoji="1" lang="en-US" altLang="ja-JP" sz="9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381000</xdr:rowOff>
        </xdr:from>
        <xdr:to>
          <xdr:col>8</xdr:col>
          <xdr:colOff>266700</xdr:colOff>
          <xdr:row>21</xdr:row>
          <xdr:rowOff>19050</xdr:rowOff>
        </xdr:to>
        <xdr:sp macro="" textlink="">
          <xdr:nvSpPr>
            <xdr:cNvPr id="67607" name="Check Box 23" hidden="1">
              <a:extLst>
                <a:ext uri="{63B3BB69-23CF-44E3-9099-C40C66FF867C}">
                  <a14:compatExt spid="_x0000_s67607"/>
                </a:ext>
                <a:ext uri="{FF2B5EF4-FFF2-40B4-BE49-F238E27FC236}">
                  <a16:creationId xmlns:a16="http://schemas.microsoft.com/office/drawing/2014/main" id="{00000000-0008-0000-0000-00001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10868</xdr:colOff>
      <xdr:row>1</xdr:row>
      <xdr:rowOff>88974</xdr:rowOff>
    </xdr:from>
    <xdr:to>
      <xdr:col>31</xdr:col>
      <xdr:colOff>44824</xdr:colOff>
      <xdr:row>11</xdr:row>
      <xdr:rowOff>44823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079603" y="313092"/>
          <a:ext cx="8236662" cy="289179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kumimoji="1" lang="ja-JP" altLang="en-US" sz="2800">
              <a:solidFill>
                <a:schemeClr val="bg1"/>
              </a:solidFill>
            </a:rPr>
            <a:t>シートの水色部分に記載またはチェックボックスに☑を入れること。</a:t>
          </a:r>
        </a:p>
        <a:p>
          <a:pPr algn="ctr"/>
          <a:r>
            <a:rPr kumimoji="1" lang="ja-JP" altLang="en-US" sz="2800">
              <a:solidFill>
                <a:schemeClr val="bg1"/>
              </a:solidFill>
            </a:rPr>
            <a:t>用途や効果が異なる複数の機器を導入する場合は、機器ごとにファイルを作成し、ファイル名及び左記に機器番号を記載すること。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81642</xdr:colOff>
      <xdr:row>32</xdr:row>
      <xdr:rowOff>13608</xdr:rowOff>
    </xdr:from>
    <xdr:to>
      <xdr:col>19</xdr:col>
      <xdr:colOff>13607</xdr:colOff>
      <xdr:row>38</xdr:row>
      <xdr:rowOff>149678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0999" y="6708322"/>
          <a:ext cx="9252858" cy="1605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機器の導入経費（購入費用及び初期設定費用）と認められない経費は対象外とする。</a:t>
          </a:r>
          <a:endParaRPr kumimoji="1" lang="en-US" altLang="ja-JP" sz="1200"/>
        </a:p>
        <a:p>
          <a:r>
            <a:rPr kumimoji="1" lang="ja-JP" altLang="en-US" sz="1200"/>
            <a:t>　</a:t>
          </a:r>
          <a:r>
            <a:rPr kumimoji="1" lang="en-US" altLang="ja-JP" sz="1200"/>
            <a:t>【</a:t>
          </a:r>
          <a:r>
            <a:rPr kumimoji="1" lang="ja-JP" altLang="en-US" sz="1200"/>
            <a:t>対象外となる経費の例</a:t>
          </a:r>
          <a:r>
            <a:rPr kumimoji="1" lang="en-US" altLang="ja-JP" sz="1200"/>
            <a:t>】</a:t>
          </a:r>
          <a:r>
            <a:rPr kumimoji="1" lang="ja-JP" altLang="en-US" sz="1200"/>
            <a:t> </a:t>
          </a:r>
          <a:endParaRPr kumimoji="1" lang="en-US" altLang="ja-JP" sz="1200"/>
        </a:p>
        <a:p>
          <a:r>
            <a:rPr kumimoji="1" lang="ja-JP" altLang="en-US" sz="1200"/>
            <a:t>　　・</a:t>
          </a:r>
          <a:r>
            <a:rPr kumimoji="1" lang="en-US" altLang="ja-JP" sz="1200"/>
            <a:t>Wi-Fi</a:t>
          </a:r>
          <a:r>
            <a:rPr kumimoji="1" lang="ja-JP" altLang="en-US" sz="1200"/>
            <a:t>工事等通信環境整備に要する経費</a:t>
          </a:r>
          <a:endParaRPr kumimoji="1" lang="en-US" altLang="ja-JP" sz="1200"/>
        </a:p>
        <a:p>
          <a:r>
            <a:rPr kumimoji="1" lang="ja-JP" altLang="en-US" sz="1200"/>
            <a:t>　　・機器の配送料</a:t>
          </a:r>
          <a:endParaRPr kumimoji="1" lang="en-US" altLang="ja-JP" sz="1200"/>
        </a:p>
        <a:p>
          <a:r>
            <a:rPr kumimoji="1" lang="ja-JP" altLang="en-US" sz="1200"/>
            <a:t>　　・</a:t>
          </a:r>
          <a:r>
            <a:rPr kumimoji="1" lang="en-US" altLang="ja-JP" sz="1200"/>
            <a:t>PC</a:t>
          </a:r>
          <a:r>
            <a:rPr kumimoji="1" lang="ja-JP" altLang="en-US" sz="1200"/>
            <a:t>、タブレット及びその付属品</a:t>
          </a:r>
          <a:endParaRPr kumimoji="1" lang="en-US" altLang="ja-JP" sz="1200"/>
        </a:p>
        <a:p>
          <a:r>
            <a:rPr kumimoji="1" lang="ja-JP" altLang="en-US" sz="1200"/>
            <a:t>　　・工事費（設置費は可能）</a:t>
          </a:r>
          <a:endParaRPr lang="ja-JP" altLang="ja-JP" sz="1200">
            <a:effectLst/>
          </a:endParaRPr>
        </a:p>
        <a:p>
          <a:pPr eaLnBrk="1" fontAlgn="auto" latinLnBrk="0" hangingPunct="1"/>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見守り機器の導入に伴う通信環境整備に係る経費（障害者支援施設、グループホームのみ）は</a:t>
          </a:r>
          <a:r>
            <a:rPr kumimoji="1" lang="ja-JP" altLang="ja-JP" sz="1200" baseline="0">
              <a:solidFill>
                <a:schemeClr val="dk1"/>
              </a:solidFill>
              <a:effectLst/>
              <a:latin typeface="+mn-lt"/>
              <a:ea typeface="+mn-ea"/>
              <a:cs typeface="+mn-cs"/>
            </a:rPr>
            <a:t>補助対象とする。</a:t>
          </a:r>
          <a:endParaRPr lang="ja-JP" altLang="ja-JP" sz="1200">
            <a:effectLst/>
          </a:endParaRPr>
        </a:p>
      </xdr:txBody>
    </xdr:sp>
    <xdr:clientData/>
  </xdr:twoCellAnchor>
  <xdr:twoCellAnchor>
    <xdr:from>
      <xdr:col>24</xdr:col>
      <xdr:colOff>170906</xdr:colOff>
      <xdr:row>4</xdr:row>
      <xdr:rowOff>165190</xdr:rowOff>
    </xdr:from>
    <xdr:to>
      <xdr:col>37</xdr:col>
      <xdr:colOff>32657</xdr:colOff>
      <xdr:row>9</xdr:row>
      <xdr:rowOff>128723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394077" y="1231990"/>
          <a:ext cx="5380809" cy="1226276"/>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kumimoji="1" lang="ja-JP" altLang="en-US" sz="2800"/>
            <a:t>シートの水色部分に記載すること</a:t>
          </a:r>
          <a:endParaRPr kumimoji="1" lang="en-US" altLang="ja-JP" sz="2800"/>
        </a:p>
      </xdr:txBody>
    </xdr:sp>
    <xdr:clientData/>
  </xdr:twoCellAnchor>
  <xdr:twoCellAnchor>
    <xdr:from>
      <xdr:col>23</xdr:col>
      <xdr:colOff>380999</xdr:colOff>
      <xdr:row>21</xdr:row>
      <xdr:rowOff>246528</xdr:rowOff>
    </xdr:from>
    <xdr:to>
      <xdr:col>41</xdr:col>
      <xdr:colOff>123264</xdr:colOff>
      <xdr:row>35</xdr:row>
      <xdr:rowOff>235323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194675" y="5502087"/>
          <a:ext cx="7407089" cy="3440207"/>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kumimoji="1" lang="ja-JP" altLang="en-US" sz="2800"/>
            <a:t>見積書は複数徴取し、最も安価な見積書の金額を採用すること。</a:t>
          </a:r>
          <a:endParaRPr kumimoji="1" lang="en-US" altLang="ja-JP" sz="2800"/>
        </a:p>
        <a:p>
          <a:pPr algn="ctr"/>
          <a:r>
            <a:rPr kumimoji="1" lang="ja-JP" altLang="en-US" sz="2800"/>
            <a:t>記載する単価は税込とすること。</a:t>
          </a:r>
          <a:endParaRPr kumimoji="1" lang="en-US" altLang="ja-JP" sz="2800"/>
        </a:p>
        <a:p>
          <a:pPr algn="ctr"/>
          <a:r>
            <a:rPr kumimoji="1" lang="ja-JP" altLang="en-US" sz="2800"/>
            <a:t>（計算過程で端数が生じる場合、都度小数点第二位を四捨五入する。</a:t>
          </a:r>
          <a:endParaRPr kumimoji="1" lang="en-US" altLang="ja-JP" sz="2800"/>
        </a:p>
        <a:p>
          <a:pPr algn="ctr"/>
          <a:r>
            <a:rPr kumimoji="1" lang="ja-JP" altLang="en-US" sz="2800"/>
            <a:t>合計額は小数点第一位を切り捨てる。）</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KLSI\Desktop\&#9733;&#20316;&#26989;&#20013;&#9733;\01_&#65288;&#26696;&#65289;&#25152;&#35201;&#38989;&#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２"/>
      <sheetName val="別紙３"/>
    </sheetNames>
    <sheetDataSet>
      <sheetData sheetId="0" refreshError="1"/>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A1:Y110"/>
  <sheetViews>
    <sheetView showGridLines="0" tabSelected="1" view="pageBreakPreview" zoomScale="85" zoomScaleNormal="100" zoomScaleSheetLayoutView="85" workbookViewId="0">
      <selection activeCell="M4" sqref="M4"/>
    </sheetView>
  </sheetViews>
  <sheetFormatPr defaultRowHeight="13.5"/>
  <cols>
    <col min="1" max="1" width="3.375" style="6" customWidth="1"/>
    <col min="2" max="2" width="12.75" style="6" customWidth="1"/>
    <col min="3" max="3" width="26" style="6" customWidth="1"/>
    <col min="4" max="4" width="16" style="6" customWidth="1"/>
    <col min="5" max="5" width="14.375" style="6" customWidth="1"/>
    <col min="6" max="6" width="5.375" style="6" customWidth="1"/>
    <col min="7" max="7" width="4.25" style="6" customWidth="1"/>
    <col min="8" max="8" width="7.125" style="6" customWidth="1"/>
    <col min="9" max="10" width="12.625" style="6" customWidth="1"/>
    <col min="11" max="11" width="12.25" style="6" customWidth="1"/>
    <col min="12" max="12" width="9" style="6"/>
    <col min="13" max="13" width="18.125" style="6" customWidth="1"/>
    <col min="14" max="15" width="2.25" style="6" customWidth="1"/>
    <col min="16" max="16" width="9" style="6"/>
    <col min="17" max="18" width="9" style="6" hidden="1" customWidth="1"/>
    <col min="19" max="19" width="9.25" style="6" hidden="1" customWidth="1"/>
    <col min="20" max="20" width="9" style="6" hidden="1" customWidth="1"/>
    <col min="21" max="16384" width="9" style="6"/>
  </cols>
  <sheetData>
    <row r="1" spans="1:20" ht="17.25">
      <c r="A1" s="20" t="s">
        <v>76</v>
      </c>
      <c r="B1" s="21"/>
      <c r="C1" s="21"/>
      <c r="D1"/>
      <c r="E1"/>
      <c r="F1"/>
      <c r="G1"/>
      <c r="H1"/>
      <c r="I1"/>
      <c r="J1"/>
      <c r="K1"/>
      <c r="L1"/>
      <c r="M1"/>
      <c r="N1"/>
      <c r="O1"/>
      <c r="P1"/>
      <c r="R1"/>
      <c r="S1"/>
      <c r="T1"/>
    </row>
    <row r="2" spans="1:20" ht="47.25" customHeight="1">
      <c r="A2"/>
      <c r="B2" s="157" t="s">
        <v>71</v>
      </c>
      <c r="C2" s="157"/>
      <c r="D2" s="157"/>
      <c r="E2" s="157"/>
      <c r="F2" s="157"/>
      <c r="G2" s="157"/>
      <c r="H2" s="157"/>
      <c r="I2" s="157"/>
      <c r="J2" s="157"/>
      <c r="K2" s="157"/>
      <c r="L2" s="157"/>
      <c r="M2" s="157"/>
      <c r="N2"/>
      <c r="O2"/>
      <c r="P2"/>
      <c r="R2"/>
      <c r="S2"/>
      <c r="T2"/>
    </row>
    <row r="3" spans="1:20" ht="23.25" customHeight="1">
      <c r="A3"/>
      <c r="B3" s="22" t="s">
        <v>84</v>
      </c>
      <c r="C3" s="23"/>
      <c r="D3" s="23"/>
      <c r="E3" s="23"/>
      <c r="F3" s="23"/>
      <c r="G3" s="23"/>
      <c r="H3" s="23"/>
      <c r="I3" s="23"/>
      <c r="J3" s="23"/>
      <c r="K3" s="23"/>
      <c r="L3" s="23"/>
      <c r="M3" s="23"/>
      <c r="N3"/>
      <c r="O3"/>
      <c r="P3"/>
      <c r="R3"/>
      <c r="S3"/>
      <c r="T3"/>
    </row>
    <row r="4" spans="1:20" ht="18.75">
      <c r="A4"/>
      <c r="B4" s="24"/>
      <c r="C4" s="24"/>
      <c r="D4" s="24"/>
      <c r="E4" s="24"/>
      <c r="F4" s="24"/>
      <c r="G4" s="24"/>
      <c r="H4" s="24"/>
      <c r="I4" s="24"/>
      <c r="J4" s="24"/>
      <c r="K4" s="178" t="s">
        <v>131</v>
      </c>
      <c r="L4" s="178"/>
      <c r="M4" s="146">
        <v>2</v>
      </c>
      <c r="N4"/>
      <c r="O4"/>
      <c r="P4"/>
      <c r="R4"/>
      <c r="S4"/>
      <c r="T4"/>
    </row>
    <row r="5" spans="1:20" ht="15" thickBot="1">
      <c r="A5"/>
      <c r="B5" s="25" t="s">
        <v>3</v>
      </c>
      <c r="C5" s="25"/>
      <c r="D5"/>
      <c r="E5"/>
      <c r="F5"/>
      <c r="G5"/>
      <c r="H5"/>
      <c r="I5"/>
      <c r="J5"/>
      <c r="K5"/>
      <c r="L5"/>
      <c r="M5"/>
      <c r="N5"/>
      <c r="O5"/>
      <c r="P5"/>
      <c r="R5"/>
      <c r="S5"/>
      <c r="T5"/>
    </row>
    <row r="6" spans="1:20" ht="17.25" customHeight="1">
      <c r="A6"/>
      <c r="B6" s="158" t="s">
        <v>18</v>
      </c>
      <c r="C6" s="159"/>
      <c r="D6" s="160" t="s">
        <v>134</v>
      </c>
      <c r="E6" s="161"/>
      <c r="F6" s="161"/>
      <c r="G6" s="161"/>
      <c r="H6" s="161"/>
      <c r="I6" s="161"/>
      <c r="J6" s="161"/>
      <c r="K6" s="161"/>
      <c r="L6" s="161"/>
      <c r="M6" s="162"/>
      <c r="N6"/>
      <c r="O6"/>
      <c r="P6"/>
      <c r="Q6"/>
      <c r="R6"/>
      <c r="S6"/>
      <c r="T6"/>
    </row>
    <row r="7" spans="1:20" ht="23.1" customHeight="1">
      <c r="A7"/>
      <c r="B7" s="163" t="s">
        <v>2</v>
      </c>
      <c r="C7" s="164"/>
      <c r="D7" s="165" t="s">
        <v>132</v>
      </c>
      <c r="E7" s="166"/>
      <c r="F7" s="166"/>
      <c r="G7" s="166"/>
      <c r="H7" s="166"/>
      <c r="I7" s="166"/>
      <c r="J7" s="166"/>
      <c r="K7" s="166"/>
      <c r="L7" s="166"/>
      <c r="M7" s="167"/>
      <c r="N7"/>
      <c r="O7"/>
      <c r="P7"/>
      <c r="Q7"/>
      <c r="R7"/>
      <c r="S7"/>
      <c r="T7"/>
    </row>
    <row r="8" spans="1:20" ht="17.25" customHeight="1">
      <c r="A8"/>
      <c r="B8" s="168" t="s">
        <v>18</v>
      </c>
      <c r="C8" s="169"/>
      <c r="D8" s="170" t="s">
        <v>135</v>
      </c>
      <c r="E8" s="171"/>
      <c r="F8" s="171"/>
      <c r="G8" s="171"/>
      <c r="H8" s="171"/>
      <c r="I8" s="171"/>
      <c r="J8" s="171"/>
      <c r="K8" s="171"/>
      <c r="L8" s="171"/>
      <c r="M8" s="172"/>
      <c r="N8"/>
      <c r="O8"/>
      <c r="P8"/>
      <c r="Q8"/>
      <c r="R8"/>
      <c r="S8"/>
      <c r="T8"/>
    </row>
    <row r="9" spans="1:20" ht="23.1" customHeight="1">
      <c r="A9"/>
      <c r="B9" s="173" t="s">
        <v>4</v>
      </c>
      <c r="C9" s="174"/>
      <c r="D9" s="165" t="s">
        <v>133</v>
      </c>
      <c r="E9" s="166"/>
      <c r="F9" s="166"/>
      <c r="G9" s="166"/>
      <c r="H9" s="166"/>
      <c r="I9" s="166"/>
      <c r="J9" s="166"/>
      <c r="K9" s="166"/>
      <c r="L9" s="166"/>
      <c r="M9" s="167"/>
      <c r="N9"/>
      <c r="O9"/>
      <c r="P9"/>
      <c r="Q9"/>
      <c r="R9"/>
      <c r="S9"/>
      <c r="T9"/>
    </row>
    <row r="10" spans="1:20" ht="23.1" customHeight="1">
      <c r="A10"/>
      <c r="B10" s="175" t="s">
        <v>49</v>
      </c>
      <c r="C10" s="176"/>
      <c r="D10" s="176"/>
      <c r="E10" s="176"/>
      <c r="F10" s="176"/>
      <c r="G10" s="176"/>
      <c r="H10" s="176"/>
      <c r="I10" s="176"/>
      <c r="J10" s="176"/>
      <c r="K10" s="176"/>
      <c r="L10" s="176"/>
      <c r="M10" s="177"/>
      <c r="N10"/>
      <c r="O10"/>
      <c r="P10"/>
      <c r="Q10" t="s">
        <v>86</v>
      </c>
      <c r="R10" s="26">
        <v>2100000</v>
      </c>
      <c r="S10"/>
      <c r="T10"/>
    </row>
    <row r="11" spans="1:20" ht="23.1" customHeight="1">
      <c r="A11"/>
      <c r="B11" s="154" t="s">
        <v>136</v>
      </c>
      <c r="C11" s="155"/>
      <c r="D11" s="155"/>
      <c r="E11" s="155"/>
      <c r="F11" s="155"/>
      <c r="G11" s="155"/>
      <c r="H11" s="155"/>
      <c r="I11" s="155"/>
      <c r="J11" s="155"/>
      <c r="K11" s="155"/>
      <c r="L11" s="155"/>
      <c r="M11" s="156"/>
      <c r="N11"/>
      <c r="O11"/>
      <c r="P11"/>
      <c r="Q11" t="s">
        <v>87</v>
      </c>
      <c r="R11" s="26">
        <v>1500000</v>
      </c>
      <c r="S11" s="6" t="s">
        <v>141</v>
      </c>
      <c r="T11" t="s">
        <v>147</v>
      </c>
    </row>
    <row r="12" spans="1:20" ht="23.1" customHeight="1">
      <c r="A12"/>
      <c r="B12" s="190" t="s">
        <v>70</v>
      </c>
      <c r="C12" s="191"/>
      <c r="D12" s="191"/>
      <c r="E12" s="191"/>
      <c r="F12" s="191"/>
      <c r="G12" s="191"/>
      <c r="H12" s="191"/>
      <c r="I12" s="191"/>
      <c r="J12" s="191"/>
      <c r="K12" s="191"/>
      <c r="L12" s="191"/>
      <c r="M12" s="192"/>
      <c r="N12"/>
      <c r="O12"/>
      <c r="P12"/>
      <c r="Q12"/>
      <c r="R12"/>
      <c r="S12" s="6" t="s">
        <v>142</v>
      </c>
      <c r="T12" t="s">
        <v>148</v>
      </c>
    </row>
    <row r="13" spans="1:20" ht="23.1" customHeight="1">
      <c r="A13"/>
      <c r="B13" s="193">
        <v>9</v>
      </c>
      <c r="C13" s="194"/>
      <c r="D13" s="194"/>
      <c r="E13" s="194"/>
      <c r="F13" s="194"/>
      <c r="G13" s="194"/>
      <c r="H13" s="194"/>
      <c r="I13" s="194"/>
      <c r="J13" s="194"/>
      <c r="K13" s="194"/>
      <c r="L13" s="194"/>
      <c r="M13" s="195"/>
      <c r="N13"/>
      <c r="O13"/>
      <c r="P13"/>
      <c r="Q13"/>
      <c r="R13"/>
      <c r="S13" s="6" t="s">
        <v>143</v>
      </c>
      <c r="T13" t="s">
        <v>149</v>
      </c>
    </row>
    <row r="14" spans="1:20" ht="23.1" customHeight="1">
      <c r="A14"/>
      <c r="B14" s="190" t="s">
        <v>146</v>
      </c>
      <c r="C14" s="191"/>
      <c r="D14" s="191"/>
      <c r="E14" s="191"/>
      <c r="F14" s="191"/>
      <c r="G14" s="191"/>
      <c r="H14" s="191"/>
      <c r="I14" s="191"/>
      <c r="J14" s="191"/>
      <c r="K14" s="191"/>
      <c r="L14" s="191"/>
      <c r="M14" s="192"/>
      <c r="N14"/>
      <c r="O14"/>
      <c r="P14"/>
      <c r="Q14"/>
      <c r="R14"/>
      <c r="S14" s="6" t="s">
        <v>144</v>
      </c>
      <c r="T14" t="s">
        <v>150</v>
      </c>
    </row>
    <row r="15" spans="1:20" ht="23.1" customHeight="1" thickBot="1">
      <c r="A15"/>
      <c r="B15" s="27" t="s">
        <v>19</v>
      </c>
      <c r="C15" s="196" t="s">
        <v>137</v>
      </c>
      <c r="D15" s="197"/>
      <c r="E15" s="198" t="s">
        <v>20</v>
      </c>
      <c r="F15" s="199"/>
      <c r="G15" s="199"/>
      <c r="H15" s="200"/>
      <c r="I15" s="201" t="s">
        <v>138</v>
      </c>
      <c r="J15" s="201"/>
      <c r="K15" s="201"/>
      <c r="L15" s="201"/>
      <c r="M15" s="202"/>
      <c r="N15"/>
      <c r="O15"/>
      <c r="P15"/>
      <c r="Q15"/>
      <c r="R15"/>
      <c r="S15" s="6" t="s">
        <v>145</v>
      </c>
      <c r="T15" t="s">
        <v>151</v>
      </c>
    </row>
    <row r="16" spans="1:20" ht="9.75" customHeight="1">
      <c r="A16"/>
      <c r="B16" s="28"/>
      <c r="C16" s="28"/>
      <c r="D16" s="29"/>
      <c r="E16" s="28"/>
      <c r="F16" s="28"/>
      <c r="G16" s="28"/>
      <c r="H16" s="28"/>
      <c r="I16" s="29"/>
      <c r="J16" s="29"/>
      <c r="K16" s="29"/>
      <c r="L16" s="29"/>
      <c r="M16" s="29"/>
      <c r="N16"/>
      <c r="O16"/>
      <c r="P16"/>
      <c r="Q16"/>
      <c r="R16"/>
      <c r="S16"/>
      <c r="T16"/>
    </row>
    <row r="17" spans="1:25" ht="18" customHeight="1">
      <c r="A17"/>
      <c r="B17" s="30" t="s">
        <v>47</v>
      </c>
      <c r="C17" s="30"/>
      <c r="D17" s="31"/>
      <c r="E17" s="31"/>
      <c r="F17" s="31"/>
      <c r="G17" s="31"/>
      <c r="H17" s="31"/>
      <c r="I17" s="31"/>
      <c r="J17" s="31"/>
      <c r="K17" s="31"/>
      <c r="L17" s="31"/>
      <c r="M17"/>
      <c r="N17"/>
      <c r="O17"/>
      <c r="P17"/>
      <c r="Q17"/>
      <c r="R17"/>
      <c r="S17"/>
      <c r="T17"/>
    </row>
    <row r="18" spans="1:25" ht="30.75" customHeight="1">
      <c r="A18" s="116"/>
      <c r="B18" s="119" t="s">
        <v>21</v>
      </c>
      <c r="C18" s="119"/>
      <c r="D18" s="116"/>
      <c r="E18" s="116"/>
      <c r="F18" s="116"/>
      <c r="G18" s="116"/>
      <c r="H18" s="116"/>
      <c r="I18" s="116"/>
      <c r="J18" s="120"/>
      <c r="K18" s="120"/>
      <c r="L18" s="116"/>
      <c r="M18" s="116"/>
      <c r="N18"/>
      <c r="O18"/>
      <c r="P18"/>
      <c r="Q18" s="32">
        <v>1</v>
      </c>
      <c r="R18" s="6" t="b">
        <v>1</v>
      </c>
      <c r="S18"/>
      <c r="T18"/>
    </row>
    <row r="19" spans="1:25" ht="30.75" customHeight="1">
      <c r="A19" s="116"/>
      <c r="B19" s="179" t="s">
        <v>124</v>
      </c>
      <c r="C19" s="179"/>
      <c r="D19" s="180"/>
      <c r="E19" s="180"/>
      <c r="F19" s="180"/>
      <c r="G19" s="180"/>
      <c r="H19" s="180"/>
      <c r="I19" s="180"/>
      <c r="J19" s="180"/>
      <c r="K19" s="180"/>
      <c r="L19" s="180"/>
      <c r="M19" s="180"/>
      <c r="N19"/>
      <c r="O19"/>
      <c r="P19"/>
      <c r="Q19" s="32">
        <v>2</v>
      </c>
      <c r="R19" s="6" t="b">
        <v>1</v>
      </c>
      <c r="S19"/>
      <c r="T19"/>
    </row>
    <row r="20" spans="1:25" ht="30.75" customHeight="1">
      <c r="A20" s="116"/>
      <c r="B20" s="119" t="s">
        <v>72</v>
      </c>
      <c r="C20" s="119"/>
      <c r="D20" s="116"/>
      <c r="E20" s="116"/>
      <c r="F20" s="116"/>
      <c r="G20" s="116"/>
      <c r="H20" s="116"/>
      <c r="I20" s="116"/>
      <c r="J20" s="120"/>
      <c r="K20" s="120"/>
      <c r="L20" s="116"/>
      <c r="M20" s="116"/>
      <c r="N20"/>
      <c r="O20"/>
      <c r="P20"/>
      <c r="Q20" s="32">
        <v>3</v>
      </c>
      <c r="R20" s="6" t="b">
        <v>1</v>
      </c>
      <c r="S20"/>
      <c r="T20"/>
    </row>
    <row r="21" spans="1:25" ht="30.75" customHeight="1">
      <c r="A21" s="116"/>
      <c r="B21" s="119" t="s">
        <v>48</v>
      </c>
      <c r="C21" s="119"/>
      <c r="D21" s="116"/>
      <c r="E21" s="116"/>
      <c r="F21" s="116"/>
      <c r="G21" s="116"/>
      <c r="H21" s="116"/>
      <c r="I21" s="116"/>
      <c r="J21" s="120"/>
      <c r="K21" s="120"/>
      <c r="L21" s="116"/>
      <c r="M21" s="116"/>
      <c r="N21"/>
      <c r="O21"/>
      <c r="P21"/>
      <c r="Q21" s="32">
        <v>4</v>
      </c>
      <c r="R21" s="6" t="b">
        <v>1</v>
      </c>
      <c r="S21"/>
      <c r="T21"/>
    </row>
    <row r="22" spans="1:25">
      <c r="A22"/>
      <c r="B22"/>
      <c r="C22"/>
      <c r="D22"/>
      <c r="E22"/>
      <c r="F22"/>
      <c r="G22"/>
      <c r="H22"/>
      <c r="I22"/>
      <c r="J22"/>
      <c r="K22"/>
      <c r="L22"/>
      <c r="M22"/>
      <c r="N22"/>
      <c r="O22"/>
      <c r="P22"/>
      <c r="Q22"/>
      <c r="R22"/>
      <c r="S22"/>
      <c r="T22"/>
    </row>
    <row r="23" spans="1:25" ht="14.25">
      <c r="A23"/>
      <c r="B23" s="33" t="s">
        <v>22</v>
      </c>
      <c r="C23" s="33"/>
      <c r="D23"/>
      <c r="E23"/>
      <c r="F23"/>
      <c r="G23"/>
      <c r="H23"/>
      <c r="I23"/>
      <c r="J23"/>
      <c r="K23"/>
      <c r="L23"/>
      <c r="M23"/>
      <c r="N23"/>
      <c r="O23"/>
      <c r="P23"/>
      <c r="Q23"/>
      <c r="R23"/>
      <c r="S23"/>
      <c r="T23"/>
    </row>
    <row r="24" spans="1:25" ht="17.25">
      <c r="A24"/>
      <c r="B24" t="s">
        <v>73</v>
      </c>
      <c r="C24"/>
      <c r="D24" s="34"/>
      <c r="E24" s="181">
        <f>別紙3積算内訳!C19+別紙3積算内訳!E19-別紙3積算内訳!G19</f>
        <v>1100000</v>
      </c>
      <c r="F24" s="182"/>
      <c r="G24" s="182"/>
      <c r="H24" s="182"/>
      <c r="I24" s="183"/>
      <c r="J24" t="s">
        <v>1</v>
      </c>
      <c r="K24"/>
      <c r="L24"/>
      <c r="M24"/>
      <c r="N24"/>
      <c r="O24"/>
      <c r="P24"/>
      <c r="Q24"/>
      <c r="R24"/>
      <c r="S24"/>
      <c r="T24"/>
    </row>
    <row r="25" spans="1:25" ht="20.100000000000001" customHeight="1">
      <c r="A25"/>
      <c r="B25" s="34" t="s">
        <v>50</v>
      </c>
      <c r="C25" s="34"/>
      <c r="D25" s="34"/>
      <c r="E25" s="35"/>
      <c r="F25" s="35"/>
      <c r="G25" s="35"/>
      <c r="H25" s="35"/>
      <c r="I25" s="35"/>
      <c r="J25" s="35"/>
      <c r="K25" s="35"/>
      <c r="L25"/>
      <c r="M25"/>
      <c r="N25"/>
      <c r="O25"/>
      <c r="P25"/>
      <c r="Q25"/>
      <c r="R25"/>
      <c r="S25"/>
      <c r="T25"/>
    </row>
    <row r="26" spans="1:25" ht="17.25">
      <c r="A26"/>
      <c r="B26" s="34" t="s">
        <v>78</v>
      </c>
      <c r="C26" s="34"/>
      <c r="D26" s="34"/>
      <c r="E26" s="181">
        <f>IF(D7="","",_xlfn.XLOOKUP($B$11,$Q$10:$Q$11,R10:R11,1000000))</f>
        <v>1500000</v>
      </c>
      <c r="F26" s="182"/>
      <c r="G26" s="182"/>
      <c r="H26" s="182"/>
      <c r="I26" s="183"/>
      <c r="J26" t="s">
        <v>1</v>
      </c>
      <c r="K26"/>
      <c r="L26"/>
      <c r="M26"/>
      <c r="N26"/>
      <c r="O26"/>
      <c r="P26"/>
      <c r="Q26"/>
      <c r="R26"/>
      <c r="S26"/>
      <c r="T26"/>
    </row>
    <row r="27" spans="1:25" ht="26.25" customHeight="1" thickBot="1">
      <c r="A27"/>
      <c r="B27" s="34" t="s">
        <v>79</v>
      </c>
      <c r="C27" s="36"/>
      <c r="D27" s="37"/>
      <c r="E27" s="37"/>
      <c r="F27" s="37"/>
      <c r="G27" s="37"/>
      <c r="H27" s="38"/>
      <c r="I27" s="38"/>
      <c r="J27" s="38"/>
      <c r="K27" s="38"/>
      <c r="L27" s="39"/>
      <c r="M27" s="39"/>
      <c r="N27"/>
      <c r="O27"/>
      <c r="P27"/>
      <c r="Q27"/>
      <c r="R27"/>
      <c r="S27"/>
      <c r="T27"/>
    </row>
    <row r="28" spans="1:25" ht="18" thickBot="1">
      <c r="A28"/>
      <c r="B28" t="s">
        <v>74</v>
      </c>
      <c r="C28"/>
      <c r="D28"/>
      <c r="E28" s="184">
        <f>IFERROR(ROUNDDOWN($E$26*3/4,-3),"")</f>
        <v>1125000</v>
      </c>
      <c r="F28" s="185"/>
      <c r="G28" s="185"/>
      <c r="H28" s="185"/>
      <c r="I28" s="186"/>
      <c r="J28" t="s">
        <v>1</v>
      </c>
      <c r="K28"/>
      <c r="L28"/>
      <c r="M28"/>
      <c r="N28"/>
      <c r="O28"/>
      <c r="P28"/>
      <c r="Q28"/>
      <c r="R28"/>
      <c r="S28"/>
      <c r="T28"/>
    </row>
    <row r="29" spans="1:25" ht="20.100000000000001" customHeight="1">
      <c r="A29"/>
      <c r="B29" t="s">
        <v>75</v>
      </c>
      <c r="C29"/>
      <c r="D29"/>
      <c r="E29" s="35"/>
      <c r="F29" s="35"/>
      <c r="G29" s="35"/>
      <c r="H29" s="35"/>
      <c r="I29" s="35"/>
      <c r="J29" s="35"/>
      <c r="K29" s="35"/>
      <c r="L29"/>
      <c r="M29"/>
      <c r="N29"/>
      <c r="O29"/>
      <c r="P29"/>
      <c r="Q29"/>
      <c r="R29"/>
      <c r="S29"/>
      <c r="T29"/>
    </row>
    <row r="30" spans="1:25" s="78" customFormat="1" ht="17.25">
      <c r="A30"/>
      <c r="B30" t="s">
        <v>51</v>
      </c>
      <c r="C30"/>
      <c r="D30"/>
      <c r="E30" s="40"/>
      <c r="F30" s="40"/>
      <c r="G30" s="40"/>
      <c r="H30" s="40"/>
      <c r="I30" s="40"/>
      <c r="J30" s="40"/>
      <c r="K30" s="40"/>
      <c r="L30"/>
      <c r="M30"/>
      <c r="N30" s="41"/>
      <c r="O30" s="41"/>
      <c r="P30" s="41"/>
      <c r="Q30" s="42"/>
      <c r="R30" s="42"/>
      <c r="S30" s="43" t="str">
        <f>S31&amp;S32&amp;S33&amp;S34&amp;S35</f>
        <v>見守り・コミュニケーション</v>
      </c>
      <c r="T30" s="42"/>
      <c r="U30" s="79"/>
      <c r="V30" s="79"/>
      <c r="W30" s="79"/>
      <c r="X30" s="79"/>
      <c r="Y30" s="79"/>
    </row>
    <row r="31" spans="1:25" s="78" customFormat="1">
      <c r="A31"/>
      <c r="B31" t="s">
        <v>52</v>
      </c>
      <c r="C31" s="116" t="s">
        <v>53</v>
      </c>
      <c r="D31" s="116" t="s">
        <v>54</v>
      </c>
      <c r="E31" s="116"/>
      <c r="F31" s="116" t="s">
        <v>55</v>
      </c>
      <c r="G31" s="118"/>
      <c r="H31" s="34"/>
      <c r="I31"/>
      <c r="J31"/>
      <c r="K31"/>
      <c r="L31"/>
      <c r="M31"/>
      <c r="N31" s="41"/>
      <c r="O31" s="41"/>
      <c r="P31" s="41"/>
      <c r="Q31" s="42" t="s">
        <v>88</v>
      </c>
      <c r="R31" s="79" t="b">
        <v>0</v>
      </c>
      <c r="S31" s="44" t="str">
        <f>IF(R31=TRUE,Q31&amp;IF(COUNTIF($R32:$R$35,TRUE)=0,"","、"),"")</f>
        <v/>
      </c>
      <c r="T31" s="42"/>
      <c r="U31" s="79"/>
      <c r="V31" s="79"/>
      <c r="W31" s="79"/>
      <c r="X31" s="79"/>
      <c r="Y31" s="79"/>
    </row>
    <row r="32" spans="1:25" s="78" customFormat="1" ht="18.75" customHeight="1">
      <c r="A32"/>
      <c r="B32" s="41"/>
      <c r="C32" s="116" t="s">
        <v>56</v>
      </c>
      <c r="D32" s="117" t="s">
        <v>23</v>
      </c>
      <c r="E32" s="116"/>
      <c r="F32"/>
      <c r="G32"/>
      <c r="H32"/>
      <c r="I32"/>
      <c r="J32"/>
      <c r="K32"/>
      <c r="L32"/>
      <c r="M32"/>
      <c r="N32" s="41"/>
      <c r="O32" s="41"/>
      <c r="P32" s="41"/>
      <c r="Q32" s="42" t="s">
        <v>89</v>
      </c>
      <c r="R32" s="79" t="b">
        <v>0</v>
      </c>
      <c r="S32" s="44" t="str">
        <f>IF(R32=TRUE,Q32&amp;IF(COUNTIF($R33:$R$35,TRUE)=0,"","、"),"")</f>
        <v/>
      </c>
      <c r="T32" s="42"/>
      <c r="U32" s="79"/>
      <c r="V32" s="79"/>
      <c r="W32" s="79"/>
      <c r="X32" s="79"/>
      <c r="Y32" s="79"/>
    </row>
    <row r="33" spans="1:25" s="78" customFormat="1" ht="11.25" customHeight="1">
      <c r="A33"/>
      <c r="B33" s="41"/>
      <c r="C33" s="41"/>
      <c r="D33"/>
      <c r="E33"/>
      <c r="F33"/>
      <c r="G33"/>
      <c r="H33"/>
      <c r="I33"/>
      <c r="J33"/>
      <c r="K33"/>
      <c r="L33"/>
      <c r="M33"/>
      <c r="N33" s="41"/>
      <c r="O33" s="41"/>
      <c r="P33" s="41"/>
      <c r="Q33" s="42" t="s">
        <v>90</v>
      </c>
      <c r="R33" s="79" t="b">
        <v>0</v>
      </c>
      <c r="S33" s="44" t="str">
        <f>IF(R33=TRUE,Q33&amp;IF(COUNTIF($R34:$R$35,TRUE)=0,"","、"),"")</f>
        <v/>
      </c>
      <c r="T33" s="42"/>
      <c r="U33" s="79"/>
      <c r="V33" s="79"/>
      <c r="W33" s="79"/>
      <c r="X33" s="79"/>
      <c r="Y33" s="79"/>
    </row>
    <row r="34" spans="1:25" s="78" customFormat="1">
      <c r="A34"/>
      <c r="B34" s="45" t="s">
        <v>57</v>
      </c>
      <c r="C34" s="187" t="s">
        <v>139</v>
      </c>
      <c r="D34" s="188"/>
      <c r="E34" s="188"/>
      <c r="F34" s="188"/>
      <c r="G34" s="188"/>
      <c r="H34" s="188"/>
      <c r="I34" s="188"/>
      <c r="J34" s="189"/>
      <c r="K34"/>
      <c r="L34"/>
      <c r="M34"/>
      <c r="N34" s="41"/>
      <c r="O34" s="41"/>
      <c r="P34" s="41"/>
      <c r="Q34" s="42" t="s">
        <v>91</v>
      </c>
      <c r="R34" s="79" t="b">
        <v>0</v>
      </c>
      <c r="S34" s="44" t="str">
        <f>IF(R34=TRUE,Q34&amp;IF(COUNTIF($R35:$R$35,TRUE)=0,"","、"),"")</f>
        <v/>
      </c>
      <c r="T34" s="42"/>
      <c r="U34" s="79"/>
      <c r="V34" s="79"/>
      <c r="W34" s="79"/>
      <c r="X34" s="79"/>
      <c r="Y34" s="79"/>
    </row>
    <row r="35" spans="1:25" s="78" customFormat="1">
      <c r="A35"/>
      <c r="B35"/>
      <c r="C35"/>
      <c r="D35"/>
      <c r="E35"/>
      <c r="F35"/>
      <c r="G35"/>
      <c r="H35" s="34"/>
      <c r="I35"/>
      <c r="J35"/>
      <c r="K35"/>
      <c r="L35"/>
      <c r="M35"/>
      <c r="N35" s="41"/>
      <c r="O35" s="41"/>
      <c r="P35" s="41"/>
      <c r="Q35" s="42" t="s">
        <v>92</v>
      </c>
      <c r="R35" s="79" t="b">
        <v>1</v>
      </c>
      <c r="S35" s="44" t="str">
        <f>IF(R35=TRUE,Q35,"")</f>
        <v>見守り・コミュニケーション</v>
      </c>
      <c r="T35" s="42"/>
      <c r="U35" s="79"/>
      <c r="V35" s="79"/>
      <c r="W35" s="79"/>
      <c r="X35" s="79"/>
      <c r="Y35" s="79"/>
    </row>
    <row r="36" spans="1:25" s="78" customFormat="1" ht="15.75" customHeight="1">
      <c r="A36"/>
      <c r="B36" s="45" t="s">
        <v>24</v>
      </c>
      <c r="C36" s="207" t="s">
        <v>154</v>
      </c>
      <c r="D36" s="208"/>
      <c r="E36" s="208"/>
      <c r="F36" s="208"/>
      <c r="G36" s="208"/>
      <c r="H36" s="208"/>
      <c r="I36" s="208"/>
      <c r="J36" s="208"/>
      <c r="K36" s="208"/>
      <c r="L36" s="208"/>
      <c r="M36" s="209"/>
      <c r="N36" s="45"/>
      <c r="O36" s="41"/>
      <c r="P36" s="41"/>
      <c r="Q36" s="42"/>
      <c r="R36" s="42"/>
      <c r="S36" s="42"/>
      <c r="T36" s="42"/>
      <c r="U36" s="79"/>
      <c r="V36" s="79"/>
      <c r="W36" s="79"/>
      <c r="X36" s="79"/>
      <c r="Y36" s="79"/>
    </row>
    <row r="37" spans="1:25" s="78" customFormat="1" ht="15.75" customHeight="1">
      <c r="A37"/>
      <c r="B37"/>
      <c r="C37" s="210"/>
      <c r="D37" s="211"/>
      <c r="E37" s="211"/>
      <c r="F37" s="211"/>
      <c r="G37" s="211"/>
      <c r="H37" s="211"/>
      <c r="I37" s="211"/>
      <c r="J37" s="211"/>
      <c r="K37" s="211"/>
      <c r="L37" s="211"/>
      <c r="M37" s="212"/>
      <c r="N37" s="45"/>
      <c r="O37" s="41"/>
      <c r="P37" s="41"/>
      <c r="Q37" s="42"/>
      <c r="R37" s="42"/>
      <c r="S37" s="42"/>
      <c r="T37" s="42"/>
      <c r="U37" s="79"/>
      <c r="V37" s="79"/>
      <c r="W37" s="79"/>
      <c r="X37" s="79"/>
      <c r="Y37" s="79"/>
    </row>
    <row r="38" spans="1:25" s="78" customFormat="1" ht="15.75" customHeight="1">
      <c r="A38"/>
      <c r="B38"/>
      <c r="C38" s="213"/>
      <c r="D38" s="214"/>
      <c r="E38" s="214"/>
      <c r="F38" s="214"/>
      <c r="G38" s="214"/>
      <c r="H38" s="214"/>
      <c r="I38" s="214"/>
      <c r="J38" s="214"/>
      <c r="K38" s="214"/>
      <c r="L38" s="214"/>
      <c r="M38" s="215"/>
      <c r="N38" s="45"/>
      <c r="O38" s="41"/>
      <c r="P38" s="41"/>
      <c r="Q38" s="42"/>
      <c r="R38" s="42"/>
      <c r="S38" s="42"/>
      <c r="T38" s="42"/>
      <c r="U38" s="79"/>
      <c r="V38" s="79"/>
      <c r="W38" s="79"/>
      <c r="X38" s="79"/>
      <c r="Y38" s="79"/>
    </row>
    <row r="39" spans="1:25" ht="14.25" customHeight="1">
      <c r="A39"/>
      <c r="B39"/>
      <c r="C39"/>
      <c r="D39"/>
      <c r="E39" s="35"/>
      <c r="F39" s="35"/>
      <c r="G39" s="35"/>
      <c r="H39" s="35"/>
      <c r="I39" s="35"/>
      <c r="J39" s="35"/>
      <c r="K39" s="35"/>
      <c r="L39"/>
      <c r="M39"/>
      <c r="N39"/>
      <c r="O39"/>
      <c r="P39"/>
      <c r="Q39"/>
      <c r="R39"/>
      <c r="S39"/>
      <c r="T39"/>
    </row>
    <row r="40" spans="1:25" ht="14.25" customHeight="1">
      <c r="A40" s="46"/>
      <c r="B40" s="45" t="s">
        <v>85</v>
      </c>
      <c r="C40" s="46"/>
      <c r="D40" s="46"/>
      <c r="E40" s="47"/>
      <c r="F40" s="47"/>
      <c r="G40" s="47"/>
      <c r="H40" s="47"/>
      <c r="I40" s="47"/>
      <c r="J40" s="47"/>
      <c r="K40" s="35"/>
      <c r="L40"/>
      <c r="M40"/>
      <c r="N40"/>
      <c r="O40"/>
      <c r="P40"/>
      <c r="Q40"/>
      <c r="R40"/>
      <c r="S40"/>
      <c r="T40"/>
    </row>
    <row r="41" spans="1:25" ht="14.25" customHeight="1">
      <c r="A41" s="46"/>
      <c r="B41" s="48"/>
      <c r="C41" s="46"/>
      <c r="D41" s="46"/>
      <c r="E41" s="219">
        <f>別紙3積算内訳!B42</f>
        <v>880000</v>
      </c>
      <c r="F41" s="220"/>
      <c r="G41" s="220"/>
      <c r="H41" s="220"/>
      <c r="I41" s="221"/>
      <c r="J41" t="s">
        <v>1</v>
      </c>
      <c r="K41" s="35"/>
      <c r="L41"/>
      <c r="M41"/>
      <c r="N41"/>
      <c r="O41"/>
      <c r="P41"/>
      <c r="Q41"/>
      <c r="R41"/>
      <c r="S41"/>
      <c r="T41"/>
    </row>
    <row r="42" spans="1:25" ht="14.25" customHeight="1">
      <c r="A42"/>
      <c r="B42"/>
      <c r="C42"/>
      <c r="D42"/>
      <c r="E42" s="35"/>
      <c r="F42" s="35"/>
      <c r="G42" s="35"/>
      <c r="H42" s="35"/>
      <c r="I42" s="35"/>
      <c r="J42" s="35"/>
      <c r="K42" s="35"/>
      <c r="L42"/>
      <c r="M42"/>
      <c r="N42"/>
      <c r="O42"/>
      <c r="P42"/>
      <c r="Q42"/>
      <c r="R42"/>
      <c r="S42"/>
      <c r="T42"/>
    </row>
    <row r="43" spans="1:25" ht="14.25">
      <c r="A43"/>
      <c r="B43" s="33" t="s">
        <v>25</v>
      </c>
      <c r="C43" s="33"/>
      <c r="D43"/>
      <c r="E43"/>
      <c r="F43"/>
      <c r="G43"/>
      <c r="H43"/>
      <c r="I43"/>
      <c r="J43"/>
      <c r="K43"/>
      <c r="L43"/>
      <c r="M43"/>
      <c r="N43"/>
      <c r="O43"/>
      <c r="P43"/>
      <c r="Q43" t="s">
        <v>94</v>
      </c>
      <c r="R43"/>
      <c r="S43" t="s">
        <v>95</v>
      </c>
      <c r="T43"/>
    </row>
    <row r="44" spans="1:25">
      <c r="A44"/>
      <c r="B44" s="34" t="s">
        <v>58</v>
      </c>
      <c r="C44" s="34"/>
      <c r="D44"/>
      <c r="E44"/>
      <c r="F44"/>
      <c r="G44"/>
      <c r="H44"/>
      <c r="I44"/>
      <c r="J44"/>
      <c r="K44"/>
      <c r="L44"/>
      <c r="M44"/>
      <c r="N44"/>
      <c r="O44"/>
      <c r="P44"/>
      <c r="Q44" s="32">
        <v>1</v>
      </c>
      <c r="R44" s="12" t="b">
        <v>0</v>
      </c>
      <c r="S44" s="32">
        <v>1</v>
      </c>
      <c r="T44" s="12" t="b">
        <v>1</v>
      </c>
      <c r="U44" s="12"/>
      <c r="V44" s="12"/>
      <c r="W44" s="12"/>
      <c r="X44" s="12"/>
      <c r="Y44" s="12"/>
    </row>
    <row r="45" spans="1:25" ht="18.75" customHeight="1">
      <c r="A45"/>
      <c r="B45" s="216" t="s">
        <v>26</v>
      </c>
      <c r="C45" s="217"/>
      <c r="D45" s="217"/>
      <c r="E45" s="217"/>
      <c r="F45" s="49"/>
      <c r="G45" s="216" t="s">
        <v>27</v>
      </c>
      <c r="H45" s="217"/>
      <c r="I45" s="217"/>
      <c r="J45" s="217"/>
      <c r="K45" s="217"/>
      <c r="L45" s="217"/>
      <c r="M45" s="218"/>
      <c r="N45"/>
      <c r="O45"/>
      <c r="P45"/>
      <c r="Q45" s="32">
        <v>2</v>
      </c>
      <c r="R45" s="12" t="b">
        <v>0</v>
      </c>
      <c r="S45" s="32">
        <v>2</v>
      </c>
      <c r="T45" s="12" t="b">
        <v>1</v>
      </c>
      <c r="U45" s="12"/>
      <c r="V45" s="12"/>
      <c r="W45" s="12"/>
      <c r="X45" s="12"/>
      <c r="Y45" s="12"/>
    </row>
    <row r="46" spans="1:25" ht="18.75" customHeight="1">
      <c r="A46"/>
      <c r="B46" s="121"/>
      <c r="C46" s="122"/>
      <c r="D46" s="123"/>
      <c r="E46" s="122"/>
      <c r="F46" s="49"/>
      <c r="G46" s="121"/>
      <c r="H46" s="122"/>
      <c r="I46" s="122"/>
      <c r="J46" s="122"/>
      <c r="K46" s="122"/>
      <c r="L46" s="122"/>
      <c r="M46" s="126"/>
      <c r="N46"/>
      <c r="O46"/>
      <c r="P46"/>
      <c r="Q46" s="32">
        <v>3</v>
      </c>
      <c r="R46" s="12" t="b">
        <v>1</v>
      </c>
      <c r="S46" s="32">
        <v>3</v>
      </c>
      <c r="T46" s="12" t="b">
        <v>0</v>
      </c>
      <c r="U46" s="12"/>
      <c r="V46" s="12"/>
      <c r="W46" s="12"/>
      <c r="X46" s="12"/>
      <c r="Y46" s="12"/>
    </row>
    <row r="47" spans="1:25" ht="18.75" customHeight="1">
      <c r="A47"/>
      <c r="B47" s="124"/>
      <c r="C47" s="116"/>
      <c r="D47" s="116"/>
      <c r="E47" s="116"/>
      <c r="F47" s="49"/>
      <c r="G47" s="124"/>
      <c r="H47" s="116"/>
      <c r="I47" s="116"/>
      <c r="J47" s="116"/>
      <c r="K47" s="116"/>
      <c r="L47" s="116"/>
      <c r="M47" s="127"/>
      <c r="N47"/>
      <c r="O47"/>
      <c r="P47"/>
      <c r="Q47" s="32">
        <v>4</v>
      </c>
      <c r="R47" s="12" t="b">
        <v>1</v>
      </c>
      <c r="S47" s="32">
        <v>4</v>
      </c>
      <c r="T47" s="12" t="b">
        <v>0</v>
      </c>
      <c r="U47" s="12"/>
      <c r="V47" s="12"/>
      <c r="W47" s="12"/>
      <c r="X47" s="12"/>
      <c r="Y47" s="12"/>
    </row>
    <row r="48" spans="1:25" ht="16.5" customHeight="1">
      <c r="A48"/>
      <c r="B48" s="124"/>
      <c r="C48" s="116"/>
      <c r="D48" s="116"/>
      <c r="E48" s="116"/>
      <c r="F48" s="49"/>
      <c r="G48" s="124"/>
      <c r="H48" s="116"/>
      <c r="I48" s="116"/>
      <c r="J48" s="116"/>
      <c r="K48" s="116"/>
      <c r="L48" s="116"/>
      <c r="M48" s="127"/>
      <c r="N48"/>
      <c r="O48"/>
      <c r="P48"/>
      <c r="Q48" s="32">
        <v>5</v>
      </c>
      <c r="R48" s="11" t="b">
        <v>0</v>
      </c>
      <c r="S48" s="50">
        <v>5</v>
      </c>
      <c r="T48" s="11" t="b">
        <v>1</v>
      </c>
      <c r="U48" s="11"/>
      <c r="V48" s="11"/>
      <c r="W48" s="11"/>
      <c r="X48" s="11"/>
      <c r="Y48" s="11"/>
    </row>
    <row r="49" spans="1:25" ht="18.75" customHeight="1">
      <c r="A49"/>
      <c r="B49" s="124"/>
      <c r="C49" s="116"/>
      <c r="D49" s="125"/>
      <c r="E49" s="116"/>
      <c r="F49" s="49"/>
      <c r="G49" s="124"/>
      <c r="H49" s="116"/>
      <c r="I49" s="116"/>
      <c r="J49" s="116"/>
      <c r="K49" s="116"/>
      <c r="L49" s="116"/>
      <c r="M49" s="127"/>
      <c r="N49"/>
      <c r="O49"/>
      <c r="P49"/>
      <c r="Q49" s="32">
        <v>6</v>
      </c>
      <c r="R49" s="12" t="b">
        <v>1</v>
      </c>
      <c r="S49" s="32">
        <v>6</v>
      </c>
      <c r="T49" s="12" t="b">
        <v>0</v>
      </c>
      <c r="U49" s="12"/>
      <c r="V49" s="12"/>
      <c r="W49" s="12"/>
      <c r="X49" s="12"/>
      <c r="Y49" s="12"/>
    </row>
    <row r="50" spans="1:25" ht="18.75" customHeight="1">
      <c r="A50"/>
      <c r="B50" s="203" t="s">
        <v>128</v>
      </c>
      <c r="C50" s="204"/>
      <c r="D50" s="204"/>
      <c r="E50" s="204"/>
      <c r="F50" s="49"/>
      <c r="G50" s="203" t="s">
        <v>28</v>
      </c>
      <c r="H50" s="204"/>
      <c r="I50" s="204"/>
      <c r="J50" s="204"/>
      <c r="K50" s="204"/>
      <c r="L50" s="204"/>
      <c r="M50" s="205"/>
      <c r="N50"/>
      <c r="O50"/>
      <c r="P50"/>
      <c r="Q50" s="32">
        <v>7</v>
      </c>
      <c r="R50" s="12" t="b">
        <v>0</v>
      </c>
      <c r="S50" s="32">
        <v>7</v>
      </c>
      <c r="T50" s="12" t="b">
        <v>0</v>
      </c>
      <c r="U50" s="12"/>
      <c r="V50" s="12"/>
      <c r="W50" s="12"/>
      <c r="X50" s="12"/>
      <c r="Y50" s="12"/>
    </row>
    <row r="51" spans="1:25" ht="14.25" customHeight="1">
      <c r="A51"/>
      <c r="B51"/>
      <c r="C51"/>
      <c r="D51"/>
      <c r="E51" s="35"/>
      <c r="F51" s="35"/>
      <c r="G51" s="35"/>
      <c r="H51" s="35"/>
      <c r="I51" s="35"/>
      <c r="J51" s="35"/>
      <c r="K51" s="35"/>
      <c r="L51"/>
      <c r="M51"/>
      <c r="N51"/>
      <c r="O51"/>
      <c r="P51"/>
      <c r="Q51" s="32"/>
      <c r="R51"/>
      <c r="S51"/>
      <c r="T51"/>
    </row>
    <row r="52" spans="1:25">
      <c r="A52"/>
      <c r="B52" s="51" t="s">
        <v>29</v>
      </c>
      <c r="C52" s="51"/>
      <c r="D52"/>
      <c r="E52"/>
      <c r="F52"/>
      <c r="G52"/>
      <c r="H52"/>
      <c r="I52"/>
      <c r="J52"/>
      <c r="K52"/>
      <c r="L52"/>
      <c r="M52"/>
      <c r="N52"/>
      <c r="O52"/>
      <c r="P52"/>
      <c r="Q52"/>
      <c r="R52"/>
      <c r="S52"/>
      <c r="T52"/>
    </row>
    <row r="53" spans="1:25" ht="54.75" customHeight="1">
      <c r="A53"/>
      <c r="B53" s="206" t="s">
        <v>155</v>
      </c>
      <c r="C53" s="206"/>
      <c r="D53" s="206"/>
      <c r="E53" s="206"/>
      <c r="F53" s="206"/>
      <c r="G53" s="206"/>
      <c r="H53" s="206"/>
      <c r="I53" s="206"/>
      <c r="J53" s="206"/>
      <c r="K53" s="206"/>
      <c r="L53" s="206"/>
      <c r="M53" s="206"/>
      <c r="N53"/>
      <c r="O53"/>
      <c r="P53"/>
      <c r="Q53"/>
      <c r="R53"/>
      <c r="S53"/>
      <c r="T53"/>
    </row>
    <row r="54" spans="1:25" ht="6" customHeight="1">
      <c r="A54"/>
      <c r="B54"/>
      <c r="C54"/>
      <c r="D54"/>
      <c r="E54" s="35"/>
      <c r="F54" s="35"/>
      <c r="G54" s="35"/>
      <c r="H54" s="35"/>
      <c r="I54" s="35"/>
      <c r="J54" s="35"/>
      <c r="K54" s="35"/>
      <c r="L54"/>
      <c r="M54"/>
      <c r="N54"/>
      <c r="O54"/>
      <c r="P54"/>
      <c r="Q54"/>
      <c r="R54"/>
      <c r="S54"/>
      <c r="T54"/>
    </row>
    <row r="55" spans="1:25">
      <c r="A55"/>
      <c r="B55" s="34" t="s">
        <v>30</v>
      </c>
      <c r="C55" s="34"/>
      <c r="D55"/>
      <c r="E55"/>
      <c r="F55"/>
      <c r="G55"/>
      <c r="H55"/>
      <c r="I55"/>
      <c r="J55"/>
      <c r="K55"/>
      <c r="L55"/>
      <c r="M55"/>
      <c r="N55"/>
      <c r="O55"/>
      <c r="P55"/>
      <c r="Q55" s="88"/>
      <c r="R55" s="88"/>
      <c r="S55" s="88"/>
      <c r="T55" s="88"/>
      <c r="U55" s="87"/>
      <c r="V55" s="87"/>
      <c r="W55" s="87"/>
      <c r="X55" s="87"/>
      <c r="Y55" s="87"/>
    </row>
    <row r="56" spans="1:25" ht="54.75" customHeight="1">
      <c r="A56"/>
      <c r="B56" s="206" t="s">
        <v>156</v>
      </c>
      <c r="C56" s="206"/>
      <c r="D56" s="206"/>
      <c r="E56" s="206"/>
      <c r="F56" s="206"/>
      <c r="G56" s="206"/>
      <c r="H56" s="206"/>
      <c r="I56" s="206"/>
      <c r="J56" s="206"/>
      <c r="K56" s="206"/>
      <c r="L56" s="206"/>
      <c r="M56" s="206"/>
      <c r="N56"/>
      <c r="O56"/>
      <c r="P56"/>
      <c r="Q56"/>
      <c r="R56"/>
      <c r="S56"/>
      <c r="T56"/>
    </row>
    <row r="57" spans="1:25" ht="6" customHeight="1">
      <c r="A57"/>
      <c r="B57"/>
      <c r="C57"/>
      <c r="D57"/>
      <c r="E57" s="35"/>
      <c r="F57" s="35"/>
      <c r="G57" s="35"/>
      <c r="H57" s="35"/>
      <c r="I57" s="35"/>
      <c r="J57" s="35"/>
      <c r="K57" s="35"/>
      <c r="L57"/>
      <c r="M57"/>
      <c r="N57"/>
      <c r="O57"/>
      <c r="P57"/>
      <c r="Q57"/>
      <c r="R57"/>
      <c r="S57"/>
      <c r="T57"/>
    </row>
    <row r="58" spans="1:25" ht="6" customHeight="1">
      <c r="A58"/>
      <c r="B58"/>
      <c r="C58"/>
      <c r="D58"/>
      <c r="E58" s="35"/>
      <c r="F58" s="35"/>
      <c r="G58" s="35"/>
      <c r="H58" s="35"/>
      <c r="I58" s="35"/>
      <c r="J58" s="35"/>
      <c r="K58" s="35"/>
      <c r="L58"/>
      <c r="M58"/>
      <c r="N58"/>
      <c r="O58"/>
      <c r="P58"/>
      <c r="Q58"/>
      <c r="R58"/>
      <c r="S58"/>
      <c r="T58"/>
    </row>
    <row r="59" spans="1:25" s="80" customFormat="1" ht="18.75" customHeight="1">
      <c r="A59" s="52"/>
      <c r="B59" t="s">
        <v>31</v>
      </c>
      <c r="C59"/>
      <c r="D59" s="52"/>
      <c r="E59" s="52"/>
      <c r="F59" s="52"/>
      <c r="G59" s="52"/>
      <c r="H59" s="52"/>
      <c r="I59" s="52"/>
      <c r="J59" s="52"/>
      <c r="K59" s="52"/>
      <c r="L59" s="52"/>
      <c r="M59" s="52"/>
      <c r="N59" s="52"/>
      <c r="O59" s="52"/>
      <c r="P59" s="52"/>
      <c r="Q59" s="52"/>
      <c r="R59" s="52"/>
      <c r="S59" s="52"/>
      <c r="T59" s="52"/>
    </row>
    <row r="60" spans="1:25" s="80" customFormat="1" ht="14.25">
      <c r="A60" s="52"/>
      <c r="B60" s="34" t="s">
        <v>59</v>
      </c>
      <c r="C60" s="34"/>
      <c r="D60" s="53"/>
      <c r="E60" s="52"/>
      <c r="F60" s="52"/>
      <c r="G60" s="52"/>
      <c r="H60" s="52"/>
      <c r="I60" s="52"/>
      <c r="J60" s="52"/>
      <c r="K60" s="52"/>
      <c r="L60" s="52"/>
      <c r="M60" s="52"/>
      <c r="N60" s="52"/>
      <c r="O60" s="52"/>
      <c r="P60" s="52"/>
      <c r="Q60" s="52"/>
      <c r="R60" s="52"/>
      <c r="S60" s="52"/>
      <c r="T60" s="52"/>
    </row>
    <row r="61" spans="1:25" s="80" customFormat="1" ht="18.75" customHeight="1">
      <c r="A61" s="52"/>
      <c r="B61" s="242" t="s">
        <v>32</v>
      </c>
      <c r="C61" s="243"/>
      <c r="D61" s="243" t="s">
        <v>33</v>
      </c>
      <c r="E61" s="224" t="s">
        <v>34</v>
      </c>
      <c r="F61" s="225"/>
      <c r="G61" s="225"/>
      <c r="H61" s="225"/>
      <c r="I61" s="226"/>
      <c r="J61" s="222" t="s">
        <v>60</v>
      </c>
      <c r="K61" s="222" t="s">
        <v>61</v>
      </c>
      <c r="L61" s="222" t="s">
        <v>62</v>
      </c>
      <c r="M61" s="52"/>
      <c r="N61" s="52"/>
      <c r="O61" s="52"/>
      <c r="P61" s="52"/>
      <c r="Q61" s="52"/>
      <c r="R61" s="52"/>
      <c r="S61" s="52"/>
      <c r="T61" s="52"/>
    </row>
    <row r="62" spans="1:25" s="80" customFormat="1" ht="13.5" customHeight="1">
      <c r="A62" s="52"/>
      <c r="B62" s="244"/>
      <c r="C62" s="245"/>
      <c r="D62" s="245"/>
      <c r="E62" s="54" t="s">
        <v>63</v>
      </c>
      <c r="F62" s="224" t="s">
        <v>64</v>
      </c>
      <c r="G62" s="225"/>
      <c r="H62" s="225"/>
      <c r="I62" s="226"/>
      <c r="J62" s="223"/>
      <c r="K62" s="246"/>
      <c r="L62" s="223"/>
      <c r="M62" s="52"/>
      <c r="N62" s="52"/>
      <c r="O62" s="52"/>
      <c r="P62" s="52"/>
      <c r="Q62" s="52"/>
      <c r="R62" s="52"/>
      <c r="S62" s="52"/>
      <c r="T62" s="52"/>
    </row>
    <row r="63" spans="1:25" s="80" customFormat="1" ht="15.75" customHeight="1">
      <c r="A63" s="52"/>
      <c r="B63" s="227" t="s">
        <v>65</v>
      </c>
      <c r="C63" s="55" t="s">
        <v>35</v>
      </c>
      <c r="D63" s="128"/>
      <c r="E63" s="129"/>
      <c r="F63" s="230">
        <f>E63*12</f>
        <v>0</v>
      </c>
      <c r="G63" s="231"/>
      <c r="H63" s="231"/>
      <c r="I63" s="232"/>
      <c r="J63" s="136"/>
      <c r="K63" s="56">
        <f>$D$63*$F$63*$J$63/60</f>
        <v>0</v>
      </c>
      <c r="L63" s="57" t="str">
        <f>IFERROR(($F63*$J63/60)/$D63,"")</f>
        <v/>
      </c>
      <c r="M63" s="52"/>
      <c r="N63" s="52"/>
      <c r="O63" s="52"/>
      <c r="P63" s="52"/>
      <c r="Q63" s="52"/>
      <c r="R63" s="52"/>
      <c r="S63" s="52"/>
      <c r="T63" s="52"/>
    </row>
    <row r="64" spans="1:25" s="80" customFormat="1" ht="15.75" customHeight="1">
      <c r="A64" s="52"/>
      <c r="B64" s="228"/>
      <c r="C64" s="58" t="s">
        <v>36</v>
      </c>
      <c r="D64" s="130"/>
      <c r="E64" s="131"/>
      <c r="F64" s="233">
        <f t="shared" ref="F64:F71" si="0">E64*12</f>
        <v>0</v>
      </c>
      <c r="G64" s="234"/>
      <c r="H64" s="234"/>
      <c r="I64" s="235"/>
      <c r="J64" s="137"/>
      <c r="K64" s="59">
        <f>$D$64*$F$64*$J$64/60</f>
        <v>0</v>
      </c>
      <c r="L64" s="60" t="str">
        <f>IFERROR(($F64*$J64/60)/$D64,"")</f>
        <v/>
      </c>
      <c r="M64" s="52"/>
      <c r="N64" s="52"/>
      <c r="O64" s="52"/>
      <c r="P64" s="52"/>
      <c r="Q64" s="52"/>
      <c r="R64" s="52"/>
      <c r="S64" s="52"/>
      <c r="T64" s="52"/>
    </row>
    <row r="65" spans="1:20" s="80" customFormat="1" ht="15.75" customHeight="1">
      <c r="A65" s="52"/>
      <c r="B65" s="228"/>
      <c r="C65" s="58" t="s">
        <v>37</v>
      </c>
      <c r="D65" s="130"/>
      <c r="E65" s="131"/>
      <c r="F65" s="233">
        <f t="shared" si="0"/>
        <v>0</v>
      </c>
      <c r="G65" s="234"/>
      <c r="H65" s="234"/>
      <c r="I65" s="235"/>
      <c r="J65" s="137"/>
      <c r="K65" s="59">
        <f>$D$65*$F$65*$J$65/60</f>
        <v>0</v>
      </c>
      <c r="L65" s="60" t="str">
        <f>IFERROR(($F65*$J65/60)/$D65,"")</f>
        <v/>
      </c>
      <c r="M65" s="52"/>
      <c r="N65" s="52"/>
      <c r="O65" s="52"/>
      <c r="P65" s="52"/>
      <c r="Q65" s="52"/>
      <c r="R65" s="52"/>
      <c r="S65" s="52"/>
      <c r="T65" s="52"/>
    </row>
    <row r="66" spans="1:20" s="80" customFormat="1" ht="15.75" customHeight="1">
      <c r="A66" s="52"/>
      <c r="B66" s="228"/>
      <c r="C66" s="58" t="s">
        <v>38</v>
      </c>
      <c r="D66" s="130">
        <v>2</v>
      </c>
      <c r="E66" s="131">
        <v>3</v>
      </c>
      <c r="F66" s="236">
        <f t="shared" si="0"/>
        <v>36</v>
      </c>
      <c r="G66" s="237"/>
      <c r="H66" s="237"/>
      <c r="I66" s="238"/>
      <c r="J66" s="137">
        <v>20</v>
      </c>
      <c r="K66" s="59">
        <f>$D$66*$F$66*$J$66/60</f>
        <v>24</v>
      </c>
      <c r="L66" s="60">
        <f t="shared" ref="L66:L71" si="1">IFERROR(($F66*$J66/60)/$D66,"")</f>
        <v>6</v>
      </c>
      <c r="M66" s="52"/>
      <c r="N66" s="52"/>
      <c r="O66" s="52"/>
      <c r="P66" s="52"/>
      <c r="Q66" s="52"/>
      <c r="R66" s="52"/>
      <c r="S66" s="52"/>
      <c r="T66" s="52"/>
    </row>
    <row r="67" spans="1:20" s="80" customFormat="1" ht="15.75" customHeight="1">
      <c r="A67" s="52"/>
      <c r="B67" s="229"/>
      <c r="C67" s="61" t="s">
        <v>39</v>
      </c>
      <c r="D67" s="132"/>
      <c r="E67" s="133"/>
      <c r="F67" s="239">
        <f t="shared" si="0"/>
        <v>0</v>
      </c>
      <c r="G67" s="240"/>
      <c r="H67" s="240"/>
      <c r="I67" s="241"/>
      <c r="J67" s="138"/>
      <c r="K67" s="62">
        <f>$D$67*$F$67*$J$67/60</f>
        <v>0</v>
      </c>
      <c r="L67" s="63" t="str">
        <f>IFERROR(($F67*$J67/60)/$D67,"")</f>
        <v/>
      </c>
      <c r="M67" s="52"/>
      <c r="N67" s="52"/>
      <c r="O67" s="52"/>
      <c r="P67" s="52"/>
      <c r="Q67" s="52"/>
      <c r="R67" s="52"/>
      <c r="S67" s="52"/>
      <c r="T67" s="52"/>
    </row>
    <row r="68" spans="1:20" s="80" customFormat="1" ht="15.75" customHeight="1">
      <c r="A68" s="52"/>
      <c r="B68" s="228" t="s">
        <v>66</v>
      </c>
      <c r="C68" s="64" t="s">
        <v>40</v>
      </c>
      <c r="D68" s="134">
        <v>3</v>
      </c>
      <c r="E68" s="135">
        <f>4*30</f>
        <v>120</v>
      </c>
      <c r="F68" s="236">
        <f t="shared" si="0"/>
        <v>1440</v>
      </c>
      <c r="G68" s="237"/>
      <c r="H68" s="237"/>
      <c r="I68" s="238"/>
      <c r="J68" s="139">
        <v>15</v>
      </c>
      <c r="K68" s="65">
        <f>$D$68*$F$68*$J$68/60</f>
        <v>1080</v>
      </c>
      <c r="L68" s="66">
        <f>IFERROR(($F68*$J68/60)/$D68,"")</f>
        <v>120</v>
      </c>
      <c r="M68" s="52"/>
      <c r="N68" s="52"/>
      <c r="O68" s="52"/>
      <c r="P68" s="52"/>
      <c r="Q68" s="52"/>
      <c r="R68" s="52"/>
      <c r="S68" s="52"/>
      <c r="T68" s="52"/>
    </row>
    <row r="69" spans="1:20" s="80" customFormat="1" ht="15.75" customHeight="1">
      <c r="A69" s="52"/>
      <c r="B69" s="228"/>
      <c r="C69" s="58" t="s">
        <v>41</v>
      </c>
      <c r="D69" s="130"/>
      <c r="E69" s="131"/>
      <c r="F69" s="236">
        <f t="shared" si="0"/>
        <v>0</v>
      </c>
      <c r="G69" s="237"/>
      <c r="H69" s="237"/>
      <c r="I69" s="238"/>
      <c r="J69" s="137"/>
      <c r="K69" s="59">
        <f>$D$69*$F$69*$J$69/60</f>
        <v>0</v>
      </c>
      <c r="L69" s="60" t="str">
        <f t="shared" si="1"/>
        <v/>
      </c>
      <c r="M69" s="52"/>
      <c r="N69" s="52"/>
      <c r="O69" s="52"/>
      <c r="P69" s="52"/>
      <c r="Q69" s="52"/>
      <c r="R69" s="52"/>
      <c r="S69" s="52"/>
      <c r="T69" s="52"/>
    </row>
    <row r="70" spans="1:20" s="80" customFormat="1" ht="15.75" customHeight="1">
      <c r="A70" s="52"/>
      <c r="B70" s="228"/>
      <c r="C70" s="58" t="s">
        <v>42</v>
      </c>
      <c r="D70" s="130"/>
      <c r="E70" s="131"/>
      <c r="F70" s="233">
        <f t="shared" si="0"/>
        <v>0</v>
      </c>
      <c r="G70" s="234"/>
      <c r="H70" s="234"/>
      <c r="I70" s="235"/>
      <c r="J70" s="137"/>
      <c r="K70" s="59">
        <f>$D$70*$F$70*$J$70/60</f>
        <v>0</v>
      </c>
      <c r="L70" s="60" t="str">
        <f t="shared" si="1"/>
        <v/>
      </c>
      <c r="M70" s="52"/>
      <c r="N70" s="52"/>
      <c r="O70" s="52"/>
      <c r="P70" s="52"/>
      <c r="Q70" s="52"/>
      <c r="R70" s="52"/>
      <c r="S70" s="52"/>
      <c r="T70" s="52"/>
    </row>
    <row r="71" spans="1:20" s="80" customFormat="1" ht="15.75" customHeight="1">
      <c r="A71" s="52"/>
      <c r="B71" s="229"/>
      <c r="C71" s="58" t="s">
        <v>43</v>
      </c>
      <c r="D71" s="130"/>
      <c r="E71" s="131"/>
      <c r="F71" s="236">
        <f t="shared" si="0"/>
        <v>0</v>
      </c>
      <c r="G71" s="237"/>
      <c r="H71" s="237"/>
      <c r="I71" s="238"/>
      <c r="J71" s="137"/>
      <c r="K71" s="67">
        <f>$D$71*$F$71*$J$71/60</f>
        <v>0</v>
      </c>
      <c r="L71" s="68" t="str">
        <f t="shared" si="1"/>
        <v/>
      </c>
      <c r="M71" s="52"/>
      <c r="N71" s="52"/>
      <c r="O71" s="52"/>
      <c r="P71" s="52"/>
      <c r="Q71" s="52"/>
      <c r="R71" s="52"/>
      <c r="S71" s="52"/>
      <c r="T71" s="52"/>
    </row>
    <row r="72" spans="1:20" s="80" customFormat="1" ht="15.75" customHeight="1">
      <c r="A72" s="52"/>
      <c r="B72" s="250"/>
      <c r="C72" s="251"/>
      <c r="D72" s="251"/>
      <c r="E72" s="69">
        <f>SUM(E63:E71)</f>
        <v>123</v>
      </c>
      <c r="F72" s="252">
        <f>SUM(F63:I71)</f>
        <v>1476</v>
      </c>
      <c r="G72" s="253"/>
      <c r="H72" s="253"/>
      <c r="I72" s="254"/>
      <c r="J72" s="70">
        <f>SUM(J63:J71)</f>
        <v>35</v>
      </c>
      <c r="K72" s="71">
        <f>SUM(K63:K71)</f>
        <v>1104</v>
      </c>
      <c r="L72" s="72">
        <f>SUM(L63:L71)</f>
        <v>126</v>
      </c>
      <c r="M72" s="52"/>
      <c r="N72" s="52"/>
      <c r="O72" s="52"/>
      <c r="P72" s="52"/>
      <c r="Q72" s="52"/>
      <c r="R72" s="52"/>
      <c r="S72" s="52"/>
      <c r="T72" s="52"/>
    </row>
    <row r="73" spans="1:20" s="80" customFormat="1">
      <c r="A73" s="52"/>
      <c r="B73" s="34" t="s">
        <v>67</v>
      </c>
      <c r="C73" s="34"/>
      <c r="D73" s="52"/>
      <c r="E73" s="52"/>
      <c r="F73" s="52"/>
      <c r="G73" s="52"/>
      <c r="H73" s="52"/>
      <c r="I73" s="52"/>
      <c r="J73" s="52"/>
      <c r="K73" s="52"/>
      <c r="L73" s="52"/>
      <c r="M73" s="52"/>
      <c r="N73" s="52"/>
      <c r="O73" s="52"/>
      <c r="P73" s="52"/>
      <c r="Q73" s="52"/>
      <c r="R73" s="52"/>
      <c r="S73" s="52"/>
      <c r="T73" s="52"/>
    </row>
    <row r="74" spans="1:20" s="80" customFormat="1" ht="13.5" customHeight="1">
      <c r="A74" s="52"/>
      <c r="B74" s="242" t="s">
        <v>32</v>
      </c>
      <c r="C74" s="243"/>
      <c r="D74" s="243" t="s">
        <v>44</v>
      </c>
      <c r="E74" s="224" t="s">
        <v>34</v>
      </c>
      <c r="F74" s="225"/>
      <c r="G74" s="225"/>
      <c r="H74" s="225"/>
      <c r="I74" s="226"/>
      <c r="J74" s="222" t="s">
        <v>68</v>
      </c>
      <c r="K74" s="222" t="s">
        <v>69</v>
      </c>
      <c r="L74" s="222" t="s">
        <v>62</v>
      </c>
      <c r="M74" s="52"/>
      <c r="N74" s="52"/>
      <c r="O74" s="52"/>
      <c r="P74" s="52"/>
      <c r="Q74" s="52"/>
      <c r="R74" s="52"/>
      <c r="S74" s="52"/>
      <c r="T74" s="52"/>
    </row>
    <row r="75" spans="1:20" s="80" customFormat="1" ht="13.5" customHeight="1">
      <c r="A75" s="52"/>
      <c r="B75" s="244"/>
      <c r="C75" s="245"/>
      <c r="D75" s="245"/>
      <c r="E75" s="54" t="s">
        <v>63</v>
      </c>
      <c r="F75" s="247" t="s">
        <v>64</v>
      </c>
      <c r="G75" s="248"/>
      <c r="H75" s="248"/>
      <c r="I75" s="249"/>
      <c r="J75" s="223"/>
      <c r="K75" s="246"/>
      <c r="L75" s="223"/>
      <c r="M75" s="52"/>
      <c r="N75" s="52"/>
      <c r="O75" s="52"/>
      <c r="P75" s="52"/>
      <c r="Q75" s="52"/>
      <c r="R75" s="52"/>
      <c r="S75" s="52"/>
      <c r="T75" s="52"/>
    </row>
    <row r="76" spans="1:20" s="80" customFormat="1" ht="15.75" customHeight="1">
      <c r="A76" s="52"/>
      <c r="B76" s="227" t="s">
        <v>65</v>
      </c>
      <c r="C76" s="55" t="s">
        <v>35</v>
      </c>
      <c r="D76" s="128"/>
      <c r="E76" s="129"/>
      <c r="F76" s="230">
        <f>E76*12</f>
        <v>0</v>
      </c>
      <c r="G76" s="231"/>
      <c r="H76" s="231"/>
      <c r="I76" s="232"/>
      <c r="J76" s="136"/>
      <c r="K76" s="56">
        <f>$D$76*$F$76*$J$76/60</f>
        <v>0</v>
      </c>
      <c r="L76" s="57" t="str">
        <f>IFERROR(($F76*$J76/60)/$D76,"")</f>
        <v/>
      </c>
      <c r="M76" s="52"/>
      <c r="N76" s="52"/>
      <c r="O76" s="52"/>
      <c r="P76" s="52"/>
      <c r="Q76" s="52"/>
      <c r="R76" s="52"/>
      <c r="S76" s="52"/>
      <c r="T76" s="52"/>
    </row>
    <row r="77" spans="1:20" s="80" customFormat="1" ht="15.75" customHeight="1">
      <c r="A77" s="52"/>
      <c r="B77" s="228"/>
      <c r="C77" s="58" t="s">
        <v>36</v>
      </c>
      <c r="D77" s="130"/>
      <c r="E77" s="131"/>
      <c r="F77" s="233">
        <f t="shared" ref="F77:F84" si="2">E77*12</f>
        <v>0</v>
      </c>
      <c r="G77" s="234"/>
      <c r="H77" s="234"/>
      <c r="I77" s="235"/>
      <c r="J77" s="137"/>
      <c r="K77" s="59">
        <f>$D$77*$F$77*$J$77/60</f>
        <v>0</v>
      </c>
      <c r="L77" s="60" t="str">
        <f t="shared" ref="L77:L84" si="3">IFERROR(($F77*$J77/60)/$D77,"")</f>
        <v/>
      </c>
      <c r="M77" s="52"/>
      <c r="N77" s="52"/>
      <c r="O77" s="52"/>
      <c r="P77" s="52"/>
      <c r="Q77" s="52"/>
      <c r="R77" s="52"/>
      <c r="S77" s="52"/>
      <c r="T77" s="52"/>
    </row>
    <row r="78" spans="1:20" s="80" customFormat="1" ht="15.75" customHeight="1">
      <c r="A78" s="52"/>
      <c r="B78" s="228"/>
      <c r="C78" s="58" t="s">
        <v>37</v>
      </c>
      <c r="D78" s="130"/>
      <c r="E78" s="131"/>
      <c r="F78" s="233">
        <f t="shared" si="2"/>
        <v>0</v>
      </c>
      <c r="G78" s="234"/>
      <c r="H78" s="234"/>
      <c r="I78" s="235"/>
      <c r="J78" s="137"/>
      <c r="K78" s="59">
        <f>$D$78*$F$78*$J$78/60</f>
        <v>0</v>
      </c>
      <c r="L78" s="60" t="str">
        <f t="shared" si="3"/>
        <v/>
      </c>
      <c r="M78" s="52"/>
      <c r="N78" s="52"/>
      <c r="O78" s="52"/>
      <c r="P78" s="52"/>
      <c r="Q78" s="52"/>
      <c r="R78" s="52"/>
      <c r="S78" s="52"/>
      <c r="T78" s="52"/>
    </row>
    <row r="79" spans="1:20" s="80" customFormat="1" ht="15.75" customHeight="1">
      <c r="A79" s="52"/>
      <c r="B79" s="228"/>
      <c r="C79" s="58" t="s">
        <v>38</v>
      </c>
      <c r="D79" s="130">
        <v>2</v>
      </c>
      <c r="E79" s="131">
        <v>3</v>
      </c>
      <c r="F79" s="236">
        <f t="shared" si="2"/>
        <v>36</v>
      </c>
      <c r="G79" s="237"/>
      <c r="H79" s="237"/>
      <c r="I79" s="238"/>
      <c r="J79" s="137">
        <v>20</v>
      </c>
      <c r="K79" s="59">
        <f>$D$79*$F$79*$J$79/60</f>
        <v>24</v>
      </c>
      <c r="L79" s="60">
        <f t="shared" si="3"/>
        <v>6</v>
      </c>
      <c r="M79" s="52"/>
      <c r="N79" s="52"/>
      <c r="O79" s="52"/>
      <c r="P79" s="52"/>
      <c r="Q79" s="52"/>
      <c r="R79" s="52"/>
      <c r="S79" s="52"/>
      <c r="T79" s="52"/>
    </row>
    <row r="80" spans="1:20" s="80" customFormat="1" ht="15.75" customHeight="1">
      <c r="A80" s="52"/>
      <c r="B80" s="229"/>
      <c r="C80" s="61" t="s">
        <v>39</v>
      </c>
      <c r="D80" s="132"/>
      <c r="E80" s="133"/>
      <c r="F80" s="239">
        <f t="shared" si="2"/>
        <v>0</v>
      </c>
      <c r="G80" s="240"/>
      <c r="H80" s="240"/>
      <c r="I80" s="241"/>
      <c r="J80" s="138"/>
      <c r="K80" s="62">
        <f>$D$80*$F$80*$J$80/60</f>
        <v>0</v>
      </c>
      <c r="L80" s="63" t="str">
        <f t="shared" si="3"/>
        <v/>
      </c>
      <c r="M80" s="52"/>
      <c r="N80" s="52"/>
      <c r="O80" s="52"/>
      <c r="P80" s="52"/>
      <c r="Q80" s="52"/>
      <c r="R80" s="52"/>
      <c r="S80" s="52"/>
      <c r="T80" s="52"/>
    </row>
    <row r="81" spans="1:20" s="80" customFormat="1" ht="15.75" customHeight="1">
      <c r="A81" s="52"/>
      <c r="B81" s="228" t="s">
        <v>66</v>
      </c>
      <c r="C81" s="64" t="s">
        <v>40</v>
      </c>
      <c r="D81" s="134">
        <v>3</v>
      </c>
      <c r="E81" s="135">
        <f>3*30</f>
        <v>90</v>
      </c>
      <c r="F81" s="236">
        <f t="shared" si="2"/>
        <v>1080</v>
      </c>
      <c r="G81" s="237"/>
      <c r="H81" s="237"/>
      <c r="I81" s="238"/>
      <c r="J81" s="139">
        <v>15</v>
      </c>
      <c r="K81" s="65">
        <f>$D$81*$F$81*$J$81/60</f>
        <v>810</v>
      </c>
      <c r="L81" s="66">
        <f>IFERROR(($F81*$J81/60)/$D81,"")</f>
        <v>90</v>
      </c>
      <c r="M81" s="52"/>
      <c r="N81" s="52"/>
      <c r="O81" s="52"/>
      <c r="P81" s="52"/>
      <c r="Q81" s="52"/>
      <c r="R81" s="52"/>
      <c r="S81" s="52"/>
      <c r="T81" s="52"/>
    </row>
    <row r="82" spans="1:20" s="80" customFormat="1" ht="15.75" customHeight="1">
      <c r="A82" s="52"/>
      <c r="B82" s="228"/>
      <c r="C82" s="58" t="s">
        <v>41</v>
      </c>
      <c r="D82" s="130"/>
      <c r="E82" s="131"/>
      <c r="F82" s="236">
        <f t="shared" si="2"/>
        <v>0</v>
      </c>
      <c r="G82" s="237"/>
      <c r="H82" s="237"/>
      <c r="I82" s="238"/>
      <c r="J82" s="137"/>
      <c r="K82" s="59">
        <f>$D$82*$F$82*$J$82/60</f>
        <v>0</v>
      </c>
      <c r="L82" s="60" t="str">
        <f t="shared" si="3"/>
        <v/>
      </c>
      <c r="M82" s="52"/>
      <c r="N82" s="52"/>
      <c r="O82" s="52"/>
      <c r="P82" s="52"/>
      <c r="Q82" s="52"/>
      <c r="R82" s="52"/>
      <c r="S82" s="52"/>
      <c r="T82" s="52"/>
    </row>
    <row r="83" spans="1:20" s="80" customFormat="1" ht="15.75" customHeight="1">
      <c r="A83" s="52"/>
      <c r="B83" s="228"/>
      <c r="C83" s="58" t="s">
        <v>42</v>
      </c>
      <c r="D83" s="130">
        <v>1</v>
      </c>
      <c r="E83" s="131">
        <v>25</v>
      </c>
      <c r="F83" s="233">
        <f t="shared" si="2"/>
        <v>300</v>
      </c>
      <c r="G83" s="234"/>
      <c r="H83" s="234"/>
      <c r="I83" s="235"/>
      <c r="J83" s="137">
        <v>10</v>
      </c>
      <c r="K83" s="59">
        <f>$D$83*$F$83*$J$83/60</f>
        <v>50</v>
      </c>
      <c r="L83" s="60">
        <f t="shared" si="3"/>
        <v>50</v>
      </c>
      <c r="M83" s="52"/>
      <c r="N83" s="52"/>
      <c r="O83" s="52"/>
      <c r="P83" s="52"/>
      <c r="Q83" s="52"/>
      <c r="R83" s="52"/>
      <c r="S83" s="52"/>
      <c r="T83" s="52"/>
    </row>
    <row r="84" spans="1:20" s="80" customFormat="1" ht="15.75" customHeight="1">
      <c r="A84" s="52"/>
      <c r="B84" s="229"/>
      <c r="C84" s="58" t="s">
        <v>43</v>
      </c>
      <c r="D84" s="130"/>
      <c r="E84" s="131"/>
      <c r="F84" s="236">
        <f t="shared" si="2"/>
        <v>0</v>
      </c>
      <c r="G84" s="237"/>
      <c r="H84" s="237"/>
      <c r="I84" s="238"/>
      <c r="J84" s="137"/>
      <c r="K84" s="67">
        <f>$D$84*$F$84*$J$84/60</f>
        <v>0</v>
      </c>
      <c r="L84" s="68" t="str">
        <f t="shared" si="3"/>
        <v/>
      </c>
      <c r="M84" s="52"/>
      <c r="N84" s="52"/>
      <c r="O84" s="52"/>
      <c r="P84" s="52"/>
      <c r="Q84" s="52"/>
      <c r="R84" s="52"/>
      <c r="S84" s="52"/>
      <c r="T84" s="52"/>
    </row>
    <row r="85" spans="1:20" s="80" customFormat="1" ht="15.75" customHeight="1">
      <c r="A85" s="52"/>
      <c r="B85" s="250"/>
      <c r="C85" s="251"/>
      <c r="D85" s="251"/>
      <c r="E85" s="69">
        <f>SUM(E76:E84)</f>
        <v>118</v>
      </c>
      <c r="F85" s="252">
        <f>SUM(F76:I84)</f>
        <v>1416</v>
      </c>
      <c r="G85" s="253"/>
      <c r="H85" s="253"/>
      <c r="I85" s="254"/>
      <c r="J85" s="70">
        <f>SUM(J76:J84)</f>
        <v>45</v>
      </c>
      <c r="K85" s="71">
        <f>SUM(K76:K84)</f>
        <v>884</v>
      </c>
      <c r="L85" s="72">
        <f>SUM(L76:L84)</f>
        <v>146</v>
      </c>
      <c r="M85" s="52"/>
      <c r="N85" s="52"/>
      <c r="O85" s="52"/>
      <c r="P85" s="52"/>
      <c r="Q85" s="52"/>
      <c r="R85" s="52"/>
      <c r="S85" s="52"/>
      <c r="T85" s="52"/>
    </row>
    <row r="86" spans="1:20" s="80" customFormat="1" ht="9" customHeight="1">
      <c r="A86" s="52"/>
      <c r="B86" s="52"/>
      <c r="C86" s="52"/>
      <c r="D86" s="52"/>
      <c r="E86" s="52"/>
      <c r="F86" s="52"/>
      <c r="G86" s="52"/>
      <c r="H86" s="52"/>
      <c r="I86" s="52"/>
      <c r="J86" s="52"/>
      <c r="K86" s="52"/>
      <c r="L86" s="52"/>
      <c r="M86" s="52"/>
      <c r="N86" s="52"/>
      <c r="O86" s="52"/>
      <c r="P86" s="52"/>
      <c r="Q86" s="52"/>
      <c r="R86" s="52"/>
      <c r="S86" s="52"/>
      <c r="T86" s="52"/>
    </row>
    <row r="87" spans="1:20" s="80" customFormat="1">
      <c r="A87" s="52"/>
      <c r="B87" s="52"/>
      <c r="C87" s="52"/>
      <c r="D87" s="52"/>
      <c r="E87" s="52"/>
      <c r="F87" s="52"/>
      <c r="G87" s="52"/>
      <c r="H87" s="52"/>
      <c r="I87" s="52"/>
      <c r="J87" s="30" t="s">
        <v>45</v>
      </c>
      <c r="K87" s="52"/>
      <c r="L87" s="52"/>
      <c r="M87" s="52"/>
      <c r="N87" s="52"/>
      <c r="O87" s="52"/>
      <c r="P87" s="52"/>
      <c r="Q87" s="52"/>
      <c r="R87" s="52"/>
      <c r="S87" s="52"/>
      <c r="T87" s="52"/>
    </row>
    <row r="88" spans="1:20" s="80" customFormat="1">
      <c r="A88" s="52"/>
      <c r="B88" s="52"/>
      <c r="C88" s="52"/>
      <c r="D88" s="73"/>
      <c r="E88" s="52"/>
      <c r="F88" s="52"/>
      <c r="G88" s="52"/>
      <c r="H88" s="52"/>
      <c r="I88" s="52"/>
      <c r="J88" s="52"/>
      <c r="K88" s="52"/>
      <c r="L88" s="74">
        <f>($K$72-$K$85)/$K$72</f>
        <v>0.19927536231884058</v>
      </c>
      <c r="M88" s="52"/>
      <c r="N88" s="52"/>
      <c r="O88" s="52"/>
      <c r="P88" s="52"/>
      <c r="Q88" s="52"/>
      <c r="R88" s="52"/>
      <c r="S88" s="52"/>
      <c r="T88" s="52"/>
    </row>
    <row r="89" spans="1:20" s="80" customFormat="1">
      <c r="A89" s="52"/>
      <c r="B89" s="34"/>
      <c r="C89" s="34"/>
      <c r="D89" s="73"/>
      <c r="E89" s="52"/>
      <c r="F89" s="52"/>
      <c r="G89" s="52"/>
      <c r="H89" s="52"/>
      <c r="I89" s="52"/>
      <c r="J89" s="52"/>
      <c r="K89" s="52"/>
      <c r="L89" s="52"/>
      <c r="M89" s="52"/>
      <c r="N89" s="52"/>
      <c r="O89" s="52"/>
      <c r="P89" s="52"/>
      <c r="Q89" s="52"/>
      <c r="R89" s="52"/>
      <c r="S89" s="52"/>
      <c r="T89" s="52"/>
    </row>
    <row r="90" spans="1:20" s="80" customFormat="1" ht="9" hidden="1" customHeight="1">
      <c r="A90" s="52"/>
      <c r="B90" s="52"/>
      <c r="C90" s="52"/>
      <c r="D90" s="73"/>
      <c r="E90" s="52"/>
      <c r="F90" s="52"/>
      <c r="G90" s="52"/>
      <c r="H90" s="52"/>
      <c r="I90" s="52"/>
      <c r="J90" s="52"/>
      <c r="K90" s="52"/>
      <c r="L90" s="52"/>
      <c r="M90" s="52"/>
      <c r="N90" s="52"/>
      <c r="O90" s="52"/>
      <c r="P90" s="52"/>
      <c r="Q90" s="52"/>
      <c r="R90" s="52"/>
      <c r="S90" s="52"/>
      <c r="T90" s="52"/>
    </row>
    <row r="91" spans="1:20" s="80" customFormat="1" hidden="1">
      <c r="A91" s="52"/>
      <c r="B91" s="34"/>
      <c r="C91" s="34"/>
      <c r="D91" s="52"/>
      <c r="E91" s="52"/>
      <c r="F91" s="52"/>
      <c r="G91" s="52"/>
      <c r="H91" s="52"/>
      <c r="I91" s="52"/>
      <c r="J91" s="52"/>
      <c r="K91" s="52"/>
      <c r="L91" s="52"/>
      <c r="M91" s="52"/>
      <c r="N91" s="52"/>
      <c r="O91" s="52"/>
      <c r="P91" s="52"/>
      <c r="Q91" s="52"/>
      <c r="R91" s="52"/>
      <c r="S91" s="52"/>
      <c r="T91" s="52"/>
    </row>
    <row r="92" spans="1:20" s="80" customFormat="1" hidden="1">
      <c r="A92" s="52"/>
      <c r="B92" s="34"/>
      <c r="C92" s="34"/>
      <c r="D92" s="52"/>
      <c r="E92" s="52"/>
      <c r="F92" s="52"/>
      <c r="G92" s="52"/>
      <c r="H92" s="52"/>
      <c r="I92" s="52"/>
      <c r="J92" s="52"/>
      <c r="K92" s="52"/>
      <c r="L92" s="52"/>
      <c r="M92" s="52"/>
      <c r="N92" s="52"/>
      <c r="O92" s="52"/>
      <c r="P92" s="52"/>
      <c r="Q92" s="52"/>
      <c r="R92" s="52"/>
      <c r="S92" s="52"/>
      <c r="T92" s="52"/>
    </row>
    <row r="93" spans="1:20" s="80" customFormat="1" ht="18.75" customHeight="1">
      <c r="A93" s="52"/>
      <c r="B93" s="34" t="s">
        <v>46</v>
      </c>
      <c r="C93" s="34"/>
      <c r="D93"/>
      <c r="E93"/>
      <c r="F93"/>
      <c r="G93"/>
      <c r="H93"/>
      <c r="I93"/>
      <c r="J93"/>
      <c r="K93"/>
      <c r="L93"/>
      <c r="M93"/>
      <c r="N93" s="52"/>
      <c r="O93" s="52"/>
      <c r="P93" s="52"/>
      <c r="Q93" s="52"/>
      <c r="R93" s="52"/>
      <c r="S93" s="52"/>
      <c r="T93" s="52"/>
    </row>
    <row r="94" spans="1:20" s="80" customFormat="1" ht="54.75" customHeight="1">
      <c r="A94" s="52"/>
      <c r="B94" s="255"/>
      <c r="C94" s="255"/>
      <c r="D94" s="255"/>
      <c r="E94" s="255"/>
      <c r="F94" s="255"/>
      <c r="G94" s="255"/>
      <c r="H94" s="255"/>
      <c r="I94" s="255"/>
      <c r="J94" s="255"/>
      <c r="K94" s="255"/>
      <c r="L94" s="255"/>
      <c r="M94" s="255"/>
      <c r="N94" s="52"/>
      <c r="O94" s="52"/>
      <c r="P94" s="52"/>
      <c r="Q94" s="52"/>
      <c r="R94" s="52"/>
      <c r="S94" s="52"/>
      <c r="T94" s="52"/>
    </row>
    <row r="95" spans="1:20" s="80" customFormat="1">
      <c r="A95" s="52"/>
      <c r="B95" s="75"/>
      <c r="C95" s="75"/>
      <c r="D95" s="76"/>
      <c r="E95" s="76"/>
      <c r="F95" s="76"/>
      <c r="G95" s="76"/>
      <c r="H95" s="52"/>
      <c r="I95" s="52"/>
      <c r="J95" s="52"/>
      <c r="K95" s="52"/>
      <c r="L95" s="52"/>
      <c r="M95" s="52"/>
      <c r="N95" s="52"/>
      <c r="O95" s="52"/>
      <c r="P95" s="52"/>
      <c r="Q95" s="52"/>
      <c r="R95" s="52"/>
      <c r="S95" s="52"/>
      <c r="T95" s="52"/>
    </row>
    <row r="96" spans="1:20" s="80" customFormat="1">
      <c r="B96" s="81"/>
      <c r="C96" s="81"/>
      <c r="D96" s="82"/>
      <c r="E96" s="82"/>
      <c r="F96" s="82"/>
      <c r="G96" s="82"/>
    </row>
    <row r="97" spans="2:7" s="80" customFormat="1">
      <c r="B97" s="81"/>
      <c r="C97" s="81"/>
      <c r="D97" s="82"/>
      <c r="E97" s="82"/>
      <c r="F97" s="82"/>
      <c r="G97" s="82"/>
    </row>
    <row r="98" spans="2:7" s="80" customFormat="1">
      <c r="B98" s="83"/>
      <c r="C98" s="83"/>
      <c r="D98" s="82"/>
      <c r="E98" s="82"/>
      <c r="F98" s="82"/>
      <c r="G98" s="82"/>
    </row>
    <row r="99" spans="2:7" s="80" customFormat="1">
      <c r="B99" s="77"/>
      <c r="C99" s="77"/>
    </row>
    <row r="100" spans="2:7" s="80" customFormat="1" ht="18.75" customHeight="1">
      <c r="B100" s="256"/>
      <c r="C100" s="84"/>
      <c r="D100" s="256"/>
      <c r="E100" s="256"/>
      <c r="F100" s="84"/>
      <c r="G100" s="84"/>
    </row>
    <row r="101" spans="2:7" s="80" customFormat="1">
      <c r="B101" s="256"/>
      <c r="C101" s="84"/>
      <c r="D101" s="84"/>
      <c r="E101" s="85"/>
      <c r="F101" s="85"/>
      <c r="G101" s="85"/>
    </row>
    <row r="102" spans="2:7" s="80" customFormat="1">
      <c r="B102" s="81"/>
      <c r="C102" s="81"/>
      <c r="D102" s="82"/>
      <c r="E102" s="82"/>
      <c r="F102" s="82"/>
      <c r="G102" s="82"/>
    </row>
    <row r="103" spans="2:7" s="80" customFormat="1">
      <c r="B103" s="81"/>
      <c r="C103" s="81"/>
      <c r="D103" s="82"/>
      <c r="E103" s="82"/>
      <c r="F103" s="82"/>
      <c r="G103" s="82"/>
    </row>
    <row r="104" spans="2:7" s="80" customFormat="1">
      <c r="B104" s="81"/>
      <c r="C104" s="81"/>
      <c r="D104" s="82"/>
      <c r="E104" s="82"/>
      <c r="F104" s="82"/>
      <c r="G104" s="82"/>
    </row>
    <row r="105" spans="2:7" s="80" customFormat="1">
      <c r="B105" s="83"/>
      <c r="C105" s="83"/>
      <c r="D105" s="82"/>
      <c r="E105" s="82"/>
      <c r="F105" s="82"/>
      <c r="G105" s="82"/>
    </row>
    <row r="106" spans="2:7" s="80" customFormat="1">
      <c r="B106" s="7"/>
      <c r="C106" s="7"/>
    </row>
    <row r="107" spans="2:7" s="80" customFormat="1">
      <c r="D107" s="86"/>
    </row>
    <row r="108" spans="2:7" s="80" customFormat="1"/>
    <row r="110" spans="2:7" ht="14.25" customHeight="1"/>
  </sheetData>
  <sheetProtection sheet="1" objects="1" scenarios="1"/>
  <dataConsolidate/>
  <mergeCells count="74">
    <mergeCell ref="B94:M94"/>
    <mergeCell ref="B100:B101"/>
    <mergeCell ref="D100:E100"/>
    <mergeCell ref="B81:B84"/>
    <mergeCell ref="F81:I81"/>
    <mergeCell ref="F82:I82"/>
    <mergeCell ref="F83:I83"/>
    <mergeCell ref="F84:I84"/>
    <mergeCell ref="B85:D85"/>
    <mergeCell ref="F85:I85"/>
    <mergeCell ref="B76:B80"/>
    <mergeCell ref="F76:I76"/>
    <mergeCell ref="F77:I77"/>
    <mergeCell ref="F78:I78"/>
    <mergeCell ref="F79:I79"/>
    <mergeCell ref="F80:I80"/>
    <mergeCell ref="L74:L75"/>
    <mergeCell ref="F75:I75"/>
    <mergeCell ref="B68:B71"/>
    <mergeCell ref="F68:I68"/>
    <mergeCell ref="F69:I69"/>
    <mergeCell ref="F70:I70"/>
    <mergeCell ref="F71:I71"/>
    <mergeCell ref="B72:D72"/>
    <mergeCell ref="F72:I72"/>
    <mergeCell ref="B74:C75"/>
    <mergeCell ref="D74:D75"/>
    <mergeCell ref="E74:I74"/>
    <mergeCell ref="J74:J75"/>
    <mergeCell ref="K74:K75"/>
    <mergeCell ref="L61:L62"/>
    <mergeCell ref="F62:I62"/>
    <mergeCell ref="B63:B67"/>
    <mergeCell ref="F63:I63"/>
    <mergeCell ref="F64:I64"/>
    <mergeCell ref="F65:I65"/>
    <mergeCell ref="F66:I66"/>
    <mergeCell ref="F67:I67"/>
    <mergeCell ref="B61:C62"/>
    <mergeCell ref="D61:D62"/>
    <mergeCell ref="E61:I61"/>
    <mergeCell ref="J61:J62"/>
    <mergeCell ref="K61:K62"/>
    <mergeCell ref="B50:E50"/>
    <mergeCell ref="G50:M50"/>
    <mergeCell ref="B56:M56"/>
    <mergeCell ref="B53:M53"/>
    <mergeCell ref="C36:M38"/>
    <mergeCell ref="B45:E45"/>
    <mergeCell ref="G45:M45"/>
    <mergeCell ref="E41:I41"/>
    <mergeCell ref="B12:M12"/>
    <mergeCell ref="B13:M13"/>
    <mergeCell ref="B14:M14"/>
    <mergeCell ref="C15:D15"/>
    <mergeCell ref="E15:H15"/>
    <mergeCell ref="I15:M15"/>
    <mergeCell ref="B19:M19"/>
    <mergeCell ref="E24:I24"/>
    <mergeCell ref="E26:I26"/>
    <mergeCell ref="E28:I28"/>
    <mergeCell ref="C34:J34"/>
    <mergeCell ref="B11:M11"/>
    <mergeCell ref="B2:M2"/>
    <mergeCell ref="B6:C6"/>
    <mergeCell ref="D6:M6"/>
    <mergeCell ref="B7:C7"/>
    <mergeCell ref="D7:M7"/>
    <mergeCell ref="B8:C8"/>
    <mergeCell ref="D8:M8"/>
    <mergeCell ref="B9:C9"/>
    <mergeCell ref="D9:M9"/>
    <mergeCell ref="B10:M10"/>
    <mergeCell ref="K4:L4"/>
  </mergeCells>
  <phoneticPr fontId="11"/>
  <conditionalFormatting sqref="D16">
    <cfRule type="containsText" dxfId="3" priority="2" operator="containsText" text="あり">
      <formula>NOT(ISERROR(SEARCH("あり",D16)))</formula>
    </cfRule>
    <cfRule type="containsText" dxfId="2" priority="3" operator="containsText" text="なし">
      <formula>NOT(ISERROR(SEARCH("なし",D16)))</formula>
    </cfRule>
    <cfRule type="containsText" dxfId="1" priority="4" operator="containsText" text="あり">
      <formula>NOT(ISERROR(SEARCH("あり",D16)))</formula>
    </cfRule>
  </conditionalFormatting>
  <dataValidations count="7">
    <dataValidation imeMode="halfKatakana" allowBlank="1" showInputMessage="1" showErrorMessage="1" sqref="D8:K8 D6" xr:uid="{00000000-0002-0000-0700-000001000000}"/>
    <dataValidation type="list" allowBlank="1" showInputMessage="1" showErrorMessage="1" sqref="D16 C15:D15" xr:uid="{00000000-0002-0000-0700-000002000000}">
      <formula1>"あり,なし"</formula1>
    </dataValidation>
    <dataValidation type="list" allowBlank="1" showInputMessage="1" showErrorMessage="1" sqref="I16" xr:uid="{00000000-0002-0000-0700-000003000000}">
      <formula1>"令和元年度,令和２年度,令和３年度"</formula1>
    </dataValidation>
    <dataValidation type="list" allowBlank="1" showInputMessage="1" showErrorMessage="1" sqref="B11:M11" xr:uid="{00000000-0002-0000-0700-000004000000}">
      <formula1>"障害者支援施設,グループホーム,居宅介護,重度訪問介護,短期入所,重度障害者等包括支援,障害児入所施設"</formula1>
    </dataValidation>
    <dataValidation imeMode="halfAlpha" allowBlank="1" showInputMessage="1" showErrorMessage="1" sqref="B13:M13" xr:uid="{00000000-0002-0000-0700-000005000000}"/>
    <dataValidation type="list" allowBlank="1" showInputMessage="1" showErrorMessage="1" sqref="I15:M15" xr:uid="{00000000-0002-0000-0700-000000000000}">
      <formula1>$S$11:$S$15</formula1>
    </dataValidation>
    <dataValidation type="list" allowBlank="1" showInputMessage="1" showErrorMessage="1" sqref="M4" xr:uid="{FBA0FFF6-E018-4D82-98D1-B74BF35EAC62}">
      <formula1>"1,2,3,4,5"</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rowBreaks count="1" manualBreakCount="1">
    <brk id="95"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2</xdr:col>
                    <xdr:colOff>19050</xdr:colOff>
                    <xdr:row>29</xdr:row>
                    <xdr:rowOff>152400</xdr:rowOff>
                  </from>
                  <to>
                    <xdr:col>2</xdr:col>
                    <xdr:colOff>1028700</xdr:colOff>
                    <xdr:row>31</xdr:row>
                    <xdr:rowOff>85725</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xdr:col>
                    <xdr:colOff>1743075</xdr:colOff>
                    <xdr:row>31</xdr:row>
                    <xdr:rowOff>0</xdr:rowOff>
                  </from>
                  <to>
                    <xdr:col>4</xdr:col>
                    <xdr:colOff>371475</xdr:colOff>
                    <xdr:row>31</xdr:row>
                    <xdr:rowOff>219075</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2</xdr:col>
                    <xdr:colOff>1743075</xdr:colOff>
                    <xdr:row>29</xdr:row>
                    <xdr:rowOff>200025</xdr:rowOff>
                  </from>
                  <to>
                    <xdr:col>3</xdr:col>
                    <xdr:colOff>723900</xdr:colOff>
                    <xdr:row>31</xdr:row>
                    <xdr:rowOff>38100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0</xdr:col>
                    <xdr:colOff>95250</xdr:colOff>
                    <xdr:row>16</xdr:row>
                    <xdr:rowOff>200025</xdr:rowOff>
                  </from>
                  <to>
                    <xdr:col>3</xdr:col>
                    <xdr:colOff>1104900</xdr:colOff>
                    <xdr:row>18</xdr:row>
                    <xdr:rowOff>38100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0</xdr:col>
                    <xdr:colOff>95250</xdr:colOff>
                    <xdr:row>17</xdr:row>
                    <xdr:rowOff>371475</xdr:rowOff>
                  </from>
                  <to>
                    <xdr:col>10</xdr:col>
                    <xdr:colOff>238125</xdr:colOff>
                    <xdr:row>19</xdr:row>
                    <xdr:rowOff>47625</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0</xdr:col>
                    <xdr:colOff>95250</xdr:colOff>
                    <xdr:row>18</xdr:row>
                    <xdr:rowOff>381000</xdr:rowOff>
                  </from>
                  <to>
                    <xdr:col>5</xdr:col>
                    <xdr:colOff>209550</xdr:colOff>
                    <xdr:row>20</xdr:row>
                    <xdr:rowOff>38100</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2</xdr:col>
                    <xdr:colOff>19050</xdr:colOff>
                    <xdr:row>30</xdr:row>
                    <xdr:rowOff>152400</xdr:rowOff>
                  </from>
                  <to>
                    <xdr:col>2</xdr:col>
                    <xdr:colOff>1028700</xdr:colOff>
                    <xdr:row>32</xdr:row>
                    <xdr:rowOff>19050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4</xdr:col>
                    <xdr:colOff>762000</xdr:colOff>
                    <xdr:row>29</xdr:row>
                    <xdr:rowOff>200025</xdr:rowOff>
                  </from>
                  <to>
                    <xdr:col>6</xdr:col>
                    <xdr:colOff>247650</xdr:colOff>
                    <xdr:row>31</xdr:row>
                    <xdr:rowOff>38100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xdr:col>
                    <xdr:colOff>9525</xdr:colOff>
                    <xdr:row>45</xdr:row>
                    <xdr:rowOff>0</xdr:rowOff>
                  </from>
                  <to>
                    <xdr:col>2</xdr:col>
                    <xdr:colOff>1209675</xdr:colOff>
                    <xdr:row>46</xdr:row>
                    <xdr:rowOff>19050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xdr:col>
                    <xdr:colOff>9525</xdr:colOff>
                    <xdr:row>45</xdr:row>
                    <xdr:rowOff>219075</xdr:rowOff>
                  </from>
                  <to>
                    <xdr:col>2</xdr:col>
                    <xdr:colOff>1438275</xdr:colOff>
                    <xdr:row>46</xdr:row>
                    <xdr:rowOff>228600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xdr:col>
                    <xdr:colOff>9525</xdr:colOff>
                    <xdr:row>46</xdr:row>
                    <xdr:rowOff>228600</xdr:rowOff>
                  </from>
                  <to>
                    <xdr:col>2</xdr:col>
                    <xdr:colOff>1247775</xdr:colOff>
                    <xdr:row>48</xdr:row>
                    <xdr:rowOff>28575</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2</xdr:col>
                    <xdr:colOff>1790700</xdr:colOff>
                    <xdr:row>45</xdr:row>
                    <xdr:rowOff>9525</xdr:rowOff>
                  </from>
                  <to>
                    <xdr:col>4</xdr:col>
                    <xdr:colOff>990600</xdr:colOff>
                    <xdr:row>46</xdr:row>
                    <xdr:rowOff>19050</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2</xdr:col>
                    <xdr:colOff>1790700</xdr:colOff>
                    <xdr:row>45</xdr:row>
                    <xdr:rowOff>228600</xdr:rowOff>
                  </from>
                  <to>
                    <xdr:col>4</xdr:col>
                    <xdr:colOff>990600</xdr:colOff>
                    <xdr:row>47</xdr:row>
                    <xdr:rowOff>0</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2</xdr:col>
                    <xdr:colOff>1790700</xdr:colOff>
                    <xdr:row>47</xdr:row>
                    <xdr:rowOff>19050</xdr:rowOff>
                  </from>
                  <to>
                    <xdr:col>4</xdr:col>
                    <xdr:colOff>990600</xdr:colOff>
                    <xdr:row>48</xdr:row>
                    <xdr:rowOff>47625</xdr:rowOff>
                  </to>
                </anchor>
              </controlPr>
            </control>
          </mc:Choice>
        </mc:AlternateContent>
        <mc:AlternateContent xmlns:mc="http://schemas.openxmlformats.org/markup-compatibility/2006">
          <mc:Choice Requires="x14">
            <control shapeId="67599" r:id="rId18" name="Check Box 15">
              <controlPr defaultSize="0" autoFill="0" autoLine="0" autoPict="0">
                <anchor moveWithCells="1">
                  <from>
                    <xdr:col>1</xdr:col>
                    <xdr:colOff>9525</xdr:colOff>
                    <xdr:row>48</xdr:row>
                    <xdr:rowOff>19050</xdr:rowOff>
                  </from>
                  <to>
                    <xdr:col>2</xdr:col>
                    <xdr:colOff>85725</xdr:colOff>
                    <xdr:row>49</xdr:row>
                    <xdr:rowOff>38100</xdr:rowOff>
                  </to>
                </anchor>
              </controlPr>
            </control>
          </mc:Choice>
        </mc:AlternateContent>
        <mc:AlternateContent xmlns:mc="http://schemas.openxmlformats.org/markup-compatibility/2006">
          <mc:Choice Requires="x14">
            <control shapeId="67600" r:id="rId19" name="Check Box 16">
              <controlPr defaultSize="0" autoFill="0" autoLine="0" autoPict="0">
                <anchor moveWithCells="1">
                  <from>
                    <xdr:col>6</xdr:col>
                    <xdr:colOff>76200</xdr:colOff>
                    <xdr:row>45</xdr:row>
                    <xdr:rowOff>38100</xdr:rowOff>
                  </from>
                  <to>
                    <xdr:col>8</xdr:col>
                    <xdr:colOff>533400</xdr:colOff>
                    <xdr:row>45</xdr:row>
                    <xdr:rowOff>228600</xdr:rowOff>
                  </to>
                </anchor>
              </controlPr>
            </control>
          </mc:Choice>
        </mc:AlternateContent>
        <mc:AlternateContent xmlns:mc="http://schemas.openxmlformats.org/markup-compatibility/2006">
          <mc:Choice Requires="x14">
            <control shapeId="67601" r:id="rId20" name="Check Box 17">
              <controlPr defaultSize="0" autoFill="0" autoLine="0" autoPict="0">
                <anchor moveWithCells="1">
                  <from>
                    <xdr:col>6</xdr:col>
                    <xdr:colOff>76200</xdr:colOff>
                    <xdr:row>46</xdr:row>
                    <xdr:rowOff>85725</xdr:rowOff>
                  </from>
                  <to>
                    <xdr:col>9</xdr:col>
                    <xdr:colOff>657225</xdr:colOff>
                    <xdr:row>47</xdr:row>
                    <xdr:rowOff>104775</xdr:rowOff>
                  </to>
                </anchor>
              </controlPr>
            </control>
          </mc:Choice>
        </mc:AlternateContent>
        <mc:AlternateContent xmlns:mc="http://schemas.openxmlformats.org/markup-compatibility/2006">
          <mc:Choice Requires="x14">
            <control shapeId="67602" r:id="rId21" name="Check Box 18">
              <controlPr defaultSize="0" autoFill="0" autoLine="0" autoPict="0">
                <anchor moveWithCells="1">
                  <from>
                    <xdr:col>6</xdr:col>
                    <xdr:colOff>76200</xdr:colOff>
                    <xdr:row>47</xdr:row>
                    <xdr:rowOff>57150</xdr:rowOff>
                  </from>
                  <to>
                    <xdr:col>9</xdr:col>
                    <xdr:colOff>466725</xdr:colOff>
                    <xdr:row>48</xdr:row>
                    <xdr:rowOff>85725</xdr:rowOff>
                  </to>
                </anchor>
              </controlPr>
            </control>
          </mc:Choice>
        </mc:AlternateContent>
        <mc:AlternateContent xmlns:mc="http://schemas.openxmlformats.org/markup-compatibility/2006">
          <mc:Choice Requires="x14">
            <control shapeId="67603" r:id="rId22" name="Check Box 19">
              <controlPr defaultSize="0" autoFill="0" autoLine="0" autoPict="0">
                <anchor moveWithCells="1">
                  <from>
                    <xdr:col>9</xdr:col>
                    <xdr:colOff>904875</xdr:colOff>
                    <xdr:row>46</xdr:row>
                    <xdr:rowOff>123825</xdr:rowOff>
                  </from>
                  <to>
                    <xdr:col>12</xdr:col>
                    <xdr:colOff>1295400</xdr:colOff>
                    <xdr:row>47</xdr:row>
                    <xdr:rowOff>142875</xdr:rowOff>
                  </to>
                </anchor>
              </controlPr>
            </control>
          </mc:Choice>
        </mc:AlternateContent>
        <mc:AlternateContent xmlns:mc="http://schemas.openxmlformats.org/markup-compatibility/2006">
          <mc:Choice Requires="x14">
            <control shapeId="67604" r:id="rId23" name="Check Box 20">
              <controlPr defaultSize="0" autoFill="0" autoLine="0" autoPict="0">
                <anchor moveWithCells="1">
                  <from>
                    <xdr:col>9</xdr:col>
                    <xdr:colOff>904875</xdr:colOff>
                    <xdr:row>47</xdr:row>
                    <xdr:rowOff>76200</xdr:rowOff>
                  </from>
                  <to>
                    <xdr:col>12</xdr:col>
                    <xdr:colOff>723900</xdr:colOff>
                    <xdr:row>48</xdr:row>
                    <xdr:rowOff>133350</xdr:rowOff>
                  </to>
                </anchor>
              </controlPr>
            </control>
          </mc:Choice>
        </mc:AlternateContent>
        <mc:AlternateContent xmlns:mc="http://schemas.openxmlformats.org/markup-compatibility/2006">
          <mc:Choice Requires="x14">
            <control shapeId="67605" r:id="rId24" name="Check Box 21">
              <controlPr defaultSize="0" autoFill="0" autoLine="0" autoPict="0">
                <anchor moveWithCells="1">
                  <from>
                    <xdr:col>9</xdr:col>
                    <xdr:colOff>904875</xdr:colOff>
                    <xdr:row>48</xdr:row>
                    <xdr:rowOff>76200</xdr:rowOff>
                  </from>
                  <to>
                    <xdr:col>11</xdr:col>
                    <xdr:colOff>38100</xdr:colOff>
                    <xdr:row>49</xdr:row>
                    <xdr:rowOff>104775</xdr:rowOff>
                  </to>
                </anchor>
              </controlPr>
            </control>
          </mc:Choice>
        </mc:AlternateContent>
        <mc:AlternateContent xmlns:mc="http://schemas.openxmlformats.org/markup-compatibility/2006">
          <mc:Choice Requires="x14">
            <control shapeId="67606" r:id="rId25" name="Check Box 22">
              <controlPr defaultSize="0" autoFill="0" autoLine="0" autoPict="0">
                <anchor moveWithCells="1">
                  <from>
                    <xdr:col>6</xdr:col>
                    <xdr:colOff>76200</xdr:colOff>
                    <xdr:row>48</xdr:row>
                    <xdr:rowOff>57150</xdr:rowOff>
                  </from>
                  <to>
                    <xdr:col>9</xdr:col>
                    <xdr:colOff>762000</xdr:colOff>
                    <xdr:row>49</xdr:row>
                    <xdr:rowOff>66675</xdr:rowOff>
                  </to>
                </anchor>
              </controlPr>
            </control>
          </mc:Choice>
        </mc:AlternateContent>
        <mc:AlternateContent xmlns:mc="http://schemas.openxmlformats.org/markup-compatibility/2006">
          <mc:Choice Requires="x14">
            <control shapeId="67607" r:id="rId26" name="Check Box 23">
              <controlPr defaultSize="0" autoFill="0" autoLine="0" autoPict="0">
                <anchor moveWithCells="1">
                  <from>
                    <xdr:col>0</xdr:col>
                    <xdr:colOff>95250</xdr:colOff>
                    <xdr:row>19</xdr:row>
                    <xdr:rowOff>381000</xdr:rowOff>
                  </from>
                  <to>
                    <xdr:col>8</xdr:col>
                    <xdr:colOff>266700</xdr:colOff>
                    <xdr:row>21</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74B66600-5645-47F9-9BEA-3E2B32CE2DF3}">
            <xm:f>NOT(ISERROR(SEARCH("行わない",'C:\Users\KKLSI\Desktop\★作業中★\[01_（案）所要額調査表.xlsx]別紙１'!#REF!)))</xm:f>
            <x14:dxf>
              <fill>
                <patternFill patternType="none">
                  <bgColor auto="1"/>
                </patternFill>
              </fill>
            </x14:dxf>
          </x14:cfRule>
          <xm:sqref>J18:K18 J20:K21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A1:W71"/>
  <sheetViews>
    <sheetView showGridLines="0" view="pageBreakPreview" zoomScale="85" zoomScaleNormal="70" zoomScaleSheetLayoutView="85" workbookViewId="0">
      <selection activeCell="C25" sqref="C25:J25"/>
    </sheetView>
  </sheetViews>
  <sheetFormatPr defaultColWidth="5.625" defaultRowHeight="14.25"/>
  <cols>
    <col min="1" max="1" width="3.875" style="1" customWidth="1"/>
    <col min="2" max="2" width="5.625" style="1"/>
    <col min="3" max="3" width="12.875" style="1" customWidth="1"/>
    <col min="4" max="4" width="5.625" style="1"/>
    <col min="5" max="5" width="18" style="1" customWidth="1"/>
    <col min="6" max="21" width="5.625" style="1"/>
    <col min="22" max="22" width="3.875" style="1" customWidth="1"/>
    <col min="23" max="23" width="2.75" style="1" customWidth="1"/>
    <col min="24" max="16384" width="5.625" style="1"/>
  </cols>
  <sheetData>
    <row r="1" spans="1:23" ht="17.25">
      <c r="A1" s="106" t="s">
        <v>77</v>
      </c>
      <c r="B1" s="90"/>
      <c r="C1" s="90"/>
      <c r="D1" s="90"/>
      <c r="E1" s="90"/>
      <c r="F1" s="90"/>
      <c r="G1" s="90"/>
      <c r="H1" s="90"/>
      <c r="I1" s="90"/>
      <c r="J1" s="90"/>
      <c r="K1" s="90"/>
      <c r="L1" s="90"/>
      <c r="M1" s="90"/>
      <c r="N1" s="90"/>
      <c r="O1" s="90"/>
      <c r="P1" s="90"/>
      <c r="Q1" s="90"/>
      <c r="R1" s="90"/>
      <c r="S1" s="90"/>
      <c r="T1" s="90"/>
      <c r="U1" s="90"/>
      <c r="V1" s="90"/>
      <c r="W1" s="90"/>
    </row>
    <row r="2" spans="1:23" ht="24.95" customHeight="1">
      <c r="A2" s="268" t="s">
        <v>342</v>
      </c>
      <c r="B2" s="269"/>
      <c r="C2" s="269"/>
      <c r="D2" s="269"/>
      <c r="E2" s="269"/>
      <c r="F2" s="269"/>
      <c r="G2" s="269"/>
      <c r="H2" s="269"/>
      <c r="I2" s="269"/>
      <c r="J2" s="269"/>
      <c r="K2" s="269"/>
      <c r="L2" s="269"/>
      <c r="M2" s="269"/>
      <c r="N2" s="269"/>
      <c r="O2" s="269"/>
      <c r="P2" s="269"/>
      <c r="Q2" s="269"/>
      <c r="R2" s="269"/>
      <c r="S2" s="269"/>
      <c r="T2" s="269"/>
      <c r="U2" s="269"/>
      <c r="V2" s="269"/>
      <c r="W2" s="269"/>
    </row>
    <row r="3" spans="1:23" ht="32.25" customHeight="1">
      <c r="A3" s="269"/>
      <c r="B3" s="269"/>
      <c r="C3" s="269"/>
      <c r="D3" s="269"/>
      <c r="E3" s="269"/>
      <c r="F3" s="269"/>
      <c r="G3" s="269"/>
      <c r="H3" s="269"/>
      <c r="I3" s="269"/>
      <c r="J3" s="269"/>
      <c r="K3" s="269"/>
      <c r="L3" s="269"/>
      <c r="M3" s="269"/>
      <c r="N3" s="269"/>
      <c r="O3" s="269"/>
      <c r="P3" s="269"/>
      <c r="Q3" s="269"/>
      <c r="R3" s="269"/>
      <c r="S3" s="269"/>
      <c r="T3" s="269"/>
      <c r="U3" s="269"/>
      <c r="V3" s="269"/>
      <c r="W3" s="269"/>
    </row>
    <row r="4" spans="1:23" s="8" customFormat="1" ht="9.75" customHeight="1">
      <c r="A4" s="107"/>
      <c r="B4" s="108"/>
      <c r="C4" s="108"/>
      <c r="D4" s="108"/>
      <c r="E4" s="108"/>
      <c r="F4" s="108"/>
      <c r="G4" s="108"/>
      <c r="H4" s="108"/>
      <c r="I4" s="108"/>
      <c r="J4" s="108"/>
      <c r="K4" s="107"/>
      <c r="L4" s="107"/>
      <c r="M4" s="107"/>
      <c r="N4" s="107"/>
      <c r="O4" s="107"/>
      <c r="P4" s="107"/>
      <c r="Q4" s="107"/>
      <c r="R4" s="107"/>
      <c r="S4" s="107"/>
      <c r="T4" s="107"/>
      <c r="U4" s="107"/>
      <c r="V4" s="107"/>
      <c r="W4" s="107"/>
    </row>
    <row r="5" spans="1:23" s="8" customFormat="1" ht="18.75">
      <c r="A5" s="107"/>
      <c r="B5" s="109"/>
      <c r="C5" s="109"/>
      <c r="D5" s="109"/>
      <c r="E5" s="109"/>
      <c r="F5" s="109"/>
      <c r="G5" s="109"/>
      <c r="H5" s="107"/>
      <c r="I5" s="107"/>
      <c r="J5" s="107"/>
      <c r="K5" s="107"/>
      <c r="L5" s="107"/>
      <c r="M5" s="107"/>
      <c r="N5" s="107"/>
      <c r="O5" s="107"/>
      <c r="P5" s="115"/>
      <c r="Q5" s="115"/>
      <c r="R5" s="115"/>
      <c r="S5" s="289" t="s">
        <v>130</v>
      </c>
      <c r="T5" s="289"/>
      <c r="U5" s="289">
        <f>別紙2事業計画!M4</f>
        <v>2</v>
      </c>
      <c r="V5" s="289"/>
      <c r="W5" s="107"/>
    </row>
    <row r="6" spans="1:23" s="8" customFormat="1" ht="18.75">
      <c r="A6" s="107"/>
      <c r="B6" s="109"/>
      <c r="C6" s="109"/>
      <c r="D6" s="109"/>
      <c r="E6" s="109"/>
      <c r="F6" s="109"/>
      <c r="G6" s="109"/>
      <c r="H6" s="107"/>
      <c r="I6" s="107"/>
      <c r="J6" s="107"/>
      <c r="K6" s="107"/>
      <c r="L6" s="107"/>
      <c r="M6" s="107"/>
      <c r="N6" s="107"/>
      <c r="O6" s="107"/>
      <c r="P6" s="110"/>
      <c r="Q6" s="110"/>
      <c r="R6" s="110"/>
      <c r="S6" s="111"/>
      <c r="T6" s="111"/>
      <c r="U6" s="111"/>
      <c r="V6" s="111"/>
      <c r="W6" s="107"/>
    </row>
    <row r="7" spans="1:23" s="89" customFormat="1" ht="15" thickBot="1">
      <c r="A7" s="103"/>
      <c r="B7" s="103"/>
      <c r="C7" s="102" t="s">
        <v>3</v>
      </c>
      <c r="D7" s="103"/>
      <c r="E7" s="103"/>
      <c r="F7" s="103"/>
      <c r="G7" s="103"/>
      <c r="H7" s="103"/>
      <c r="I7" s="103"/>
      <c r="J7" s="103"/>
      <c r="K7" s="103"/>
      <c r="L7" s="103"/>
      <c r="M7" s="103"/>
      <c r="N7" s="103"/>
      <c r="O7" s="103"/>
      <c r="P7" s="103"/>
      <c r="Q7" s="103"/>
      <c r="R7" s="103"/>
      <c r="S7" s="103"/>
      <c r="T7" s="103"/>
      <c r="U7" s="103"/>
      <c r="V7" s="103"/>
      <c r="W7" s="103"/>
    </row>
    <row r="8" spans="1:23" s="89" customFormat="1" ht="23.1" customHeight="1">
      <c r="A8" s="103"/>
      <c r="B8" s="103"/>
      <c r="C8" s="112" t="s">
        <v>2</v>
      </c>
      <c r="D8" s="270" t="str">
        <f>IF(別紙2事業計画!D7="","",別紙2事業計画!D7)</f>
        <v>社会福祉法人ちば会</v>
      </c>
      <c r="E8" s="271"/>
      <c r="F8" s="271"/>
      <c r="G8" s="271"/>
      <c r="H8" s="271"/>
      <c r="I8" s="271"/>
      <c r="J8" s="271"/>
      <c r="K8" s="272"/>
      <c r="L8" s="103"/>
      <c r="M8" s="103"/>
      <c r="N8" s="103"/>
      <c r="O8" s="103"/>
      <c r="P8" s="103"/>
      <c r="Q8" s="103"/>
      <c r="R8" s="103"/>
      <c r="S8" s="103"/>
      <c r="T8" s="103"/>
      <c r="U8" s="103"/>
      <c r="V8" s="103"/>
      <c r="W8" s="103"/>
    </row>
    <row r="9" spans="1:23" s="89" customFormat="1" ht="23.1" customHeight="1">
      <c r="A9" s="103"/>
      <c r="B9" s="103"/>
      <c r="C9" s="113" t="s">
        <v>4</v>
      </c>
      <c r="D9" s="273" t="str">
        <f>IF(別紙2事業計画!D9="","",別紙2事業計画!D9)</f>
        <v>グループホームちば園</v>
      </c>
      <c r="E9" s="274"/>
      <c r="F9" s="274"/>
      <c r="G9" s="274"/>
      <c r="H9" s="274"/>
      <c r="I9" s="274"/>
      <c r="J9" s="274"/>
      <c r="K9" s="275"/>
      <c r="L9" s="103"/>
      <c r="M9" s="103"/>
      <c r="N9" s="103"/>
      <c r="O9" s="103"/>
      <c r="P9" s="103"/>
      <c r="Q9" s="103"/>
      <c r="R9" s="103"/>
      <c r="S9" s="103"/>
      <c r="T9" s="103"/>
      <c r="U9" s="103"/>
      <c r="V9" s="103"/>
      <c r="W9" s="103"/>
    </row>
    <row r="10" spans="1:23" s="89" customFormat="1" ht="23.1" customHeight="1">
      <c r="A10" s="103"/>
      <c r="B10" s="103"/>
      <c r="C10" s="104" t="s">
        <v>15</v>
      </c>
      <c r="D10" s="276">
        <v>10</v>
      </c>
      <c r="E10" s="277"/>
      <c r="F10" s="278" t="s">
        <v>13</v>
      </c>
      <c r="G10" s="278"/>
      <c r="H10" s="278"/>
      <c r="I10" s="278"/>
      <c r="J10" s="278"/>
      <c r="K10" s="279"/>
      <c r="L10" s="103"/>
      <c r="M10" s="103"/>
      <c r="N10" s="103"/>
      <c r="O10" s="103"/>
      <c r="P10" s="103"/>
      <c r="Q10" s="103"/>
      <c r="R10" s="103"/>
      <c r="S10" s="103"/>
      <c r="T10" s="103"/>
      <c r="U10" s="103"/>
      <c r="V10" s="103"/>
      <c r="W10" s="103"/>
    </row>
    <row r="11" spans="1:23" s="89" customFormat="1" ht="23.1" customHeight="1" thickBot="1">
      <c r="A11" s="103"/>
      <c r="B11" s="103"/>
      <c r="C11" s="105" t="s">
        <v>14</v>
      </c>
      <c r="D11" s="280">
        <v>18</v>
      </c>
      <c r="E11" s="281"/>
      <c r="F11" s="282" t="s">
        <v>13</v>
      </c>
      <c r="G11" s="282"/>
      <c r="H11" s="282"/>
      <c r="I11" s="282"/>
      <c r="J11" s="282"/>
      <c r="K11" s="283"/>
      <c r="L11" s="103"/>
      <c r="M11" s="103"/>
      <c r="N11" s="103"/>
      <c r="O11" s="103"/>
      <c r="P11" s="103"/>
      <c r="Q11" s="103"/>
      <c r="R11" s="103"/>
      <c r="S11" s="103"/>
      <c r="T11" s="103"/>
      <c r="U11" s="103"/>
      <c r="V11" s="103"/>
      <c r="W11" s="103"/>
    </row>
    <row r="12" spans="1:23" ht="9.9499999999999993" customHeight="1">
      <c r="A12" s="90"/>
      <c r="B12" s="90"/>
      <c r="C12" s="90"/>
      <c r="D12" s="90"/>
      <c r="E12" s="90"/>
      <c r="F12" s="90"/>
      <c r="G12" s="90"/>
      <c r="H12" s="90"/>
      <c r="I12" s="90"/>
      <c r="J12" s="90"/>
      <c r="K12" s="90"/>
      <c r="L12" s="90"/>
      <c r="M12" s="90"/>
      <c r="N12" s="90"/>
      <c r="O12" s="90"/>
      <c r="P12" s="90"/>
      <c r="Q12" s="90"/>
      <c r="R12" s="90"/>
      <c r="S12" s="90"/>
      <c r="T12" s="90"/>
      <c r="U12" s="90"/>
      <c r="V12" s="90"/>
      <c r="W12" s="90"/>
    </row>
    <row r="13" spans="1:23" ht="20.100000000000001" customHeight="1">
      <c r="A13" s="90"/>
      <c r="B13" s="284" t="s">
        <v>12</v>
      </c>
      <c r="C13" s="284"/>
      <c r="D13" s="284"/>
      <c r="E13" s="285">
        <f>ROUNDDOWN($C$19+$E$19-$G$19+B42,)</f>
        <v>1980000</v>
      </c>
      <c r="F13" s="286"/>
      <c r="G13" s="286"/>
      <c r="H13" s="286"/>
      <c r="I13" s="286"/>
      <c r="J13" s="288" t="s">
        <v>1</v>
      </c>
      <c r="K13" s="288"/>
      <c r="L13" s="90"/>
      <c r="M13" s="267"/>
      <c r="N13" s="267"/>
      <c r="O13" s="267"/>
      <c r="P13" s="267"/>
      <c r="Q13" s="267"/>
      <c r="R13" s="267"/>
      <c r="S13" s="90"/>
      <c r="T13" s="103"/>
      <c r="U13" s="103"/>
      <c r="V13" s="90"/>
      <c r="W13" s="90"/>
    </row>
    <row r="14" spans="1:23" ht="20.100000000000001" customHeight="1" thickBot="1">
      <c r="A14" s="90"/>
      <c r="B14" s="284"/>
      <c r="C14" s="284"/>
      <c r="D14" s="284"/>
      <c r="E14" s="287"/>
      <c r="F14" s="287"/>
      <c r="G14" s="287"/>
      <c r="H14" s="287"/>
      <c r="I14" s="287"/>
      <c r="J14" s="288"/>
      <c r="K14" s="288"/>
      <c r="L14" s="90"/>
      <c r="M14" s="267"/>
      <c r="N14" s="267"/>
      <c r="O14" s="267"/>
      <c r="P14" s="267"/>
      <c r="Q14" s="267"/>
      <c r="R14" s="267"/>
      <c r="S14" s="90"/>
      <c r="T14" s="103"/>
      <c r="U14" s="103"/>
      <c r="V14" s="90"/>
      <c r="W14" s="90"/>
    </row>
    <row r="15" spans="1:23" ht="9.9499999999999993" customHeight="1">
      <c r="A15" s="90"/>
      <c r="B15" s="90"/>
      <c r="C15" s="90"/>
      <c r="D15" s="90"/>
      <c r="E15" s="90"/>
      <c r="F15" s="90"/>
      <c r="G15" s="90"/>
      <c r="H15" s="90"/>
      <c r="I15" s="90"/>
      <c r="J15" s="90"/>
      <c r="K15" s="90"/>
      <c r="L15" s="90"/>
      <c r="M15" s="90"/>
      <c r="N15" s="90"/>
      <c r="O15" s="90"/>
      <c r="P15" s="90"/>
      <c r="Q15" s="90"/>
      <c r="R15" s="90"/>
      <c r="S15" s="90"/>
      <c r="T15" s="90"/>
      <c r="U15" s="90"/>
      <c r="V15" s="90"/>
      <c r="W15" s="90"/>
    </row>
    <row r="16" spans="1:23" ht="9.75" customHeight="1">
      <c r="A16" s="90"/>
      <c r="B16" s="90"/>
      <c r="C16" s="90"/>
      <c r="D16" s="90"/>
      <c r="E16" s="90"/>
      <c r="F16" s="90"/>
      <c r="G16" s="90"/>
      <c r="H16" s="90"/>
      <c r="I16" s="90"/>
      <c r="J16" s="90"/>
      <c r="K16" s="90"/>
      <c r="L16" s="90"/>
      <c r="M16" s="90"/>
      <c r="N16" s="90"/>
      <c r="O16" s="90"/>
      <c r="P16" s="90"/>
      <c r="Q16" s="90"/>
      <c r="R16" s="90"/>
      <c r="S16" s="90"/>
      <c r="T16" s="90"/>
      <c r="U16" s="90"/>
      <c r="V16" s="90"/>
      <c r="W16" s="90"/>
    </row>
    <row r="17" spans="1:23" ht="29.25" customHeight="1">
      <c r="A17" s="90"/>
      <c r="B17" s="101" t="s">
        <v>80</v>
      </c>
      <c r="C17" s="90"/>
      <c r="D17" s="90"/>
      <c r="E17" s="90"/>
      <c r="F17" s="90"/>
      <c r="G17" s="90"/>
      <c r="H17" s="90"/>
      <c r="I17" s="90"/>
      <c r="J17" s="90"/>
      <c r="K17" s="98"/>
      <c r="L17" s="98"/>
      <c r="M17" s="98"/>
      <c r="N17" s="98"/>
      <c r="O17" s="98"/>
      <c r="P17" s="98"/>
      <c r="Q17" s="98"/>
      <c r="R17" s="98"/>
      <c r="S17" s="98"/>
      <c r="T17" s="98"/>
      <c r="U17" s="98"/>
      <c r="V17" s="98"/>
      <c r="W17" s="98"/>
    </row>
    <row r="18" spans="1:23" ht="39.950000000000003" customHeight="1">
      <c r="A18" s="90"/>
      <c r="B18" s="90"/>
      <c r="C18" s="260" t="s">
        <v>11</v>
      </c>
      <c r="D18" s="260"/>
      <c r="E18" s="293" t="s">
        <v>10</v>
      </c>
      <c r="F18" s="294"/>
      <c r="G18" s="293" t="s">
        <v>9</v>
      </c>
      <c r="H18" s="294"/>
      <c r="I18" s="102"/>
      <c r="J18" s="102"/>
      <c r="K18" s="90"/>
      <c r="L18" s="90"/>
      <c r="M18" s="90"/>
      <c r="N18" s="90"/>
      <c r="O18" s="90"/>
      <c r="P18" s="90"/>
      <c r="Q18" s="90"/>
      <c r="R18" s="90"/>
      <c r="S18" s="90"/>
      <c r="T18" s="90"/>
      <c r="U18" s="90"/>
      <c r="V18" s="90"/>
      <c r="W18" s="90"/>
    </row>
    <row r="19" spans="1:23" ht="20.100000000000001" customHeight="1">
      <c r="A19" s="90"/>
      <c r="B19" s="90"/>
      <c r="C19" s="295">
        <f>$P$32</f>
        <v>1100000</v>
      </c>
      <c r="D19" s="296"/>
      <c r="E19" s="297">
        <f>$S$32</f>
        <v>0</v>
      </c>
      <c r="F19" s="298"/>
      <c r="G19" s="299"/>
      <c r="H19" s="300"/>
      <c r="I19" s="5"/>
      <c r="J19" s="5"/>
      <c r="K19" s="90"/>
      <c r="L19" s="90"/>
      <c r="M19" s="90"/>
      <c r="N19" s="90"/>
      <c r="O19" s="90"/>
      <c r="P19" s="90"/>
      <c r="Q19" s="90"/>
      <c r="R19" s="90"/>
      <c r="S19" s="90"/>
      <c r="T19" s="90"/>
      <c r="U19" s="90"/>
      <c r="V19" s="90"/>
      <c r="W19" s="90"/>
    </row>
    <row r="20" spans="1:23" ht="9.9499999999999993" customHeight="1">
      <c r="A20" s="90"/>
      <c r="B20" s="90"/>
      <c r="C20" s="90"/>
      <c r="D20" s="90"/>
      <c r="E20" s="90"/>
      <c r="F20" s="90"/>
      <c r="G20" s="90"/>
      <c r="H20" s="90"/>
      <c r="I20" s="90"/>
      <c r="J20" s="90"/>
      <c r="K20" s="90"/>
      <c r="L20" s="90"/>
      <c r="M20" s="90"/>
      <c r="N20" s="90"/>
      <c r="O20" s="90"/>
      <c r="P20" s="90"/>
      <c r="Q20" s="90"/>
      <c r="R20" s="90"/>
      <c r="S20" s="90"/>
      <c r="T20" s="90"/>
      <c r="U20" s="90"/>
      <c r="V20" s="90"/>
      <c r="W20" s="90"/>
    </row>
    <row r="21" spans="1:23" s="4" customFormat="1" ht="20.100000000000001" customHeight="1">
      <c r="A21" s="102"/>
      <c r="B21" s="94" t="s">
        <v>8</v>
      </c>
      <c r="C21" s="301" t="s">
        <v>129</v>
      </c>
      <c r="D21" s="301"/>
      <c r="E21" s="301"/>
      <c r="F21" s="301"/>
      <c r="G21" s="301"/>
      <c r="H21" s="301"/>
      <c r="I21" s="301"/>
      <c r="J21" s="301"/>
      <c r="K21" s="301" t="s">
        <v>7</v>
      </c>
      <c r="L21" s="301"/>
      <c r="M21" s="301" t="s">
        <v>125</v>
      </c>
      <c r="N21" s="301"/>
      <c r="O21" s="301"/>
      <c r="P21" s="301" t="s">
        <v>6</v>
      </c>
      <c r="Q21" s="301"/>
      <c r="R21" s="301"/>
      <c r="S21" s="260" t="s">
        <v>126</v>
      </c>
      <c r="T21" s="260"/>
      <c r="U21" s="260"/>
      <c r="V21" s="102"/>
      <c r="W21" s="102"/>
    </row>
    <row r="22" spans="1:23" ht="20.100000000000001" customHeight="1">
      <c r="A22" s="90"/>
      <c r="B22" s="3">
        <v>1</v>
      </c>
      <c r="C22" s="265" t="s">
        <v>139</v>
      </c>
      <c r="D22" s="265"/>
      <c r="E22" s="265"/>
      <c r="F22" s="265"/>
      <c r="G22" s="265"/>
      <c r="H22" s="265"/>
      <c r="I22" s="265"/>
      <c r="J22" s="265"/>
      <c r="K22" s="140">
        <v>10</v>
      </c>
      <c r="L22" s="141" t="s">
        <v>17</v>
      </c>
      <c r="M22" s="264">
        <v>110000</v>
      </c>
      <c r="N22" s="264"/>
      <c r="O22" s="264"/>
      <c r="P22" s="266">
        <f>K22*M22</f>
        <v>1100000</v>
      </c>
      <c r="Q22" s="266"/>
      <c r="R22" s="266"/>
      <c r="S22" s="290">
        <v>0</v>
      </c>
      <c r="T22" s="291"/>
      <c r="U22" s="292"/>
      <c r="V22" s="90"/>
      <c r="W22" s="90"/>
    </row>
    <row r="23" spans="1:23" ht="20.100000000000001" customHeight="1">
      <c r="A23" s="90"/>
      <c r="B23" s="3">
        <v>2</v>
      </c>
      <c r="C23" s="265"/>
      <c r="D23" s="265"/>
      <c r="E23" s="265"/>
      <c r="F23" s="265"/>
      <c r="G23" s="265"/>
      <c r="H23" s="265"/>
      <c r="I23" s="265"/>
      <c r="J23" s="265"/>
      <c r="K23" s="140"/>
      <c r="L23" s="141" t="s">
        <v>140</v>
      </c>
      <c r="M23" s="290"/>
      <c r="N23" s="291"/>
      <c r="O23" s="292"/>
      <c r="P23" s="266">
        <f>K23*M23</f>
        <v>0</v>
      </c>
      <c r="Q23" s="266"/>
      <c r="R23" s="266"/>
      <c r="S23" s="264"/>
      <c r="T23" s="264"/>
      <c r="U23" s="264"/>
      <c r="V23" s="90"/>
      <c r="W23" s="90"/>
    </row>
    <row r="24" spans="1:23" ht="19.5" customHeight="1">
      <c r="A24" s="90"/>
      <c r="B24" s="3">
        <v>3</v>
      </c>
      <c r="C24" s="265"/>
      <c r="D24" s="265"/>
      <c r="E24" s="265"/>
      <c r="F24" s="265"/>
      <c r="G24" s="265"/>
      <c r="H24" s="265"/>
      <c r="I24" s="265"/>
      <c r="J24" s="265"/>
      <c r="K24" s="140"/>
      <c r="L24" s="141" t="s">
        <v>17</v>
      </c>
      <c r="M24" s="264"/>
      <c r="N24" s="264"/>
      <c r="O24" s="264"/>
      <c r="P24" s="266">
        <f t="shared" ref="P24" si="0">K24*M24</f>
        <v>0</v>
      </c>
      <c r="Q24" s="266"/>
      <c r="R24" s="266"/>
      <c r="S24" s="264"/>
      <c r="T24" s="264"/>
      <c r="U24" s="264"/>
      <c r="V24" s="90"/>
      <c r="W24" s="90"/>
    </row>
    <row r="25" spans="1:23" ht="20.100000000000001" customHeight="1">
      <c r="A25" s="90"/>
      <c r="B25" s="3">
        <v>4</v>
      </c>
      <c r="C25" s="265"/>
      <c r="D25" s="265"/>
      <c r="E25" s="265"/>
      <c r="F25" s="265"/>
      <c r="G25" s="265"/>
      <c r="H25" s="265"/>
      <c r="I25" s="265"/>
      <c r="J25" s="265"/>
      <c r="K25" s="140"/>
      <c r="L25" s="141" t="s">
        <v>17</v>
      </c>
      <c r="M25" s="264"/>
      <c r="N25" s="264"/>
      <c r="O25" s="264"/>
      <c r="P25" s="266">
        <f>K25*M25</f>
        <v>0</v>
      </c>
      <c r="Q25" s="266"/>
      <c r="R25" s="266"/>
      <c r="S25" s="264"/>
      <c r="T25" s="264"/>
      <c r="U25" s="264"/>
      <c r="V25" s="90"/>
      <c r="W25" s="90"/>
    </row>
    <row r="26" spans="1:23" ht="20.100000000000001" customHeight="1">
      <c r="A26" s="90"/>
      <c r="B26" s="3">
        <v>5</v>
      </c>
      <c r="C26" s="265"/>
      <c r="D26" s="265"/>
      <c r="E26" s="265"/>
      <c r="F26" s="265"/>
      <c r="G26" s="265"/>
      <c r="H26" s="265"/>
      <c r="I26" s="265"/>
      <c r="J26" s="265"/>
      <c r="K26" s="140"/>
      <c r="L26" s="141" t="s">
        <v>17</v>
      </c>
      <c r="M26" s="264"/>
      <c r="N26" s="264"/>
      <c r="O26" s="264"/>
      <c r="P26" s="266">
        <f>K26*M26</f>
        <v>0</v>
      </c>
      <c r="Q26" s="266"/>
      <c r="R26" s="266"/>
      <c r="S26" s="264"/>
      <c r="T26" s="264"/>
      <c r="U26" s="264"/>
      <c r="V26" s="90"/>
      <c r="W26" s="90"/>
    </row>
    <row r="27" spans="1:23" ht="20.100000000000001" customHeight="1">
      <c r="A27" s="90"/>
      <c r="B27" s="3">
        <v>6</v>
      </c>
      <c r="C27" s="265"/>
      <c r="D27" s="265"/>
      <c r="E27" s="265"/>
      <c r="F27" s="265"/>
      <c r="G27" s="265"/>
      <c r="H27" s="265"/>
      <c r="I27" s="265"/>
      <c r="J27" s="265"/>
      <c r="K27" s="140"/>
      <c r="L27" s="141" t="s">
        <v>17</v>
      </c>
      <c r="M27" s="264"/>
      <c r="N27" s="264"/>
      <c r="O27" s="264"/>
      <c r="P27" s="266">
        <f t="shared" ref="P27" si="1">K27*M27</f>
        <v>0</v>
      </c>
      <c r="Q27" s="266"/>
      <c r="R27" s="266"/>
      <c r="S27" s="264"/>
      <c r="T27" s="264"/>
      <c r="U27" s="264"/>
      <c r="V27" s="90"/>
      <c r="W27" s="90"/>
    </row>
    <row r="28" spans="1:23" ht="20.100000000000001" customHeight="1">
      <c r="A28" s="90"/>
      <c r="B28" s="3">
        <v>7</v>
      </c>
      <c r="C28" s="265"/>
      <c r="D28" s="265"/>
      <c r="E28" s="265"/>
      <c r="F28" s="265"/>
      <c r="G28" s="265"/>
      <c r="H28" s="265"/>
      <c r="I28" s="265"/>
      <c r="J28" s="265"/>
      <c r="K28" s="140"/>
      <c r="L28" s="141" t="s">
        <v>17</v>
      </c>
      <c r="M28" s="264"/>
      <c r="N28" s="264"/>
      <c r="O28" s="264"/>
      <c r="P28" s="266">
        <f t="shared" ref="P28:P30" si="2">K28*M28</f>
        <v>0</v>
      </c>
      <c r="Q28" s="266"/>
      <c r="R28" s="266"/>
      <c r="S28" s="264"/>
      <c r="T28" s="264"/>
      <c r="U28" s="264"/>
      <c r="V28" s="90"/>
      <c r="W28" s="90"/>
    </row>
    <row r="29" spans="1:23" ht="20.100000000000001" customHeight="1">
      <c r="A29" s="90"/>
      <c r="B29" s="3">
        <v>8</v>
      </c>
      <c r="C29" s="265"/>
      <c r="D29" s="265"/>
      <c r="E29" s="265"/>
      <c r="F29" s="265"/>
      <c r="G29" s="265"/>
      <c r="H29" s="265"/>
      <c r="I29" s="265"/>
      <c r="J29" s="265"/>
      <c r="K29" s="140"/>
      <c r="L29" s="141" t="s">
        <v>17</v>
      </c>
      <c r="M29" s="264"/>
      <c r="N29" s="264"/>
      <c r="O29" s="264"/>
      <c r="P29" s="266">
        <f t="shared" si="2"/>
        <v>0</v>
      </c>
      <c r="Q29" s="266"/>
      <c r="R29" s="266"/>
      <c r="S29" s="264"/>
      <c r="T29" s="264"/>
      <c r="U29" s="264"/>
      <c r="V29" s="90"/>
      <c r="W29" s="90"/>
    </row>
    <row r="30" spans="1:23" ht="20.100000000000001" customHeight="1">
      <c r="A30" s="90"/>
      <c r="B30" s="3">
        <v>9</v>
      </c>
      <c r="C30" s="265"/>
      <c r="D30" s="265"/>
      <c r="E30" s="265"/>
      <c r="F30" s="265"/>
      <c r="G30" s="265"/>
      <c r="H30" s="265"/>
      <c r="I30" s="265"/>
      <c r="J30" s="265"/>
      <c r="K30" s="140"/>
      <c r="L30" s="141" t="s">
        <v>17</v>
      </c>
      <c r="M30" s="264"/>
      <c r="N30" s="264"/>
      <c r="O30" s="264"/>
      <c r="P30" s="266">
        <f t="shared" si="2"/>
        <v>0</v>
      </c>
      <c r="Q30" s="266"/>
      <c r="R30" s="266"/>
      <c r="S30" s="264"/>
      <c r="T30" s="264"/>
      <c r="U30" s="264"/>
      <c r="V30" s="90"/>
      <c r="W30" s="90"/>
    </row>
    <row r="31" spans="1:23" ht="20.100000000000001" customHeight="1">
      <c r="A31" s="90"/>
      <c r="B31" s="3">
        <v>10</v>
      </c>
      <c r="C31" s="265"/>
      <c r="D31" s="265"/>
      <c r="E31" s="265"/>
      <c r="F31" s="265"/>
      <c r="G31" s="265"/>
      <c r="H31" s="265"/>
      <c r="I31" s="265"/>
      <c r="J31" s="265"/>
      <c r="K31" s="140"/>
      <c r="L31" s="141" t="s">
        <v>17</v>
      </c>
      <c r="M31" s="264"/>
      <c r="N31" s="264"/>
      <c r="O31" s="264"/>
      <c r="P31" s="266">
        <f>K31*M31</f>
        <v>0</v>
      </c>
      <c r="Q31" s="266"/>
      <c r="R31" s="266"/>
      <c r="S31" s="264"/>
      <c r="T31" s="264"/>
      <c r="U31" s="264"/>
      <c r="V31" s="90"/>
      <c r="W31" s="90"/>
    </row>
    <row r="32" spans="1:23" ht="20.100000000000001" customHeight="1">
      <c r="A32" s="90"/>
      <c r="B32" s="90"/>
      <c r="C32" s="90"/>
      <c r="D32" s="90"/>
      <c r="E32" s="90"/>
      <c r="F32" s="90"/>
      <c r="G32" s="90"/>
      <c r="H32" s="90"/>
      <c r="I32" s="90"/>
      <c r="J32" s="90"/>
      <c r="K32" s="114"/>
      <c r="L32" s="114"/>
      <c r="M32" s="260" t="s">
        <v>0</v>
      </c>
      <c r="N32" s="260"/>
      <c r="O32" s="260"/>
      <c r="P32" s="261">
        <f>ROUNDDOWN(SUM(P22:R31),)</f>
        <v>1100000</v>
      </c>
      <c r="Q32" s="262"/>
      <c r="R32" s="263"/>
      <c r="S32" s="261">
        <f>ROUNDDOWN(SUM(S22:U31),)</f>
        <v>0</v>
      </c>
      <c r="T32" s="262"/>
      <c r="U32" s="263"/>
      <c r="V32" s="90"/>
      <c r="W32" s="90"/>
    </row>
    <row r="33" spans="1:23" ht="20.100000000000001" customHeight="1">
      <c r="A33" s="90"/>
      <c r="B33" s="90"/>
      <c r="C33" s="90"/>
      <c r="D33" s="90"/>
      <c r="E33" s="90"/>
      <c r="F33" s="90"/>
      <c r="G33" s="90"/>
      <c r="H33" s="90"/>
      <c r="I33" s="90"/>
      <c r="J33" s="90"/>
      <c r="K33" s="90"/>
      <c r="L33" s="90"/>
      <c r="M33" s="100"/>
      <c r="N33" s="100"/>
      <c r="O33" s="100"/>
      <c r="P33" s="9"/>
      <c r="Q33" s="9"/>
      <c r="R33" s="9"/>
      <c r="S33" s="9"/>
      <c r="T33" s="9"/>
      <c r="U33" s="9"/>
      <c r="V33" s="90"/>
      <c r="W33" s="90"/>
    </row>
    <row r="34" spans="1:23" ht="20.100000000000001" customHeight="1">
      <c r="A34" s="90"/>
      <c r="B34" s="90"/>
      <c r="C34" s="90"/>
      <c r="D34" s="90"/>
      <c r="E34" s="90"/>
      <c r="F34" s="90"/>
      <c r="G34" s="90"/>
      <c r="H34" s="90"/>
      <c r="I34" s="90"/>
      <c r="J34" s="90"/>
      <c r="K34" s="90"/>
      <c r="L34" s="90"/>
      <c r="M34" s="100"/>
      <c r="N34" s="100"/>
      <c r="O34" s="100"/>
      <c r="P34" s="9"/>
      <c r="Q34" s="9"/>
      <c r="R34" s="9"/>
      <c r="S34" s="9"/>
      <c r="T34" s="9"/>
      <c r="U34" s="9"/>
      <c r="V34" s="90"/>
      <c r="W34" s="90"/>
    </row>
    <row r="35" spans="1:23" ht="20.100000000000001" customHeight="1">
      <c r="A35" s="90"/>
      <c r="B35" s="90"/>
      <c r="C35" s="90"/>
      <c r="D35" s="90"/>
      <c r="E35" s="90"/>
      <c r="F35" s="90"/>
      <c r="G35" s="90"/>
      <c r="H35" s="90"/>
      <c r="I35" s="90"/>
      <c r="J35" s="90"/>
      <c r="K35" s="90"/>
      <c r="L35" s="90"/>
      <c r="M35" s="100"/>
      <c r="N35" s="100"/>
      <c r="O35" s="100"/>
      <c r="P35" s="9"/>
      <c r="Q35" s="9"/>
      <c r="R35" s="9"/>
      <c r="S35" s="9"/>
      <c r="T35" s="9"/>
      <c r="U35" s="9"/>
      <c r="V35" s="90"/>
      <c r="W35" s="90"/>
    </row>
    <row r="36" spans="1:23" ht="20.100000000000001" customHeight="1">
      <c r="A36" s="90"/>
      <c r="B36" s="90"/>
      <c r="C36" s="90"/>
      <c r="D36" s="90"/>
      <c r="E36" s="90"/>
      <c r="F36" s="90"/>
      <c r="G36" s="90"/>
      <c r="H36" s="90"/>
      <c r="I36" s="90"/>
      <c r="J36" s="90"/>
      <c r="K36" s="90"/>
      <c r="L36" s="90"/>
      <c r="M36" s="100"/>
      <c r="N36" s="100"/>
      <c r="O36" s="100"/>
      <c r="P36" s="9"/>
      <c r="Q36" s="9"/>
      <c r="R36" s="9"/>
      <c r="S36" s="9"/>
      <c r="T36" s="9"/>
      <c r="U36" s="9"/>
      <c r="V36" s="90"/>
      <c r="W36" s="90"/>
    </row>
    <row r="37" spans="1:23" ht="20.100000000000001" customHeight="1">
      <c r="A37" s="90"/>
      <c r="B37" s="90"/>
      <c r="C37" s="90"/>
      <c r="D37" s="90"/>
      <c r="E37" s="90"/>
      <c r="F37" s="90"/>
      <c r="G37" s="90"/>
      <c r="H37" s="90"/>
      <c r="I37" s="90"/>
      <c r="J37" s="90"/>
      <c r="K37" s="90"/>
      <c r="L37" s="90"/>
      <c r="M37" s="100"/>
      <c r="N37" s="100"/>
      <c r="O37" s="100"/>
      <c r="P37" s="9"/>
      <c r="Q37" s="9"/>
      <c r="R37" s="9"/>
      <c r="S37" s="9"/>
      <c r="T37" s="9"/>
      <c r="U37" s="9"/>
      <c r="V37" s="90"/>
      <c r="W37" s="90"/>
    </row>
    <row r="38" spans="1:23" ht="20.100000000000001" customHeight="1">
      <c r="A38" s="90"/>
      <c r="B38" s="90"/>
      <c r="C38" s="90"/>
      <c r="D38" s="90"/>
      <c r="E38" s="90"/>
      <c r="F38" s="90"/>
      <c r="G38" s="90"/>
      <c r="H38" s="90"/>
      <c r="I38" s="90"/>
      <c r="J38" s="90"/>
      <c r="K38" s="90"/>
      <c r="L38" s="90"/>
      <c r="M38" s="100"/>
      <c r="N38" s="100"/>
      <c r="O38" s="100"/>
      <c r="P38" s="9"/>
      <c r="Q38" s="9"/>
      <c r="R38" s="9"/>
      <c r="S38" s="9"/>
      <c r="T38" s="9"/>
      <c r="U38" s="9"/>
      <c r="V38" s="90"/>
      <c r="W38" s="90"/>
    </row>
    <row r="39" spans="1:23" ht="20.100000000000001" customHeight="1">
      <c r="A39" s="90"/>
      <c r="B39" s="90"/>
      <c r="C39" s="90"/>
      <c r="D39" s="90"/>
      <c r="E39" s="90"/>
      <c r="F39" s="90"/>
      <c r="G39" s="90"/>
      <c r="H39" s="90"/>
      <c r="I39" s="90"/>
      <c r="J39" s="90"/>
      <c r="K39" s="90"/>
      <c r="L39" s="90"/>
      <c r="M39" s="100"/>
      <c r="N39" s="100"/>
      <c r="O39" s="100"/>
      <c r="P39" s="9"/>
      <c r="Q39" s="9"/>
      <c r="R39" s="9"/>
      <c r="S39" s="9"/>
      <c r="T39" s="9"/>
      <c r="U39" s="9"/>
      <c r="V39" s="90"/>
      <c r="W39" s="90"/>
    </row>
    <row r="40" spans="1:23" ht="20.100000000000001" customHeight="1">
      <c r="A40" s="90"/>
      <c r="B40" s="101" t="s">
        <v>81</v>
      </c>
      <c r="C40" s="90"/>
      <c r="D40" s="90"/>
      <c r="E40" s="90"/>
      <c r="F40" s="90"/>
      <c r="G40" s="90"/>
      <c r="H40" s="90"/>
      <c r="I40" s="90"/>
      <c r="J40" s="90"/>
      <c r="K40" s="98"/>
      <c r="L40" s="98"/>
      <c r="M40" s="99"/>
      <c r="N40" s="99"/>
      <c r="O40" s="99"/>
      <c r="P40" s="10"/>
      <c r="Q40" s="10"/>
      <c r="R40" s="10"/>
      <c r="S40" s="10"/>
      <c r="T40" s="10"/>
      <c r="U40" s="10"/>
      <c r="V40" s="98"/>
      <c r="W40" s="98"/>
    </row>
    <row r="41" spans="1:23" ht="20.100000000000001" customHeight="1">
      <c r="A41" s="90"/>
      <c r="B41" s="260" t="s">
        <v>82</v>
      </c>
      <c r="C41" s="260"/>
      <c r="D41" s="90"/>
      <c r="E41" s="90"/>
      <c r="F41" s="90"/>
      <c r="G41" s="90"/>
      <c r="H41" s="90"/>
      <c r="I41" s="90"/>
      <c r="J41" s="90"/>
      <c r="K41" s="98"/>
      <c r="L41" s="98"/>
      <c r="M41" s="99"/>
      <c r="N41" s="99"/>
      <c r="O41" s="99"/>
      <c r="P41" s="10"/>
      <c r="Q41" s="10"/>
      <c r="R41" s="10"/>
      <c r="S41" s="10"/>
      <c r="T41" s="10"/>
      <c r="U41" s="10"/>
      <c r="V41" s="98"/>
      <c r="W41" s="98"/>
    </row>
    <row r="42" spans="1:23" ht="20.100000000000001" customHeight="1">
      <c r="A42" s="90"/>
      <c r="B42" s="307">
        <f>G50</f>
        <v>880000</v>
      </c>
      <c r="C42" s="308"/>
      <c r="D42" s="90"/>
      <c r="E42" s="90"/>
      <c r="F42" s="90"/>
      <c r="G42" s="90"/>
      <c r="H42" s="90"/>
      <c r="I42" s="90"/>
      <c r="J42" s="90"/>
      <c r="K42" s="98"/>
      <c r="L42" s="98"/>
      <c r="M42" s="99"/>
      <c r="N42" s="99"/>
      <c r="O42" s="99"/>
      <c r="P42" s="10"/>
      <c r="Q42" s="10"/>
      <c r="R42" s="10"/>
      <c r="S42" s="10"/>
      <c r="T42" s="10"/>
      <c r="U42" s="10"/>
      <c r="V42" s="98"/>
      <c r="W42" s="98"/>
    </row>
    <row r="43" spans="1:23" ht="20.100000000000001" customHeight="1">
      <c r="A43" s="90"/>
      <c r="B43" s="90"/>
      <c r="C43" s="90"/>
      <c r="D43" s="90"/>
      <c r="E43" s="90"/>
      <c r="F43" s="90"/>
      <c r="G43" s="90"/>
      <c r="H43" s="90"/>
      <c r="I43" s="90"/>
      <c r="J43" s="90"/>
      <c r="K43" s="98"/>
      <c r="L43" s="98"/>
      <c r="M43" s="99"/>
      <c r="N43" s="99"/>
      <c r="O43" s="99"/>
      <c r="P43" s="10"/>
      <c r="Q43" s="10"/>
      <c r="R43" s="10"/>
      <c r="S43" s="10"/>
      <c r="T43" s="10"/>
      <c r="U43" s="10"/>
      <c r="V43" s="98"/>
      <c r="W43" s="98"/>
    </row>
    <row r="44" spans="1:23" ht="19.5" customHeight="1">
      <c r="A44" s="90"/>
      <c r="B44" s="312" t="s">
        <v>93</v>
      </c>
      <c r="C44" s="313"/>
      <c r="D44" s="313"/>
      <c r="E44" s="313"/>
      <c r="F44" s="314"/>
      <c r="G44" s="312" t="s">
        <v>127</v>
      </c>
      <c r="H44" s="313"/>
      <c r="I44" s="314"/>
      <c r="J44" s="90"/>
      <c r="K44" s="98"/>
      <c r="L44" s="98"/>
      <c r="M44" s="99"/>
      <c r="N44" s="99"/>
      <c r="O44" s="99"/>
      <c r="P44" s="10"/>
      <c r="Q44" s="10"/>
      <c r="R44" s="10"/>
      <c r="S44" s="10"/>
      <c r="T44" s="10"/>
      <c r="U44" s="10"/>
      <c r="V44" s="98"/>
      <c r="W44" s="98"/>
    </row>
    <row r="45" spans="1:23" ht="34.5" customHeight="1">
      <c r="A45" s="90"/>
      <c r="B45" s="257" t="s">
        <v>157</v>
      </c>
      <c r="C45" s="258"/>
      <c r="D45" s="258"/>
      <c r="E45" s="258"/>
      <c r="F45" s="259"/>
      <c r="G45" s="304">
        <v>550000</v>
      </c>
      <c r="H45" s="305"/>
      <c r="I45" s="306"/>
      <c r="J45" s="90"/>
      <c r="K45" s="98"/>
      <c r="L45" s="98"/>
      <c r="M45" s="99"/>
      <c r="N45" s="99"/>
      <c r="O45" s="99"/>
      <c r="P45" s="10"/>
      <c r="Q45" s="10"/>
      <c r="R45" s="10"/>
      <c r="S45" s="10"/>
      <c r="T45" s="10"/>
      <c r="U45" s="10"/>
      <c r="V45" s="98"/>
      <c r="W45" s="98"/>
    </row>
    <row r="46" spans="1:23" ht="34.5" customHeight="1">
      <c r="A46" s="90"/>
      <c r="B46" s="257" t="s">
        <v>158</v>
      </c>
      <c r="C46" s="258"/>
      <c r="D46" s="258"/>
      <c r="E46" s="258"/>
      <c r="F46" s="259"/>
      <c r="G46" s="304">
        <v>330000</v>
      </c>
      <c r="H46" s="305"/>
      <c r="I46" s="306"/>
      <c r="J46" s="90"/>
      <c r="K46" s="98"/>
      <c r="L46" s="98"/>
      <c r="M46" s="99"/>
      <c r="N46" s="99"/>
      <c r="O46" s="99"/>
      <c r="P46" s="10"/>
      <c r="Q46" s="10"/>
      <c r="R46" s="10"/>
      <c r="S46" s="10"/>
      <c r="T46" s="10"/>
      <c r="U46" s="10"/>
      <c r="V46" s="98"/>
      <c r="W46" s="98"/>
    </row>
    <row r="47" spans="1:23" ht="34.5" customHeight="1">
      <c r="A47" s="90"/>
      <c r="B47" s="257"/>
      <c r="C47" s="258"/>
      <c r="D47" s="258"/>
      <c r="E47" s="258"/>
      <c r="F47" s="259"/>
      <c r="G47" s="304"/>
      <c r="H47" s="305"/>
      <c r="I47" s="306"/>
      <c r="J47" s="90"/>
      <c r="K47" s="98"/>
      <c r="L47" s="98"/>
      <c r="M47" s="99"/>
      <c r="N47" s="99"/>
      <c r="O47" s="99"/>
      <c r="P47" s="10"/>
      <c r="Q47" s="10"/>
      <c r="R47" s="10"/>
      <c r="S47" s="10"/>
      <c r="T47" s="10"/>
      <c r="U47" s="10"/>
      <c r="V47" s="98"/>
      <c r="W47" s="98"/>
    </row>
    <row r="48" spans="1:23" ht="34.5" customHeight="1">
      <c r="A48" s="90"/>
      <c r="B48" s="257"/>
      <c r="C48" s="258"/>
      <c r="D48" s="258"/>
      <c r="E48" s="258"/>
      <c r="F48" s="259"/>
      <c r="G48" s="304"/>
      <c r="H48" s="305"/>
      <c r="I48" s="306"/>
      <c r="J48" s="90"/>
      <c r="K48" s="98"/>
      <c r="L48" s="98"/>
      <c r="M48" s="99"/>
      <c r="N48" s="99"/>
      <c r="O48" s="99"/>
      <c r="P48" s="10"/>
      <c r="Q48" s="10"/>
      <c r="R48" s="10"/>
      <c r="S48" s="10"/>
      <c r="T48" s="10"/>
      <c r="U48" s="10"/>
      <c r="V48" s="98"/>
      <c r="W48" s="98"/>
    </row>
    <row r="49" spans="1:23" ht="34.5" customHeight="1">
      <c r="A49" s="90"/>
      <c r="B49" s="257"/>
      <c r="C49" s="258"/>
      <c r="D49" s="258"/>
      <c r="E49" s="258"/>
      <c r="F49" s="259"/>
      <c r="G49" s="304"/>
      <c r="H49" s="305"/>
      <c r="I49" s="306"/>
      <c r="J49" s="90"/>
      <c r="K49" s="98"/>
      <c r="L49" s="98"/>
      <c r="M49" s="99"/>
      <c r="N49" s="99"/>
      <c r="O49" s="99"/>
      <c r="P49" s="10"/>
      <c r="Q49" s="10"/>
      <c r="R49" s="10"/>
      <c r="S49" s="10"/>
      <c r="T49" s="10"/>
      <c r="U49" s="10"/>
      <c r="V49" s="98"/>
      <c r="W49" s="98"/>
    </row>
    <row r="50" spans="1:23" ht="29.25" customHeight="1">
      <c r="A50" s="90"/>
      <c r="B50" s="95"/>
      <c r="C50" s="96"/>
      <c r="D50" s="96"/>
      <c r="E50" s="96"/>
      <c r="F50" s="97" t="s">
        <v>83</v>
      </c>
      <c r="G50" s="309">
        <f>ROUNDDOWN(SUM(G45:I49),)</f>
        <v>880000</v>
      </c>
      <c r="H50" s="310"/>
      <c r="I50" s="311"/>
      <c r="J50" s="90"/>
      <c r="K50" s="98"/>
      <c r="L50" s="98"/>
      <c r="M50" s="99"/>
      <c r="N50" s="99"/>
      <c r="O50" s="99"/>
      <c r="P50" s="10"/>
      <c r="Q50" s="10"/>
      <c r="R50" s="10"/>
      <c r="S50" s="10"/>
      <c r="T50" s="10"/>
      <c r="U50" s="10"/>
      <c r="V50" s="98"/>
      <c r="W50" s="98"/>
    </row>
    <row r="51" spans="1:23" ht="49.5" customHeight="1">
      <c r="A51" s="90"/>
      <c r="B51" s="90"/>
      <c r="C51" s="90"/>
      <c r="D51" s="90"/>
      <c r="E51" s="90"/>
      <c r="F51" s="90"/>
      <c r="G51" s="90"/>
      <c r="H51" s="90"/>
      <c r="I51" s="90"/>
      <c r="J51" s="90"/>
      <c r="K51" s="90"/>
      <c r="L51" s="90"/>
      <c r="M51" s="90"/>
      <c r="N51" s="90"/>
      <c r="O51" s="90"/>
      <c r="P51" s="90"/>
      <c r="Q51" s="90"/>
      <c r="R51" s="90"/>
      <c r="S51" s="90"/>
      <c r="T51" s="90"/>
      <c r="U51" s="90"/>
      <c r="V51" s="90"/>
      <c r="W51" s="90"/>
    </row>
    <row r="52" spans="1:23" ht="20.100000000000001" customHeight="1">
      <c r="A52" s="90"/>
      <c r="B52" s="302" t="s">
        <v>5</v>
      </c>
      <c r="C52" s="301"/>
      <c r="D52" s="303"/>
      <c r="E52" s="303"/>
      <c r="F52" s="303"/>
      <c r="G52" s="303"/>
      <c r="H52" s="303"/>
      <c r="I52" s="303"/>
      <c r="J52" s="303"/>
      <c r="K52" s="303"/>
      <c r="L52" s="303"/>
      <c r="M52" s="303"/>
      <c r="N52" s="303"/>
      <c r="O52" s="303"/>
      <c r="P52" s="303"/>
      <c r="Q52" s="303"/>
      <c r="R52" s="303"/>
      <c r="S52" s="303"/>
      <c r="T52" s="303"/>
      <c r="U52" s="303"/>
      <c r="V52" s="90"/>
      <c r="W52" s="90"/>
    </row>
    <row r="53" spans="1:23" ht="20.100000000000001" customHeight="1">
      <c r="A53" s="90"/>
      <c r="B53" s="301"/>
      <c r="C53" s="301"/>
      <c r="D53" s="303"/>
      <c r="E53" s="303"/>
      <c r="F53" s="303"/>
      <c r="G53" s="303"/>
      <c r="H53" s="303"/>
      <c r="I53" s="303"/>
      <c r="J53" s="303"/>
      <c r="K53" s="303"/>
      <c r="L53" s="303"/>
      <c r="M53" s="303"/>
      <c r="N53" s="303"/>
      <c r="O53" s="303"/>
      <c r="P53" s="303"/>
      <c r="Q53" s="303"/>
      <c r="R53" s="303"/>
      <c r="S53" s="303"/>
      <c r="T53" s="303"/>
      <c r="U53" s="303"/>
      <c r="V53" s="90"/>
      <c r="W53" s="90"/>
    </row>
    <row r="54" spans="1:23" ht="20.100000000000001" customHeight="1">
      <c r="A54" s="90"/>
      <c r="B54" s="301"/>
      <c r="C54" s="301"/>
      <c r="D54" s="303"/>
      <c r="E54" s="303"/>
      <c r="F54" s="303"/>
      <c r="G54" s="303"/>
      <c r="H54" s="303"/>
      <c r="I54" s="303"/>
      <c r="J54" s="303"/>
      <c r="K54" s="303"/>
      <c r="L54" s="303"/>
      <c r="M54" s="303"/>
      <c r="N54" s="303"/>
      <c r="O54" s="303"/>
      <c r="P54" s="303"/>
      <c r="Q54" s="303"/>
      <c r="R54" s="303"/>
      <c r="S54" s="303"/>
      <c r="T54" s="303"/>
      <c r="U54" s="303"/>
      <c r="V54" s="90"/>
      <c r="W54" s="90"/>
    </row>
    <row r="55" spans="1:23" ht="105" customHeight="1">
      <c r="A55" s="90"/>
      <c r="B55" s="301"/>
      <c r="C55" s="301"/>
      <c r="D55" s="303"/>
      <c r="E55" s="303"/>
      <c r="F55" s="303"/>
      <c r="G55" s="303"/>
      <c r="H55" s="303"/>
      <c r="I55" s="303"/>
      <c r="J55" s="303"/>
      <c r="K55" s="303"/>
      <c r="L55" s="303"/>
      <c r="M55" s="303"/>
      <c r="N55" s="303"/>
      <c r="O55" s="303"/>
      <c r="P55" s="303"/>
      <c r="Q55" s="303"/>
      <c r="R55" s="303"/>
      <c r="S55" s="303"/>
      <c r="T55" s="303"/>
      <c r="U55" s="303"/>
      <c r="V55" s="90"/>
      <c r="W55" s="90"/>
    </row>
    <row r="56" spans="1:23" ht="20.100000000000001" customHeight="1">
      <c r="A56" s="90"/>
      <c r="B56" s="91" t="s">
        <v>16</v>
      </c>
      <c r="C56" s="92" t="s">
        <v>123</v>
      </c>
      <c r="D56" s="93"/>
      <c r="E56" s="93"/>
      <c r="F56" s="93"/>
      <c r="G56" s="93"/>
      <c r="H56" s="93"/>
      <c r="I56" s="93"/>
      <c r="J56" s="93"/>
      <c r="K56" s="93"/>
      <c r="L56" s="93"/>
      <c r="M56" s="93"/>
      <c r="N56" s="93"/>
      <c r="O56" s="93"/>
      <c r="P56" s="93"/>
      <c r="Q56" s="90"/>
      <c r="R56" s="90"/>
      <c r="S56" s="90"/>
      <c r="T56" s="90"/>
      <c r="U56" s="90"/>
      <c r="V56" s="90"/>
      <c r="W56" s="90"/>
    </row>
    <row r="57" spans="1:23" ht="20.100000000000001" customHeight="1">
      <c r="A57" s="2"/>
      <c r="B57" s="2"/>
      <c r="C57" s="2"/>
      <c r="D57" s="2"/>
      <c r="E57" s="2"/>
      <c r="F57" s="2"/>
      <c r="G57" s="2"/>
      <c r="H57" s="2"/>
      <c r="I57" s="2"/>
      <c r="J57" s="2"/>
      <c r="K57" s="2"/>
      <c r="L57" s="2"/>
      <c r="M57" s="2"/>
      <c r="N57" s="2"/>
      <c r="O57" s="2"/>
      <c r="P57" s="2"/>
      <c r="Q57" s="2"/>
      <c r="R57" s="2"/>
      <c r="S57" s="2"/>
      <c r="T57" s="2"/>
      <c r="U57" s="2"/>
      <c r="V57" s="2"/>
      <c r="W57" s="2"/>
    </row>
    <row r="58" spans="1:23" ht="20.100000000000001" customHeight="1">
      <c r="A58" s="2"/>
      <c r="B58" s="2"/>
      <c r="C58" s="2"/>
      <c r="D58" s="2"/>
      <c r="E58" s="2"/>
      <c r="F58" s="2"/>
      <c r="G58" s="2"/>
      <c r="H58" s="2"/>
      <c r="I58" s="2"/>
      <c r="J58" s="2"/>
      <c r="K58" s="2"/>
      <c r="L58" s="2"/>
      <c r="M58" s="2"/>
      <c r="N58" s="2"/>
      <c r="O58" s="2"/>
      <c r="P58" s="2"/>
      <c r="Q58" s="2"/>
      <c r="R58" s="2"/>
      <c r="S58" s="2"/>
      <c r="T58" s="2"/>
      <c r="U58" s="2"/>
      <c r="V58" s="2"/>
      <c r="W58" s="2"/>
    </row>
    <row r="59" spans="1:23" ht="20.100000000000001" customHeight="1">
      <c r="A59" s="2"/>
      <c r="B59" s="2"/>
      <c r="C59" s="2"/>
      <c r="D59" s="2"/>
      <c r="E59" s="2"/>
      <c r="F59" s="2"/>
      <c r="G59" s="2"/>
      <c r="H59" s="2"/>
      <c r="I59" s="2"/>
      <c r="J59" s="2"/>
      <c r="K59" s="2"/>
      <c r="L59" s="2"/>
      <c r="M59" s="2"/>
      <c r="N59" s="2"/>
      <c r="O59" s="2"/>
      <c r="P59" s="2"/>
      <c r="Q59" s="2"/>
      <c r="R59" s="2"/>
      <c r="S59" s="2"/>
      <c r="T59" s="2"/>
      <c r="U59" s="2"/>
      <c r="V59" s="2"/>
      <c r="W59" s="2"/>
    </row>
    <row r="60" spans="1:23" ht="20.100000000000001" customHeight="1">
      <c r="A60" s="2"/>
      <c r="B60" s="2"/>
      <c r="C60" s="2"/>
      <c r="D60" s="2"/>
      <c r="E60" s="2"/>
      <c r="F60" s="2"/>
      <c r="G60" s="2"/>
      <c r="H60" s="2"/>
      <c r="I60" s="2"/>
      <c r="J60" s="2"/>
    </row>
    <row r="61" spans="1:23" ht="20.100000000000001" customHeight="1">
      <c r="A61" s="2"/>
      <c r="B61" s="2"/>
      <c r="C61" s="2"/>
      <c r="D61" s="2"/>
      <c r="E61" s="2"/>
      <c r="F61" s="2"/>
      <c r="G61" s="2"/>
      <c r="H61" s="2"/>
      <c r="I61" s="2"/>
      <c r="J61" s="2"/>
    </row>
    <row r="62" spans="1:23" ht="20.100000000000001" customHeight="1">
      <c r="A62" s="2"/>
      <c r="B62" s="2"/>
      <c r="C62" s="2"/>
      <c r="D62" s="2"/>
      <c r="E62" s="2"/>
      <c r="F62" s="2"/>
      <c r="G62" s="2"/>
      <c r="H62" s="2"/>
      <c r="I62" s="2"/>
      <c r="J62" s="2"/>
    </row>
    <row r="63" spans="1:23" ht="20.100000000000001" customHeight="1"/>
    <row r="64" spans="1:2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sheetData>
  <sheetProtection sheet="1" objects="1" scenarios="1"/>
  <mergeCells count="85">
    <mergeCell ref="B52:C55"/>
    <mergeCell ref="D52:U55"/>
    <mergeCell ref="G45:I45"/>
    <mergeCell ref="B41:C41"/>
    <mergeCell ref="B42:C42"/>
    <mergeCell ref="G50:I50"/>
    <mergeCell ref="B44:F44"/>
    <mergeCell ref="G44:I44"/>
    <mergeCell ref="B45:F45"/>
    <mergeCell ref="B48:F48"/>
    <mergeCell ref="B49:F49"/>
    <mergeCell ref="G48:I48"/>
    <mergeCell ref="G49:I49"/>
    <mergeCell ref="G46:I46"/>
    <mergeCell ref="G47:I47"/>
    <mergeCell ref="B46:F46"/>
    <mergeCell ref="C25:J25"/>
    <mergeCell ref="M25:O25"/>
    <mergeCell ref="P25:R25"/>
    <mergeCell ref="S25:U25"/>
    <mergeCell ref="C31:J31"/>
    <mergeCell ref="M31:O31"/>
    <mergeCell ref="P31:R31"/>
    <mergeCell ref="S31:U31"/>
    <mergeCell ref="P26:R26"/>
    <mergeCell ref="P27:R27"/>
    <mergeCell ref="C26:J26"/>
    <mergeCell ref="C27:J27"/>
    <mergeCell ref="S26:U26"/>
    <mergeCell ref="S27:U27"/>
    <mergeCell ref="M26:O26"/>
    <mergeCell ref="M27:O27"/>
    <mergeCell ref="C23:J23"/>
    <mergeCell ref="M23:O23"/>
    <mergeCell ref="P23:R23"/>
    <mergeCell ref="S23:U23"/>
    <mergeCell ref="C24:J24"/>
    <mergeCell ref="M24:O24"/>
    <mergeCell ref="P24:R24"/>
    <mergeCell ref="S24:U24"/>
    <mergeCell ref="C22:J22"/>
    <mergeCell ref="M22:O22"/>
    <mergeCell ref="P22:R22"/>
    <mergeCell ref="S22:U22"/>
    <mergeCell ref="C18:D18"/>
    <mergeCell ref="E18:F18"/>
    <mergeCell ref="G18:H18"/>
    <mergeCell ref="C19:D19"/>
    <mergeCell ref="E19:F19"/>
    <mergeCell ref="G19:H19"/>
    <mergeCell ref="C21:J21"/>
    <mergeCell ref="K21:L21"/>
    <mergeCell ref="M21:O21"/>
    <mergeCell ref="P21:R21"/>
    <mergeCell ref="S21:U21"/>
    <mergeCell ref="M13:R13"/>
    <mergeCell ref="M14:R14"/>
    <mergeCell ref="A2:W3"/>
    <mergeCell ref="D8:K8"/>
    <mergeCell ref="D9:K9"/>
    <mergeCell ref="D10:E10"/>
    <mergeCell ref="F10:K10"/>
    <mergeCell ref="D11:E11"/>
    <mergeCell ref="F11:K11"/>
    <mergeCell ref="B13:D14"/>
    <mergeCell ref="E13:I14"/>
    <mergeCell ref="J13:K14"/>
    <mergeCell ref="U5:V5"/>
    <mergeCell ref="S5:T5"/>
    <mergeCell ref="B47:F47"/>
    <mergeCell ref="M32:O32"/>
    <mergeCell ref="P32:R32"/>
    <mergeCell ref="S30:U30"/>
    <mergeCell ref="S28:U28"/>
    <mergeCell ref="C29:J29"/>
    <mergeCell ref="M29:O29"/>
    <mergeCell ref="P29:R29"/>
    <mergeCell ref="S29:U29"/>
    <mergeCell ref="C28:J28"/>
    <mergeCell ref="M28:O28"/>
    <mergeCell ref="P28:R28"/>
    <mergeCell ref="C30:J30"/>
    <mergeCell ref="M30:O30"/>
    <mergeCell ref="P30:R30"/>
    <mergeCell ref="S32:U32"/>
  </mergeCells>
  <phoneticPr fontId="11"/>
  <dataValidations count="4">
    <dataValidation type="whole" allowBlank="1" showInputMessage="1" showErrorMessage="1" sqref="D10:D11" xr:uid="{00000000-0002-0000-0800-000000000000}">
      <formula1>0</formula1>
      <formula2>9999</formula2>
    </dataValidation>
    <dataValidation imeMode="halfAlpha" allowBlank="1" showInputMessage="1" showErrorMessage="1" sqref="M22:R31" xr:uid="{00000000-0002-0000-0800-000001000000}"/>
    <dataValidation type="whole" allowBlank="1" showInputMessage="1" showErrorMessage="1" sqref="K22:K31" xr:uid="{00000000-0002-0000-0800-000002000000}">
      <formula1>1</formula1>
      <formula2>100</formula2>
    </dataValidation>
    <dataValidation type="list" errorStyle="warning" showDropDown="1" showInputMessage="1" showErrorMessage="1" sqref="L22:L31" xr:uid="{00000000-0002-0000-0800-000003000000}">
      <formula1>"式,台,個,枚"</formula1>
    </dataValidation>
  </dataValidations>
  <printOptions horizontalCentered="1"/>
  <pageMargins left="0.23622047244094491" right="0.23622047244094491" top="0.74803149606299213" bottom="0.74803149606299213" header="0.31496062992125984" footer="0.31496062992125984"/>
  <pageSetup paperSize="9" scale="61" orientation="portrait" r:id="rId1"/>
  <rowBreaks count="1" manualBreakCount="1">
    <brk id="30"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70C89-DC10-4AC3-8982-4A9EC20B2193}">
  <sheetPr>
    <tabColor theme="0" tint="-0.499984740745262"/>
  </sheetPr>
  <dimension ref="A1:HF2"/>
  <sheetViews>
    <sheetView zoomScale="85" zoomScaleNormal="85" workbookViewId="0">
      <selection activeCell="I2" sqref="I2"/>
    </sheetView>
  </sheetViews>
  <sheetFormatPr defaultColWidth="8" defaultRowHeight="13.5"/>
  <cols>
    <col min="1" max="29" width="8" style="15"/>
    <col min="30" max="31" width="8.75" style="15" bestFit="1" customWidth="1"/>
    <col min="32" max="37" width="8" style="15"/>
    <col min="38" max="47" width="8.75" style="15" customWidth="1"/>
    <col min="48" max="16384" width="8" style="15"/>
  </cols>
  <sheetData>
    <row r="1" spans="1:214">
      <c r="A1" s="145" t="s">
        <v>96</v>
      </c>
      <c r="B1" s="145" t="s">
        <v>97</v>
      </c>
      <c r="C1" s="145" t="s">
        <v>98</v>
      </c>
      <c r="D1" s="145" t="s">
        <v>99</v>
      </c>
      <c r="E1" s="145" t="s">
        <v>100</v>
      </c>
      <c r="F1" s="145" t="s">
        <v>101</v>
      </c>
      <c r="G1" s="145" t="s">
        <v>102</v>
      </c>
      <c r="H1" s="145" t="s">
        <v>103</v>
      </c>
      <c r="I1" s="145" t="s">
        <v>104</v>
      </c>
      <c r="J1" s="145" t="s">
        <v>105</v>
      </c>
      <c r="K1" s="145" t="s">
        <v>106</v>
      </c>
      <c r="L1" s="145" t="s">
        <v>107</v>
      </c>
      <c r="M1" s="145" t="s">
        <v>108</v>
      </c>
      <c r="N1" s="152" t="s">
        <v>109</v>
      </c>
      <c r="O1" s="14" t="s">
        <v>130</v>
      </c>
      <c r="P1" s="13" t="s">
        <v>159</v>
      </c>
      <c r="Q1" s="13" t="s">
        <v>160</v>
      </c>
      <c r="R1" s="13" t="s">
        <v>161</v>
      </c>
      <c r="S1" s="13" t="s">
        <v>162</v>
      </c>
      <c r="T1" s="13" t="s">
        <v>163</v>
      </c>
      <c r="U1" s="13" t="s">
        <v>164</v>
      </c>
      <c r="V1" s="14" t="s">
        <v>165</v>
      </c>
      <c r="W1" s="14" t="s">
        <v>166</v>
      </c>
      <c r="X1" s="14" t="s">
        <v>117</v>
      </c>
      <c r="Y1" s="14" t="s">
        <v>118</v>
      </c>
      <c r="Z1" s="14" t="s">
        <v>119</v>
      </c>
      <c r="AA1" s="14" t="s">
        <v>120</v>
      </c>
      <c r="AB1" s="14" t="s">
        <v>111</v>
      </c>
      <c r="AC1" s="14" t="s">
        <v>112</v>
      </c>
      <c r="AD1" s="14" t="s">
        <v>113</v>
      </c>
      <c r="AE1" s="14" t="s">
        <v>114</v>
      </c>
      <c r="AF1" s="14" t="s">
        <v>115</v>
      </c>
      <c r="AG1" s="14" t="s">
        <v>116</v>
      </c>
      <c r="AH1" s="14" t="s">
        <v>110</v>
      </c>
      <c r="AI1" s="14" t="s">
        <v>121</v>
      </c>
      <c r="AJ1" s="14" t="s">
        <v>167</v>
      </c>
      <c r="AK1" s="14" t="s">
        <v>168</v>
      </c>
      <c r="AL1" s="14" t="s">
        <v>169</v>
      </c>
      <c r="AM1" s="14" t="s">
        <v>170</v>
      </c>
      <c r="AN1" s="14" t="s">
        <v>171</v>
      </c>
      <c r="AO1" s="14" t="s">
        <v>172</v>
      </c>
      <c r="AP1" s="14" t="s">
        <v>173</v>
      </c>
      <c r="AQ1" s="14" t="s">
        <v>174</v>
      </c>
      <c r="AR1" s="14" t="s">
        <v>175</v>
      </c>
      <c r="AS1" s="14" t="s">
        <v>176</v>
      </c>
      <c r="AT1" s="14" t="s">
        <v>177</v>
      </c>
      <c r="AU1" s="14" t="s">
        <v>178</v>
      </c>
      <c r="AV1" s="14" t="s">
        <v>179</v>
      </c>
      <c r="AW1" s="14" t="s">
        <v>180</v>
      </c>
      <c r="AX1" s="14" t="s">
        <v>181</v>
      </c>
      <c r="AY1" s="14" t="s">
        <v>182</v>
      </c>
      <c r="AZ1" s="14" t="s">
        <v>183</v>
      </c>
      <c r="BA1" s="14" t="s">
        <v>184</v>
      </c>
      <c r="BB1" s="14" t="s">
        <v>185</v>
      </c>
      <c r="BC1" s="14" t="s">
        <v>186</v>
      </c>
      <c r="BD1" s="14" t="s">
        <v>187</v>
      </c>
      <c r="BE1" s="14" t="s">
        <v>188</v>
      </c>
      <c r="BF1" s="14" t="s">
        <v>189</v>
      </c>
      <c r="BG1" s="14" t="s">
        <v>190</v>
      </c>
      <c r="BH1" s="14" t="s">
        <v>191</v>
      </c>
      <c r="BI1" s="14" t="s">
        <v>192</v>
      </c>
      <c r="BJ1" s="14" t="s">
        <v>193</v>
      </c>
      <c r="BK1" s="14" t="s">
        <v>194</v>
      </c>
      <c r="BL1" s="14" t="s">
        <v>195</v>
      </c>
      <c r="BM1" s="14" t="s">
        <v>196</v>
      </c>
      <c r="BN1" s="14" t="s">
        <v>197</v>
      </c>
      <c r="BO1" s="14" t="s">
        <v>198</v>
      </c>
      <c r="BP1" s="14" t="s">
        <v>199</v>
      </c>
      <c r="BQ1" s="14" t="s">
        <v>200</v>
      </c>
      <c r="BR1" s="14" t="s">
        <v>201</v>
      </c>
      <c r="BS1" s="14" t="s">
        <v>202</v>
      </c>
      <c r="BT1" s="14" t="s">
        <v>203</v>
      </c>
      <c r="BU1" s="14" t="s">
        <v>204</v>
      </c>
      <c r="BV1" s="14" t="s">
        <v>205</v>
      </c>
      <c r="BW1" s="14" t="s">
        <v>206</v>
      </c>
      <c r="BX1" s="14" t="s">
        <v>207</v>
      </c>
      <c r="BY1" s="14" t="s">
        <v>208</v>
      </c>
      <c r="BZ1" s="14" t="s">
        <v>209</v>
      </c>
      <c r="CA1" s="14" t="s">
        <v>210</v>
      </c>
      <c r="CB1" s="14" t="s">
        <v>211</v>
      </c>
      <c r="CC1" s="14" t="s">
        <v>212</v>
      </c>
      <c r="CD1" s="14" t="s">
        <v>213</v>
      </c>
      <c r="CE1" s="14" t="s">
        <v>214</v>
      </c>
      <c r="CF1" s="14" t="s">
        <v>215</v>
      </c>
      <c r="CG1" s="14" t="s">
        <v>216</v>
      </c>
      <c r="CH1" s="14" t="s">
        <v>217</v>
      </c>
      <c r="CI1" s="14" t="s">
        <v>218</v>
      </c>
      <c r="CJ1" s="14" t="s">
        <v>219</v>
      </c>
      <c r="CK1" s="14" t="s">
        <v>220</v>
      </c>
      <c r="CL1" s="14" t="s">
        <v>221</v>
      </c>
      <c r="CM1" s="14" t="s">
        <v>222</v>
      </c>
      <c r="CN1" s="14" t="s">
        <v>223</v>
      </c>
      <c r="CO1" s="14" t="s">
        <v>224</v>
      </c>
      <c r="CP1" s="14" t="s">
        <v>225</v>
      </c>
      <c r="CQ1" s="14" t="s">
        <v>226</v>
      </c>
      <c r="CR1" s="14" t="s">
        <v>227</v>
      </c>
      <c r="CS1" s="14" t="s">
        <v>228</v>
      </c>
      <c r="CT1" s="14" t="s">
        <v>229</v>
      </c>
      <c r="CU1" s="14" t="s">
        <v>230</v>
      </c>
      <c r="CV1" s="14" t="s">
        <v>231</v>
      </c>
      <c r="CW1" s="14" t="s">
        <v>232</v>
      </c>
      <c r="CX1" s="14" t="s">
        <v>233</v>
      </c>
      <c r="CY1" s="14" t="s">
        <v>234</v>
      </c>
      <c r="CZ1" s="14" t="s">
        <v>235</v>
      </c>
      <c r="DA1" s="14" t="s">
        <v>236</v>
      </c>
      <c r="DB1" s="14" t="s">
        <v>237</v>
      </c>
      <c r="DC1" s="14" t="s">
        <v>238</v>
      </c>
      <c r="DD1" s="14" t="s">
        <v>239</v>
      </c>
      <c r="DE1" s="14" t="s">
        <v>240</v>
      </c>
      <c r="DF1" s="14" t="s">
        <v>241</v>
      </c>
      <c r="DG1" s="14" t="s">
        <v>242</v>
      </c>
      <c r="DH1" s="14" t="s">
        <v>243</v>
      </c>
      <c r="DI1" s="14" t="s">
        <v>244</v>
      </c>
      <c r="DJ1" s="14" t="s">
        <v>245</v>
      </c>
      <c r="DK1" s="14" t="s">
        <v>246</v>
      </c>
      <c r="DL1" s="14" t="s">
        <v>247</v>
      </c>
      <c r="DM1" s="14" t="s">
        <v>212</v>
      </c>
      <c r="DN1" s="14" t="s">
        <v>248</v>
      </c>
      <c r="DO1" s="14" t="s">
        <v>249</v>
      </c>
      <c r="DP1" s="14" t="s">
        <v>250</v>
      </c>
      <c r="DQ1" s="14" t="s">
        <v>251</v>
      </c>
      <c r="DR1" s="14" t="s">
        <v>252</v>
      </c>
      <c r="DS1" s="14" t="s">
        <v>253</v>
      </c>
      <c r="DT1" s="14" t="s">
        <v>254</v>
      </c>
      <c r="DU1" s="14" t="s">
        <v>255</v>
      </c>
      <c r="DV1" s="14" t="s">
        <v>122</v>
      </c>
      <c r="DW1" s="14" t="s">
        <v>256</v>
      </c>
      <c r="DX1" s="142" t="s">
        <v>15</v>
      </c>
      <c r="DY1" s="148" t="s">
        <v>257</v>
      </c>
      <c r="DZ1" s="148" t="s">
        <v>258</v>
      </c>
      <c r="EA1" s="148" t="s">
        <v>259</v>
      </c>
      <c r="EB1" s="148" t="s">
        <v>260</v>
      </c>
      <c r="EC1" s="148" t="s">
        <v>261</v>
      </c>
      <c r="ED1" s="148" t="s">
        <v>262</v>
      </c>
      <c r="EE1" s="148" t="s">
        <v>263</v>
      </c>
      <c r="EF1" s="148" t="s">
        <v>264</v>
      </c>
      <c r="EG1" s="148" t="s">
        <v>265</v>
      </c>
      <c r="EH1" s="148" t="s">
        <v>266</v>
      </c>
      <c r="EI1" s="148" t="s">
        <v>267</v>
      </c>
      <c r="EJ1" s="148" t="s">
        <v>268</v>
      </c>
      <c r="EK1" s="148" t="s">
        <v>269</v>
      </c>
      <c r="EL1" s="147" t="s">
        <v>270</v>
      </c>
      <c r="EM1" s="147" t="s">
        <v>271</v>
      </c>
      <c r="EN1" s="147" t="s">
        <v>272</v>
      </c>
      <c r="EO1" s="147" t="s">
        <v>273</v>
      </c>
      <c r="EP1" s="147" t="s">
        <v>274</v>
      </c>
      <c r="EQ1" s="147" t="s">
        <v>275</v>
      </c>
      <c r="ER1" s="147" t="s">
        <v>276</v>
      </c>
      <c r="ES1" s="147" t="s">
        <v>277</v>
      </c>
      <c r="ET1" s="147" t="s">
        <v>278</v>
      </c>
      <c r="EU1" s="147" t="s">
        <v>279</v>
      </c>
      <c r="EV1" s="147" t="s">
        <v>280</v>
      </c>
      <c r="EW1" s="147" t="s">
        <v>281</v>
      </c>
      <c r="EX1" s="147" t="s">
        <v>282</v>
      </c>
      <c r="EY1" s="147" t="s">
        <v>283</v>
      </c>
      <c r="EZ1" s="147" t="s">
        <v>284</v>
      </c>
      <c r="FA1" s="147" t="s">
        <v>285</v>
      </c>
      <c r="FB1" s="147" t="s">
        <v>286</v>
      </c>
      <c r="FC1" s="147" t="s">
        <v>287</v>
      </c>
      <c r="FD1" s="147" t="s">
        <v>288</v>
      </c>
      <c r="FE1" s="147" t="s">
        <v>289</v>
      </c>
      <c r="FF1" s="147" t="s">
        <v>290</v>
      </c>
      <c r="FG1" s="147" t="s">
        <v>291</v>
      </c>
      <c r="FH1" s="147" t="s">
        <v>292</v>
      </c>
      <c r="FI1" s="147" t="s">
        <v>293</v>
      </c>
      <c r="FJ1" s="147" t="s">
        <v>294</v>
      </c>
      <c r="FK1" s="147" t="s">
        <v>295</v>
      </c>
      <c r="FL1" s="147" t="s">
        <v>296</v>
      </c>
      <c r="FM1" s="147" t="s">
        <v>297</v>
      </c>
      <c r="FN1" s="147" t="s">
        <v>298</v>
      </c>
      <c r="FO1" s="147" t="s">
        <v>299</v>
      </c>
      <c r="FP1" s="147" t="s">
        <v>300</v>
      </c>
      <c r="FQ1" s="147" t="s">
        <v>301</v>
      </c>
      <c r="FR1" s="147" t="s">
        <v>302</v>
      </c>
      <c r="FS1" s="147" t="s">
        <v>303</v>
      </c>
      <c r="FT1" s="147" t="s">
        <v>304</v>
      </c>
      <c r="FU1" s="147" t="s">
        <v>305</v>
      </c>
      <c r="FV1" s="147" t="s">
        <v>306</v>
      </c>
      <c r="FW1" s="147" t="s">
        <v>307</v>
      </c>
      <c r="FX1" s="147" t="s">
        <v>308</v>
      </c>
      <c r="FY1" s="147" t="s">
        <v>309</v>
      </c>
      <c r="FZ1" s="147" t="s">
        <v>310</v>
      </c>
      <c r="GA1" s="147" t="s">
        <v>311</v>
      </c>
      <c r="GB1" s="147" t="s">
        <v>312</v>
      </c>
      <c r="GC1" s="147" t="s">
        <v>313</v>
      </c>
      <c r="GD1" s="147" t="s">
        <v>314</v>
      </c>
      <c r="GE1" s="147" t="s">
        <v>315</v>
      </c>
      <c r="GF1" s="147" t="s">
        <v>316</v>
      </c>
      <c r="GG1" s="147" t="s">
        <v>317</v>
      </c>
      <c r="GH1" s="148" t="s">
        <v>318</v>
      </c>
      <c r="GI1" s="148" t="s">
        <v>319</v>
      </c>
      <c r="GJ1" s="148" t="s">
        <v>320</v>
      </c>
      <c r="GK1" s="148" t="s">
        <v>321</v>
      </c>
      <c r="GL1" s="148" t="s">
        <v>322</v>
      </c>
      <c r="GM1" s="148" t="s">
        <v>323</v>
      </c>
      <c r="GN1" s="148" t="s">
        <v>324</v>
      </c>
      <c r="GO1" s="148" t="s">
        <v>325</v>
      </c>
      <c r="GP1" s="148" t="s">
        <v>326</v>
      </c>
      <c r="GQ1" s="148" t="s">
        <v>327</v>
      </c>
      <c r="GR1" s="148" t="s">
        <v>328</v>
      </c>
      <c r="GS1" s="148" t="s">
        <v>329</v>
      </c>
      <c r="GT1" s="148" t="s">
        <v>330</v>
      </c>
      <c r="GU1" s="148" t="s">
        <v>331</v>
      </c>
      <c r="GV1" s="148" t="s">
        <v>332</v>
      </c>
      <c r="GW1" s="149" t="s">
        <v>152</v>
      </c>
      <c r="GX1" s="153" t="s">
        <v>333</v>
      </c>
      <c r="GY1" s="153" t="s">
        <v>334</v>
      </c>
      <c r="GZ1" s="153" t="s">
        <v>335</v>
      </c>
      <c r="HA1" s="153" t="s">
        <v>336</v>
      </c>
      <c r="HB1" s="149" t="s">
        <v>153</v>
      </c>
      <c r="HC1" s="153" t="s">
        <v>337</v>
      </c>
      <c r="HD1" s="153" t="s">
        <v>338</v>
      </c>
      <c r="HE1" s="153" t="s">
        <v>339</v>
      </c>
      <c r="HF1" s="153" t="s">
        <v>340</v>
      </c>
    </row>
    <row r="2" spans="1:214">
      <c r="A2" s="145"/>
      <c r="B2" s="145"/>
      <c r="C2" s="145"/>
      <c r="D2" s="145"/>
      <c r="E2" s="145"/>
      <c r="F2" s="145"/>
      <c r="G2" s="145"/>
      <c r="H2" s="145"/>
      <c r="I2" s="145"/>
      <c r="J2" s="145"/>
      <c r="K2" s="145"/>
      <c r="L2" s="145"/>
      <c r="M2" s="145"/>
      <c r="N2" s="152"/>
      <c r="O2" s="144">
        <f>別紙2事業計画!$M$4</f>
        <v>2</v>
      </c>
      <c r="P2" s="16" t="str">
        <f>別紙2事業計画!D6</f>
        <v>ｼｬｶｲﾌｸｼﾎｳｼﾞﾝﾁﾊﾞｶｲ</v>
      </c>
      <c r="Q2" s="16" t="str">
        <f>別紙2事業計画!D7</f>
        <v>社会福祉法人ちば会</v>
      </c>
      <c r="R2" s="16" t="str">
        <f>別紙2事業計画!D8</f>
        <v>ｸﾞﾙｰﾌﾟﾎｰﾑﾁﾊﾞｴﾝ</v>
      </c>
      <c r="S2" s="16" t="str">
        <f>別紙2事業計画!D9</f>
        <v>グループホームちば園</v>
      </c>
      <c r="T2" s="16" t="str">
        <f>別紙2事業計画!B11</f>
        <v>グループホーム</v>
      </c>
      <c r="U2" s="16">
        <f>別紙2事業計画!B13</f>
        <v>9</v>
      </c>
      <c r="V2" s="16" t="str">
        <f>別紙2事業計画!C15</f>
        <v>あり</v>
      </c>
      <c r="W2" s="16" t="str">
        <f>別紙2事業計画!I15</f>
        <v>令和５年度</v>
      </c>
      <c r="X2" s="16" t="b">
        <f>別紙2事業計画!R18</f>
        <v>1</v>
      </c>
      <c r="Y2" s="16" t="b">
        <f>別紙2事業計画!R19</f>
        <v>1</v>
      </c>
      <c r="Z2" s="16" t="b">
        <f>別紙2事業計画!R20</f>
        <v>1</v>
      </c>
      <c r="AA2" s="16" t="b">
        <f>別紙2事業計画!R21</f>
        <v>1</v>
      </c>
      <c r="AB2" s="16" t="str">
        <f>別紙2事業計画!S30</f>
        <v>見守り・コミュニケーション</v>
      </c>
      <c r="AC2" s="16" t="b">
        <f>別紙2事業計画!R31</f>
        <v>0</v>
      </c>
      <c r="AD2" s="16" t="b">
        <f>別紙2事業計画!R32</f>
        <v>0</v>
      </c>
      <c r="AE2" s="16" t="b">
        <f>別紙2事業計画!R33</f>
        <v>0</v>
      </c>
      <c r="AF2" s="16" t="b">
        <f>別紙2事業計画!R34</f>
        <v>0</v>
      </c>
      <c r="AG2" s="16" t="b">
        <f>別紙2事業計画!R35</f>
        <v>1</v>
      </c>
      <c r="AH2" s="16" t="str">
        <f>別紙2事業計画!C34</f>
        <v>離床センサー　B011</v>
      </c>
      <c r="AI2" s="16" t="str">
        <f>別紙2事業計画!C36</f>
        <v>ベッドにかかる荷重の変化を感知し、利用者がベッドから起き上がったり、離れたりした際、遠隔で通知することができる。</v>
      </c>
      <c r="AJ2" s="16" t="b">
        <f>別紙2事業計画!R44</f>
        <v>0</v>
      </c>
      <c r="AK2" s="16" t="b">
        <f>別紙2事業計画!R45</f>
        <v>0</v>
      </c>
      <c r="AL2" s="16" t="b">
        <f>別紙2事業計画!R46</f>
        <v>1</v>
      </c>
      <c r="AM2" s="16" t="b">
        <f>別紙2事業計画!R47</f>
        <v>1</v>
      </c>
      <c r="AN2" s="16" t="b">
        <f>別紙2事業計画!R48</f>
        <v>0</v>
      </c>
      <c r="AO2" s="16" t="b">
        <f>別紙2事業計画!R49</f>
        <v>1</v>
      </c>
      <c r="AP2" s="16" t="b">
        <f>別紙2事業計画!R50</f>
        <v>0</v>
      </c>
      <c r="AQ2" s="16" t="str">
        <f>別紙2事業計画!B50</f>
        <v>（※その他を選択した場合に記入　　　　　　　　　　　　　　　　　　　　　　　　　　　　　　　　　　　　　　　　　　　　　　　　　）</v>
      </c>
      <c r="AR2" s="16" t="b">
        <f>別紙2事業計画!T44</f>
        <v>1</v>
      </c>
      <c r="AS2" s="16" t="b">
        <f>別紙2事業計画!T45</f>
        <v>1</v>
      </c>
      <c r="AT2" s="16" t="b">
        <f>別紙2事業計画!T46</f>
        <v>0</v>
      </c>
      <c r="AU2" s="16" t="b">
        <f>別紙2事業計画!T47</f>
        <v>0</v>
      </c>
      <c r="AV2" s="16" t="b">
        <f>別紙2事業計画!T48</f>
        <v>1</v>
      </c>
      <c r="AW2" s="16" t="b">
        <f>別紙2事業計画!T49</f>
        <v>0</v>
      </c>
      <c r="AX2" s="16" t="b">
        <f>別紙2事業計画!T50</f>
        <v>0</v>
      </c>
      <c r="AY2" s="16" t="str">
        <f>別紙2事業計画!G50</f>
        <v>（※その他を選択した場合に記入　　　　）</v>
      </c>
      <c r="AZ2" s="16" t="str">
        <f>別紙2事業計画!B53</f>
        <v>利用者の離脱やベッドからの転落等のインシデントが発生している。
特に夜間帯や早朝の時間帯においては速やかな発見ができないことがある。
また、利用者の状態によっては巡回の回数を増やすなどして対応する必要がある。</v>
      </c>
      <c r="BA2" s="16" t="str">
        <f>別紙2事業計画!B56</f>
        <v>利用者の離脱や転落等の早期発見と夜間の巡回における職員の負担軽減。</v>
      </c>
      <c r="BB2" s="150">
        <f>別紙2事業計画!D63</f>
        <v>0</v>
      </c>
      <c r="BC2" s="150">
        <f>別紙2事業計画!E63</f>
        <v>0</v>
      </c>
      <c r="BD2" s="150">
        <f>別紙2事業計画!F63</f>
        <v>0</v>
      </c>
      <c r="BE2" s="150">
        <f>別紙2事業計画!J63</f>
        <v>0</v>
      </c>
      <c r="BF2" s="150">
        <f>別紙2事業計画!D64</f>
        <v>0</v>
      </c>
      <c r="BG2" s="150">
        <f>別紙2事業計画!E64</f>
        <v>0</v>
      </c>
      <c r="BH2" s="150">
        <f>別紙2事業計画!F64</f>
        <v>0</v>
      </c>
      <c r="BI2" s="150">
        <f>別紙2事業計画!J64</f>
        <v>0</v>
      </c>
      <c r="BJ2" s="150">
        <f>別紙2事業計画!D65</f>
        <v>0</v>
      </c>
      <c r="BK2" s="150">
        <f>別紙2事業計画!E65</f>
        <v>0</v>
      </c>
      <c r="BL2" s="150">
        <f>別紙2事業計画!F65</f>
        <v>0</v>
      </c>
      <c r="BM2" s="150">
        <f>別紙2事業計画!J65</f>
        <v>0</v>
      </c>
      <c r="BN2" s="150">
        <f>別紙2事業計画!D66</f>
        <v>2</v>
      </c>
      <c r="BO2" s="150">
        <f>別紙2事業計画!E66</f>
        <v>3</v>
      </c>
      <c r="BP2" s="150">
        <f>別紙2事業計画!F66</f>
        <v>36</v>
      </c>
      <c r="BQ2" s="150">
        <f>別紙2事業計画!J66</f>
        <v>20</v>
      </c>
      <c r="BR2" s="150">
        <f>別紙2事業計画!D67</f>
        <v>0</v>
      </c>
      <c r="BS2" s="150">
        <f>別紙2事業計画!E67</f>
        <v>0</v>
      </c>
      <c r="BT2" s="150">
        <f>別紙2事業計画!F67</f>
        <v>0</v>
      </c>
      <c r="BU2" s="150">
        <f>別紙2事業計画!J67</f>
        <v>0</v>
      </c>
      <c r="BV2" s="150">
        <f>別紙2事業計画!D68</f>
        <v>3</v>
      </c>
      <c r="BW2" s="150">
        <f>別紙2事業計画!E68</f>
        <v>120</v>
      </c>
      <c r="BX2" s="150">
        <f>別紙2事業計画!F68</f>
        <v>1440</v>
      </c>
      <c r="BY2" s="150">
        <f>別紙2事業計画!J68</f>
        <v>15</v>
      </c>
      <c r="BZ2" s="150">
        <f>別紙2事業計画!D69</f>
        <v>0</v>
      </c>
      <c r="CA2" s="150">
        <f>別紙2事業計画!E69</f>
        <v>0</v>
      </c>
      <c r="CB2" s="150">
        <f>別紙2事業計画!F69</f>
        <v>0</v>
      </c>
      <c r="CC2" s="150">
        <f>別紙2事業計画!J69</f>
        <v>0</v>
      </c>
      <c r="CD2" s="150">
        <f>別紙2事業計画!D70</f>
        <v>0</v>
      </c>
      <c r="CE2" s="150">
        <f>別紙2事業計画!E70</f>
        <v>0</v>
      </c>
      <c r="CF2" s="150">
        <f>別紙2事業計画!F70</f>
        <v>0</v>
      </c>
      <c r="CG2" s="150">
        <f>別紙2事業計画!J70</f>
        <v>0</v>
      </c>
      <c r="CH2" s="150">
        <f>別紙2事業計画!D71</f>
        <v>0</v>
      </c>
      <c r="CI2" s="150">
        <f>別紙2事業計画!E71</f>
        <v>0</v>
      </c>
      <c r="CJ2" s="150">
        <f>別紙2事業計画!F71</f>
        <v>0</v>
      </c>
      <c r="CK2" s="150">
        <f>別紙2事業計画!J71</f>
        <v>0</v>
      </c>
      <c r="CL2" s="150">
        <f>別紙2事業計画!D76</f>
        <v>0</v>
      </c>
      <c r="CM2" s="150">
        <f>別紙2事業計画!E76</f>
        <v>0</v>
      </c>
      <c r="CN2" s="150">
        <f>別紙2事業計画!F76</f>
        <v>0</v>
      </c>
      <c r="CO2" s="150">
        <f>別紙2事業計画!J76</f>
        <v>0</v>
      </c>
      <c r="CP2" s="150">
        <f>別紙2事業計画!D77</f>
        <v>0</v>
      </c>
      <c r="CQ2" s="150">
        <f>別紙2事業計画!E77</f>
        <v>0</v>
      </c>
      <c r="CR2" s="150">
        <f>別紙2事業計画!F77</f>
        <v>0</v>
      </c>
      <c r="CS2" s="150">
        <f>別紙2事業計画!J77</f>
        <v>0</v>
      </c>
      <c r="CT2" s="150">
        <f>別紙2事業計画!D78</f>
        <v>0</v>
      </c>
      <c r="CU2" s="150">
        <f>別紙2事業計画!E78</f>
        <v>0</v>
      </c>
      <c r="CV2" s="150">
        <f>別紙2事業計画!F78</f>
        <v>0</v>
      </c>
      <c r="CW2" s="150">
        <f>別紙2事業計画!J78</f>
        <v>0</v>
      </c>
      <c r="CX2" s="150">
        <f>別紙2事業計画!D79</f>
        <v>2</v>
      </c>
      <c r="CY2" s="150">
        <f>別紙2事業計画!E79</f>
        <v>3</v>
      </c>
      <c r="CZ2" s="150">
        <f>別紙2事業計画!F79</f>
        <v>36</v>
      </c>
      <c r="DA2" s="150">
        <f>別紙2事業計画!J79</f>
        <v>20</v>
      </c>
      <c r="DB2" s="150">
        <f>別紙2事業計画!D80</f>
        <v>0</v>
      </c>
      <c r="DC2" s="150">
        <f>別紙2事業計画!E80</f>
        <v>0</v>
      </c>
      <c r="DD2" s="150">
        <f>別紙2事業計画!F80</f>
        <v>0</v>
      </c>
      <c r="DE2" s="150">
        <f>別紙2事業計画!J80</f>
        <v>0</v>
      </c>
      <c r="DF2" s="150">
        <f>別紙2事業計画!D81</f>
        <v>3</v>
      </c>
      <c r="DG2" s="150">
        <f>別紙2事業計画!E81</f>
        <v>90</v>
      </c>
      <c r="DH2" s="150">
        <f>別紙2事業計画!F81</f>
        <v>1080</v>
      </c>
      <c r="DI2" s="150">
        <f>別紙2事業計画!J81</f>
        <v>15</v>
      </c>
      <c r="DJ2" s="150">
        <f>別紙2事業計画!D82</f>
        <v>0</v>
      </c>
      <c r="DK2" s="150">
        <f>別紙2事業計画!E82</f>
        <v>0</v>
      </c>
      <c r="DL2" s="150">
        <f>別紙2事業計画!F82</f>
        <v>0</v>
      </c>
      <c r="DM2" s="150">
        <f>別紙2事業計画!J82</f>
        <v>0</v>
      </c>
      <c r="DN2" s="150">
        <f>別紙2事業計画!D83</f>
        <v>1</v>
      </c>
      <c r="DO2" s="150">
        <f>別紙2事業計画!E83</f>
        <v>25</v>
      </c>
      <c r="DP2" s="150">
        <f>別紙2事業計画!F83</f>
        <v>300</v>
      </c>
      <c r="DQ2" s="150">
        <f>別紙2事業計画!J83</f>
        <v>10</v>
      </c>
      <c r="DR2" s="150">
        <f>別紙2事業計画!D84</f>
        <v>0</v>
      </c>
      <c r="DS2" s="150">
        <f>別紙2事業計画!E84</f>
        <v>0</v>
      </c>
      <c r="DT2" s="150">
        <f>別紙2事業計画!F84</f>
        <v>0</v>
      </c>
      <c r="DU2" s="150">
        <f>別紙2事業計画!J84</f>
        <v>0</v>
      </c>
      <c r="DV2" s="17">
        <f>別紙2事業計画!L88</f>
        <v>0.19927536231884058</v>
      </c>
      <c r="DW2" s="151">
        <f>別紙2事業計画!B94</f>
        <v>0</v>
      </c>
      <c r="DX2" s="18">
        <f>別紙3積算内訳!D10</f>
        <v>10</v>
      </c>
      <c r="DY2" s="18">
        <f>別紙3積算内訳!D11</f>
        <v>18</v>
      </c>
      <c r="DZ2" s="16" t="str">
        <f>別紙3積算内訳!C22</f>
        <v>離床センサー　B011</v>
      </c>
      <c r="EA2" s="16">
        <f>別紙3積算内訳!K22</f>
        <v>10</v>
      </c>
      <c r="EB2" s="16" t="str">
        <f>別紙3積算内訳!L22</f>
        <v>台</v>
      </c>
      <c r="EC2" s="19">
        <f>別紙3積算内訳!M22</f>
        <v>110000</v>
      </c>
      <c r="ED2" s="19">
        <f>別紙3積算内訳!P22</f>
        <v>1100000</v>
      </c>
      <c r="EE2" s="19">
        <f>別紙3積算内訳!S22</f>
        <v>0</v>
      </c>
      <c r="EF2" s="16">
        <f>別紙3積算内訳!C23</f>
        <v>0</v>
      </c>
      <c r="EG2" s="16">
        <f>別紙3積算内訳!K23</f>
        <v>0</v>
      </c>
      <c r="EH2" s="16" t="str">
        <f>別紙3積算内訳!L23</f>
        <v>個</v>
      </c>
      <c r="EI2" s="19">
        <f>別紙3積算内訳!M23</f>
        <v>0</v>
      </c>
      <c r="EJ2" s="19">
        <f>別紙3積算内訳!P23</f>
        <v>0</v>
      </c>
      <c r="EK2" s="19">
        <f>別紙3積算内訳!S23</f>
        <v>0</v>
      </c>
      <c r="EL2" s="16">
        <f>別紙3積算内訳!C24</f>
        <v>0</v>
      </c>
      <c r="EM2" s="16">
        <f>別紙3積算内訳!K24</f>
        <v>0</v>
      </c>
      <c r="EN2" s="16" t="str">
        <f>別紙3積算内訳!L24</f>
        <v>台</v>
      </c>
      <c r="EO2" s="19">
        <f>別紙3積算内訳!M24</f>
        <v>0</v>
      </c>
      <c r="EP2" s="19">
        <f>別紙3積算内訳!P24</f>
        <v>0</v>
      </c>
      <c r="EQ2" s="19">
        <f>別紙3積算内訳!S24</f>
        <v>0</v>
      </c>
      <c r="ER2" s="16">
        <f>別紙3積算内訳!C25</f>
        <v>0</v>
      </c>
      <c r="ES2" s="16">
        <f>別紙3積算内訳!K25</f>
        <v>0</v>
      </c>
      <c r="ET2" s="16" t="str">
        <f>別紙3積算内訳!L25</f>
        <v>台</v>
      </c>
      <c r="EU2" s="19">
        <f>別紙3積算内訳!M25</f>
        <v>0</v>
      </c>
      <c r="EV2" s="19">
        <f>別紙3積算内訳!P25</f>
        <v>0</v>
      </c>
      <c r="EW2" s="19">
        <f>別紙3積算内訳!S25</f>
        <v>0</v>
      </c>
      <c r="EX2" s="16">
        <f>別紙3積算内訳!C26</f>
        <v>0</v>
      </c>
      <c r="EY2" s="16">
        <f>別紙3積算内訳!K26</f>
        <v>0</v>
      </c>
      <c r="EZ2" s="16" t="str">
        <f>別紙3積算内訳!L26</f>
        <v>台</v>
      </c>
      <c r="FA2" s="19">
        <f>別紙3積算内訳!M26</f>
        <v>0</v>
      </c>
      <c r="FB2" s="19">
        <f>別紙3積算内訳!P26</f>
        <v>0</v>
      </c>
      <c r="FC2" s="19">
        <f>別紙3積算内訳!S26</f>
        <v>0</v>
      </c>
      <c r="FD2" s="16">
        <f>別紙3積算内訳!C27</f>
        <v>0</v>
      </c>
      <c r="FE2" s="16">
        <f>別紙3積算内訳!K27</f>
        <v>0</v>
      </c>
      <c r="FF2" s="16" t="str">
        <f>別紙3積算内訳!L27</f>
        <v>台</v>
      </c>
      <c r="FG2" s="19">
        <f>別紙3積算内訳!M27</f>
        <v>0</v>
      </c>
      <c r="FH2" s="19">
        <f>別紙3積算内訳!P27</f>
        <v>0</v>
      </c>
      <c r="FI2" s="19">
        <f>別紙3積算内訳!S27</f>
        <v>0</v>
      </c>
      <c r="FJ2" s="16">
        <f>別紙3積算内訳!C28</f>
        <v>0</v>
      </c>
      <c r="FK2" s="16">
        <f>別紙3積算内訳!K28</f>
        <v>0</v>
      </c>
      <c r="FL2" s="16" t="str">
        <f>別紙3積算内訳!L28</f>
        <v>台</v>
      </c>
      <c r="FM2" s="19">
        <f>別紙3積算内訳!M28</f>
        <v>0</v>
      </c>
      <c r="FN2" s="19">
        <f>別紙3積算内訳!P28</f>
        <v>0</v>
      </c>
      <c r="FO2" s="19">
        <f>別紙3積算内訳!S28</f>
        <v>0</v>
      </c>
      <c r="FP2" s="16">
        <f>別紙3積算内訳!C29</f>
        <v>0</v>
      </c>
      <c r="FQ2" s="16">
        <f>別紙3積算内訳!K29</f>
        <v>0</v>
      </c>
      <c r="FR2" s="16" t="str">
        <f>別紙3積算内訳!L29</f>
        <v>台</v>
      </c>
      <c r="FS2" s="19">
        <f>別紙3積算内訳!M29</f>
        <v>0</v>
      </c>
      <c r="FT2" s="19">
        <f>別紙3積算内訳!P29</f>
        <v>0</v>
      </c>
      <c r="FU2" s="19">
        <f>別紙3積算内訳!S29</f>
        <v>0</v>
      </c>
      <c r="FV2" s="16">
        <f>別紙3積算内訳!C30</f>
        <v>0</v>
      </c>
      <c r="FW2" s="16">
        <f>別紙3積算内訳!K30</f>
        <v>0</v>
      </c>
      <c r="FX2" s="16" t="str">
        <f>別紙3積算内訳!L30</f>
        <v>台</v>
      </c>
      <c r="FY2" s="19">
        <f>別紙3積算内訳!M30</f>
        <v>0</v>
      </c>
      <c r="FZ2" s="19">
        <f>別紙3積算内訳!P30</f>
        <v>0</v>
      </c>
      <c r="GA2" s="19">
        <f>別紙3積算内訳!S30</f>
        <v>0</v>
      </c>
      <c r="GB2" s="16">
        <f>別紙3積算内訳!C31</f>
        <v>0</v>
      </c>
      <c r="GC2" s="16">
        <f>別紙3積算内訳!K31</f>
        <v>0</v>
      </c>
      <c r="GD2" s="16" t="str">
        <f>別紙3積算内訳!L31</f>
        <v>台</v>
      </c>
      <c r="GE2" s="19">
        <f>別紙3積算内訳!M31</f>
        <v>0</v>
      </c>
      <c r="GF2" s="19">
        <f>別紙3積算内訳!P31</f>
        <v>0</v>
      </c>
      <c r="GG2" s="19">
        <f>別紙3積算内訳!S31</f>
        <v>0</v>
      </c>
      <c r="GH2" s="19">
        <f>別紙3積算内訳!P32</f>
        <v>1100000</v>
      </c>
      <c r="GI2" s="19">
        <f>別紙3積算内訳!S32</f>
        <v>0</v>
      </c>
      <c r="GJ2" s="19">
        <f>別紙3積算内訳!G19</f>
        <v>0</v>
      </c>
      <c r="GK2" s="19" t="str">
        <f>別紙3積算内訳!B45</f>
        <v>無線アクセスポイント</v>
      </c>
      <c r="GL2" s="19">
        <f>別紙3積算内訳!C45</f>
        <v>0</v>
      </c>
      <c r="GM2" s="19" t="str">
        <f>別紙3積算内訳!B46</f>
        <v>LAN敷設工事</v>
      </c>
      <c r="GN2" s="19">
        <f>別紙3積算内訳!C46</f>
        <v>0</v>
      </c>
      <c r="GO2" s="19">
        <f>別紙3積算内訳!B47</f>
        <v>0</v>
      </c>
      <c r="GP2" s="19">
        <f>別紙3積算内訳!C47</f>
        <v>0</v>
      </c>
      <c r="GQ2" s="19">
        <f>別紙3積算内訳!B48</f>
        <v>0</v>
      </c>
      <c r="GR2" s="19">
        <f>別紙3積算内訳!C48</f>
        <v>0</v>
      </c>
      <c r="GS2" s="19">
        <f>別紙3積算内訳!B49</f>
        <v>0</v>
      </c>
      <c r="GT2" s="19">
        <f>別紙3積算内訳!C49</f>
        <v>0</v>
      </c>
      <c r="GU2" s="19">
        <f>別紙3積算内訳!G50</f>
        <v>880000</v>
      </c>
      <c r="GV2" s="19">
        <f>別紙3積算内訳!D52</f>
        <v>0</v>
      </c>
      <c r="GW2" s="19">
        <f>GH2+GI2-GJ2</f>
        <v>1100000</v>
      </c>
      <c r="GX2" s="143" t="s">
        <v>341</v>
      </c>
      <c r="GY2" s="143" t="s">
        <v>341</v>
      </c>
      <c r="GZ2" s="143" t="s">
        <v>341</v>
      </c>
      <c r="HA2" s="143" t="s">
        <v>341</v>
      </c>
      <c r="HB2" s="19">
        <f>GU2</f>
        <v>880000</v>
      </c>
      <c r="HC2" s="143" t="s">
        <v>341</v>
      </c>
      <c r="HD2" s="143" t="s">
        <v>341</v>
      </c>
      <c r="HE2" s="143" t="s">
        <v>341</v>
      </c>
      <c r="HF2" s="143" t="s">
        <v>341</v>
      </c>
    </row>
  </sheetData>
  <sheetProtection sheet="1" selectLockedCells="1" selectUnlockedCells="1"/>
  <phoneticPr fontId="1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D20C8F5-B162-4CF1-A83B-94B08B40DCEB}">
  <ds:schemaRefs>
    <ds:schemaRef ds:uri="http://purl.org/dc/terms/"/>
    <ds:schemaRef ds:uri="http://www.w3.org/XML/1998/namespace"/>
    <ds:schemaRef ds:uri="http://schemas.microsoft.com/office/2006/documentManagement/types"/>
    <ds:schemaRef ds:uri="http://purl.org/dc/elements/1.1/"/>
    <ds:schemaRef ds:uri="9302029e-8bbc-4893-b767-4a248ffcb74e"/>
    <ds:schemaRef ds:uri="http://purl.org/dc/dcmitype/"/>
    <ds:schemaRef ds:uri="http://schemas.microsoft.com/office/2006/metadata/properties"/>
    <ds:schemaRef ds:uri="http://schemas.openxmlformats.org/package/2006/metadata/core-properties"/>
    <ds:schemaRef ds:uri="8B97BE19-CDDD-400E-817A-CFDD13F7EC12"/>
    <ds:schemaRef ds:uri="http://schemas.microsoft.com/office/infopath/2007/PartnerControls"/>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別紙2事業計画</vt:lpstr>
      <vt:lpstr>別紙3積算内訳</vt:lpstr>
      <vt:lpstr>集計用</vt:lpstr>
      <vt:lpstr>別紙2事業計画!Print_Area</vt:lpstr>
      <vt:lpstr>別紙3積算内訳!Print_Area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2024-06-03T07:00:04Z</cp:lastPrinted>
  <dcterms:created xsi:type="dcterms:W3CDTF">2006-04-10T04:26:56Z</dcterms:created>
  <dcterms:modified xsi:type="dcterms:W3CDTF">2024-06-05T07:12:46Z</dcterms:modified>
</cp:coreProperties>
</file>