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460" activeTab="17"/>
  </bookViews>
  <sheets>
    <sheet name="千葉市（農集）" sheetId="1" r:id="rId1"/>
    <sheet name="茂原市（農集）" sheetId="2" r:id="rId2"/>
    <sheet name="成田市（農集）" sheetId="3" r:id="rId3"/>
    <sheet name="佐倉市（農集）" sheetId="4" r:id="rId4"/>
    <sheet name="東金市（農集）" sheetId="5" r:id="rId5"/>
    <sheet name="旭市（農集）" sheetId="6" r:id="rId6"/>
    <sheet name="市原市（農集）" sheetId="7" r:id="rId7"/>
    <sheet name="君津市（農集）" sheetId="8" r:id="rId8"/>
    <sheet name="袖ケ浦市（農集）" sheetId="9" r:id="rId9"/>
    <sheet name="香取市（農集）" sheetId="10" r:id="rId10"/>
    <sheet name="山武市（農集）" sheetId="11" r:id="rId11"/>
    <sheet name="多古町（農集）" sheetId="12" r:id="rId12"/>
    <sheet name="大網白里町（農集）" sheetId="13" r:id="rId13"/>
    <sheet name="九十九里町（農集）" sheetId="14" r:id="rId14"/>
    <sheet name="芝山町（農集）" sheetId="15" r:id="rId15"/>
    <sheet name="横芝光町（農集）" sheetId="16" r:id="rId16"/>
    <sheet name="一宮町（農集）" sheetId="17" r:id="rId17"/>
    <sheet name="睦沢町（農集）" sheetId="18" r:id="rId18"/>
    <sheet name="長柄町（農集）" sheetId="19" r:id="rId19"/>
    <sheet name="長南町（農集）" sheetId="20" r:id="rId20"/>
    <sheet name="睦沢町（地域）" sheetId="21" r:id="rId21"/>
    <sheet name="長柄町（地域）" sheetId="22" r:id="rId22"/>
  </sheets>
  <definedNames>
    <definedName name="_xlnm.Print_Area" localSheetId="5">'旭市（農集）'!$A$1:$Q$55</definedName>
    <definedName name="_xlnm.Print_Area" localSheetId="16">'一宮町（農集）'!$A$1:$Q$55</definedName>
    <definedName name="_xlnm.Print_Area" localSheetId="15">'横芝光町（農集）'!$A$1:$Q$55</definedName>
    <definedName name="_xlnm.Print_Area" localSheetId="13">'九十九里町（農集）'!$A$1:$Q$55</definedName>
    <definedName name="_xlnm.Print_Area" localSheetId="7">'君津市（農集）'!$A$1:$Q$55</definedName>
    <definedName name="_xlnm.Print_Area" localSheetId="9">'香取市（農集）'!$A$1:$Q$55</definedName>
    <definedName name="_xlnm.Print_Area" localSheetId="3">'佐倉市（農集）'!$A$1:$Q$55</definedName>
    <definedName name="_xlnm.Print_Area" localSheetId="10">'山武市（農集）'!$A$1:$Q$55</definedName>
    <definedName name="_xlnm.Print_Area" localSheetId="6">'市原市（農集）'!$A$1:$Q$55</definedName>
    <definedName name="_xlnm.Print_Area" localSheetId="14">'芝山町（農集）'!$A$1:$Q$55</definedName>
    <definedName name="_xlnm.Print_Area" localSheetId="2">'成田市（農集）'!$A$1:$Q$55</definedName>
    <definedName name="_xlnm.Print_Area" localSheetId="0">'千葉市（農集）'!$A$1:$Q$55</definedName>
    <definedName name="_xlnm.Print_Area" localSheetId="8">'袖ケ浦市（農集）'!$A$1:$Q$55</definedName>
    <definedName name="_xlnm.Print_Area" localSheetId="11">'多古町（農集）'!$A$1:$Q$55</definedName>
    <definedName name="_xlnm.Print_Area" localSheetId="12">'大網白里町（農集）'!$A$1:$Q$55</definedName>
    <definedName name="_xlnm.Print_Area" localSheetId="19">'長南町（農集）'!$A$1:$Q$55</definedName>
    <definedName name="_xlnm.Print_Area" localSheetId="21">'長柄町（地域）'!$A$1:$Q$55</definedName>
    <definedName name="_xlnm.Print_Area" localSheetId="18">'長柄町（農集）'!$A$1:$Q$55</definedName>
    <definedName name="_xlnm.Print_Area" localSheetId="4">'東金市（農集）'!$A$1:$Q$55</definedName>
    <definedName name="_xlnm.Print_Area" localSheetId="20">'睦沢町（地域）'!$A$1:$Q$55</definedName>
    <definedName name="_xlnm.Print_Area" localSheetId="17">'睦沢町（農集）'!$A$1:$Q$55</definedName>
    <definedName name="_xlnm.Print_Area" localSheetId="1">'茂原市（農集）'!$A$1:$Q$55</definedName>
    <definedName name="下水道事業の経営状況_法非適___公共・特定・特環・農集・地域排水">#REF!</definedName>
  </definedNames>
  <calcPr fullCalcOnLoad="1"/>
</workbook>
</file>

<file path=xl/sharedStrings.xml><?xml version="1.0" encoding="utf-8"?>
<sst xmlns="http://schemas.openxmlformats.org/spreadsheetml/2006/main" count="3288" uniqueCount="231">
  <si>
    <t>（金額：千円）</t>
  </si>
  <si>
    <t>建設事業開始年月日</t>
  </si>
  <si>
    <t>現在排水区域内人口（人）</t>
  </si>
  <si>
    <t>現在水洗便所設置済人口（人）</t>
  </si>
  <si>
    <t>市街地面積（ｈａ）</t>
  </si>
  <si>
    <t>現在排水区域面積（ｈａ）</t>
  </si>
  <si>
    <t>総事業費（千円）</t>
  </si>
  <si>
    <t>同上財源</t>
  </si>
  <si>
    <t>国庫補助金（千円）</t>
  </si>
  <si>
    <t>企業債（千円）</t>
  </si>
  <si>
    <t>受益者負担金(千円）</t>
  </si>
  <si>
    <t>その他（千円）</t>
  </si>
  <si>
    <t>補助対象事業費（千円）</t>
  </si>
  <si>
    <t>排除方式</t>
  </si>
  <si>
    <t>下水処理の方法</t>
  </si>
  <si>
    <t>終末処理場数（ケ所）</t>
  </si>
  <si>
    <t>現在一日処理能力</t>
  </si>
  <si>
    <t>現在一日最大処理量</t>
  </si>
  <si>
    <t>有収率（Ｂ/Ａ×100）（％）</t>
  </si>
  <si>
    <t>雨水処理費</t>
  </si>
  <si>
    <t>汚水処理費</t>
  </si>
  <si>
    <t>維持管理費</t>
  </si>
  <si>
    <t>資本費</t>
  </si>
  <si>
    <t>その他</t>
  </si>
  <si>
    <t>計</t>
  </si>
  <si>
    <t>算定基礎</t>
  </si>
  <si>
    <t>現行料金実施年月日</t>
  </si>
  <si>
    <t>負担率（％）</t>
  </si>
  <si>
    <t>徴収実施年月日</t>
  </si>
  <si>
    <t>職員数</t>
  </si>
  <si>
    <t>損益勘定所属職員（人）</t>
  </si>
  <si>
    <t>資本勘定所属職員（人）</t>
  </si>
  <si>
    <t>計（人）</t>
  </si>
  <si>
    <t>職員給与費</t>
  </si>
  <si>
    <t>料金収入</t>
  </si>
  <si>
    <t>雨水処理負担金</t>
  </si>
  <si>
    <t>受託工事収益</t>
  </si>
  <si>
    <t>受託工事費</t>
  </si>
  <si>
    <t>支払利息</t>
  </si>
  <si>
    <t>基準内繰入金</t>
  </si>
  <si>
    <t>積立金</t>
  </si>
  <si>
    <t>うち</t>
  </si>
  <si>
    <t>受益者    負担金</t>
  </si>
  <si>
    <t>　普及状況</t>
  </si>
  <si>
    <t>　事業費</t>
  </si>
  <si>
    <t>　処理場等</t>
  </si>
  <si>
    <t>　費用分析</t>
  </si>
  <si>
    <t>　料金</t>
  </si>
  <si>
    <t>　収益的収支</t>
  </si>
  <si>
    <t>　使用料</t>
  </si>
  <si>
    <t>項　目　　　　　　　　年　度</t>
  </si>
  <si>
    <t>（団体名）　　　　　　　　　　　　　</t>
  </si>
  <si>
    <t>B/A</t>
  </si>
  <si>
    <t>Ｉ</t>
  </si>
  <si>
    <t>行政区域内人口（人）</t>
  </si>
  <si>
    <t>現在処理区域内人口（人）</t>
  </si>
  <si>
    <t>普及率（％）</t>
  </si>
  <si>
    <t xml:space="preserve">営業収益 </t>
  </si>
  <si>
    <t>営業費用</t>
  </si>
  <si>
    <t>晴天時（m3）</t>
  </si>
  <si>
    <t>雨天時（m3/分）</t>
  </si>
  <si>
    <t>現在一日平均晴天時処理量（m3）</t>
  </si>
  <si>
    <t>家庭用20m3/月使用料（円）</t>
  </si>
  <si>
    <t>使用料単価（円/m3）</t>
  </si>
  <si>
    <t>処理原価（円/m3）</t>
  </si>
  <si>
    <t>維持管理費（円/m3）</t>
  </si>
  <si>
    <t>資本費（円/m3）</t>
  </si>
  <si>
    <t>下水管布設延長（ｋｍ）</t>
  </si>
  <si>
    <t>水洗化率（％）</t>
  </si>
  <si>
    <t>総収益</t>
  </si>
  <si>
    <t>Ａ</t>
  </si>
  <si>
    <t>繰入金</t>
  </si>
  <si>
    <t>総費用</t>
  </si>
  <si>
    <t>収支差引（Ａ-Ｂ）</t>
  </si>
  <si>
    <t>Ｃ</t>
  </si>
  <si>
    <t>資本的収支</t>
  </si>
  <si>
    <t>資本的収入</t>
  </si>
  <si>
    <t>Ｄ</t>
  </si>
  <si>
    <t>資本的支出</t>
  </si>
  <si>
    <t>Ｅ</t>
  </si>
  <si>
    <t>建設改良費</t>
  </si>
  <si>
    <t>地方債償還金</t>
  </si>
  <si>
    <t>Ｆ</t>
  </si>
  <si>
    <t>収支差引（Ｄ-Ｅ）</t>
  </si>
  <si>
    <t>Ｇ</t>
  </si>
  <si>
    <t>収支再差引（Ｃ+Ｇ）</t>
  </si>
  <si>
    <t>前年度からの繰越金</t>
  </si>
  <si>
    <t>前年度繰上充用金</t>
  </si>
  <si>
    <t>形式収支（Ｈ-Ｉ+Ｊ-Ｋ）</t>
  </si>
  <si>
    <t>翌年度繰越すべき財源</t>
  </si>
  <si>
    <t>実質収支（Ｌ-Ｍ）</t>
  </si>
  <si>
    <t>供用開始年月日</t>
  </si>
  <si>
    <t>地方債</t>
  </si>
  <si>
    <t>Ｈ</t>
  </si>
  <si>
    <t>Ｊ</t>
  </si>
  <si>
    <t>Ｋ</t>
  </si>
  <si>
    <t>Ｌ</t>
  </si>
  <si>
    <t>Ｍ</t>
  </si>
  <si>
    <t>Ｎ</t>
  </si>
  <si>
    <t>当年度繰入金合計</t>
  </si>
  <si>
    <t>内訳</t>
  </si>
  <si>
    <t>建設利息</t>
  </si>
  <si>
    <t>地方債現在高</t>
  </si>
  <si>
    <t>現在処理区域面積（ｈａ）</t>
  </si>
  <si>
    <t>　うち</t>
  </si>
  <si>
    <t>Ａ</t>
  </si>
  <si>
    <t>Ｂ</t>
  </si>
  <si>
    <t>Ｃ</t>
  </si>
  <si>
    <t>C/B</t>
  </si>
  <si>
    <t>Ａ</t>
  </si>
  <si>
    <t>Ｂ</t>
  </si>
  <si>
    <t>うち</t>
  </si>
  <si>
    <t>　うち</t>
  </si>
  <si>
    <t>うち</t>
  </si>
  <si>
    <t>うち</t>
  </si>
  <si>
    <t>うち</t>
  </si>
  <si>
    <t>年間総処理水量（m3）</t>
  </si>
  <si>
    <t>雨水処理水量（m3）</t>
  </si>
  <si>
    <t>汚水処理水量（m3）</t>
  </si>
  <si>
    <t>年間有収水量（m3）</t>
  </si>
  <si>
    <t>収益的収支比率（％） A/(B+F)</t>
  </si>
  <si>
    <t>赤字比率（％） N&lt;0⇒N/(p-q)</t>
  </si>
  <si>
    <t>合流管比率</t>
  </si>
  <si>
    <t>平成20年度</t>
  </si>
  <si>
    <t>平成21年度</t>
  </si>
  <si>
    <t>p</t>
  </si>
  <si>
    <t>q</t>
  </si>
  <si>
    <t>Ｂ</t>
  </si>
  <si>
    <t>うち</t>
  </si>
  <si>
    <t>戸当たり単価（円）</t>
  </si>
  <si>
    <t>平成22年度</t>
  </si>
  <si>
    <t>下水道事業の経営状況（法非適）　（農集）</t>
  </si>
  <si>
    <t>分流式</t>
  </si>
  <si>
    <t>単独処理</t>
  </si>
  <si>
    <t>戸数均等割・人数割</t>
  </si>
  <si>
    <t>（団体名）　千葉市　　　　　　　　　　　　</t>
  </si>
  <si>
    <t>（団体名）　　茂原市　　　　　　　　　　　</t>
  </si>
  <si>
    <t>単独高度</t>
  </si>
  <si>
    <t>従量性・累進制・定額制</t>
  </si>
  <si>
    <t>Ａ</t>
  </si>
  <si>
    <t>　うち</t>
  </si>
  <si>
    <t>p</t>
  </si>
  <si>
    <t>Ａ</t>
  </si>
  <si>
    <t>うち</t>
  </si>
  <si>
    <t>Ｂ</t>
  </si>
  <si>
    <t>q</t>
  </si>
  <si>
    <t>Ｃ</t>
  </si>
  <si>
    <t>Ｂ</t>
  </si>
  <si>
    <t>C/B</t>
  </si>
  <si>
    <t>　うち</t>
  </si>
  <si>
    <t>うち</t>
  </si>
  <si>
    <t>Ｃ</t>
  </si>
  <si>
    <t>Ｄ</t>
  </si>
  <si>
    <t>Ｅ</t>
  </si>
  <si>
    <t>うち</t>
  </si>
  <si>
    <t>Ｆ</t>
  </si>
  <si>
    <t>Ｇ</t>
  </si>
  <si>
    <t>Ｈ</t>
  </si>
  <si>
    <t>Ｊ</t>
  </si>
  <si>
    <t>Ｋ</t>
  </si>
  <si>
    <t>Ｌ</t>
  </si>
  <si>
    <t>Ｍ</t>
  </si>
  <si>
    <t>Ｎ</t>
  </si>
  <si>
    <t>Ａ</t>
  </si>
  <si>
    <t>Ｂ</t>
  </si>
  <si>
    <t>うち</t>
  </si>
  <si>
    <t>うち</t>
  </si>
  <si>
    <t>うち</t>
  </si>
  <si>
    <t>単独高級</t>
  </si>
  <si>
    <t>定額制</t>
  </si>
  <si>
    <t>Ｂ</t>
  </si>
  <si>
    <t>（団体名）　　　佐倉市　　　　　　　　　　</t>
  </si>
  <si>
    <t>従量累進性</t>
  </si>
  <si>
    <t>Ｂ</t>
  </si>
  <si>
    <t>（団体名）　　　東金市　　　　　　　　　　</t>
  </si>
  <si>
    <t>Ｂ</t>
  </si>
  <si>
    <t>従量制
累進制</t>
  </si>
  <si>
    <t>（団体名）　　旭市　　　　　　　　　</t>
  </si>
  <si>
    <t>定額制</t>
  </si>
  <si>
    <t>Ｂ</t>
  </si>
  <si>
    <t>（団体名）　市原市　　　　　　　　　</t>
  </si>
  <si>
    <t>定額制</t>
  </si>
  <si>
    <t>250,000(戸当り)</t>
  </si>
  <si>
    <t>Ｂ</t>
  </si>
  <si>
    <t>従量累進制</t>
  </si>
  <si>
    <t>戸当たり単価（円）</t>
  </si>
  <si>
    <t>Ｂ</t>
  </si>
  <si>
    <t>（団体名）　　君津市　　　　　　　　　　</t>
  </si>
  <si>
    <t>（団体名）　袖ケ浦市　　　　　　　　　　　　　</t>
  </si>
  <si>
    <t>Ｂ</t>
  </si>
  <si>
    <t>Ｂ</t>
  </si>
  <si>
    <t>（団体名）　　山武市　　　　　　　　　　　</t>
  </si>
  <si>
    <t>Ｂ</t>
  </si>
  <si>
    <t>（団体名）多古町　　　　　　　　　　　　　</t>
  </si>
  <si>
    <t>従量制、定額制</t>
  </si>
  <si>
    <t>Ｂ</t>
  </si>
  <si>
    <t>従量制、定額制</t>
  </si>
  <si>
    <t>累進制</t>
  </si>
  <si>
    <t>累進制</t>
  </si>
  <si>
    <t>Ｂ</t>
  </si>
  <si>
    <t>（団体名）　大網白里町　　　　　　</t>
  </si>
  <si>
    <t>（団体名）九十九里町　　　　　　　　　　　　　</t>
  </si>
  <si>
    <t>従量制</t>
  </si>
  <si>
    <t>H.10.3.19</t>
  </si>
  <si>
    <t>Ｂ</t>
  </si>
  <si>
    <t>（団体名）芝山町　　　　　　　　　　　　　</t>
  </si>
  <si>
    <t>定額</t>
  </si>
  <si>
    <t>Ｂ</t>
  </si>
  <si>
    <t>Ｂ</t>
  </si>
  <si>
    <t>（団体名）　　横芝光町　　　　　　　　　　　</t>
  </si>
  <si>
    <t>（団体名）　一宮町　　　　　　　　　　　　　</t>
  </si>
  <si>
    <t>Ｂ</t>
  </si>
  <si>
    <t>下水道事業の経営状況（法非適）　（農集）</t>
  </si>
  <si>
    <t>従量･定額制</t>
  </si>
  <si>
    <t>Ｂ</t>
  </si>
  <si>
    <t>従量･定額制</t>
  </si>
  <si>
    <t>戸割・人頭割・汚水量</t>
  </si>
  <si>
    <t>Ｂ</t>
  </si>
  <si>
    <t>従量・定額制</t>
  </si>
  <si>
    <t>従量・定額制</t>
  </si>
  <si>
    <t>Ｂ</t>
  </si>
  <si>
    <t>下水道事業の経営状況（法非適）　（地域排水）</t>
  </si>
  <si>
    <t>Ｂ</t>
  </si>
  <si>
    <t>従量制・定額制</t>
  </si>
  <si>
    <t>Ｂ</t>
  </si>
  <si>
    <t>（団体名）　香取市　</t>
  </si>
  <si>
    <t>（団体名）　　　睦沢町　　　　　　　　　　</t>
  </si>
  <si>
    <t>長柄町　　　</t>
  </si>
  <si>
    <t>（団体名）　長南町　　　　　　　　</t>
  </si>
  <si>
    <t>（団体名）　　長柄町　　　　　　　　　</t>
  </si>
  <si>
    <t>（団体名）　成田市　　　　　　　　　　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</si>
</sst>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.0%"/>
    <numFmt numFmtId="179" formatCode="[$-411]ggge&quot;年&quot;m&quot;月&quot;d&quot;日&quot;;@"/>
    <numFmt numFmtId="180" formatCode="#,##0.00;&quot;▲ &quot;#,##0.00"/>
    <numFmt numFmtId="181" formatCode="#,##0_ "/>
    <numFmt numFmtId="182" formatCode="[$-411]ge\.m\.d;@"/>
    <numFmt numFmtId="183" formatCode="0.000_ "/>
    <numFmt numFmtId="184" formatCode="0.00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_ "/>
    <numFmt numFmtId="191" formatCode="0.0_ "/>
    <numFmt numFmtId="192" formatCode="mmm\-yyyy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b/>
      <sz val="16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2"/>
      <name val="ＭＳ 明朝"/>
      <family val="1"/>
    </font>
    <font>
      <sz val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7" fillId="0" borderId="0">
      <alignment/>
      <protection/>
    </xf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85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181" fontId="2" fillId="0" borderId="18" xfId="0" applyNumberFormat="1" applyFont="1" applyFill="1" applyBorder="1" applyAlignment="1">
      <alignment vertical="center"/>
    </xf>
    <xf numFmtId="181" fontId="2" fillId="0" borderId="19" xfId="0" applyNumberFormat="1" applyFont="1" applyFill="1" applyBorder="1" applyAlignment="1">
      <alignment vertical="center"/>
    </xf>
    <xf numFmtId="181" fontId="2" fillId="0" borderId="2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/>
    </xf>
    <xf numFmtId="181" fontId="2" fillId="0" borderId="11" xfId="0" applyNumberFormat="1" applyFont="1" applyFill="1" applyBorder="1" applyAlignment="1">
      <alignment vertical="center"/>
    </xf>
    <xf numFmtId="181" fontId="2" fillId="0" borderId="21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21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left"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 indent="1"/>
    </xf>
    <xf numFmtId="0" fontId="2" fillId="0" borderId="27" xfId="0" applyFont="1" applyFill="1" applyBorder="1" applyAlignment="1">
      <alignment horizontal="left"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181" fontId="2" fillId="0" borderId="22" xfId="0" applyNumberFormat="1" applyFont="1" applyFill="1" applyBorder="1" applyAlignment="1">
      <alignment vertical="center"/>
    </xf>
    <xf numFmtId="181" fontId="2" fillId="0" borderId="23" xfId="0" applyNumberFormat="1" applyFont="1" applyFill="1" applyBorder="1" applyAlignment="1">
      <alignment vertical="center"/>
    </xf>
    <xf numFmtId="181" fontId="2" fillId="0" borderId="17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/>
    </xf>
    <xf numFmtId="180" fontId="2" fillId="0" borderId="22" xfId="0" applyNumberFormat="1" applyFont="1" applyFill="1" applyBorder="1" applyAlignment="1">
      <alignment vertical="center"/>
    </xf>
    <xf numFmtId="180" fontId="2" fillId="0" borderId="23" xfId="0" applyNumberFormat="1" applyFont="1" applyFill="1" applyBorder="1" applyAlignment="1">
      <alignment vertical="center"/>
    </xf>
    <xf numFmtId="180" fontId="2" fillId="0" borderId="17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81" fontId="2" fillId="0" borderId="3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178" fontId="2" fillId="0" borderId="30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181" fontId="2" fillId="0" borderId="32" xfId="0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178" fontId="2" fillId="0" borderId="28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182" fontId="2" fillId="0" borderId="11" xfId="0" applyNumberFormat="1" applyFont="1" applyFill="1" applyBorder="1" applyAlignment="1">
      <alignment vertical="center"/>
    </xf>
    <xf numFmtId="182" fontId="2" fillId="0" borderId="21" xfId="0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vertical="center"/>
    </xf>
    <xf numFmtId="182" fontId="2" fillId="0" borderId="35" xfId="0" applyNumberFormat="1" applyFont="1" applyFill="1" applyBorder="1" applyAlignment="1">
      <alignment vertical="center"/>
    </xf>
    <xf numFmtId="182" fontId="2" fillId="0" borderId="28" xfId="0" applyNumberFormat="1" applyFont="1" applyFill="1" applyBorder="1" applyAlignment="1">
      <alignment vertical="center"/>
    </xf>
    <xf numFmtId="182" fontId="2" fillId="0" borderId="27" xfId="0" applyNumberFormat="1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vertical="center"/>
    </xf>
    <xf numFmtId="176" fontId="2" fillId="0" borderId="37" xfId="0" applyNumberFormat="1" applyFont="1" applyFill="1" applyBorder="1" applyAlignment="1">
      <alignment vertical="center"/>
    </xf>
    <xf numFmtId="182" fontId="2" fillId="0" borderId="34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1" fontId="2" fillId="0" borderId="38" xfId="0" applyNumberFormat="1" applyFont="1" applyFill="1" applyBorder="1" applyAlignment="1">
      <alignment vertical="center"/>
    </xf>
    <xf numFmtId="181" fontId="2" fillId="0" borderId="10" xfId="0" applyNumberFormat="1" applyFont="1" applyFill="1" applyBorder="1" applyAlignment="1">
      <alignment vertical="center"/>
    </xf>
    <xf numFmtId="181" fontId="2" fillId="0" borderId="3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78" fontId="2" fillId="0" borderId="37" xfId="0" applyNumberFormat="1" applyFont="1" applyFill="1" applyBorder="1" applyAlignment="1">
      <alignment vertical="center"/>
    </xf>
    <xf numFmtId="181" fontId="2" fillId="0" borderId="36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37" xfId="0" applyNumberFormat="1" applyFont="1" applyFill="1" applyBorder="1" applyAlignment="1">
      <alignment vertical="center"/>
    </xf>
    <xf numFmtId="177" fontId="2" fillId="0" borderId="39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>
      <alignment vertical="center"/>
    </xf>
    <xf numFmtId="176" fontId="2" fillId="0" borderId="40" xfId="0" applyNumberFormat="1" applyFont="1" applyFill="1" applyBorder="1" applyAlignment="1">
      <alignment vertical="center"/>
    </xf>
    <xf numFmtId="176" fontId="2" fillId="0" borderId="39" xfId="0" applyNumberFormat="1" applyFont="1" applyFill="1" applyBorder="1" applyAlignment="1">
      <alignment vertical="center"/>
    </xf>
    <xf numFmtId="180" fontId="2" fillId="0" borderId="38" xfId="0" applyNumberFormat="1" applyFont="1" applyFill="1" applyBorder="1" applyAlignment="1">
      <alignment vertical="center"/>
    </xf>
    <xf numFmtId="180" fontId="2" fillId="0" borderId="2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81" fontId="2" fillId="0" borderId="16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178" fontId="2" fillId="0" borderId="39" xfId="0" applyNumberFormat="1" applyFont="1" applyFill="1" applyBorder="1" applyAlignment="1">
      <alignment vertical="center"/>
    </xf>
    <xf numFmtId="178" fontId="2" fillId="0" borderId="34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vertical="center"/>
    </xf>
    <xf numFmtId="182" fontId="2" fillId="0" borderId="37" xfId="0" applyNumberFormat="1" applyFont="1" applyFill="1" applyBorder="1" applyAlignment="1">
      <alignment vertical="center"/>
    </xf>
    <xf numFmtId="182" fontId="2" fillId="0" borderId="39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176" fontId="2" fillId="0" borderId="38" xfId="0" applyNumberFormat="1" applyFont="1" applyFill="1" applyBorder="1" applyAlignment="1">
      <alignment horizontal="center" vertical="center" shrinkToFit="1"/>
    </xf>
    <xf numFmtId="176" fontId="2" fillId="0" borderId="23" xfId="0" applyNumberFormat="1" applyFont="1" applyFill="1" applyBorder="1" applyAlignment="1">
      <alignment horizontal="center" vertical="center" shrinkToFit="1"/>
    </xf>
    <xf numFmtId="176" fontId="2" fillId="0" borderId="20" xfId="0" applyNumberFormat="1" applyFont="1" applyFill="1" applyBorder="1" applyAlignment="1">
      <alignment horizontal="center" vertical="center" shrinkToFit="1"/>
    </xf>
    <xf numFmtId="176" fontId="28" fillId="0" borderId="21" xfId="0" applyNumberFormat="1" applyFont="1" applyFill="1" applyBorder="1" applyAlignment="1">
      <alignment vertical="center"/>
    </xf>
    <xf numFmtId="176" fontId="28" fillId="0" borderId="37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/>
    </xf>
    <xf numFmtId="176" fontId="2" fillId="0" borderId="41" xfId="0" applyNumberFormat="1" applyFont="1" applyFill="1" applyBorder="1" applyAlignment="1">
      <alignment vertical="center"/>
    </xf>
    <xf numFmtId="177" fontId="2" fillId="0" borderId="4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center" vertical="center"/>
    </xf>
    <xf numFmtId="182" fontId="2" fillId="0" borderId="28" xfId="0" applyNumberFormat="1" applyFont="1" applyFill="1" applyBorder="1" applyAlignment="1">
      <alignment horizontal="right" vertical="center"/>
    </xf>
    <xf numFmtId="182" fontId="2" fillId="0" borderId="26" xfId="0" applyNumberFormat="1" applyFont="1" applyFill="1" applyBorder="1" applyAlignment="1">
      <alignment horizontal="right" vertical="center"/>
    </xf>
    <xf numFmtId="182" fontId="2" fillId="0" borderId="34" xfId="0" applyNumberFormat="1" applyFont="1" applyFill="1" applyBorder="1" applyAlignment="1">
      <alignment horizontal="right" vertical="center"/>
    </xf>
    <xf numFmtId="182" fontId="2" fillId="0" borderId="10" xfId="0" applyNumberFormat="1" applyFont="1" applyFill="1" applyBorder="1" applyAlignment="1">
      <alignment horizontal="center" vertical="center"/>
    </xf>
    <xf numFmtId="182" fontId="2" fillId="0" borderId="21" xfId="0" applyNumberFormat="1" applyFont="1" applyFill="1" applyBorder="1" applyAlignment="1">
      <alignment horizontal="center" vertical="center"/>
    </xf>
    <xf numFmtId="182" fontId="2" fillId="0" borderId="37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182" fontId="2" fillId="0" borderId="26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right" vertical="center"/>
    </xf>
    <xf numFmtId="181" fontId="2" fillId="0" borderId="14" xfId="0" applyNumberFormat="1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2" fillId="0" borderId="41" xfId="0" applyFont="1" applyFill="1" applyBorder="1" applyAlignment="1">
      <alignment horizontal="left" vertical="center" indent="1"/>
    </xf>
    <xf numFmtId="0" fontId="2" fillId="0" borderId="3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indent="1"/>
    </xf>
    <xf numFmtId="0" fontId="2" fillId="0" borderId="30" xfId="0" applyFont="1" applyFill="1" applyBorder="1" applyAlignment="1">
      <alignment horizontal="left" vertical="center" indent="1"/>
    </xf>
    <xf numFmtId="0" fontId="2" fillId="0" borderId="47" xfId="0" applyFont="1" applyFill="1" applyBorder="1" applyAlignment="1">
      <alignment horizontal="left" vertical="center" indent="1"/>
    </xf>
    <xf numFmtId="0" fontId="2" fillId="0" borderId="48" xfId="0" applyFont="1" applyFill="1" applyBorder="1" applyAlignment="1">
      <alignment horizontal="left" vertical="center" indent="1"/>
    </xf>
    <xf numFmtId="0" fontId="6" fillId="0" borderId="0" xfId="0" applyFont="1" applyFill="1" applyAlignment="1">
      <alignment horizontal="center" vertical="center"/>
    </xf>
    <xf numFmtId="0" fontId="2" fillId="0" borderId="49" xfId="0" applyFont="1" applyFill="1" applyBorder="1" applyAlignment="1">
      <alignment horizontal="center" vertical="center" textRotation="255"/>
    </xf>
    <xf numFmtId="0" fontId="2" fillId="0" borderId="50" xfId="0" applyFont="1" applyFill="1" applyBorder="1" applyAlignment="1">
      <alignment horizontal="center" vertical="center" textRotation="255"/>
    </xf>
    <xf numFmtId="0" fontId="2" fillId="0" borderId="51" xfId="0" applyFont="1" applyFill="1" applyBorder="1" applyAlignment="1">
      <alignment horizontal="center" vertical="center" textRotation="255"/>
    </xf>
    <xf numFmtId="0" fontId="2" fillId="0" borderId="52" xfId="0" applyFont="1" applyFill="1" applyBorder="1" applyAlignment="1">
      <alignment horizontal="center" vertical="center" textRotation="255"/>
    </xf>
    <xf numFmtId="0" fontId="2" fillId="0" borderId="53" xfId="0" applyFont="1" applyFill="1" applyBorder="1" applyAlignment="1">
      <alignment horizontal="center" vertical="center" textRotation="255"/>
    </xf>
    <xf numFmtId="0" fontId="2" fillId="0" borderId="54" xfId="0" applyFont="1" applyFill="1" applyBorder="1" applyAlignment="1">
      <alignment horizontal="center" vertical="center" textRotation="255"/>
    </xf>
    <xf numFmtId="0" fontId="2" fillId="0" borderId="26" xfId="0" applyFont="1" applyFill="1" applyBorder="1" applyAlignment="1">
      <alignment horizontal="left" vertical="center" indent="1"/>
    </xf>
    <xf numFmtId="0" fontId="2" fillId="0" borderId="35" xfId="0" applyFont="1" applyFill="1" applyBorder="1" applyAlignment="1">
      <alignment horizontal="left" vertical="center" indent="1"/>
    </xf>
    <xf numFmtId="0" fontId="2" fillId="0" borderId="55" xfId="0" applyFont="1" applyFill="1" applyBorder="1" applyAlignment="1">
      <alignment horizontal="left" vertical="center" indent="1"/>
    </xf>
    <xf numFmtId="0" fontId="2" fillId="0" borderId="56" xfId="0" applyFont="1" applyFill="1" applyBorder="1" applyAlignment="1">
      <alignment horizontal="left" vertical="center" indent="1"/>
    </xf>
    <xf numFmtId="0" fontId="2" fillId="0" borderId="57" xfId="0" applyFont="1" applyFill="1" applyBorder="1" applyAlignment="1">
      <alignment horizontal="left" vertical="center" indent="1"/>
    </xf>
    <xf numFmtId="0" fontId="2" fillId="0" borderId="33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vertical="center" textRotation="255"/>
    </xf>
    <xf numFmtId="0" fontId="2" fillId="0" borderId="36" xfId="0" applyFont="1" applyFill="1" applyBorder="1" applyAlignment="1">
      <alignment vertical="center" textRotation="255"/>
    </xf>
    <xf numFmtId="0" fontId="2" fillId="0" borderId="40" xfId="0" applyFont="1" applyFill="1" applyBorder="1" applyAlignment="1">
      <alignment vertical="center" textRotation="255"/>
    </xf>
    <xf numFmtId="0" fontId="2" fillId="0" borderId="22" xfId="0" applyFont="1" applyFill="1" applyBorder="1" applyAlignment="1">
      <alignment horizontal="left" vertical="center" inden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textRotation="255"/>
    </xf>
    <xf numFmtId="0" fontId="2" fillId="0" borderId="53" xfId="0" applyFont="1" applyFill="1" applyBorder="1" applyAlignment="1">
      <alignment vertical="center" textRotation="255"/>
    </xf>
    <xf numFmtId="0" fontId="2" fillId="0" borderId="54" xfId="0" applyFont="1" applyFill="1" applyBorder="1" applyAlignment="1">
      <alignment vertical="center" textRotation="255"/>
    </xf>
    <xf numFmtId="0" fontId="2" fillId="0" borderId="11" xfId="0" applyFont="1" applyFill="1" applyBorder="1" applyAlignment="1">
      <alignment horizontal="left" vertical="center" indent="1" shrinkToFit="1"/>
    </xf>
    <xf numFmtId="0" fontId="2" fillId="0" borderId="41" xfId="0" applyFont="1" applyFill="1" applyBorder="1" applyAlignment="1">
      <alignment horizontal="left" vertical="center" indent="1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9" fontId="2" fillId="0" borderId="47" xfId="0" applyNumberFormat="1" applyFont="1" applyFill="1" applyBorder="1" applyAlignment="1">
      <alignment horizontal="center" vertical="center"/>
    </xf>
    <xf numFmtId="179" fontId="2" fillId="0" borderId="48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5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F23" sqref="F23:H25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153" t="s">
        <v>131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135</v>
      </c>
      <c r="P3" s="4" t="s">
        <v>0</v>
      </c>
    </row>
    <row r="4" spans="1:17" ht="26.25" customHeight="1" thickBot="1">
      <c r="A4" s="151" t="s">
        <v>50</v>
      </c>
      <c r="B4" s="152"/>
      <c r="C4" s="152"/>
      <c r="D4" s="152"/>
      <c r="E4" s="7"/>
      <c r="F4" s="8" t="s">
        <v>123</v>
      </c>
      <c r="G4" s="9" t="s">
        <v>124</v>
      </c>
      <c r="H4" s="10" t="s">
        <v>130</v>
      </c>
      <c r="I4" s="11"/>
      <c r="J4" s="151" t="s">
        <v>50</v>
      </c>
      <c r="K4" s="152"/>
      <c r="L4" s="152"/>
      <c r="M4" s="152"/>
      <c r="N4" s="7"/>
      <c r="O4" s="8" t="s">
        <v>123</v>
      </c>
      <c r="P4" s="9" t="s">
        <v>124</v>
      </c>
      <c r="Q4" s="10" t="s">
        <v>130</v>
      </c>
    </row>
    <row r="5" spans="1:17" ht="26.25" customHeight="1" thickBot="1">
      <c r="A5" s="151" t="s">
        <v>1</v>
      </c>
      <c r="B5" s="152"/>
      <c r="C5" s="152"/>
      <c r="D5" s="152"/>
      <c r="E5" s="7"/>
      <c r="F5" s="180">
        <v>32240</v>
      </c>
      <c r="G5" s="181"/>
      <c r="H5" s="182"/>
      <c r="I5" s="11"/>
      <c r="J5" s="154" t="s">
        <v>48</v>
      </c>
      <c r="K5" s="144" t="s">
        <v>69</v>
      </c>
      <c r="L5" s="144"/>
      <c r="M5" s="144"/>
      <c r="N5" s="12" t="s">
        <v>70</v>
      </c>
      <c r="O5" s="13">
        <v>229902</v>
      </c>
      <c r="P5" s="14">
        <v>241176</v>
      </c>
      <c r="Q5" s="15">
        <v>257984</v>
      </c>
    </row>
    <row r="6" spans="1:17" ht="26.25" customHeight="1" thickBot="1">
      <c r="A6" s="151" t="s">
        <v>91</v>
      </c>
      <c r="B6" s="152"/>
      <c r="C6" s="152"/>
      <c r="D6" s="152"/>
      <c r="E6" s="7"/>
      <c r="F6" s="180">
        <v>33756</v>
      </c>
      <c r="G6" s="181"/>
      <c r="H6" s="182"/>
      <c r="I6" s="11"/>
      <c r="J6" s="155"/>
      <c r="K6" s="157" t="s">
        <v>104</v>
      </c>
      <c r="L6" s="145" t="s">
        <v>57</v>
      </c>
      <c r="M6" s="146"/>
      <c r="N6" s="17" t="s">
        <v>125</v>
      </c>
      <c r="O6" s="18">
        <v>54429</v>
      </c>
      <c r="P6" s="19">
        <v>56717</v>
      </c>
      <c r="Q6" s="20">
        <v>58258</v>
      </c>
    </row>
    <row r="7" spans="1:17" ht="26.25" customHeight="1">
      <c r="A7" s="154" t="s">
        <v>43</v>
      </c>
      <c r="B7" s="169" t="s">
        <v>54</v>
      </c>
      <c r="C7" s="144"/>
      <c r="D7" s="144"/>
      <c r="E7" s="12" t="s">
        <v>105</v>
      </c>
      <c r="F7" s="21">
        <v>947832</v>
      </c>
      <c r="G7" s="22">
        <v>955022</v>
      </c>
      <c r="H7" s="23">
        <v>959415</v>
      </c>
      <c r="I7" s="11"/>
      <c r="J7" s="155"/>
      <c r="K7" s="158"/>
      <c r="L7" s="157" t="s">
        <v>111</v>
      </c>
      <c r="M7" s="16" t="s">
        <v>34</v>
      </c>
      <c r="N7" s="17"/>
      <c r="O7" s="18">
        <v>54429</v>
      </c>
      <c r="P7" s="19">
        <v>56717</v>
      </c>
      <c r="Q7" s="20">
        <v>58258</v>
      </c>
    </row>
    <row r="8" spans="1:17" ht="26.25" customHeight="1">
      <c r="A8" s="155"/>
      <c r="B8" s="145" t="s">
        <v>2</v>
      </c>
      <c r="C8" s="146"/>
      <c r="D8" s="146"/>
      <c r="E8" s="17"/>
      <c r="F8" s="2">
        <v>6081</v>
      </c>
      <c r="G8" s="24">
        <v>6081</v>
      </c>
      <c r="H8" s="3">
        <v>6081</v>
      </c>
      <c r="I8" s="25"/>
      <c r="J8" s="155"/>
      <c r="K8" s="158"/>
      <c r="L8" s="158"/>
      <c r="M8" s="16" t="s">
        <v>35</v>
      </c>
      <c r="N8" s="17"/>
      <c r="O8" s="18"/>
      <c r="P8" s="19"/>
      <c r="Q8" s="20"/>
    </row>
    <row r="9" spans="1:17" ht="26.25" customHeight="1">
      <c r="A9" s="155"/>
      <c r="B9" s="145" t="s">
        <v>55</v>
      </c>
      <c r="C9" s="146"/>
      <c r="D9" s="146"/>
      <c r="E9" s="17" t="s">
        <v>106</v>
      </c>
      <c r="F9" s="2">
        <v>6081</v>
      </c>
      <c r="G9" s="24">
        <v>6081</v>
      </c>
      <c r="H9" s="3">
        <v>6081</v>
      </c>
      <c r="I9" s="11"/>
      <c r="J9" s="155"/>
      <c r="K9" s="158"/>
      <c r="L9" s="159"/>
      <c r="M9" s="16" t="s">
        <v>36</v>
      </c>
      <c r="N9" s="17" t="s">
        <v>126</v>
      </c>
      <c r="O9" s="18"/>
      <c r="P9" s="19"/>
      <c r="Q9" s="20"/>
    </row>
    <row r="10" spans="1:17" ht="26.25" customHeight="1">
      <c r="A10" s="155"/>
      <c r="B10" s="145" t="s">
        <v>56</v>
      </c>
      <c r="C10" s="146"/>
      <c r="D10" s="146"/>
      <c r="E10" s="17" t="s">
        <v>52</v>
      </c>
      <c r="F10" s="26">
        <f>IF(F9=0,0,F9/F7)</f>
        <v>0.006415693920441597</v>
      </c>
      <c r="G10" s="27">
        <f>IF(G9=0,0,G9/G7)</f>
        <v>0.0063673925836263455</v>
      </c>
      <c r="H10" s="28">
        <f>IF(H9=0,0,H9/H7)</f>
        <v>0.006338237363393318</v>
      </c>
      <c r="I10" s="11"/>
      <c r="J10" s="155"/>
      <c r="K10" s="159"/>
      <c r="L10" s="162" t="s">
        <v>71</v>
      </c>
      <c r="M10" s="163"/>
      <c r="N10" s="29"/>
      <c r="O10" s="18">
        <v>175473</v>
      </c>
      <c r="P10" s="19">
        <v>184459</v>
      </c>
      <c r="Q10" s="20">
        <v>199726</v>
      </c>
    </row>
    <row r="11" spans="1:17" ht="26.25" customHeight="1">
      <c r="A11" s="155"/>
      <c r="B11" s="145" t="s">
        <v>3</v>
      </c>
      <c r="C11" s="146"/>
      <c r="D11" s="146"/>
      <c r="E11" s="17" t="s">
        <v>107</v>
      </c>
      <c r="F11" s="2">
        <v>4601</v>
      </c>
      <c r="G11" s="24">
        <v>4601</v>
      </c>
      <c r="H11" s="3">
        <v>4680</v>
      </c>
      <c r="I11" s="11"/>
      <c r="J11" s="155"/>
      <c r="K11" s="146" t="s">
        <v>72</v>
      </c>
      <c r="L11" s="146"/>
      <c r="M11" s="146"/>
      <c r="N11" s="17" t="s">
        <v>127</v>
      </c>
      <c r="O11" s="18">
        <v>229902</v>
      </c>
      <c r="P11" s="19">
        <v>241176</v>
      </c>
      <c r="Q11" s="20">
        <v>257984</v>
      </c>
    </row>
    <row r="12" spans="1:17" ht="26.25" customHeight="1">
      <c r="A12" s="155"/>
      <c r="B12" s="145" t="s">
        <v>68</v>
      </c>
      <c r="C12" s="146"/>
      <c r="D12" s="146"/>
      <c r="E12" s="17" t="s">
        <v>108</v>
      </c>
      <c r="F12" s="26">
        <f>IF(F11=0,0,F11/F9)</f>
        <v>0.7566189771419174</v>
      </c>
      <c r="G12" s="27">
        <f>IF(G11=0,0,G11/G9)</f>
        <v>0.7566189771419174</v>
      </c>
      <c r="H12" s="28">
        <f>IF(H11=0,0,H11/H9)</f>
        <v>0.769610261470153</v>
      </c>
      <c r="I12" s="11"/>
      <c r="J12" s="155"/>
      <c r="K12" s="157" t="s">
        <v>112</v>
      </c>
      <c r="L12" s="145" t="s">
        <v>58</v>
      </c>
      <c r="M12" s="146"/>
      <c r="N12" s="17"/>
      <c r="O12" s="18">
        <v>98595</v>
      </c>
      <c r="P12" s="19">
        <v>113824</v>
      </c>
      <c r="Q12" s="20">
        <v>135547</v>
      </c>
    </row>
    <row r="13" spans="1:17" ht="26.25" customHeight="1">
      <c r="A13" s="155"/>
      <c r="B13" s="145" t="s">
        <v>4</v>
      </c>
      <c r="C13" s="146"/>
      <c r="D13" s="146"/>
      <c r="E13" s="17"/>
      <c r="F13" s="30">
        <v>12881</v>
      </c>
      <c r="G13" s="31">
        <v>12881</v>
      </c>
      <c r="H13" s="32">
        <v>12881</v>
      </c>
      <c r="I13" s="11"/>
      <c r="J13" s="155"/>
      <c r="K13" s="158"/>
      <c r="L13" s="157" t="s">
        <v>113</v>
      </c>
      <c r="M13" s="16" t="s">
        <v>33</v>
      </c>
      <c r="N13" s="17"/>
      <c r="O13" s="18">
        <v>22850</v>
      </c>
      <c r="P13" s="19">
        <v>23721</v>
      </c>
      <c r="Q13" s="20">
        <v>25724</v>
      </c>
    </row>
    <row r="14" spans="1:17" ht="26.25" customHeight="1">
      <c r="A14" s="155"/>
      <c r="B14" s="145" t="s">
        <v>5</v>
      </c>
      <c r="C14" s="146"/>
      <c r="D14" s="146"/>
      <c r="E14" s="17"/>
      <c r="F14" s="30">
        <v>360</v>
      </c>
      <c r="G14" s="31">
        <v>360</v>
      </c>
      <c r="H14" s="32">
        <v>360</v>
      </c>
      <c r="I14" s="11"/>
      <c r="J14" s="155"/>
      <c r="K14" s="158"/>
      <c r="L14" s="159"/>
      <c r="M14" s="16" t="s">
        <v>37</v>
      </c>
      <c r="N14" s="17"/>
      <c r="O14" s="18"/>
      <c r="P14" s="19"/>
      <c r="Q14" s="20"/>
    </row>
    <row r="15" spans="1:17" ht="26.25" customHeight="1" thickBot="1">
      <c r="A15" s="156"/>
      <c r="B15" s="160" t="s">
        <v>103</v>
      </c>
      <c r="C15" s="161"/>
      <c r="D15" s="161"/>
      <c r="E15" s="34"/>
      <c r="F15" s="35">
        <v>360</v>
      </c>
      <c r="G15" s="36">
        <v>360</v>
      </c>
      <c r="H15" s="37">
        <v>360</v>
      </c>
      <c r="I15" s="11"/>
      <c r="J15" s="155"/>
      <c r="K15" s="159"/>
      <c r="L15" s="162" t="s">
        <v>38</v>
      </c>
      <c r="M15" s="163"/>
      <c r="N15" s="29"/>
      <c r="O15" s="18">
        <v>131307</v>
      </c>
      <c r="P15" s="19">
        <v>127352</v>
      </c>
      <c r="Q15" s="20">
        <v>122437</v>
      </c>
    </row>
    <row r="16" spans="1:17" ht="26.25" customHeight="1" thickBot="1">
      <c r="A16" s="166" t="s">
        <v>44</v>
      </c>
      <c r="B16" s="169" t="s">
        <v>6</v>
      </c>
      <c r="C16" s="144"/>
      <c r="D16" s="144"/>
      <c r="E16" s="12"/>
      <c r="F16" s="21">
        <v>16907956</v>
      </c>
      <c r="G16" s="22">
        <v>17365116</v>
      </c>
      <c r="H16" s="23">
        <v>17857208</v>
      </c>
      <c r="I16" s="11"/>
      <c r="J16" s="156"/>
      <c r="K16" s="160" t="s">
        <v>73</v>
      </c>
      <c r="L16" s="161"/>
      <c r="M16" s="161"/>
      <c r="N16" s="34" t="s">
        <v>74</v>
      </c>
      <c r="O16" s="38">
        <f>O5-O11</f>
        <v>0</v>
      </c>
      <c r="P16" s="39">
        <f>P5-P11</f>
        <v>0</v>
      </c>
      <c r="Q16" s="40">
        <f>Q5-Q11</f>
        <v>0</v>
      </c>
    </row>
    <row r="17" spans="1:17" ht="26.25" customHeight="1">
      <c r="A17" s="167"/>
      <c r="B17" s="135" t="s">
        <v>7</v>
      </c>
      <c r="C17" s="145" t="s">
        <v>8</v>
      </c>
      <c r="D17" s="146"/>
      <c r="E17" s="17"/>
      <c r="F17" s="2">
        <v>6526342</v>
      </c>
      <c r="G17" s="24">
        <v>6526342</v>
      </c>
      <c r="H17" s="3">
        <v>6539131</v>
      </c>
      <c r="I17" s="11"/>
      <c r="J17" s="154" t="s">
        <v>75</v>
      </c>
      <c r="K17" s="164" t="s">
        <v>76</v>
      </c>
      <c r="L17" s="165"/>
      <c r="M17" s="165"/>
      <c r="N17" s="12" t="s">
        <v>77</v>
      </c>
      <c r="O17" s="41">
        <v>200134</v>
      </c>
      <c r="P17" s="42">
        <v>215984</v>
      </c>
      <c r="Q17" s="43">
        <v>234108</v>
      </c>
    </row>
    <row r="18" spans="1:17" ht="26.25" customHeight="1">
      <c r="A18" s="167"/>
      <c r="B18" s="135"/>
      <c r="C18" s="145" t="s">
        <v>9</v>
      </c>
      <c r="D18" s="146"/>
      <c r="E18" s="17"/>
      <c r="F18" s="2">
        <v>6869900</v>
      </c>
      <c r="G18" s="24">
        <v>6869900</v>
      </c>
      <c r="H18" s="3">
        <v>6869900</v>
      </c>
      <c r="I18" s="11"/>
      <c r="J18" s="155"/>
      <c r="K18" s="157" t="s">
        <v>113</v>
      </c>
      <c r="L18" s="145" t="s">
        <v>92</v>
      </c>
      <c r="M18" s="146"/>
      <c r="N18" s="17"/>
      <c r="O18" s="18">
        <v>0</v>
      </c>
      <c r="P18" s="19"/>
      <c r="Q18" s="20"/>
    </row>
    <row r="19" spans="1:17" ht="26.25" customHeight="1">
      <c r="A19" s="167"/>
      <c r="B19" s="135"/>
      <c r="C19" s="145" t="s">
        <v>10</v>
      </c>
      <c r="D19" s="146"/>
      <c r="E19" s="17"/>
      <c r="F19" s="2">
        <v>153590</v>
      </c>
      <c r="G19" s="24">
        <v>158195</v>
      </c>
      <c r="H19" s="3">
        <v>161385</v>
      </c>
      <c r="I19" s="11"/>
      <c r="J19" s="155"/>
      <c r="K19" s="159"/>
      <c r="L19" s="145" t="s">
        <v>71</v>
      </c>
      <c r="M19" s="146"/>
      <c r="N19" s="17"/>
      <c r="O19" s="18">
        <v>169291</v>
      </c>
      <c r="P19" s="19">
        <v>210602</v>
      </c>
      <c r="Q19" s="20">
        <v>218129</v>
      </c>
    </row>
    <row r="20" spans="1:17" ht="26.25" customHeight="1">
      <c r="A20" s="167"/>
      <c r="B20" s="135"/>
      <c r="C20" s="145" t="s">
        <v>11</v>
      </c>
      <c r="D20" s="146"/>
      <c r="E20" s="17"/>
      <c r="F20" s="2">
        <v>3358124</v>
      </c>
      <c r="G20" s="24">
        <v>3810679</v>
      </c>
      <c r="H20" s="3">
        <v>4286792</v>
      </c>
      <c r="I20" s="11"/>
      <c r="J20" s="155"/>
      <c r="K20" s="145" t="s">
        <v>78</v>
      </c>
      <c r="L20" s="146"/>
      <c r="M20" s="146"/>
      <c r="N20" s="44" t="s">
        <v>79</v>
      </c>
      <c r="O20" s="18">
        <v>200134</v>
      </c>
      <c r="P20" s="19">
        <v>215984</v>
      </c>
      <c r="Q20" s="20">
        <v>234108</v>
      </c>
    </row>
    <row r="21" spans="1:17" ht="26.25" customHeight="1" thickBot="1">
      <c r="A21" s="168"/>
      <c r="B21" s="160" t="s">
        <v>12</v>
      </c>
      <c r="C21" s="161"/>
      <c r="D21" s="161"/>
      <c r="E21" s="34"/>
      <c r="F21" s="38">
        <v>12714339</v>
      </c>
      <c r="G21" s="39">
        <v>12714339</v>
      </c>
      <c r="H21" s="40">
        <v>12727128</v>
      </c>
      <c r="I21" s="11"/>
      <c r="J21" s="155"/>
      <c r="K21" s="157" t="s">
        <v>41</v>
      </c>
      <c r="L21" s="145" t="s">
        <v>80</v>
      </c>
      <c r="M21" s="146"/>
      <c r="N21" s="17"/>
      <c r="O21" s="18">
        <v>7948</v>
      </c>
      <c r="P21" s="19">
        <v>5680</v>
      </c>
      <c r="Q21" s="20">
        <v>12809</v>
      </c>
    </row>
    <row r="22" spans="1:17" ht="26.25" customHeight="1">
      <c r="A22" s="154" t="s">
        <v>45</v>
      </c>
      <c r="B22" s="169" t="s">
        <v>67</v>
      </c>
      <c r="C22" s="144"/>
      <c r="D22" s="144"/>
      <c r="E22" s="12"/>
      <c r="F22" s="45">
        <v>118</v>
      </c>
      <c r="G22" s="46">
        <v>118</v>
      </c>
      <c r="H22" s="47">
        <v>118</v>
      </c>
      <c r="I22" s="11"/>
      <c r="J22" s="155"/>
      <c r="K22" s="158"/>
      <c r="L22" s="48" t="s">
        <v>113</v>
      </c>
      <c r="M22" s="16" t="s">
        <v>101</v>
      </c>
      <c r="N22" s="17"/>
      <c r="O22" s="18"/>
      <c r="P22" s="19"/>
      <c r="Q22" s="20"/>
    </row>
    <row r="23" spans="1:17" ht="26.25" customHeight="1">
      <c r="A23" s="155"/>
      <c r="B23" s="145" t="s">
        <v>13</v>
      </c>
      <c r="C23" s="146"/>
      <c r="D23" s="146"/>
      <c r="E23" s="17"/>
      <c r="F23" s="78" t="s">
        <v>132</v>
      </c>
      <c r="G23" s="79" t="s">
        <v>132</v>
      </c>
      <c r="H23" s="80" t="s">
        <v>132</v>
      </c>
      <c r="I23" s="11"/>
      <c r="J23" s="155"/>
      <c r="K23" s="159"/>
      <c r="L23" s="145" t="s">
        <v>81</v>
      </c>
      <c r="M23" s="146"/>
      <c r="N23" s="17" t="s">
        <v>82</v>
      </c>
      <c r="O23" s="18">
        <v>192186</v>
      </c>
      <c r="P23" s="19">
        <v>210304</v>
      </c>
      <c r="Q23" s="20">
        <v>221299</v>
      </c>
    </row>
    <row r="24" spans="1:17" ht="26.25" customHeight="1" thickBot="1">
      <c r="A24" s="155"/>
      <c r="B24" s="145" t="s">
        <v>122</v>
      </c>
      <c r="C24" s="146"/>
      <c r="D24" s="146"/>
      <c r="E24" s="17"/>
      <c r="F24" s="78"/>
      <c r="G24" s="79"/>
      <c r="H24" s="80"/>
      <c r="I24" s="11"/>
      <c r="J24" s="156"/>
      <c r="K24" s="160" t="s">
        <v>83</v>
      </c>
      <c r="L24" s="161"/>
      <c r="M24" s="161"/>
      <c r="N24" s="34" t="s">
        <v>84</v>
      </c>
      <c r="O24" s="38">
        <f>O17-O20</f>
        <v>0</v>
      </c>
      <c r="P24" s="39">
        <f>P17-P20</f>
        <v>0</v>
      </c>
      <c r="Q24" s="40">
        <f>Q17-Q20</f>
        <v>0</v>
      </c>
    </row>
    <row r="25" spans="1:17" ht="26.25" customHeight="1" thickBot="1">
      <c r="A25" s="155"/>
      <c r="B25" s="145" t="s">
        <v>14</v>
      </c>
      <c r="C25" s="146"/>
      <c r="D25" s="146"/>
      <c r="E25" s="17"/>
      <c r="F25" s="78" t="s">
        <v>133</v>
      </c>
      <c r="G25" s="79" t="s">
        <v>133</v>
      </c>
      <c r="H25" s="80" t="s">
        <v>133</v>
      </c>
      <c r="I25" s="11"/>
      <c r="J25" s="151" t="s">
        <v>85</v>
      </c>
      <c r="K25" s="152"/>
      <c r="L25" s="152"/>
      <c r="M25" s="152"/>
      <c r="N25" s="7" t="s">
        <v>93</v>
      </c>
      <c r="O25" s="50">
        <f>O16+O24</f>
        <v>0</v>
      </c>
      <c r="P25" s="51">
        <f>P16+P24</f>
        <v>0</v>
      </c>
      <c r="Q25" s="52">
        <f>Q16+Q24</f>
        <v>0</v>
      </c>
    </row>
    <row r="26" spans="1:17" ht="26.25" customHeight="1" thickBot="1">
      <c r="A26" s="155"/>
      <c r="B26" s="145" t="s">
        <v>15</v>
      </c>
      <c r="C26" s="146"/>
      <c r="D26" s="146"/>
      <c r="E26" s="17"/>
      <c r="F26" s="2">
        <v>9</v>
      </c>
      <c r="G26" s="24">
        <v>9</v>
      </c>
      <c r="H26" s="3">
        <v>9</v>
      </c>
      <c r="I26" s="11"/>
      <c r="J26" s="151" t="s">
        <v>40</v>
      </c>
      <c r="K26" s="152"/>
      <c r="L26" s="152"/>
      <c r="M26" s="152"/>
      <c r="N26" s="7" t="s">
        <v>53</v>
      </c>
      <c r="O26" s="53"/>
      <c r="P26" s="54"/>
      <c r="Q26" s="55"/>
    </row>
    <row r="27" spans="1:17" ht="26.25" customHeight="1" thickBot="1">
      <c r="A27" s="155"/>
      <c r="B27" s="178" t="s">
        <v>16</v>
      </c>
      <c r="C27" s="179"/>
      <c r="D27" s="16" t="s">
        <v>59</v>
      </c>
      <c r="E27" s="17"/>
      <c r="F27" s="30">
        <v>2756</v>
      </c>
      <c r="G27" s="31">
        <v>2756</v>
      </c>
      <c r="H27" s="32">
        <v>2756</v>
      </c>
      <c r="I27" s="11"/>
      <c r="J27" s="151" t="s">
        <v>86</v>
      </c>
      <c r="K27" s="152"/>
      <c r="L27" s="152"/>
      <c r="M27" s="152"/>
      <c r="N27" s="7" t="s">
        <v>94</v>
      </c>
      <c r="O27" s="53"/>
      <c r="P27" s="54"/>
      <c r="Q27" s="55"/>
    </row>
    <row r="28" spans="1:17" ht="26.25" customHeight="1" thickBot="1">
      <c r="A28" s="155"/>
      <c r="B28" s="178"/>
      <c r="C28" s="179"/>
      <c r="D28" s="16" t="s">
        <v>60</v>
      </c>
      <c r="E28" s="17"/>
      <c r="F28" s="30"/>
      <c r="G28" s="31"/>
      <c r="H28" s="32"/>
      <c r="I28" s="11"/>
      <c r="J28" s="151" t="s">
        <v>87</v>
      </c>
      <c r="K28" s="152"/>
      <c r="L28" s="152"/>
      <c r="M28" s="152"/>
      <c r="N28" s="7" t="s">
        <v>95</v>
      </c>
      <c r="O28" s="53"/>
      <c r="P28" s="54"/>
      <c r="Q28" s="55"/>
    </row>
    <row r="29" spans="1:17" ht="26.25" customHeight="1" thickBot="1">
      <c r="A29" s="155"/>
      <c r="B29" s="178" t="s">
        <v>17</v>
      </c>
      <c r="C29" s="179"/>
      <c r="D29" s="16" t="s">
        <v>59</v>
      </c>
      <c r="E29" s="17"/>
      <c r="F29" s="30">
        <v>2756</v>
      </c>
      <c r="G29" s="31">
        <v>2756</v>
      </c>
      <c r="H29" s="32">
        <v>2756</v>
      </c>
      <c r="I29" s="11"/>
      <c r="J29" s="151" t="s">
        <v>88</v>
      </c>
      <c r="K29" s="152"/>
      <c r="L29" s="152"/>
      <c r="M29" s="152"/>
      <c r="N29" s="7" t="s">
        <v>96</v>
      </c>
      <c r="O29" s="50">
        <f>O25-O26+O27-O28</f>
        <v>0</v>
      </c>
      <c r="P29" s="51">
        <f>P25-P26+P27-P28</f>
        <v>0</v>
      </c>
      <c r="Q29" s="52">
        <f>Q25-Q26+Q27-Q28</f>
        <v>0</v>
      </c>
    </row>
    <row r="30" spans="1:17" ht="26.25" customHeight="1" thickBot="1">
      <c r="A30" s="155"/>
      <c r="B30" s="178"/>
      <c r="C30" s="179"/>
      <c r="D30" s="16" t="s">
        <v>60</v>
      </c>
      <c r="E30" s="17"/>
      <c r="F30" s="30"/>
      <c r="G30" s="31"/>
      <c r="H30" s="32"/>
      <c r="I30" s="11"/>
      <c r="J30" s="151" t="s">
        <v>89</v>
      </c>
      <c r="K30" s="152"/>
      <c r="L30" s="152"/>
      <c r="M30" s="152"/>
      <c r="N30" s="7" t="s">
        <v>97</v>
      </c>
      <c r="O30" s="53"/>
      <c r="P30" s="54"/>
      <c r="Q30" s="55"/>
    </row>
    <row r="31" spans="1:17" ht="26.25" customHeight="1" thickBot="1">
      <c r="A31" s="155"/>
      <c r="B31" s="176" t="s">
        <v>61</v>
      </c>
      <c r="C31" s="177"/>
      <c r="D31" s="177"/>
      <c r="E31" s="17"/>
      <c r="F31" s="30">
        <v>1445</v>
      </c>
      <c r="G31" s="31">
        <v>1573</v>
      </c>
      <c r="H31" s="32">
        <v>1647</v>
      </c>
      <c r="I31" s="11"/>
      <c r="J31" s="151" t="s">
        <v>90</v>
      </c>
      <c r="K31" s="152"/>
      <c r="L31" s="152"/>
      <c r="M31" s="152"/>
      <c r="N31" s="7" t="s">
        <v>98</v>
      </c>
      <c r="O31" s="50">
        <f>O29-O30</f>
        <v>0</v>
      </c>
      <c r="P31" s="51">
        <f>P29-P30</f>
        <v>0</v>
      </c>
      <c r="Q31" s="52">
        <f>Q29-Q30</f>
        <v>0</v>
      </c>
    </row>
    <row r="32" spans="1:17" ht="26.25" customHeight="1" thickBot="1">
      <c r="A32" s="155"/>
      <c r="B32" s="145" t="s">
        <v>116</v>
      </c>
      <c r="C32" s="146"/>
      <c r="D32" s="146"/>
      <c r="E32" s="17"/>
      <c r="F32" s="30">
        <v>527430</v>
      </c>
      <c r="G32" s="31">
        <v>574027</v>
      </c>
      <c r="H32" s="32">
        <v>601202</v>
      </c>
      <c r="I32" s="11"/>
      <c r="J32" s="151" t="s">
        <v>120</v>
      </c>
      <c r="K32" s="152"/>
      <c r="L32" s="152"/>
      <c r="M32" s="152"/>
      <c r="N32" s="7"/>
      <c r="O32" s="56">
        <f>IF(O5=0,0,O5/(O11+O23))</f>
        <v>0.5446778870756809</v>
      </c>
      <c r="P32" s="57">
        <f>IF(P5=0,0,P5/(P11+P23))</f>
        <v>0.5341897758483211</v>
      </c>
      <c r="Q32" s="58">
        <f>IF(Q5=0,0,Q5/(Q11+Q23))</f>
        <v>0.5382707085375447</v>
      </c>
    </row>
    <row r="33" spans="1:17" ht="26.25" customHeight="1" thickBot="1">
      <c r="A33" s="155"/>
      <c r="B33" s="135" t="s">
        <v>100</v>
      </c>
      <c r="C33" s="145" t="s">
        <v>117</v>
      </c>
      <c r="D33" s="146"/>
      <c r="E33" s="17"/>
      <c r="F33" s="30"/>
      <c r="G33" s="31"/>
      <c r="H33" s="32"/>
      <c r="I33" s="11"/>
      <c r="J33" s="151" t="s">
        <v>121</v>
      </c>
      <c r="K33" s="152"/>
      <c r="L33" s="152"/>
      <c r="M33" s="152"/>
      <c r="N33" s="7"/>
      <c r="O33" s="59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155"/>
      <c r="B34" s="135"/>
      <c r="C34" s="145" t="s">
        <v>118</v>
      </c>
      <c r="D34" s="146"/>
      <c r="E34" s="17" t="s">
        <v>109</v>
      </c>
      <c r="F34" s="30">
        <v>527430</v>
      </c>
      <c r="G34" s="31">
        <v>574027</v>
      </c>
      <c r="H34" s="32">
        <v>601202</v>
      </c>
      <c r="I34" s="11"/>
      <c r="J34" s="151" t="s">
        <v>99</v>
      </c>
      <c r="K34" s="152"/>
      <c r="L34" s="152"/>
      <c r="M34" s="152"/>
      <c r="N34" s="7"/>
      <c r="O34" s="62">
        <v>344764</v>
      </c>
      <c r="P34" s="63">
        <v>395061</v>
      </c>
      <c r="Q34" s="55">
        <v>417855</v>
      </c>
    </row>
    <row r="35" spans="1:17" ht="26.25" customHeight="1" thickBot="1">
      <c r="A35" s="155"/>
      <c r="B35" s="145" t="s">
        <v>119</v>
      </c>
      <c r="C35" s="146"/>
      <c r="D35" s="146"/>
      <c r="E35" s="17" t="s">
        <v>110</v>
      </c>
      <c r="F35" s="30">
        <v>527430</v>
      </c>
      <c r="G35" s="31">
        <v>574027</v>
      </c>
      <c r="H35" s="32">
        <v>601202</v>
      </c>
      <c r="I35" s="11"/>
      <c r="J35" s="147" t="s">
        <v>128</v>
      </c>
      <c r="K35" s="148"/>
      <c r="L35" s="149" t="s">
        <v>39</v>
      </c>
      <c r="M35" s="150"/>
      <c r="N35" s="7"/>
      <c r="O35" s="62">
        <v>196241</v>
      </c>
      <c r="P35" s="63">
        <v>205577</v>
      </c>
      <c r="Q35" s="55">
        <v>212896</v>
      </c>
    </row>
    <row r="36" spans="1:17" ht="26.25" customHeight="1" thickBot="1">
      <c r="A36" s="156"/>
      <c r="B36" s="160" t="s">
        <v>18</v>
      </c>
      <c r="C36" s="161"/>
      <c r="D36" s="161"/>
      <c r="E36" s="34"/>
      <c r="F36" s="64">
        <f>IF(F35=0,0,F35/F34)</f>
        <v>1</v>
      </c>
      <c r="G36" s="65">
        <f>IF(G35=0,0,G35/G34)</f>
        <v>1</v>
      </c>
      <c r="H36" s="66">
        <f>IF(H35=0,0,H35/H34)</f>
        <v>1</v>
      </c>
      <c r="I36" s="11"/>
      <c r="J36" s="151" t="s">
        <v>102</v>
      </c>
      <c r="K36" s="152"/>
      <c r="L36" s="152"/>
      <c r="M36" s="152"/>
      <c r="N36" s="7"/>
      <c r="O36" s="53">
        <v>5735075</v>
      </c>
      <c r="P36" s="54">
        <v>5524771</v>
      </c>
      <c r="Q36" s="55">
        <v>5303472</v>
      </c>
    </row>
    <row r="37" spans="1:17" ht="26.25" customHeight="1">
      <c r="A37" s="166" t="s">
        <v>46</v>
      </c>
      <c r="B37" s="169" t="s">
        <v>19</v>
      </c>
      <c r="C37" s="144"/>
      <c r="D37" s="144"/>
      <c r="E37" s="12"/>
      <c r="F37" s="21"/>
      <c r="G37" s="22"/>
      <c r="H37" s="23"/>
      <c r="I37" s="11"/>
      <c r="J37" s="67"/>
      <c r="K37" s="67"/>
      <c r="L37" s="67"/>
      <c r="M37" s="67"/>
      <c r="N37" s="67"/>
      <c r="O37" s="67"/>
      <c r="P37" s="67"/>
      <c r="Q37" s="67"/>
    </row>
    <row r="38" spans="1:9" ht="26.25" customHeight="1">
      <c r="A38" s="167"/>
      <c r="B38" s="145" t="s">
        <v>20</v>
      </c>
      <c r="C38" s="146"/>
      <c r="D38" s="146"/>
      <c r="E38" s="17"/>
      <c r="F38" s="2">
        <v>239536</v>
      </c>
      <c r="G38" s="24">
        <v>258872</v>
      </c>
      <c r="H38" s="3">
        <v>277810</v>
      </c>
      <c r="I38" s="11"/>
    </row>
    <row r="39" spans="1:9" ht="26.25" customHeight="1">
      <c r="A39" s="167"/>
      <c r="B39" s="135" t="s">
        <v>114</v>
      </c>
      <c r="C39" s="145" t="s">
        <v>21</v>
      </c>
      <c r="D39" s="146"/>
      <c r="E39" s="17"/>
      <c r="F39" s="2">
        <v>97047</v>
      </c>
      <c r="G39" s="24">
        <v>110718</v>
      </c>
      <c r="H39" s="3">
        <v>132180</v>
      </c>
      <c r="I39" s="11"/>
    </row>
    <row r="40" spans="1:9" ht="26.25" customHeight="1">
      <c r="A40" s="167"/>
      <c r="B40" s="135"/>
      <c r="C40" s="145" t="s">
        <v>22</v>
      </c>
      <c r="D40" s="146"/>
      <c r="E40" s="17"/>
      <c r="F40" s="2">
        <v>142489</v>
      </c>
      <c r="G40" s="24">
        <v>148154</v>
      </c>
      <c r="H40" s="3">
        <v>145630</v>
      </c>
      <c r="I40" s="11"/>
    </row>
    <row r="41" spans="1:9" ht="26.25" customHeight="1">
      <c r="A41" s="167"/>
      <c r="B41" s="145" t="s">
        <v>23</v>
      </c>
      <c r="C41" s="146"/>
      <c r="D41" s="146"/>
      <c r="E41" s="17"/>
      <c r="F41" s="2">
        <v>182552</v>
      </c>
      <c r="G41" s="24">
        <v>192608</v>
      </c>
      <c r="H41" s="3">
        <v>201473</v>
      </c>
      <c r="I41" s="11"/>
    </row>
    <row r="42" spans="1:9" ht="26.25" customHeight="1" thickBot="1">
      <c r="A42" s="168"/>
      <c r="B42" s="160" t="s">
        <v>24</v>
      </c>
      <c r="C42" s="161"/>
      <c r="D42" s="161"/>
      <c r="E42" s="34"/>
      <c r="F42" s="38">
        <f>F37+F38+F41</f>
        <v>422088</v>
      </c>
      <c r="G42" s="38">
        <f>G37+G38+G41</f>
        <v>451480</v>
      </c>
      <c r="H42" s="68">
        <v>479283</v>
      </c>
      <c r="I42" s="11"/>
    </row>
    <row r="43" spans="1:9" ht="26.25" customHeight="1">
      <c r="A43" s="166" t="s">
        <v>47</v>
      </c>
      <c r="B43" s="173" t="s">
        <v>49</v>
      </c>
      <c r="C43" s="169" t="s">
        <v>25</v>
      </c>
      <c r="D43" s="144"/>
      <c r="E43" s="12"/>
      <c r="F43" s="141" t="s">
        <v>134</v>
      </c>
      <c r="G43" s="142"/>
      <c r="H43" s="143"/>
      <c r="I43" s="11"/>
    </row>
    <row r="44" spans="1:9" ht="26.25" customHeight="1">
      <c r="A44" s="167"/>
      <c r="B44" s="174"/>
      <c r="C44" s="145" t="s">
        <v>62</v>
      </c>
      <c r="D44" s="146"/>
      <c r="E44" s="17"/>
      <c r="F44" s="2">
        <v>2656</v>
      </c>
      <c r="G44" s="24">
        <v>2656</v>
      </c>
      <c r="H44" s="3">
        <v>2703</v>
      </c>
      <c r="I44" s="11"/>
    </row>
    <row r="45" spans="1:9" ht="26.25" customHeight="1">
      <c r="A45" s="167"/>
      <c r="B45" s="174"/>
      <c r="C45" s="145" t="s">
        <v>26</v>
      </c>
      <c r="D45" s="146"/>
      <c r="E45" s="17"/>
      <c r="F45" s="69">
        <v>39173</v>
      </c>
      <c r="G45" s="70">
        <v>39173</v>
      </c>
      <c r="H45" s="71">
        <v>40360</v>
      </c>
      <c r="I45" s="11"/>
    </row>
    <row r="46" spans="1:9" ht="26.25" customHeight="1">
      <c r="A46" s="167"/>
      <c r="B46" s="174"/>
      <c r="C46" s="145" t="s">
        <v>63</v>
      </c>
      <c r="D46" s="146"/>
      <c r="E46" s="17"/>
      <c r="F46" s="30">
        <v>103.2</v>
      </c>
      <c r="G46" s="31">
        <v>98.8</v>
      </c>
      <c r="H46" s="32">
        <v>96.9</v>
      </c>
      <c r="I46" s="11"/>
    </row>
    <row r="47" spans="1:9" ht="26.25" customHeight="1">
      <c r="A47" s="167"/>
      <c r="B47" s="174"/>
      <c r="C47" s="145" t="s">
        <v>64</v>
      </c>
      <c r="D47" s="146"/>
      <c r="E47" s="17"/>
      <c r="F47" s="30">
        <v>454.16</v>
      </c>
      <c r="G47" s="31">
        <v>451</v>
      </c>
      <c r="H47" s="32">
        <v>462.1</v>
      </c>
      <c r="I47" s="11"/>
    </row>
    <row r="48" spans="1:9" ht="26.25" customHeight="1">
      <c r="A48" s="167"/>
      <c r="B48" s="174"/>
      <c r="C48" s="135" t="s">
        <v>115</v>
      </c>
      <c r="D48" s="16" t="s">
        <v>65</v>
      </c>
      <c r="E48" s="17"/>
      <c r="F48" s="30">
        <v>183.99</v>
      </c>
      <c r="G48" s="31">
        <v>192.9</v>
      </c>
      <c r="H48" s="32">
        <v>219.9</v>
      </c>
      <c r="I48" s="11"/>
    </row>
    <row r="49" spans="1:9" ht="26.25" customHeight="1">
      <c r="A49" s="167"/>
      <c r="B49" s="175"/>
      <c r="C49" s="135"/>
      <c r="D49" s="16" t="s">
        <v>66</v>
      </c>
      <c r="E49" s="17"/>
      <c r="F49" s="30">
        <v>270.15</v>
      </c>
      <c r="G49" s="31">
        <v>258.1</v>
      </c>
      <c r="H49" s="32">
        <v>242.2</v>
      </c>
      <c r="I49" s="11"/>
    </row>
    <row r="50" spans="1:9" ht="26.25" customHeight="1">
      <c r="A50" s="167"/>
      <c r="B50" s="170" t="s">
        <v>42</v>
      </c>
      <c r="C50" s="171"/>
      <c r="D50" s="16" t="s">
        <v>27</v>
      </c>
      <c r="E50" s="17"/>
      <c r="F50" s="30">
        <v>4.8</v>
      </c>
      <c r="G50" s="31">
        <v>1</v>
      </c>
      <c r="H50" s="32">
        <v>1</v>
      </c>
      <c r="I50" s="11"/>
    </row>
    <row r="51" spans="1:9" ht="26.25" customHeight="1">
      <c r="A51" s="167"/>
      <c r="B51" s="172"/>
      <c r="C51" s="136"/>
      <c r="D51" s="16" t="s">
        <v>129</v>
      </c>
      <c r="E51" s="17"/>
      <c r="F51" s="2"/>
      <c r="G51" s="24"/>
      <c r="H51" s="3"/>
      <c r="I51" s="11"/>
    </row>
    <row r="52" spans="1:9" ht="26.25" customHeight="1" thickBot="1">
      <c r="A52" s="168"/>
      <c r="B52" s="137"/>
      <c r="C52" s="138"/>
      <c r="D52" s="33" t="s">
        <v>28</v>
      </c>
      <c r="E52" s="34"/>
      <c r="F52" s="72">
        <v>35412</v>
      </c>
      <c r="G52" s="73">
        <v>35412</v>
      </c>
      <c r="H52" s="74">
        <v>35412</v>
      </c>
      <c r="I52" s="11"/>
    </row>
    <row r="53" spans="1:9" ht="26.25" customHeight="1">
      <c r="A53" s="166" t="s">
        <v>29</v>
      </c>
      <c r="B53" s="169" t="s">
        <v>30</v>
      </c>
      <c r="C53" s="144"/>
      <c r="D53" s="144"/>
      <c r="E53" s="12"/>
      <c r="F53" s="21">
        <v>3</v>
      </c>
      <c r="G53" s="22">
        <v>3</v>
      </c>
      <c r="H53" s="23">
        <v>3</v>
      </c>
      <c r="I53" s="11"/>
    </row>
    <row r="54" spans="1:9" ht="26.25" customHeight="1">
      <c r="A54" s="167"/>
      <c r="B54" s="145" t="s">
        <v>31</v>
      </c>
      <c r="C54" s="146"/>
      <c r="D54" s="146"/>
      <c r="E54" s="17"/>
      <c r="F54" s="75">
        <v>0</v>
      </c>
      <c r="G54" s="24"/>
      <c r="H54" s="3"/>
      <c r="I54" s="11"/>
    </row>
    <row r="55" spans="1:8" ht="26.25" customHeight="1" thickBot="1">
      <c r="A55" s="168"/>
      <c r="B55" s="160" t="s">
        <v>32</v>
      </c>
      <c r="C55" s="161"/>
      <c r="D55" s="161"/>
      <c r="E55" s="34"/>
      <c r="F55" s="38">
        <f>F53+F54</f>
        <v>3</v>
      </c>
      <c r="G55" s="2">
        <v>3</v>
      </c>
      <c r="H55" s="76">
        <v>3</v>
      </c>
    </row>
  </sheetData>
  <sheetProtection/>
  <mergeCells count="97"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C18:D18"/>
    <mergeCell ref="C19:D19"/>
    <mergeCell ref="C20:D20"/>
    <mergeCell ref="B21:D21"/>
    <mergeCell ref="B17:B20"/>
    <mergeCell ref="C17:D17"/>
    <mergeCell ref="B24:D24"/>
    <mergeCell ref="B31:D31"/>
    <mergeCell ref="B32:D32"/>
    <mergeCell ref="B29:C30"/>
    <mergeCell ref="B26:D26"/>
    <mergeCell ref="B27:C28"/>
    <mergeCell ref="A37:A42"/>
    <mergeCell ref="B37:D37"/>
    <mergeCell ref="B38:D38"/>
    <mergeCell ref="B39:B40"/>
    <mergeCell ref="C39:D39"/>
    <mergeCell ref="B42:D42"/>
    <mergeCell ref="C40:D40"/>
    <mergeCell ref="K20:M20"/>
    <mergeCell ref="L21:M21"/>
    <mergeCell ref="L23:M23"/>
    <mergeCell ref="B41:D41"/>
    <mergeCell ref="B35:D35"/>
    <mergeCell ref="B36:D36"/>
    <mergeCell ref="B33:B34"/>
    <mergeCell ref="C33:D33"/>
    <mergeCell ref="C34:D34"/>
    <mergeCell ref="B25:D25"/>
    <mergeCell ref="B43:B49"/>
    <mergeCell ref="C43:D43"/>
    <mergeCell ref="C44:D44"/>
    <mergeCell ref="C45:D45"/>
    <mergeCell ref="K18:K19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J34:M34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J30:M30"/>
    <mergeCell ref="J31:M31"/>
    <mergeCell ref="J32:M32"/>
    <mergeCell ref="J33:M33"/>
    <mergeCell ref="A1:Q1"/>
    <mergeCell ref="J5:J16"/>
    <mergeCell ref="K6:K10"/>
    <mergeCell ref="K12:K15"/>
    <mergeCell ref="L7:L9"/>
    <mergeCell ref="L13:L14"/>
    <mergeCell ref="K16:M16"/>
    <mergeCell ref="J4:M4"/>
    <mergeCell ref="L10:M10"/>
    <mergeCell ref="K11:M11"/>
    <mergeCell ref="F43:H43"/>
    <mergeCell ref="K5:M5"/>
    <mergeCell ref="L6:M6"/>
    <mergeCell ref="J35:K35"/>
    <mergeCell ref="L35:M35"/>
    <mergeCell ref="L18:M18"/>
    <mergeCell ref="L19:M19"/>
    <mergeCell ref="J36:M36"/>
    <mergeCell ref="J28:M28"/>
    <mergeCell ref="J29:M29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4" sqref="A4:D4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153" t="s">
        <v>131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225</v>
      </c>
      <c r="P3" s="4" t="s">
        <v>0</v>
      </c>
    </row>
    <row r="4" spans="1:17" ht="26.25" customHeight="1" thickBot="1">
      <c r="A4" s="151" t="s">
        <v>50</v>
      </c>
      <c r="B4" s="152"/>
      <c r="C4" s="152"/>
      <c r="D4" s="152"/>
      <c r="E4" s="7"/>
      <c r="F4" s="8" t="s">
        <v>123</v>
      </c>
      <c r="G4" s="9" t="s">
        <v>124</v>
      </c>
      <c r="H4" s="10" t="s">
        <v>130</v>
      </c>
      <c r="I4" s="11"/>
      <c r="J4" s="151" t="s">
        <v>50</v>
      </c>
      <c r="K4" s="152"/>
      <c r="L4" s="152"/>
      <c r="M4" s="152"/>
      <c r="N4" s="7"/>
      <c r="O4" s="8" t="s">
        <v>123</v>
      </c>
      <c r="P4" s="9" t="s">
        <v>124</v>
      </c>
      <c r="Q4" s="10" t="s">
        <v>130</v>
      </c>
    </row>
    <row r="5" spans="1:17" ht="26.25" customHeight="1" thickBot="1">
      <c r="A5" s="151" t="s">
        <v>1</v>
      </c>
      <c r="B5" s="152"/>
      <c r="C5" s="152"/>
      <c r="D5" s="152"/>
      <c r="E5" s="7"/>
      <c r="F5" s="180">
        <v>28304</v>
      </c>
      <c r="G5" s="181"/>
      <c r="H5" s="182"/>
      <c r="I5" s="11"/>
      <c r="J5" s="154" t="s">
        <v>48</v>
      </c>
      <c r="K5" s="144" t="s">
        <v>69</v>
      </c>
      <c r="L5" s="144"/>
      <c r="M5" s="144"/>
      <c r="N5" s="12" t="s">
        <v>139</v>
      </c>
      <c r="O5" s="81">
        <v>133753</v>
      </c>
      <c r="P5" s="42">
        <v>129160</v>
      </c>
      <c r="Q5" s="15">
        <v>135016</v>
      </c>
    </row>
    <row r="6" spans="1:17" ht="26.25" customHeight="1" thickBot="1">
      <c r="A6" s="151" t="s">
        <v>91</v>
      </c>
      <c r="B6" s="152"/>
      <c r="C6" s="152"/>
      <c r="D6" s="152"/>
      <c r="E6" s="7"/>
      <c r="F6" s="180">
        <v>31413</v>
      </c>
      <c r="G6" s="181"/>
      <c r="H6" s="182"/>
      <c r="I6" s="11"/>
      <c r="J6" s="155"/>
      <c r="K6" s="157" t="s">
        <v>140</v>
      </c>
      <c r="L6" s="145" t="s">
        <v>57</v>
      </c>
      <c r="M6" s="146"/>
      <c r="N6" s="17" t="s">
        <v>141</v>
      </c>
      <c r="O6" s="82">
        <v>38469</v>
      </c>
      <c r="P6" s="19">
        <v>43420</v>
      </c>
      <c r="Q6" s="83">
        <v>42467</v>
      </c>
    </row>
    <row r="7" spans="1:17" ht="26.25" customHeight="1">
      <c r="A7" s="154" t="s">
        <v>43</v>
      </c>
      <c r="B7" s="169" t="s">
        <v>54</v>
      </c>
      <c r="C7" s="144"/>
      <c r="D7" s="144"/>
      <c r="E7" s="12" t="s">
        <v>142</v>
      </c>
      <c r="F7" s="84">
        <v>86990</v>
      </c>
      <c r="G7" s="22">
        <v>86064</v>
      </c>
      <c r="H7" s="85">
        <v>85186</v>
      </c>
      <c r="I7" s="11"/>
      <c r="J7" s="155"/>
      <c r="K7" s="158"/>
      <c r="L7" s="157" t="s">
        <v>143</v>
      </c>
      <c r="M7" s="16" t="s">
        <v>34</v>
      </c>
      <c r="N7" s="17"/>
      <c r="O7" s="82">
        <v>34288</v>
      </c>
      <c r="P7" s="19">
        <v>39318</v>
      </c>
      <c r="Q7" s="83">
        <v>38370</v>
      </c>
    </row>
    <row r="8" spans="1:17" ht="26.25" customHeight="1">
      <c r="A8" s="155"/>
      <c r="B8" s="145" t="s">
        <v>2</v>
      </c>
      <c r="C8" s="146"/>
      <c r="D8" s="146"/>
      <c r="E8" s="17"/>
      <c r="F8" s="1">
        <v>3586</v>
      </c>
      <c r="G8" s="24">
        <v>3592</v>
      </c>
      <c r="H8" s="76">
        <v>3549</v>
      </c>
      <c r="I8" s="25"/>
      <c r="J8" s="155"/>
      <c r="K8" s="158"/>
      <c r="L8" s="158"/>
      <c r="M8" s="16" t="s">
        <v>35</v>
      </c>
      <c r="N8" s="17"/>
      <c r="O8" s="82">
        <v>3898</v>
      </c>
      <c r="P8" s="19">
        <v>3928</v>
      </c>
      <c r="Q8" s="83">
        <v>3899</v>
      </c>
    </row>
    <row r="9" spans="1:17" ht="26.25" customHeight="1">
      <c r="A9" s="155"/>
      <c r="B9" s="145" t="s">
        <v>55</v>
      </c>
      <c r="C9" s="146"/>
      <c r="D9" s="146"/>
      <c r="E9" s="17" t="s">
        <v>144</v>
      </c>
      <c r="F9" s="1">
        <v>3586</v>
      </c>
      <c r="G9" s="24">
        <v>3592</v>
      </c>
      <c r="H9" s="76">
        <v>3549</v>
      </c>
      <c r="I9" s="11"/>
      <c r="J9" s="155"/>
      <c r="K9" s="158"/>
      <c r="L9" s="159"/>
      <c r="M9" s="16" t="s">
        <v>36</v>
      </c>
      <c r="N9" s="17" t="s">
        <v>145</v>
      </c>
      <c r="O9" s="82"/>
      <c r="P9" s="19"/>
      <c r="Q9" s="83"/>
    </row>
    <row r="10" spans="1:17" ht="26.25" customHeight="1">
      <c r="A10" s="155"/>
      <c r="B10" s="145" t="s">
        <v>56</v>
      </c>
      <c r="C10" s="146"/>
      <c r="D10" s="146"/>
      <c r="E10" s="17" t="s">
        <v>52</v>
      </c>
      <c r="F10" s="86">
        <f>IF(F9=0,0,F9/F7)</f>
        <v>0.04122312909529831</v>
      </c>
      <c r="G10" s="27">
        <f>IF(G9=0,0,G9/G7)</f>
        <v>0.04173638222717977</v>
      </c>
      <c r="H10" s="87">
        <f>IF(H9=0,0,H9/H7)</f>
        <v>0.04166177540910478</v>
      </c>
      <c r="I10" s="11"/>
      <c r="J10" s="155"/>
      <c r="K10" s="159"/>
      <c r="L10" s="162" t="s">
        <v>71</v>
      </c>
      <c r="M10" s="163"/>
      <c r="N10" s="29"/>
      <c r="O10" s="82">
        <v>95268</v>
      </c>
      <c r="P10" s="19">
        <v>85740</v>
      </c>
      <c r="Q10" s="83">
        <v>92549</v>
      </c>
    </row>
    <row r="11" spans="1:17" ht="26.25" customHeight="1">
      <c r="A11" s="155"/>
      <c r="B11" s="145" t="s">
        <v>3</v>
      </c>
      <c r="C11" s="146"/>
      <c r="D11" s="146"/>
      <c r="E11" s="17" t="s">
        <v>146</v>
      </c>
      <c r="F11" s="1">
        <v>2823</v>
      </c>
      <c r="G11" s="24">
        <v>2844</v>
      </c>
      <c r="H11" s="76">
        <v>2815</v>
      </c>
      <c r="I11" s="11"/>
      <c r="J11" s="155"/>
      <c r="K11" s="146" t="s">
        <v>72</v>
      </c>
      <c r="L11" s="146"/>
      <c r="M11" s="146"/>
      <c r="N11" s="17" t="s">
        <v>190</v>
      </c>
      <c r="O11" s="88">
        <v>97411</v>
      </c>
      <c r="P11" s="19">
        <v>91415</v>
      </c>
      <c r="Q11" s="83">
        <v>96012</v>
      </c>
    </row>
    <row r="12" spans="1:17" ht="26.25" customHeight="1">
      <c r="A12" s="155"/>
      <c r="B12" s="145" t="s">
        <v>68</v>
      </c>
      <c r="C12" s="146"/>
      <c r="D12" s="146"/>
      <c r="E12" s="17" t="s">
        <v>148</v>
      </c>
      <c r="F12" s="86">
        <f>IF(F11=0,0,F11/F9)</f>
        <v>0.7872281093139989</v>
      </c>
      <c r="G12" s="27">
        <f>IF(G11=0,0,G11/G9)</f>
        <v>0.7917594654788419</v>
      </c>
      <c r="H12" s="87">
        <f>IF(H11=0,0,H11/H9)</f>
        <v>0.7931811777965624</v>
      </c>
      <c r="I12" s="11"/>
      <c r="J12" s="155"/>
      <c r="K12" s="157" t="s">
        <v>149</v>
      </c>
      <c r="L12" s="145" t="s">
        <v>58</v>
      </c>
      <c r="M12" s="146"/>
      <c r="N12" s="17"/>
      <c r="O12" s="82">
        <v>59220</v>
      </c>
      <c r="P12" s="19">
        <v>56309</v>
      </c>
      <c r="Q12" s="83">
        <v>64200</v>
      </c>
    </row>
    <row r="13" spans="1:17" ht="26.25" customHeight="1">
      <c r="A13" s="155"/>
      <c r="B13" s="145" t="s">
        <v>4</v>
      </c>
      <c r="C13" s="146"/>
      <c r="D13" s="146"/>
      <c r="E13" s="17"/>
      <c r="F13" s="89">
        <v>337</v>
      </c>
      <c r="G13" s="31">
        <v>337</v>
      </c>
      <c r="H13" s="90">
        <v>337</v>
      </c>
      <c r="I13" s="11"/>
      <c r="J13" s="155"/>
      <c r="K13" s="158"/>
      <c r="L13" s="157" t="s">
        <v>150</v>
      </c>
      <c r="M13" s="16" t="s">
        <v>33</v>
      </c>
      <c r="N13" s="17"/>
      <c r="O13" s="82">
        <v>6389</v>
      </c>
      <c r="P13" s="19">
        <v>6539</v>
      </c>
      <c r="Q13" s="83">
        <v>6983</v>
      </c>
    </row>
    <row r="14" spans="1:17" ht="26.25" customHeight="1">
      <c r="A14" s="155"/>
      <c r="B14" s="145" t="s">
        <v>5</v>
      </c>
      <c r="C14" s="146"/>
      <c r="D14" s="146"/>
      <c r="E14" s="17"/>
      <c r="F14" s="89">
        <v>258</v>
      </c>
      <c r="G14" s="31">
        <v>258</v>
      </c>
      <c r="H14" s="90">
        <v>258</v>
      </c>
      <c r="I14" s="11"/>
      <c r="J14" s="155"/>
      <c r="K14" s="158"/>
      <c r="L14" s="159"/>
      <c r="M14" s="16" t="s">
        <v>37</v>
      </c>
      <c r="N14" s="17"/>
      <c r="O14" s="82"/>
      <c r="P14" s="19"/>
      <c r="Q14" s="83"/>
    </row>
    <row r="15" spans="1:17" ht="26.25" customHeight="1" thickBot="1">
      <c r="A15" s="156"/>
      <c r="B15" s="160" t="s">
        <v>103</v>
      </c>
      <c r="C15" s="161"/>
      <c r="D15" s="161"/>
      <c r="E15" s="34"/>
      <c r="F15" s="91">
        <v>258</v>
      </c>
      <c r="G15" s="36">
        <v>258</v>
      </c>
      <c r="H15" s="92">
        <v>258</v>
      </c>
      <c r="I15" s="11"/>
      <c r="J15" s="155"/>
      <c r="K15" s="159"/>
      <c r="L15" s="162" t="s">
        <v>38</v>
      </c>
      <c r="M15" s="163"/>
      <c r="N15" s="29"/>
      <c r="O15" s="82">
        <v>38191</v>
      </c>
      <c r="P15" s="19">
        <v>35106</v>
      </c>
      <c r="Q15" s="83">
        <v>31812</v>
      </c>
    </row>
    <row r="16" spans="1:17" ht="26.25" customHeight="1" thickBot="1">
      <c r="A16" s="166" t="s">
        <v>44</v>
      </c>
      <c r="B16" s="169" t="s">
        <v>6</v>
      </c>
      <c r="C16" s="144"/>
      <c r="D16" s="144"/>
      <c r="E16" s="12"/>
      <c r="F16" s="93">
        <v>7695339</v>
      </c>
      <c r="G16" s="22">
        <v>7695339</v>
      </c>
      <c r="H16" s="85">
        <v>7695339</v>
      </c>
      <c r="I16" s="11"/>
      <c r="J16" s="156"/>
      <c r="K16" s="160" t="s">
        <v>73</v>
      </c>
      <c r="L16" s="161"/>
      <c r="M16" s="161"/>
      <c r="N16" s="34" t="s">
        <v>151</v>
      </c>
      <c r="O16" s="94">
        <f>O5-O11</f>
        <v>36342</v>
      </c>
      <c r="P16" s="39">
        <f>P5-P11</f>
        <v>37745</v>
      </c>
      <c r="Q16" s="68">
        <f>Q5-Q11</f>
        <v>39004</v>
      </c>
    </row>
    <row r="17" spans="1:17" ht="26.25" customHeight="1">
      <c r="A17" s="167"/>
      <c r="B17" s="135" t="s">
        <v>7</v>
      </c>
      <c r="C17" s="145" t="s">
        <v>8</v>
      </c>
      <c r="D17" s="146"/>
      <c r="E17" s="17"/>
      <c r="F17" s="1">
        <v>3398035</v>
      </c>
      <c r="G17" s="24">
        <v>3398035</v>
      </c>
      <c r="H17" s="76">
        <v>3398035</v>
      </c>
      <c r="I17" s="11"/>
      <c r="J17" s="154" t="s">
        <v>75</v>
      </c>
      <c r="K17" s="164" t="s">
        <v>76</v>
      </c>
      <c r="L17" s="165"/>
      <c r="M17" s="165"/>
      <c r="N17" s="12" t="s">
        <v>152</v>
      </c>
      <c r="O17" s="81">
        <v>71172</v>
      </c>
      <c r="P17" s="42">
        <v>68671</v>
      </c>
      <c r="Q17" s="15">
        <v>32778</v>
      </c>
    </row>
    <row r="18" spans="1:17" ht="26.25" customHeight="1">
      <c r="A18" s="167"/>
      <c r="B18" s="135"/>
      <c r="C18" s="145" t="s">
        <v>9</v>
      </c>
      <c r="D18" s="146"/>
      <c r="E18" s="17"/>
      <c r="F18" s="1">
        <v>1985200</v>
      </c>
      <c r="G18" s="24">
        <v>1985200</v>
      </c>
      <c r="H18" s="76">
        <v>1985200</v>
      </c>
      <c r="I18" s="11"/>
      <c r="J18" s="155"/>
      <c r="K18" s="157" t="s">
        <v>150</v>
      </c>
      <c r="L18" s="145" t="s">
        <v>92</v>
      </c>
      <c r="M18" s="146"/>
      <c r="N18" s="17"/>
      <c r="O18" s="82">
        <v>34900</v>
      </c>
      <c r="P18" s="19">
        <v>29500</v>
      </c>
      <c r="Q18" s="83">
        <v>0</v>
      </c>
    </row>
    <row r="19" spans="1:17" ht="26.25" customHeight="1">
      <c r="A19" s="167"/>
      <c r="B19" s="135"/>
      <c r="C19" s="145" t="s">
        <v>10</v>
      </c>
      <c r="D19" s="146"/>
      <c r="E19" s="17"/>
      <c r="F19" s="1">
        <v>71350</v>
      </c>
      <c r="G19" s="24">
        <v>71350</v>
      </c>
      <c r="H19" s="76">
        <v>71550</v>
      </c>
      <c r="I19" s="11"/>
      <c r="J19" s="155"/>
      <c r="K19" s="159"/>
      <c r="L19" s="145" t="s">
        <v>71</v>
      </c>
      <c r="M19" s="146"/>
      <c r="N19" s="17"/>
      <c r="O19" s="88">
        <v>36142</v>
      </c>
      <c r="P19" s="19">
        <v>38971</v>
      </c>
      <c r="Q19" s="83">
        <v>32578</v>
      </c>
    </row>
    <row r="20" spans="1:17" ht="26.25" customHeight="1">
      <c r="A20" s="167"/>
      <c r="B20" s="135"/>
      <c r="C20" s="145" t="s">
        <v>11</v>
      </c>
      <c r="D20" s="146"/>
      <c r="E20" s="17"/>
      <c r="F20" s="1">
        <v>2240754</v>
      </c>
      <c r="G20" s="24">
        <v>2240754</v>
      </c>
      <c r="H20" s="76">
        <v>2240554</v>
      </c>
      <c r="I20" s="11"/>
      <c r="J20" s="155"/>
      <c r="K20" s="145" t="s">
        <v>78</v>
      </c>
      <c r="L20" s="146"/>
      <c r="M20" s="146"/>
      <c r="N20" s="44" t="s">
        <v>153</v>
      </c>
      <c r="O20" s="82">
        <v>107535</v>
      </c>
      <c r="P20" s="19">
        <v>106416</v>
      </c>
      <c r="Q20" s="83">
        <v>71782</v>
      </c>
    </row>
    <row r="21" spans="1:17" ht="26.25" customHeight="1" thickBot="1">
      <c r="A21" s="168"/>
      <c r="B21" s="160" t="s">
        <v>12</v>
      </c>
      <c r="C21" s="161"/>
      <c r="D21" s="161"/>
      <c r="E21" s="34"/>
      <c r="F21" s="95">
        <v>6747139</v>
      </c>
      <c r="G21" s="39">
        <v>6747139</v>
      </c>
      <c r="H21" s="68">
        <v>6747139</v>
      </c>
      <c r="I21" s="11"/>
      <c r="J21" s="155"/>
      <c r="K21" s="157" t="s">
        <v>154</v>
      </c>
      <c r="L21" s="145" t="s">
        <v>80</v>
      </c>
      <c r="M21" s="146"/>
      <c r="N21" s="17"/>
      <c r="O21" s="82"/>
      <c r="P21" s="19"/>
      <c r="Q21" s="83"/>
    </row>
    <row r="22" spans="1:17" ht="26.25" customHeight="1">
      <c r="A22" s="154" t="s">
        <v>45</v>
      </c>
      <c r="B22" s="169" t="s">
        <v>67</v>
      </c>
      <c r="C22" s="144"/>
      <c r="D22" s="144"/>
      <c r="E22" s="12"/>
      <c r="F22" s="96">
        <v>49</v>
      </c>
      <c r="G22" s="46">
        <v>49</v>
      </c>
      <c r="H22" s="97">
        <v>49</v>
      </c>
      <c r="I22" s="11"/>
      <c r="J22" s="155"/>
      <c r="K22" s="158"/>
      <c r="L22" s="48" t="s">
        <v>150</v>
      </c>
      <c r="M22" s="16" t="s">
        <v>101</v>
      </c>
      <c r="N22" s="17"/>
      <c r="O22" s="82"/>
      <c r="P22" s="19"/>
      <c r="Q22" s="83"/>
    </row>
    <row r="23" spans="1:17" ht="26.25" customHeight="1">
      <c r="A23" s="155"/>
      <c r="B23" s="145" t="s">
        <v>13</v>
      </c>
      <c r="C23" s="146"/>
      <c r="D23" s="146"/>
      <c r="E23" s="17"/>
      <c r="F23" s="98" t="s">
        <v>132</v>
      </c>
      <c r="G23" s="79" t="s">
        <v>132</v>
      </c>
      <c r="H23" s="99" t="s">
        <v>132</v>
      </c>
      <c r="I23" s="11"/>
      <c r="J23" s="155"/>
      <c r="K23" s="159"/>
      <c r="L23" s="145" t="s">
        <v>81</v>
      </c>
      <c r="M23" s="146"/>
      <c r="N23" s="17" t="s">
        <v>155</v>
      </c>
      <c r="O23" s="82">
        <v>107535</v>
      </c>
      <c r="P23" s="19">
        <v>106416</v>
      </c>
      <c r="Q23" s="83">
        <v>71782</v>
      </c>
    </row>
    <row r="24" spans="1:17" ht="26.25" customHeight="1" thickBot="1">
      <c r="A24" s="155"/>
      <c r="B24" s="145" t="s">
        <v>122</v>
      </c>
      <c r="C24" s="146"/>
      <c r="D24" s="146"/>
      <c r="E24" s="17"/>
      <c r="F24" s="98"/>
      <c r="G24" s="79"/>
      <c r="H24" s="99"/>
      <c r="I24" s="11"/>
      <c r="J24" s="156"/>
      <c r="K24" s="160" t="s">
        <v>83</v>
      </c>
      <c r="L24" s="161"/>
      <c r="M24" s="161"/>
      <c r="N24" s="34" t="s">
        <v>156</v>
      </c>
      <c r="O24" s="95">
        <f>O17-O20</f>
        <v>-36363</v>
      </c>
      <c r="P24" s="39">
        <f>P17-P20</f>
        <v>-37745</v>
      </c>
      <c r="Q24" s="68">
        <f>Q17-Q20</f>
        <v>-39004</v>
      </c>
    </row>
    <row r="25" spans="1:17" ht="26.25" customHeight="1" thickBot="1">
      <c r="A25" s="155"/>
      <c r="B25" s="145" t="s">
        <v>14</v>
      </c>
      <c r="C25" s="146"/>
      <c r="D25" s="146"/>
      <c r="E25" s="17"/>
      <c r="F25" s="98" t="s">
        <v>168</v>
      </c>
      <c r="G25" s="79" t="s">
        <v>168</v>
      </c>
      <c r="H25" s="99" t="s">
        <v>168</v>
      </c>
      <c r="I25" s="11"/>
      <c r="J25" s="151" t="s">
        <v>85</v>
      </c>
      <c r="K25" s="152"/>
      <c r="L25" s="152"/>
      <c r="M25" s="152"/>
      <c r="N25" s="7" t="s">
        <v>157</v>
      </c>
      <c r="O25" s="100">
        <f>O16+O24</f>
        <v>-21</v>
      </c>
      <c r="P25" s="51">
        <f>P16+P24</f>
        <v>0</v>
      </c>
      <c r="Q25" s="101">
        <f>Q16+Q24</f>
        <v>0</v>
      </c>
    </row>
    <row r="26" spans="1:17" ht="26.25" customHeight="1" thickBot="1">
      <c r="A26" s="155"/>
      <c r="B26" s="145" t="s">
        <v>15</v>
      </c>
      <c r="C26" s="146"/>
      <c r="D26" s="146"/>
      <c r="E26" s="17"/>
      <c r="F26" s="1">
        <v>7</v>
      </c>
      <c r="G26" s="24">
        <v>7</v>
      </c>
      <c r="H26" s="76">
        <v>7</v>
      </c>
      <c r="I26" s="11"/>
      <c r="J26" s="151" t="s">
        <v>40</v>
      </c>
      <c r="K26" s="152"/>
      <c r="L26" s="152"/>
      <c r="M26" s="152"/>
      <c r="N26" s="7" t="s">
        <v>53</v>
      </c>
      <c r="O26" s="63"/>
      <c r="P26" s="54"/>
      <c r="Q26" s="102"/>
    </row>
    <row r="27" spans="1:17" ht="26.25" customHeight="1" thickBot="1">
      <c r="A27" s="155"/>
      <c r="B27" s="178" t="s">
        <v>16</v>
      </c>
      <c r="C27" s="179"/>
      <c r="D27" s="16" t="s">
        <v>59</v>
      </c>
      <c r="E27" s="17"/>
      <c r="F27" s="89">
        <v>1368</v>
      </c>
      <c r="G27" s="31">
        <v>1368</v>
      </c>
      <c r="H27" s="90">
        <v>1368</v>
      </c>
      <c r="I27" s="11"/>
      <c r="J27" s="151" t="s">
        <v>86</v>
      </c>
      <c r="K27" s="152"/>
      <c r="L27" s="152"/>
      <c r="M27" s="152"/>
      <c r="N27" s="7" t="s">
        <v>158</v>
      </c>
      <c r="O27" s="63">
        <v>521</v>
      </c>
      <c r="P27" s="54">
        <v>500</v>
      </c>
      <c r="Q27" s="102">
        <v>500</v>
      </c>
    </row>
    <row r="28" spans="1:17" ht="26.25" customHeight="1" thickBot="1">
      <c r="A28" s="155"/>
      <c r="B28" s="178"/>
      <c r="C28" s="179"/>
      <c r="D28" s="16" t="s">
        <v>60</v>
      </c>
      <c r="E28" s="17"/>
      <c r="F28" s="89"/>
      <c r="G28" s="31"/>
      <c r="H28" s="90"/>
      <c r="I28" s="11"/>
      <c r="J28" s="151" t="s">
        <v>87</v>
      </c>
      <c r="K28" s="152"/>
      <c r="L28" s="152"/>
      <c r="M28" s="152"/>
      <c r="N28" s="7" t="s">
        <v>159</v>
      </c>
      <c r="O28" s="63"/>
      <c r="P28" s="54"/>
      <c r="Q28" s="102"/>
    </row>
    <row r="29" spans="1:17" ht="26.25" customHeight="1" thickBot="1">
      <c r="A29" s="155"/>
      <c r="B29" s="178" t="s">
        <v>17</v>
      </c>
      <c r="C29" s="179"/>
      <c r="D29" s="16" t="s">
        <v>59</v>
      </c>
      <c r="E29" s="17"/>
      <c r="F29" s="89">
        <v>1130</v>
      </c>
      <c r="G29" s="31">
        <v>1130</v>
      </c>
      <c r="H29" s="90">
        <v>1130</v>
      </c>
      <c r="I29" s="11"/>
      <c r="J29" s="151" t="s">
        <v>88</v>
      </c>
      <c r="K29" s="152"/>
      <c r="L29" s="152"/>
      <c r="M29" s="152"/>
      <c r="N29" s="7" t="s">
        <v>160</v>
      </c>
      <c r="O29" s="100">
        <f>O25-O26+O27-O28</f>
        <v>500</v>
      </c>
      <c r="P29" s="51">
        <f>P25-P26+P27-P28</f>
        <v>500</v>
      </c>
      <c r="Q29" s="101">
        <f>Q25-Q26+Q27-Q28</f>
        <v>500</v>
      </c>
    </row>
    <row r="30" spans="1:17" ht="26.25" customHeight="1" thickBot="1">
      <c r="A30" s="155"/>
      <c r="B30" s="178"/>
      <c r="C30" s="179"/>
      <c r="D30" s="16" t="s">
        <v>60</v>
      </c>
      <c r="E30" s="17"/>
      <c r="F30" s="89"/>
      <c r="G30" s="31"/>
      <c r="H30" s="90"/>
      <c r="I30" s="11"/>
      <c r="J30" s="151" t="s">
        <v>89</v>
      </c>
      <c r="K30" s="152"/>
      <c r="L30" s="152"/>
      <c r="M30" s="152"/>
      <c r="N30" s="7" t="s">
        <v>161</v>
      </c>
      <c r="O30" s="63"/>
      <c r="P30" s="54"/>
      <c r="Q30" s="102"/>
    </row>
    <row r="31" spans="1:17" ht="26.25" customHeight="1" thickBot="1">
      <c r="A31" s="155"/>
      <c r="B31" s="176" t="s">
        <v>61</v>
      </c>
      <c r="C31" s="177"/>
      <c r="D31" s="177"/>
      <c r="E31" s="17"/>
      <c r="F31" s="89">
        <v>810</v>
      </c>
      <c r="G31" s="31">
        <v>799</v>
      </c>
      <c r="H31" s="90">
        <v>764</v>
      </c>
      <c r="I31" s="11"/>
      <c r="J31" s="151" t="s">
        <v>90</v>
      </c>
      <c r="K31" s="152"/>
      <c r="L31" s="152"/>
      <c r="M31" s="152"/>
      <c r="N31" s="7" t="s">
        <v>162</v>
      </c>
      <c r="O31" s="100">
        <f>O29-O30</f>
        <v>500</v>
      </c>
      <c r="P31" s="51">
        <f>P29-P30</f>
        <v>500</v>
      </c>
      <c r="Q31" s="101">
        <f>Q29-Q30</f>
        <v>500</v>
      </c>
    </row>
    <row r="32" spans="1:17" ht="26.25" customHeight="1" thickBot="1">
      <c r="A32" s="155"/>
      <c r="B32" s="145" t="s">
        <v>116</v>
      </c>
      <c r="C32" s="146"/>
      <c r="D32" s="146"/>
      <c r="E32" s="17"/>
      <c r="F32" s="89">
        <v>296532</v>
      </c>
      <c r="G32" s="31">
        <v>291780</v>
      </c>
      <c r="H32" s="90">
        <v>279047</v>
      </c>
      <c r="I32" s="11"/>
      <c r="J32" s="151" t="s">
        <v>120</v>
      </c>
      <c r="K32" s="152"/>
      <c r="L32" s="152"/>
      <c r="M32" s="152"/>
      <c r="N32" s="7"/>
      <c r="O32" s="103">
        <f>IF(O5=0,0,O5/(O11+O23))</f>
        <v>0.6526255696622525</v>
      </c>
      <c r="P32" s="60">
        <f>IF(P5=0,0,P5/(P11+P23))</f>
        <v>0.6528804889021438</v>
      </c>
      <c r="Q32" s="61">
        <f>IF(Q5=0,0,Q5/(Q11+Q23))</f>
        <v>0.8046533249103067</v>
      </c>
    </row>
    <row r="33" spans="1:17" ht="26.25" customHeight="1" thickBot="1">
      <c r="A33" s="155"/>
      <c r="B33" s="135" t="s">
        <v>100</v>
      </c>
      <c r="C33" s="145" t="s">
        <v>117</v>
      </c>
      <c r="D33" s="146"/>
      <c r="E33" s="17"/>
      <c r="F33" s="89"/>
      <c r="G33" s="31"/>
      <c r="H33" s="90"/>
      <c r="I33" s="11"/>
      <c r="J33" s="151" t="s">
        <v>121</v>
      </c>
      <c r="K33" s="152"/>
      <c r="L33" s="152"/>
      <c r="M33" s="152"/>
      <c r="N33" s="7"/>
      <c r="O33" s="103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155"/>
      <c r="B34" s="135"/>
      <c r="C34" s="145" t="s">
        <v>118</v>
      </c>
      <c r="D34" s="146"/>
      <c r="E34" s="17" t="s">
        <v>163</v>
      </c>
      <c r="F34" s="89">
        <v>296532</v>
      </c>
      <c r="G34" s="31">
        <v>291780</v>
      </c>
      <c r="H34" s="90">
        <v>279047</v>
      </c>
      <c r="I34" s="11"/>
      <c r="J34" s="151" t="s">
        <v>99</v>
      </c>
      <c r="K34" s="152"/>
      <c r="L34" s="152"/>
      <c r="M34" s="152"/>
      <c r="N34" s="7"/>
      <c r="O34" s="63">
        <v>135308</v>
      </c>
      <c r="P34" s="54">
        <v>128639</v>
      </c>
      <c r="Q34" s="102">
        <v>129026</v>
      </c>
    </row>
    <row r="35" spans="1:17" ht="26.25" customHeight="1" thickBot="1">
      <c r="A35" s="155"/>
      <c r="B35" s="145" t="s">
        <v>119</v>
      </c>
      <c r="C35" s="146"/>
      <c r="D35" s="146"/>
      <c r="E35" s="17" t="s">
        <v>164</v>
      </c>
      <c r="F35" s="89">
        <v>296532</v>
      </c>
      <c r="G35" s="31">
        <v>291780</v>
      </c>
      <c r="H35" s="90">
        <v>279047</v>
      </c>
      <c r="I35" s="11"/>
      <c r="J35" s="147" t="s">
        <v>165</v>
      </c>
      <c r="K35" s="148"/>
      <c r="L35" s="149" t="s">
        <v>39</v>
      </c>
      <c r="M35" s="150"/>
      <c r="N35" s="7"/>
      <c r="O35" s="63">
        <v>73564</v>
      </c>
      <c r="P35" s="54">
        <v>75793</v>
      </c>
      <c r="Q35" s="102">
        <v>68193</v>
      </c>
    </row>
    <row r="36" spans="1:17" ht="26.25" customHeight="1" thickBot="1">
      <c r="A36" s="156"/>
      <c r="B36" s="160" t="s">
        <v>18</v>
      </c>
      <c r="C36" s="161"/>
      <c r="D36" s="161"/>
      <c r="E36" s="34"/>
      <c r="F36" s="104">
        <f>IF(F35=0,0,F35/F34)</f>
        <v>1</v>
      </c>
      <c r="G36" s="65">
        <f>IF(G35=0,0,G35/G34)</f>
        <v>1</v>
      </c>
      <c r="H36" s="105">
        <f>IF(H35=0,0,H35/H34)</f>
        <v>1</v>
      </c>
      <c r="I36" s="11"/>
      <c r="J36" s="151" t="s">
        <v>102</v>
      </c>
      <c r="K36" s="152"/>
      <c r="L36" s="152"/>
      <c r="M36" s="152"/>
      <c r="N36" s="7"/>
      <c r="O36" s="63">
        <v>1323378</v>
      </c>
      <c r="P36" s="54">
        <v>1246463</v>
      </c>
      <c r="Q36" s="102">
        <v>1174681</v>
      </c>
    </row>
    <row r="37" spans="1:17" ht="26.25" customHeight="1">
      <c r="A37" s="166" t="s">
        <v>46</v>
      </c>
      <c r="B37" s="169" t="s">
        <v>19</v>
      </c>
      <c r="C37" s="144"/>
      <c r="D37" s="144"/>
      <c r="E37" s="12"/>
      <c r="F37" s="93">
        <v>3913</v>
      </c>
      <c r="G37" s="22">
        <v>3944</v>
      </c>
      <c r="H37" s="85">
        <v>3916</v>
      </c>
      <c r="I37" s="11"/>
      <c r="J37" s="67"/>
      <c r="K37" s="67"/>
      <c r="L37" s="67"/>
      <c r="M37" s="67"/>
      <c r="N37" s="67"/>
      <c r="O37" s="67"/>
      <c r="P37" s="67"/>
      <c r="Q37" s="67"/>
    </row>
    <row r="38" spans="1:9" ht="26.25" customHeight="1">
      <c r="A38" s="167"/>
      <c r="B38" s="145" t="s">
        <v>20</v>
      </c>
      <c r="C38" s="146"/>
      <c r="D38" s="146"/>
      <c r="E38" s="17"/>
      <c r="F38" s="1">
        <v>96482</v>
      </c>
      <c r="G38" s="24">
        <v>92538</v>
      </c>
      <c r="H38" s="76">
        <v>100100</v>
      </c>
      <c r="I38" s="11"/>
    </row>
    <row r="39" spans="1:9" ht="26.25" customHeight="1">
      <c r="A39" s="167"/>
      <c r="B39" s="135" t="s">
        <v>166</v>
      </c>
      <c r="C39" s="145" t="s">
        <v>21</v>
      </c>
      <c r="D39" s="146"/>
      <c r="E39" s="17"/>
      <c r="F39" s="1">
        <v>59220</v>
      </c>
      <c r="G39" s="24">
        <v>56309</v>
      </c>
      <c r="H39" s="76">
        <v>64200</v>
      </c>
      <c r="I39" s="11"/>
    </row>
    <row r="40" spans="1:9" ht="26.25" customHeight="1">
      <c r="A40" s="167"/>
      <c r="B40" s="135"/>
      <c r="C40" s="145" t="s">
        <v>22</v>
      </c>
      <c r="D40" s="146"/>
      <c r="E40" s="17"/>
      <c r="F40" s="1">
        <v>37262</v>
      </c>
      <c r="G40" s="24">
        <v>36229</v>
      </c>
      <c r="H40" s="76">
        <v>35900</v>
      </c>
      <c r="I40" s="11"/>
    </row>
    <row r="41" spans="1:9" ht="26.25" customHeight="1">
      <c r="A41" s="167"/>
      <c r="B41" s="145" t="s">
        <v>23</v>
      </c>
      <c r="C41" s="146"/>
      <c r="D41" s="146"/>
      <c r="E41" s="17"/>
      <c r="F41" s="1">
        <v>69651</v>
      </c>
      <c r="G41" s="24">
        <v>71849</v>
      </c>
      <c r="H41" s="76">
        <v>63778</v>
      </c>
      <c r="I41" s="11"/>
    </row>
    <row r="42" spans="1:9" ht="26.25" customHeight="1" thickBot="1">
      <c r="A42" s="168"/>
      <c r="B42" s="160" t="s">
        <v>24</v>
      </c>
      <c r="C42" s="161"/>
      <c r="D42" s="161"/>
      <c r="E42" s="34"/>
      <c r="F42" s="95">
        <f>F37+F38+F41</f>
        <v>170046</v>
      </c>
      <c r="G42" s="39">
        <f>G37+G38+G41</f>
        <v>168331</v>
      </c>
      <c r="H42" s="68">
        <f>H37+H38+H41</f>
        <v>167794</v>
      </c>
      <c r="I42" s="11"/>
    </row>
    <row r="43" spans="1:9" ht="26.25" customHeight="1">
      <c r="A43" s="166" t="s">
        <v>47</v>
      </c>
      <c r="B43" s="173" t="s">
        <v>49</v>
      </c>
      <c r="C43" s="169" t="s">
        <v>25</v>
      </c>
      <c r="D43" s="144"/>
      <c r="E43" s="12"/>
      <c r="F43" s="110" t="s">
        <v>178</v>
      </c>
      <c r="G43" s="111" t="s">
        <v>169</v>
      </c>
      <c r="H43" s="112" t="s">
        <v>169</v>
      </c>
      <c r="I43" s="11"/>
    </row>
    <row r="44" spans="1:9" ht="26.25" customHeight="1">
      <c r="A44" s="167"/>
      <c r="B44" s="174"/>
      <c r="C44" s="145" t="s">
        <v>62</v>
      </c>
      <c r="D44" s="146"/>
      <c r="E44" s="17"/>
      <c r="F44" s="1">
        <v>3675</v>
      </c>
      <c r="G44" s="24">
        <v>3675</v>
      </c>
      <c r="H44" s="76">
        <v>3675</v>
      </c>
      <c r="I44" s="11"/>
    </row>
    <row r="45" spans="1:9" ht="26.25" customHeight="1">
      <c r="A45" s="167"/>
      <c r="B45" s="174"/>
      <c r="C45" s="145" t="s">
        <v>26</v>
      </c>
      <c r="D45" s="146"/>
      <c r="E45" s="17"/>
      <c r="F45" s="107">
        <v>39722</v>
      </c>
      <c r="G45" s="70">
        <v>39722</v>
      </c>
      <c r="H45" s="108">
        <v>39722</v>
      </c>
      <c r="I45" s="11"/>
    </row>
    <row r="46" spans="1:9" ht="26.25" customHeight="1">
      <c r="A46" s="167"/>
      <c r="B46" s="174"/>
      <c r="C46" s="145" t="s">
        <v>63</v>
      </c>
      <c r="D46" s="146"/>
      <c r="E46" s="17"/>
      <c r="F46" s="89">
        <v>115.6</v>
      </c>
      <c r="G46" s="31">
        <v>134.75382479950648</v>
      </c>
      <c r="H46" s="90">
        <v>137.5</v>
      </c>
      <c r="I46" s="11"/>
    </row>
    <row r="47" spans="1:9" ht="26.25" customHeight="1">
      <c r="A47" s="167"/>
      <c r="B47" s="174"/>
      <c r="C47" s="145" t="s">
        <v>64</v>
      </c>
      <c r="D47" s="146"/>
      <c r="E47" s="17"/>
      <c r="F47" s="89">
        <v>325.4</v>
      </c>
      <c r="G47" s="31">
        <v>317.14990746452804</v>
      </c>
      <c r="H47" s="90">
        <v>358.7</v>
      </c>
      <c r="I47" s="11"/>
    </row>
    <row r="48" spans="1:9" ht="26.25" customHeight="1">
      <c r="A48" s="167"/>
      <c r="B48" s="174"/>
      <c r="C48" s="135" t="s">
        <v>167</v>
      </c>
      <c r="D48" s="16" t="s">
        <v>65</v>
      </c>
      <c r="E48" s="17"/>
      <c r="F48" s="89">
        <v>199.7</v>
      </c>
      <c r="G48" s="31">
        <v>192.98444033175682</v>
      </c>
      <c r="H48" s="90">
        <v>230.1</v>
      </c>
      <c r="I48" s="11"/>
    </row>
    <row r="49" spans="1:9" ht="26.25" customHeight="1">
      <c r="A49" s="167"/>
      <c r="B49" s="175"/>
      <c r="C49" s="135"/>
      <c r="D49" s="16" t="s">
        <v>66</v>
      </c>
      <c r="E49" s="17"/>
      <c r="F49" s="89">
        <v>125.7</v>
      </c>
      <c r="G49" s="31">
        <v>124.16546713277127</v>
      </c>
      <c r="H49" s="90">
        <v>128.7</v>
      </c>
      <c r="I49" s="11"/>
    </row>
    <row r="50" spans="1:9" ht="26.25" customHeight="1">
      <c r="A50" s="167"/>
      <c r="B50" s="170" t="s">
        <v>42</v>
      </c>
      <c r="C50" s="171"/>
      <c r="D50" s="16" t="s">
        <v>27</v>
      </c>
      <c r="E50" s="17"/>
      <c r="F50" s="89"/>
      <c r="G50" s="31"/>
      <c r="H50" s="90"/>
      <c r="I50" s="11"/>
    </row>
    <row r="51" spans="1:9" ht="26.25" customHeight="1">
      <c r="A51" s="167"/>
      <c r="B51" s="172"/>
      <c r="C51" s="136"/>
      <c r="D51" s="16" t="s">
        <v>129</v>
      </c>
      <c r="E51" s="17"/>
      <c r="F51" s="1">
        <v>100000</v>
      </c>
      <c r="G51" s="24">
        <v>100000</v>
      </c>
      <c r="H51" s="76">
        <v>100000</v>
      </c>
      <c r="I51" s="11"/>
    </row>
    <row r="52" spans="1:9" ht="26.25" customHeight="1" thickBot="1">
      <c r="A52" s="168"/>
      <c r="B52" s="137"/>
      <c r="C52" s="138"/>
      <c r="D52" s="33" t="s">
        <v>28</v>
      </c>
      <c r="E52" s="34"/>
      <c r="F52" s="109">
        <v>32599</v>
      </c>
      <c r="G52" s="73">
        <v>32599</v>
      </c>
      <c r="H52" s="77">
        <v>32599</v>
      </c>
      <c r="I52" s="11"/>
    </row>
    <row r="53" spans="1:9" ht="26.25" customHeight="1">
      <c r="A53" s="166" t="s">
        <v>29</v>
      </c>
      <c r="B53" s="169" t="s">
        <v>30</v>
      </c>
      <c r="C53" s="144"/>
      <c r="D53" s="144"/>
      <c r="E53" s="12"/>
      <c r="F53" s="93">
        <v>1</v>
      </c>
      <c r="G53" s="22">
        <v>1</v>
      </c>
      <c r="H53" s="85">
        <v>1</v>
      </c>
      <c r="I53" s="11"/>
    </row>
    <row r="54" spans="1:9" ht="26.25" customHeight="1">
      <c r="A54" s="167"/>
      <c r="B54" s="145" t="s">
        <v>31</v>
      </c>
      <c r="C54" s="146"/>
      <c r="D54" s="146"/>
      <c r="E54" s="17"/>
      <c r="F54" s="1"/>
      <c r="G54" s="24"/>
      <c r="H54" s="76"/>
      <c r="I54" s="11"/>
    </row>
    <row r="55" spans="1:8" ht="26.25" customHeight="1" thickBot="1">
      <c r="A55" s="168"/>
      <c r="B55" s="160" t="s">
        <v>32</v>
      </c>
      <c r="C55" s="161"/>
      <c r="D55" s="161"/>
      <c r="E55" s="34"/>
      <c r="F55" s="95">
        <f>F53+F54</f>
        <v>1</v>
      </c>
      <c r="G55" s="39">
        <f>G53+G54</f>
        <v>1</v>
      </c>
      <c r="H55" s="68">
        <f>H53+H54</f>
        <v>1</v>
      </c>
    </row>
  </sheetData>
  <sheetProtection/>
  <mergeCells count="96"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J36:M36"/>
    <mergeCell ref="J28:M28"/>
    <mergeCell ref="J29:M29"/>
    <mergeCell ref="J30:M30"/>
    <mergeCell ref="J31:M31"/>
    <mergeCell ref="J32:M32"/>
    <mergeCell ref="J33:M33"/>
    <mergeCell ref="J34:M34"/>
    <mergeCell ref="J17:J24"/>
    <mergeCell ref="K21:K23"/>
    <mergeCell ref="K17:M17"/>
    <mergeCell ref="K18:K19"/>
    <mergeCell ref="L23:M23"/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L10:M10"/>
    <mergeCell ref="K11:M11"/>
    <mergeCell ref="K20:M20"/>
    <mergeCell ref="L21:M21"/>
    <mergeCell ref="B41:D41"/>
    <mergeCell ref="A37:A42"/>
    <mergeCell ref="B37:D37"/>
    <mergeCell ref="B38:D38"/>
    <mergeCell ref="B39:B40"/>
    <mergeCell ref="C39:D39"/>
    <mergeCell ref="B42:D42"/>
    <mergeCell ref="C40:D40"/>
    <mergeCell ref="B35:D35"/>
    <mergeCell ref="B36:D36"/>
    <mergeCell ref="B33:B34"/>
    <mergeCell ref="C33:D33"/>
    <mergeCell ref="C34:D34"/>
    <mergeCell ref="B25:D25"/>
    <mergeCell ref="B24:D24"/>
    <mergeCell ref="B31:D31"/>
    <mergeCell ref="B32:D32"/>
    <mergeCell ref="B29:C30"/>
    <mergeCell ref="B26:D26"/>
    <mergeCell ref="B27:C28"/>
    <mergeCell ref="C18:D18"/>
    <mergeCell ref="C19:D19"/>
    <mergeCell ref="C20:D20"/>
    <mergeCell ref="B21:D21"/>
    <mergeCell ref="B17:B20"/>
    <mergeCell ref="C17:D17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55"/>
  <sheetViews>
    <sheetView showZeros="0" view="pageBreakPreview" zoomScale="80" zoomScaleNormal="75" zoomScaleSheetLayoutView="80" workbookViewId="0" topLeftCell="A1">
      <selection activeCell="J3" sqref="J3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153" t="s">
        <v>131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191</v>
      </c>
      <c r="P3" s="4" t="s">
        <v>0</v>
      </c>
    </row>
    <row r="4" spans="1:17" ht="26.25" customHeight="1" thickBot="1">
      <c r="A4" s="151" t="s">
        <v>50</v>
      </c>
      <c r="B4" s="152"/>
      <c r="C4" s="152"/>
      <c r="D4" s="152"/>
      <c r="E4" s="7"/>
      <c r="F4" s="8" t="s">
        <v>123</v>
      </c>
      <c r="G4" s="9" t="s">
        <v>124</v>
      </c>
      <c r="H4" s="10" t="s">
        <v>130</v>
      </c>
      <c r="I4" s="11"/>
      <c r="J4" s="151" t="s">
        <v>50</v>
      </c>
      <c r="K4" s="152"/>
      <c r="L4" s="152"/>
      <c r="M4" s="152"/>
      <c r="N4" s="7"/>
      <c r="O4" s="8" t="s">
        <v>123</v>
      </c>
      <c r="P4" s="9" t="s">
        <v>124</v>
      </c>
      <c r="Q4" s="10" t="s">
        <v>130</v>
      </c>
    </row>
    <row r="5" spans="1:17" ht="26.25" customHeight="1" thickBot="1">
      <c r="A5" s="151" t="s">
        <v>1</v>
      </c>
      <c r="B5" s="152"/>
      <c r="C5" s="152"/>
      <c r="D5" s="152"/>
      <c r="E5" s="7"/>
      <c r="F5" s="180">
        <v>34790</v>
      </c>
      <c r="G5" s="181"/>
      <c r="H5" s="182"/>
      <c r="I5" s="11"/>
      <c r="J5" s="154" t="s">
        <v>48</v>
      </c>
      <c r="K5" s="144" t="s">
        <v>69</v>
      </c>
      <c r="L5" s="144"/>
      <c r="M5" s="144"/>
      <c r="N5" s="12" t="s">
        <v>139</v>
      </c>
      <c r="O5" s="81">
        <v>77588</v>
      </c>
      <c r="P5" s="42">
        <v>101241</v>
      </c>
      <c r="Q5" s="15">
        <v>144951</v>
      </c>
    </row>
    <row r="6" spans="1:17" ht="26.25" customHeight="1" thickBot="1">
      <c r="A6" s="151" t="s">
        <v>91</v>
      </c>
      <c r="B6" s="152"/>
      <c r="C6" s="152"/>
      <c r="D6" s="152"/>
      <c r="E6" s="7"/>
      <c r="F6" s="180">
        <v>35977</v>
      </c>
      <c r="G6" s="181"/>
      <c r="H6" s="182"/>
      <c r="I6" s="11"/>
      <c r="J6" s="155"/>
      <c r="K6" s="157" t="s">
        <v>140</v>
      </c>
      <c r="L6" s="145" t="s">
        <v>57</v>
      </c>
      <c r="M6" s="146"/>
      <c r="N6" s="17" t="s">
        <v>141</v>
      </c>
      <c r="O6" s="82">
        <v>20712</v>
      </c>
      <c r="P6" s="19">
        <v>32433</v>
      </c>
      <c r="Q6" s="83">
        <v>46556</v>
      </c>
    </row>
    <row r="7" spans="1:17" ht="26.25" customHeight="1">
      <c r="A7" s="154" t="s">
        <v>43</v>
      </c>
      <c r="B7" s="169" t="s">
        <v>54</v>
      </c>
      <c r="C7" s="144"/>
      <c r="D7" s="144"/>
      <c r="E7" s="12" t="s">
        <v>142</v>
      </c>
      <c r="F7" s="84">
        <v>58275</v>
      </c>
      <c r="G7" s="22">
        <v>57730</v>
      </c>
      <c r="H7" s="85">
        <v>57223</v>
      </c>
      <c r="I7" s="11"/>
      <c r="J7" s="155"/>
      <c r="K7" s="158"/>
      <c r="L7" s="157" t="s">
        <v>143</v>
      </c>
      <c r="M7" s="16" t="s">
        <v>34</v>
      </c>
      <c r="N7" s="17"/>
      <c r="O7" s="82">
        <v>20178</v>
      </c>
      <c r="P7" s="19">
        <v>32070</v>
      </c>
      <c r="Q7" s="83">
        <v>41039</v>
      </c>
    </row>
    <row r="8" spans="1:17" ht="26.25" customHeight="1">
      <c r="A8" s="155"/>
      <c r="B8" s="145" t="s">
        <v>2</v>
      </c>
      <c r="C8" s="146"/>
      <c r="D8" s="146"/>
      <c r="E8" s="17"/>
      <c r="F8" s="1">
        <v>3971</v>
      </c>
      <c r="G8" s="24">
        <v>5169</v>
      </c>
      <c r="H8" s="76">
        <v>5100</v>
      </c>
      <c r="I8" s="25"/>
      <c r="J8" s="155"/>
      <c r="K8" s="158"/>
      <c r="L8" s="158"/>
      <c r="M8" s="16" t="s">
        <v>35</v>
      </c>
      <c r="N8" s="17"/>
      <c r="O8" s="82"/>
      <c r="P8" s="19"/>
      <c r="Q8" s="83"/>
    </row>
    <row r="9" spans="1:17" ht="26.25" customHeight="1">
      <c r="A9" s="155"/>
      <c r="B9" s="145" t="s">
        <v>55</v>
      </c>
      <c r="C9" s="146"/>
      <c r="D9" s="146"/>
      <c r="E9" s="17" t="s">
        <v>144</v>
      </c>
      <c r="F9" s="1">
        <v>3971</v>
      </c>
      <c r="G9" s="24">
        <v>5169</v>
      </c>
      <c r="H9" s="76">
        <v>5100</v>
      </c>
      <c r="I9" s="11"/>
      <c r="J9" s="155"/>
      <c r="K9" s="158"/>
      <c r="L9" s="159"/>
      <c r="M9" s="16" t="s">
        <v>36</v>
      </c>
      <c r="N9" s="17" t="s">
        <v>145</v>
      </c>
      <c r="O9" s="82"/>
      <c r="P9" s="19"/>
      <c r="Q9" s="83"/>
    </row>
    <row r="10" spans="1:17" ht="26.25" customHeight="1">
      <c r="A10" s="155"/>
      <c r="B10" s="145" t="s">
        <v>56</v>
      </c>
      <c r="C10" s="146"/>
      <c r="D10" s="146"/>
      <c r="E10" s="17" t="s">
        <v>52</v>
      </c>
      <c r="F10" s="86">
        <f>IF(F9=0,0,F9/F7)</f>
        <v>0.06814242814242814</v>
      </c>
      <c r="G10" s="27">
        <f>IF(G9=0,0,G9/G7)</f>
        <v>0.08953750216525204</v>
      </c>
      <c r="H10" s="87">
        <f>IF(H9=0,0,H9/H7)</f>
        <v>0.08912500218443632</v>
      </c>
      <c r="I10" s="11"/>
      <c r="J10" s="155"/>
      <c r="K10" s="159"/>
      <c r="L10" s="162" t="s">
        <v>71</v>
      </c>
      <c r="M10" s="163"/>
      <c r="N10" s="29"/>
      <c r="O10" s="82">
        <v>56786</v>
      </c>
      <c r="P10" s="19">
        <v>68808</v>
      </c>
      <c r="Q10" s="83">
        <v>73226</v>
      </c>
    </row>
    <row r="11" spans="1:17" ht="26.25" customHeight="1">
      <c r="A11" s="155"/>
      <c r="B11" s="145" t="s">
        <v>3</v>
      </c>
      <c r="C11" s="146"/>
      <c r="D11" s="146"/>
      <c r="E11" s="17" t="s">
        <v>146</v>
      </c>
      <c r="F11" s="1">
        <v>2013</v>
      </c>
      <c r="G11" s="24">
        <v>2886</v>
      </c>
      <c r="H11" s="76">
        <v>2932</v>
      </c>
      <c r="I11" s="11"/>
      <c r="J11" s="155"/>
      <c r="K11" s="146" t="s">
        <v>72</v>
      </c>
      <c r="L11" s="146"/>
      <c r="M11" s="146"/>
      <c r="N11" s="17" t="s">
        <v>192</v>
      </c>
      <c r="O11" s="88">
        <v>77588</v>
      </c>
      <c r="P11" s="19">
        <v>101241</v>
      </c>
      <c r="Q11" s="83">
        <v>145816</v>
      </c>
    </row>
    <row r="12" spans="1:17" ht="26.25" customHeight="1">
      <c r="A12" s="155"/>
      <c r="B12" s="145" t="s">
        <v>68</v>
      </c>
      <c r="C12" s="146"/>
      <c r="D12" s="146"/>
      <c r="E12" s="17" t="s">
        <v>148</v>
      </c>
      <c r="F12" s="86">
        <f>IF(F11=0,0,F11/F9)</f>
        <v>0.5069252077562327</v>
      </c>
      <c r="G12" s="27">
        <f>IF(G11=0,0,G11/G9)</f>
        <v>0.5583284968078932</v>
      </c>
      <c r="H12" s="87">
        <f>IF(H11=0,0,H11/H9)</f>
        <v>0.5749019607843138</v>
      </c>
      <c r="I12" s="11"/>
      <c r="J12" s="155"/>
      <c r="K12" s="157" t="s">
        <v>149</v>
      </c>
      <c r="L12" s="145" t="s">
        <v>58</v>
      </c>
      <c r="M12" s="146"/>
      <c r="N12" s="17"/>
      <c r="O12" s="82">
        <v>17436</v>
      </c>
      <c r="P12" s="19">
        <v>36035</v>
      </c>
      <c r="Q12" s="83">
        <v>80077</v>
      </c>
    </row>
    <row r="13" spans="1:17" ht="26.25" customHeight="1">
      <c r="A13" s="155"/>
      <c r="B13" s="145" t="s">
        <v>4</v>
      </c>
      <c r="C13" s="146"/>
      <c r="D13" s="146"/>
      <c r="E13" s="17"/>
      <c r="F13" s="89">
        <v>14638</v>
      </c>
      <c r="G13" s="31">
        <v>14638</v>
      </c>
      <c r="H13" s="90">
        <v>14638</v>
      </c>
      <c r="I13" s="11"/>
      <c r="J13" s="155"/>
      <c r="K13" s="158"/>
      <c r="L13" s="157" t="s">
        <v>150</v>
      </c>
      <c r="M13" s="16" t="s">
        <v>33</v>
      </c>
      <c r="N13" s="17"/>
      <c r="O13" s="82"/>
      <c r="P13" s="19"/>
      <c r="Q13" s="83">
        <v>14494</v>
      </c>
    </row>
    <row r="14" spans="1:17" ht="26.25" customHeight="1">
      <c r="A14" s="155"/>
      <c r="B14" s="145" t="s">
        <v>5</v>
      </c>
      <c r="C14" s="146"/>
      <c r="D14" s="146"/>
      <c r="E14" s="17"/>
      <c r="F14" s="89">
        <v>202</v>
      </c>
      <c r="G14" s="31">
        <v>257</v>
      </c>
      <c r="H14" s="90">
        <v>257</v>
      </c>
      <c r="I14" s="11"/>
      <c r="J14" s="155"/>
      <c r="K14" s="158"/>
      <c r="L14" s="159"/>
      <c r="M14" s="16" t="s">
        <v>37</v>
      </c>
      <c r="N14" s="17"/>
      <c r="O14" s="82"/>
      <c r="P14" s="19"/>
      <c r="Q14" s="83"/>
    </row>
    <row r="15" spans="1:17" ht="26.25" customHeight="1" thickBot="1">
      <c r="A15" s="156"/>
      <c r="B15" s="160" t="s">
        <v>103</v>
      </c>
      <c r="C15" s="161"/>
      <c r="D15" s="161"/>
      <c r="E15" s="34"/>
      <c r="F15" s="91">
        <v>202</v>
      </c>
      <c r="G15" s="36">
        <v>257</v>
      </c>
      <c r="H15" s="92">
        <v>257</v>
      </c>
      <c r="I15" s="11"/>
      <c r="J15" s="155"/>
      <c r="K15" s="159"/>
      <c r="L15" s="162" t="s">
        <v>38</v>
      </c>
      <c r="M15" s="163"/>
      <c r="N15" s="29"/>
      <c r="O15" s="82">
        <v>60152</v>
      </c>
      <c r="P15" s="19">
        <v>65206</v>
      </c>
      <c r="Q15" s="83">
        <v>65739</v>
      </c>
    </row>
    <row r="16" spans="1:17" ht="26.25" customHeight="1" thickBot="1">
      <c r="A16" s="166" t="s">
        <v>44</v>
      </c>
      <c r="B16" s="169" t="s">
        <v>6</v>
      </c>
      <c r="C16" s="144"/>
      <c r="D16" s="144"/>
      <c r="E16" s="12"/>
      <c r="F16" s="93">
        <v>10258161</v>
      </c>
      <c r="G16" s="22">
        <v>10521648</v>
      </c>
      <c r="H16" s="85">
        <v>10521648</v>
      </c>
      <c r="I16" s="11"/>
      <c r="J16" s="156"/>
      <c r="K16" s="160" t="s">
        <v>73</v>
      </c>
      <c r="L16" s="161"/>
      <c r="M16" s="161"/>
      <c r="N16" s="34" t="s">
        <v>151</v>
      </c>
      <c r="O16" s="94">
        <f>O5-O11</f>
        <v>0</v>
      </c>
      <c r="P16" s="39">
        <f>P5-P11</f>
        <v>0</v>
      </c>
      <c r="Q16" s="68">
        <f>Q5-Q11</f>
        <v>-865</v>
      </c>
    </row>
    <row r="17" spans="1:17" ht="26.25" customHeight="1">
      <c r="A17" s="167"/>
      <c r="B17" s="135" t="s">
        <v>7</v>
      </c>
      <c r="C17" s="145" t="s">
        <v>8</v>
      </c>
      <c r="D17" s="146"/>
      <c r="E17" s="17"/>
      <c r="F17" s="1">
        <v>4316140</v>
      </c>
      <c r="G17" s="24">
        <v>4414088</v>
      </c>
      <c r="H17" s="76">
        <v>4414088</v>
      </c>
      <c r="I17" s="11"/>
      <c r="J17" s="154" t="s">
        <v>75</v>
      </c>
      <c r="K17" s="164" t="s">
        <v>76</v>
      </c>
      <c r="L17" s="165"/>
      <c r="M17" s="165"/>
      <c r="N17" s="12" t="s">
        <v>152</v>
      </c>
      <c r="O17" s="81">
        <v>1055424</v>
      </c>
      <c r="P17" s="42">
        <v>339636</v>
      </c>
      <c r="Q17" s="15">
        <v>76754</v>
      </c>
    </row>
    <row r="18" spans="1:17" ht="26.25" customHeight="1">
      <c r="A18" s="167"/>
      <c r="B18" s="135"/>
      <c r="C18" s="145" t="s">
        <v>9</v>
      </c>
      <c r="D18" s="146"/>
      <c r="E18" s="17"/>
      <c r="F18" s="1">
        <v>3554400</v>
      </c>
      <c r="G18" s="24">
        <v>3616200</v>
      </c>
      <c r="H18" s="76">
        <v>3616200</v>
      </c>
      <c r="I18" s="11"/>
      <c r="J18" s="155"/>
      <c r="K18" s="157" t="s">
        <v>150</v>
      </c>
      <c r="L18" s="145" t="s">
        <v>92</v>
      </c>
      <c r="M18" s="146"/>
      <c r="N18" s="17"/>
      <c r="O18" s="82">
        <v>387300</v>
      </c>
      <c r="P18" s="19">
        <v>61800</v>
      </c>
      <c r="Q18" s="83"/>
    </row>
    <row r="19" spans="1:17" ht="26.25" customHeight="1">
      <c r="A19" s="167"/>
      <c r="B19" s="135"/>
      <c r="C19" s="145" t="s">
        <v>10</v>
      </c>
      <c r="D19" s="146"/>
      <c r="E19" s="17"/>
      <c r="F19" s="1">
        <v>322851</v>
      </c>
      <c r="G19" s="24">
        <v>347971</v>
      </c>
      <c r="H19" s="76">
        <v>347971</v>
      </c>
      <c r="I19" s="11"/>
      <c r="J19" s="155"/>
      <c r="K19" s="159"/>
      <c r="L19" s="145" t="s">
        <v>71</v>
      </c>
      <c r="M19" s="146"/>
      <c r="N19" s="17"/>
      <c r="O19" s="88">
        <v>63329</v>
      </c>
      <c r="P19" s="19">
        <v>117690</v>
      </c>
      <c r="Q19" s="83">
        <v>76754</v>
      </c>
    </row>
    <row r="20" spans="1:17" ht="26.25" customHeight="1">
      <c r="A20" s="167"/>
      <c r="B20" s="135"/>
      <c r="C20" s="145" t="s">
        <v>11</v>
      </c>
      <c r="D20" s="146"/>
      <c r="E20" s="17"/>
      <c r="F20" s="1">
        <v>2064770</v>
      </c>
      <c r="G20" s="24">
        <v>2141389</v>
      </c>
      <c r="H20" s="76">
        <v>2143389</v>
      </c>
      <c r="I20" s="11"/>
      <c r="J20" s="155"/>
      <c r="K20" s="145" t="s">
        <v>78</v>
      </c>
      <c r="L20" s="146"/>
      <c r="M20" s="146"/>
      <c r="N20" s="44" t="s">
        <v>153</v>
      </c>
      <c r="O20" s="82">
        <v>1077760</v>
      </c>
      <c r="P20" s="19">
        <v>331877</v>
      </c>
      <c r="Q20" s="83">
        <v>76754</v>
      </c>
    </row>
    <row r="21" spans="1:17" ht="26.25" customHeight="1" thickBot="1">
      <c r="A21" s="168"/>
      <c r="B21" s="160" t="s">
        <v>12</v>
      </c>
      <c r="C21" s="161"/>
      <c r="D21" s="161"/>
      <c r="E21" s="34"/>
      <c r="F21" s="95">
        <v>7825223</v>
      </c>
      <c r="G21" s="39">
        <v>7941671</v>
      </c>
      <c r="H21" s="68">
        <v>7941671</v>
      </c>
      <c r="I21" s="11"/>
      <c r="J21" s="155"/>
      <c r="K21" s="157" t="s">
        <v>154</v>
      </c>
      <c r="L21" s="145" t="s">
        <v>80</v>
      </c>
      <c r="M21" s="146"/>
      <c r="N21" s="17"/>
      <c r="O21" s="82">
        <v>1017077</v>
      </c>
      <c r="P21" s="19">
        <v>263486</v>
      </c>
      <c r="Q21" s="83">
        <v>0</v>
      </c>
    </row>
    <row r="22" spans="1:17" ht="26.25" customHeight="1">
      <c r="A22" s="154" t="s">
        <v>45</v>
      </c>
      <c r="B22" s="169" t="s">
        <v>67</v>
      </c>
      <c r="C22" s="144"/>
      <c r="D22" s="144"/>
      <c r="E22" s="12"/>
      <c r="F22" s="96">
        <v>70</v>
      </c>
      <c r="G22" s="46">
        <v>70</v>
      </c>
      <c r="H22" s="97">
        <v>70</v>
      </c>
      <c r="I22" s="11"/>
      <c r="J22" s="155"/>
      <c r="K22" s="158"/>
      <c r="L22" s="48" t="s">
        <v>150</v>
      </c>
      <c r="M22" s="16" t="s">
        <v>101</v>
      </c>
      <c r="N22" s="17"/>
      <c r="O22" s="82"/>
      <c r="P22" s="19"/>
      <c r="Q22" s="83"/>
    </row>
    <row r="23" spans="1:17" ht="26.25" customHeight="1">
      <c r="A23" s="155"/>
      <c r="B23" s="145" t="s">
        <v>13</v>
      </c>
      <c r="C23" s="146"/>
      <c r="D23" s="146"/>
      <c r="E23" s="17"/>
      <c r="F23" s="98" t="s">
        <v>132</v>
      </c>
      <c r="G23" s="79" t="s">
        <v>132</v>
      </c>
      <c r="H23" s="99" t="s">
        <v>132</v>
      </c>
      <c r="I23" s="11"/>
      <c r="J23" s="155"/>
      <c r="K23" s="159"/>
      <c r="L23" s="145" t="s">
        <v>81</v>
      </c>
      <c r="M23" s="146"/>
      <c r="N23" s="17" t="s">
        <v>155</v>
      </c>
      <c r="O23" s="82">
        <v>60683</v>
      </c>
      <c r="P23" s="19">
        <v>68391</v>
      </c>
      <c r="Q23" s="83">
        <v>76754</v>
      </c>
    </row>
    <row r="24" spans="1:17" ht="26.25" customHeight="1" thickBot="1">
      <c r="A24" s="155"/>
      <c r="B24" s="145" t="s">
        <v>122</v>
      </c>
      <c r="C24" s="146"/>
      <c r="D24" s="146"/>
      <c r="E24" s="17"/>
      <c r="F24" s="113"/>
      <c r="G24" s="48"/>
      <c r="H24" s="114"/>
      <c r="I24" s="11"/>
      <c r="J24" s="156"/>
      <c r="K24" s="160" t="s">
        <v>83</v>
      </c>
      <c r="L24" s="161"/>
      <c r="M24" s="161"/>
      <c r="N24" s="34" t="s">
        <v>156</v>
      </c>
      <c r="O24" s="95">
        <f>O17-O20</f>
        <v>-22336</v>
      </c>
      <c r="P24" s="39">
        <f>P17-P20</f>
        <v>7759</v>
      </c>
      <c r="Q24" s="68">
        <f>Q17-Q20</f>
        <v>0</v>
      </c>
    </row>
    <row r="25" spans="1:17" ht="26.25" customHeight="1" thickBot="1">
      <c r="A25" s="155"/>
      <c r="B25" s="145" t="s">
        <v>14</v>
      </c>
      <c r="C25" s="146"/>
      <c r="D25" s="146"/>
      <c r="E25" s="17"/>
      <c r="F25" s="98" t="s">
        <v>137</v>
      </c>
      <c r="G25" s="79" t="s">
        <v>137</v>
      </c>
      <c r="H25" s="99" t="s">
        <v>137</v>
      </c>
      <c r="I25" s="11"/>
      <c r="J25" s="151" t="s">
        <v>85</v>
      </c>
      <c r="K25" s="152"/>
      <c r="L25" s="152"/>
      <c r="M25" s="152"/>
      <c r="N25" s="7" t="s">
        <v>157</v>
      </c>
      <c r="O25" s="100">
        <f>O16+O24</f>
        <v>-22336</v>
      </c>
      <c r="P25" s="51">
        <f>P16+P24</f>
        <v>7759</v>
      </c>
      <c r="Q25" s="101">
        <f>Q16+Q24</f>
        <v>-865</v>
      </c>
    </row>
    <row r="26" spans="1:17" ht="26.25" customHeight="1" thickBot="1">
      <c r="A26" s="155"/>
      <c r="B26" s="145" t="s">
        <v>15</v>
      </c>
      <c r="C26" s="146"/>
      <c r="D26" s="146"/>
      <c r="E26" s="17"/>
      <c r="F26" s="1">
        <v>3</v>
      </c>
      <c r="G26" s="24">
        <v>4</v>
      </c>
      <c r="H26" s="76">
        <v>4</v>
      </c>
      <c r="I26" s="11"/>
      <c r="J26" s="151" t="s">
        <v>40</v>
      </c>
      <c r="K26" s="152"/>
      <c r="L26" s="152"/>
      <c r="M26" s="152"/>
      <c r="N26" s="7" t="s">
        <v>53</v>
      </c>
      <c r="O26" s="63"/>
      <c r="P26" s="54"/>
      <c r="Q26" s="102"/>
    </row>
    <row r="27" spans="1:17" ht="26.25" customHeight="1" thickBot="1">
      <c r="A27" s="155"/>
      <c r="B27" s="178" t="s">
        <v>16</v>
      </c>
      <c r="C27" s="179"/>
      <c r="D27" s="16" t="s">
        <v>59</v>
      </c>
      <c r="E27" s="17"/>
      <c r="F27" s="89">
        <v>1456</v>
      </c>
      <c r="G27" s="31">
        <v>2049</v>
      </c>
      <c r="H27" s="90">
        <v>2049</v>
      </c>
      <c r="I27" s="11"/>
      <c r="J27" s="151" t="s">
        <v>86</v>
      </c>
      <c r="K27" s="152"/>
      <c r="L27" s="152"/>
      <c r="M27" s="152"/>
      <c r="N27" s="7" t="s">
        <v>158</v>
      </c>
      <c r="O27" s="63">
        <v>25865</v>
      </c>
      <c r="P27" s="54">
        <v>3530</v>
      </c>
      <c r="Q27" s="102">
        <v>11289</v>
      </c>
    </row>
    <row r="28" spans="1:17" ht="26.25" customHeight="1" thickBot="1">
      <c r="A28" s="155"/>
      <c r="B28" s="178"/>
      <c r="C28" s="179"/>
      <c r="D28" s="16" t="s">
        <v>60</v>
      </c>
      <c r="E28" s="17"/>
      <c r="F28" s="89"/>
      <c r="G28" s="31"/>
      <c r="H28" s="90"/>
      <c r="I28" s="11"/>
      <c r="J28" s="151" t="s">
        <v>87</v>
      </c>
      <c r="K28" s="152"/>
      <c r="L28" s="152"/>
      <c r="M28" s="152"/>
      <c r="N28" s="7" t="s">
        <v>159</v>
      </c>
      <c r="O28" s="63"/>
      <c r="P28" s="54"/>
      <c r="Q28" s="102"/>
    </row>
    <row r="29" spans="1:17" ht="26.25" customHeight="1" thickBot="1">
      <c r="A29" s="155"/>
      <c r="B29" s="178" t="s">
        <v>17</v>
      </c>
      <c r="C29" s="179"/>
      <c r="D29" s="16" t="s">
        <v>59</v>
      </c>
      <c r="E29" s="17"/>
      <c r="F29" s="89">
        <v>676</v>
      </c>
      <c r="G29" s="31">
        <v>1122</v>
      </c>
      <c r="H29" s="90">
        <v>1433</v>
      </c>
      <c r="I29" s="11"/>
      <c r="J29" s="151" t="s">
        <v>88</v>
      </c>
      <c r="K29" s="152"/>
      <c r="L29" s="152"/>
      <c r="M29" s="152"/>
      <c r="N29" s="7" t="s">
        <v>160</v>
      </c>
      <c r="O29" s="100">
        <f>O25-O26+O27-O28</f>
        <v>3529</v>
      </c>
      <c r="P29" s="51">
        <f>P25-P26+P27-P28</f>
        <v>11289</v>
      </c>
      <c r="Q29" s="101">
        <f>Q25-Q26+Q27-Q28</f>
        <v>10424</v>
      </c>
    </row>
    <row r="30" spans="1:17" ht="26.25" customHeight="1" thickBot="1">
      <c r="A30" s="155"/>
      <c r="B30" s="178"/>
      <c r="C30" s="179"/>
      <c r="D30" s="16" t="s">
        <v>60</v>
      </c>
      <c r="E30" s="17"/>
      <c r="F30" s="89"/>
      <c r="G30" s="31"/>
      <c r="H30" s="90"/>
      <c r="I30" s="11"/>
      <c r="J30" s="151" t="s">
        <v>89</v>
      </c>
      <c r="K30" s="152"/>
      <c r="L30" s="152"/>
      <c r="M30" s="152"/>
      <c r="N30" s="7" t="s">
        <v>161</v>
      </c>
      <c r="O30" s="63"/>
      <c r="P30" s="54"/>
      <c r="Q30" s="102"/>
    </row>
    <row r="31" spans="1:17" ht="26.25" customHeight="1" thickBot="1">
      <c r="A31" s="155"/>
      <c r="B31" s="176" t="s">
        <v>61</v>
      </c>
      <c r="C31" s="177"/>
      <c r="D31" s="177"/>
      <c r="E31" s="17"/>
      <c r="F31" s="89">
        <v>484</v>
      </c>
      <c r="G31" s="31">
        <v>748</v>
      </c>
      <c r="H31" s="90">
        <v>842</v>
      </c>
      <c r="I31" s="11"/>
      <c r="J31" s="151" t="s">
        <v>90</v>
      </c>
      <c r="K31" s="152"/>
      <c r="L31" s="152"/>
      <c r="M31" s="152"/>
      <c r="N31" s="7" t="s">
        <v>162</v>
      </c>
      <c r="O31" s="100">
        <f>O29-O30</f>
        <v>3529</v>
      </c>
      <c r="P31" s="51">
        <f>P29-P30</f>
        <v>11289</v>
      </c>
      <c r="Q31" s="101">
        <f>Q29-Q30</f>
        <v>10424</v>
      </c>
    </row>
    <row r="32" spans="1:17" ht="26.25" customHeight="1" thickBot="1">
      <c r="A32" s="155"/>
      <c r="B32" s="145" t="s">
        <v>116</v>
      </c>
      <c r="C32" s="146"/>
      <c r="D32" s="146"/>
      <c r="E32" s="17"/>
      <c r="F32" s="89">
        <v>171001</v>
      </c>
      <c r="G32" s="31">
        <v>272956</v>
      </c>
      <c r="H32" s="90">
        <v>307202</v>
      </c>
      <c r="I32" s="11"/>
      <c r="J32" s="151" t="s">
        <v>120</v>
      </c>
      <c r="K32" s="152"/>
      <c r="L32" s="152"/>
      <c r="M32" s="152"/>
      <c r="N32" s="7"/>
      <c r="O32" s="103">
        <f>IF(O5=0,0,O5/(O11+O23))</f>
        <v>0.5611299549435529</v>
      </c>
      <c r="P32" s="60">
        <f>IF(P5=0,0,P5/(P11+P23))</f>
        <v>0.5968272495755518</v>
      </c>
      <c r="Q32" s="61">
        <f>IF(Q5=0,0,Q5/(Q11+Q23))</f>
        <v>0.6512602776654536</v>
      </c>
    </row>
    <row r="33" spans="1:17" ht="26.25" customHeight="1" thickBot="1">
      <c r="A33" s="155"/>
      <c r="B33" s="135" t="s">
        <v>100</v>
      </c>
      <c r="C33" s="145" t="s">
        <v>117</v>
      </c>
      <c r="D33" s="146"/>
      <c r="E33" s="17"/>
      <c r="F33" s="89"/>
      <c r="G33" s="31"/>
      <c r="H33" s="90"/>
      <c r="I33" s="11"/>
      <c r="J33" s="151" t="s">
        <v>121</v>
      </c>
      <c r="K33" s="152"/>
      <c r="L33" s="152"/>
      <c r="M33" s="152"/>
      <c r="N33" s="7"/>
      <c r="O33" s="103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155"/>
      <c r="B34" s="135"/>
      <c r="C34" s="145" t="s">
        <v>118</v>
      </c>
      <c r="D34" s="146"/>
      <c r="E34" s="17" t="s">
        <v>163</v>
      </c>
      <c r="F34" s="89">
        <v>171001</v>
      </c>
      <c r="G34" s="31">
        <v>272956</v>
      </c>
      <c r="H34" s="90">
        <v>307202</v>
      </c>
      <c r="I34" s="11"/>
      <c r="J34" s="151" t="s">
        <v>99</v>
      </c>
      <c r="K34" s="152"/>
      <c r="L34" s="152"/>
      <c r="M34" s="152"/>
      <c r="N34" s="7"/>
      <c r="O34" s="63">
        <v>120205</v>
      </c>
      <c r="P34" s="54">
        <v>179108</v>
      </c>
      <c r="Q34" s="102">
        <v>149980</v>
      </c>
    </row>
    <row r="35" spans="1:17" ht="26.25" customHeight="1" thickBot="1">
      <c r="A35" s="155"/>
      <c r="B35" s="145" t="s">
        <v>119</v>
      </c>
      <c r="C35" s="146"/>
      <c r="D35" s="146"/>
      <c r="E35" s="17" t="s">
        <v>164</v>
      </c>
      <c r="F35" s="89">
        <v>171001</v>
      </c>
      <c r="G35" s="31">
        <v>272956</v>
      </c>
      <c r="H35" s="90">
        <v>307202</v>
      </c>
      <c r="I35" s="11"/>
      <c r="J35" s="147" t="s">
        <v>165</v>
      </c>
      <c r="K35" s="148"/>
      <c r="L35" s="149" t="s">
        <v>39</v>
      </c>
      <c r="M35" s="150"/>
      <c r="N35" s="7"/>
      <c r="O35" s="63">
        <v>68190</v>
      </c>
      <c r="P35" s="54">
        <v>70247</v>
      </c>
      <c r="Q35" s="102">
        <v>76732</v>
      </c>
    </row>
    <row r="36" spans="1:17" ht="26.25" customHeight="1" thickBot="1">
      <c r="A36" s="156"/>
      <c r="B36" s="160" t="s">
        <v>18</v>
      </c>
      <c r="C36" s="161"/>
      <c r="D36" s="161"/>
      <c r="E36" s="34"/>
      <c r="F36" s="104">
        <f>IF(F35=0,0,F35/F34)</f>
        <v>1</v>
      </c>
      <c r="G36" s="65">
        <f>IF(G35=0,0,G35/G34)</f>
        <v>1</v>
      </c>
      <c r="H36" s="105">
        <f>IF(H35=0,0,H35/H34)</f>
        <v>1</v>
      </c>
      <c r="I36" s="11"/>
      <c r="J36" s="151" t="s">
        <v>102</v>
      </c>
      <c r="K36" s="152"/>
      <c r="L36" s="152"/>
      <c r="M36" s="152"/>
      <c r="N36" s="7"/>
      <c r="O36" s="63">
        <v>3241827</v>
      </c>
      <c r="P36" s="54">
        <v>3235236</v>
      </c>
      <c r="Q36" s="102">
        <v>3158481</v>
      </c>
    </row>
    <row r="37" spans="1:17" ht="26.25" customHeight="1">
      <c r="A37" s="166" t="s">
        <v>46</v>
      </c>
      <c r="B37" s="169" t="s">
        <v>19</v>
      </c>
      <c r="C37" s="144"/>
      <c r="D37" s="144"/>
      <c r="E37" s="12"/>
      <c r="F37" s="93"/>
      <c r="G37" s="22"/>
      <c r="H37" s="85"/>
      <c r="I37" s="11"/>
      <c r="J37" s="67"/>
      <c r="K37" s="67"/>
      <c r="L37" s="67"/>
      <c r="M37" s="67"/>
      <c r="N37" s="67"/>
      <c r="O37" s="67"/>
      <c r="P37" s="67"/>
      <c r="Q37" s="67"/>
    </row>
    <row r="38" spans="1:9" ht="26.25" customHeight="1">
      <c r="A38" s="167"/>
      <c r="B38" s="145" t="s">
        <v>20</v>
      </c>
      <c r="C38" s="146"/>
      <c r="D38" s="146"/>
      <c r="E38" s="17"/>
      <c r="F38" s="1">
        <v>29123</v>
      </c>
      <c r="G38" s="24">
        <v>45221</v>
      </c>
      <c r="H38" s="76">
        <v>83651</v>
      </c>
      <c r="I38" s="11"/>
    </row>
    <row r="39" spans="1:9" ht="26.25" customHeight="1">
      <c r="A39" s="167"/>
      <c r="B39" s="135" t="s">
        <v>166</v>
      </c>
      <c r="C39" s="145" t="s">
        <v>21</v>
      </c>
      <c r="D39" s="146"/>
      <c r="E39" s="17"/>
      <c r="F39" s="1">
        <v>17436</v>
      </c>
      <c r="G39" s="24">
        <v>36035</v>
      </c>
      <c r="H39" s="76">
        <v>80077</v>
      </c>
      <c r="I39" s="11"/>
    </row>
    <row r="40" spans="1:9" ht="26.25" customHeight="1">
      <c r="A40" s="167"/>
      <c r="B40" s="135"/>
      <c r="C40" s="145" t="s">
        <v>22</v>
      </c>
      <c r="D40" s="146"/>
      <c r="E40" s="17"/>
      <c r="F40" s="1">
        <v>11687</v>
      </c>
      <c r="G40" s="24">
        <v>9186</v>
      </c>
      <c r="H40" s="76">
        <v>3574</v>
      </c>
      <c r="I40" s="11"/>
    </row>
    <row r="41" spans="1:9" ht="26.25" customHeight="1">
      <c r="A41" s="167"/>
      <c r="B41" s="145" t="s">
        <v>23</v>
      </c>
      <c r="C41" s="146"/>
      <c r="D41" s="146"/>
      <c r="E41" s="17"/>
      <c r="F41" s="1">
        <v>109148</v>
      </c>
      <c r="G41" s="24">
        <v>124411</v>
      </c>
      <c r="H41" s="76">
        <v>138919</v>
      </c>
      <c r="I41" s="11"/>
    </row>
    <row r="42" spans="1:9" ht="26.25" customHeight="1" thickBot="1">
      <c r="A42" s="168"/>
      <c r="B42" s="160" t="s">
        <v>24</v>
      </c>
      <c r="C42" s="161"/>
      <c r="D42" s="161"/>
      <c r="E42" s="34"/>
      <c r="F42" s="95">
        <f>F37+F38+F41</f>
        <v>138271</v>
      </c>
      <c r="G42" s="39">
        <f>G37+G38+G41</f>
        <v>169632</v>
      </c>
      <c r="H42" s="68">
        <f>H37+H38+H41</f>
        <v>222570</v>
      </c>
      <c r="I42" s="11"/>
    </row>
    <row r="43" spans="1:9" ht="26.25" customHeight="1">
      <c r="A43" s="166" t="s">
        <v>47</v>
      </c>
      <c r="B43" s="173" t="s">
        <v>49</v>
      </c>
      <c r="C43" s="169" t="s">
        <v>25</v>
      </c>
      <c r="D43" s="144"/>
      <c r="E43" s="12"/>
      <c r="F43" s="93"/>
      <c r="G43" s="22"/>
      <c r="H43" s="85"/>
      <c r="I43" s="11"/>
    </row>
    <row r="44" spans="1:9" ht="26.25" customHeight="1">
      <c r="A44" s="167"/>
      <c r="B44" s="174"/>
      <c r="C44" s="145" t="s">
        <v>62</v>
      </c>
      <c r="D44" s="146"/>
      <c r="E44" s="17"/>
      <c r="F44" s="1">
        <v>3675</v>
      </c>
      <c r="G44" s="24">
        <v>3675</v>
      </c>
      <c r="H44" s="76">
        <v>3675</v>
      </c>
      <c r="I44" s="11"/>
    </row>
    <row r="45" spans="1:9" ht="26.25" customHeight="1">
      <c r="A45" s="167"/>
      <c r="B45" s="174"/>
      <c r="C45" s="145" t="s">
        <v>26</v>
      </c>
      <c r="D45" s="146"/>
      <c r="E45" s="17"/>
      <c r="F45" s="107"/>
      <c r="G45" s="70"/>
      <c r="H45" s="108"/>
      <c r="I45" s="11"/>
    </row>
    <row r="46" spans="1:9" ht="26.25" customHeight="1">
      <c r="A46" s="167"/>
      <c r="B46" s="174"/>
      <c r="C46" s="145" t="s">
        <v>63</v>
      </c>
      <c r="D46" s="146"/>
      <c r="E46" s="17"/>
      <c r="F46" s="89">
        <v>118</v>
      </c>
      <c r="G46" s="31">
        <v>117.4</v>
      </c>
      <c r="H46" s="90">
        <v>133.5</v>
      </c>
      <c r="I46" s="11"/>
    </row>
    <row r="47" spans="1:9" ht="26.25" customHeight="1">
      <c r="A47" s="167"/>
      <c r="B47" s="174"/>
      <c r="C47" s="145" t="s">
        <v>64</v>
      </c>
      <c r="D47" s="146"/>
      <c r="E47" s="17"/>
      <c r="F47" s="89">
        <v>170.3</v>
      </c>
      <c r="G47" s="31">
        <v>165.6</v>
      </c>
      <c r="H47" s="90">
        <v>272.2</v>
      </c>
      <c r="I47" s="11"/>
    </row>
    <row r="48" spans="1:9" ht="26.25" customHeight="1">
      <c r="A48" s="167"/>
      <c r="B48" s="174"/>
      <c r="C48" s="135" t="s">
        <v>167</v>
      </c>
      <c r="D48" s="16" t="s">
        <v>65</v>
      </c>
      <c r="E48" s="17"/>
      <c r="F48" s="89">
        <v>102</v>
      </c>
      <c r="G48" s="31">
        <v>132</v>
      </c>
      <c r="H48" s="90">
        <v>260.6</v>
      </c>
      <c r="I48" s="11"/>
    </row>
    <row r="49" spans="1:9" ht="26.25" customHeight="1">
      <c r="A49" s="167"/>
      <c r="B49" s="175"/>
      <c r="C49" s="135"/>
      <c r="D49" s="16" t="s">
        <v>66</v>
      </c>
      <c r="E49" s="17"/>
      <c r="F49" s="89">
        <v>86.3</v>
      </c>
      <c r="G49" s="31">
        <v>33.6</v>
      </c>
      <c r="H49" s="90">
        <v>11.6</v>
      </c>
      <c r="I49" s="11"/>
    </row>
    <row r="50" spans="1:9" ht="26.25" customHeight="1">
      <c r="A50" s="167"/>
      <c r="B50" s="170" t="s">
        <v>42</v>
      </c>
      <c r="C50" s="171"/>
      <c r="D50" s="16" t="s">
        <v>27</v>
      </c>
      <c r="E50" s="17"/>
      <c r="F50" s="89"/>
      <c r="G50" s="31"/>
      <c r="H50" s="90"/>
      <c r="I50" s="11"/>
    </row>
    <row r="51" spans="1:9" ht="26.25" customHeight="1">
      <c r="A51" s="167"/>
      <c r="B51" s="172"/>
      <c r="C51" s="136"/>
      <c r="D51" s="16" t="s">
        <v>129</v>
      </c>
      <c r="E51" s="17"/>
      <c r="F51" s="1"/>
      <c r="G51" s="24"/>
      <c r="H51" s="76"/>
      <c r="I51" s="11"/>
    </row>
    <row r="52" spans="1:9" ht="26.25" customHeight="1" thickBot="1">
      <c r="A52" s="168"/>
      <c r="B52" s="137"/>
      <c r="C52" s="138"/>
      <c r="D52" s="33" t="s">
        <v>28</v>
      </c>
      <c r="E52" s="34"/>
      <c r="F52" s="109"/>
      <c r="G52" s="73"/>
      <c r="H52" s="77"/>
      <c r="I52" s="11"/>
    </row>
    <row r="53" spans="1:9" ht="26.25" customHeight="1">
      <c r="A53" s="166"/>
      <c r="B53" s="169" t="s">
        <v>30</v>
      </c>
      <c r="C53" s="144"/>
      <c r="D53" s="144"/>
      <c r="E53" s="12"/>
      <c r="F53" s="93"/>
      <c r="G53" s="22"/>
      <c r="H53" s="85"/>
      <c r="I53" s="11"/>
    </row>
    <row r="54" spans="1:9" ht="26.25" customHeight="1">
      <c r="A54" s="167"/>
      <c r="B54" s="145" t="s">
        <v>31</v>
      </c>
      <c r="C54" s="146"/>
      <c r="D54" s="146"/>
      <c r="E54" s="17"/>
      <c r="F54" s="1">
        <v>2</v>
      </c>
      <c r="G54" s="24">
        <v>2</v>
      </c>
      <c r="H54" s="76">
        <v>2</v>
      </c>
      <c r="I54" s="11"/>
    </row>
    <row r="55" spans="1:8" ht="26.25" customHeight="1" thickBot="1">
      <c r="A55" s="168"/>
      <c r="B55" s="160" t="s">
        <v>32</v>
      </c>
      <c r="C55" s="161"/>
      <c r="D55" s="161"/>
      <c r="E55" s="34"/>
      <c r="F55" s="95">
        <f>F53+F54</f>
        <v>2</v>
      </c>
      <c r="G55" s="39">
        <f>G53+G54</f>
        <v>2</v>
      </c>
      <c r="H55" s="68">
        <f>H53+H54</f>
        <v>2</v>
      </c>
    </row>
  </sheetData>
  <sheetProtection/>
  <mergeCells count="96"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J36:M36"/>
    <mergeCell ref="J28:M28"/>
    <mergeCell ref="J29:M29"/>
    <mergeCell ref="J30:M30"/>
    <mergeCell ref="J31:M31"/>
    <mergeCell ref="J32:M32"/>
    <mergeCell ref="J33:M33"/>
    <mergeCell ref="J34:M34"/>
    <mergeCell ref="J17:J24"/>
    <mergeCell ref="K21:K23"/>
    <mergeCell ref="K17:M17"/>
    <mergeCell ref="K18:K19"/>
    <mergeCell ref="L23:M23"/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L10:M10"/>
    <mergeCell ref="K11:M11"/>
    <mergeCell ref="K20:M20"/>
    <mergeCell ref="L21:M21"/>
    <mergeCell ref="B41:D41"/>
    <mergeCell ref="A37:A42"/>
    <mergeCell ref="B37:D37"/>
    <mergeCell ref="B38:D38"/>
    <mergeCell ref="B39:B40"/>
    <mergeCell ref="C39:D39"/>
    <mergeCell ref="B42:D42"/>
    <mergeCell ref="C40:D40"/>
    <mergeCell ref="B35:D35"/>
    <mergeCell ref="B36:D36"/>
    <mergeCell ref="B33:B34"/>
    <mergeCell ref="C33:D33"/>
    <mergeCell ref="C34:D34"/>
    <mergeCell ref="B25:D25"/>
    <mergeCell ref="B24:D24"/>
    <mergeCell ref="B31:D31"/>
    <mergeCell ref="B32:D32"/>
    <mergeCell ref="B29:C30"/>
    <mergeCell ref="B26:D26"/>
    <mergeCell ref="B27:C28"/>
    <mergeCell ref="C18:D18"/>
    <mergeCell ref="C19:D19"/>
    <mergeCell ref="C20:D20"/>
    <mergeCell ref="B21:D21"/>
    <mergeCell ref="B17:B20"/>
    <mergeCell ref="C17:D17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55"/>
  <sheetViews>
    <sheetView showZeros="0" view="pageBreakPreview" zoomScale="80" zoomScaleNormal="75" zoomScaleSheetLayoutView="80" workbookViewId="0" topLeftCell="A1">
      <selection activeCell="D2" sqref="D2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153" t="s">
        <v>131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193</v>
      </c>
      <c r="P3" s="4" t="s">
        <v>0</v>
      </c>
    </row>
    <row r="4" spans="1:17" ht="26.25" customHeight="1" thickBot="1">
      <c r="A4" s="151" t="s">
        <v>50</v>
      </c>
      <c r="B4" s="152"/>
      <c r="C4" s="152"/>
      <c r="D4" s="152"/>
      <c r="E4" s="7"/>
      <c r="F4" s="8" t="s">
        <v>123</v>
      </c>
      <c r="G4" s="9" t="s">
        <v>124</v>
      </c>
      <c r="H4" s="10" t="s">
        <v>130</v>
      </c>
      <c r="I4" s="11"/>
      <c r="J4" s="151" t="s">
        <v>50</v>
      </c>
      <c r="K4" s="152"/>
      <c r="L4" s="152"/>
      <c r="M4" s="152"/>
      <c r="N4" s="7"/>
      <c r="O4" s="8" t="s">
        <v>123</v>
      </c>
      <c r="P4" s="9" t="s">
        <v>124</v>
      </c>
      <c r="Q4" s="10" t="s">
        <v>130</v>
      </c>
    </row>
    <row r="5" spans="1:17" ht="26.25" customHeight="1" thickBot="1">
      <c r="A5" s="151" t="s">
        <v>1</v>
      </c>
      <c r="B5" s="152"/>
      <c r="C5" s="152"/>
      <c r="D5" s="152"/>
      <c r="E5" s="7"/>
      <c r="F5" s="180">
        <v>34508</v>
      </c>
      <c r="G5" s="181"/>
      <c r="H5" s="182"/>
      <c r="I5" s="11"/>
      <c r="J5" s="154" t="s">
        <v>48</v>
      </c>
      <c r="K5" s="144" t="s">
        <v>69</v>
      </c>
      <c r="L5" s="144"/>
      <c r="M5" s="144"/>
      <c r="N5" s="12" t="s">
        <v>139</v>
      </c>
      <c r="O5" s="81">
        <v>118671</v>
      </c>
      <c r="P5" s="42">
        <v>114821</v>
      </c>
      <c r="Q5" s="15">
        <v>112340</v>
      </c>
    </row>
    <row r="6" spans="1:17" ht="26.25" customHeight="1" thickBot="1">
      <c r="A6" s="151" t="s">
        <v>91</v>
      </c>
      <c r="B6" s="152"/>
      <c r="C6" s="152"/>
      <c r="D6" s="152"/>
      <c r="E6" s="7"/>
      <c r="F6" s="180">
        <v>37043</v>
      </c>
      <c r="G6" s="181"/>
      <c r="H6" s="182"/>
      <c r="I6" s="11"/>
      <c r="J6" s="155"/>
      <c r="K6" s="157" t="s">
        <v>140</v>
      </c>
      <c r="L6" s="145" t="s">
        <v>57</v>
      </c>
      <c r="M6" s="146"/>
      <c r="N6" s="17" t="s">
        <v>141</v>
      </c>
      <c r="O6" s="82">
        <v>22797</v>
      </c>
      <c r="P6" s="19">
        <v>23195</v>
      </c>
      <c r="Q6" s="83">
        <v>23753</v>
      </c>
    </row>
    <row r="7" spans="1:17" ht="26.25" customHeight="1">
      <c r="A7" s="154" t="s">
        <v>43</v>
      </c>
      <c r="B7" s="169" t="s">
        <v>54</v>
      </c>
      <c r="C7" s="144"/>
      <c r="D7" s="144"/>
      <c r="E7" s="12" t="s">
        <v>142</v>
      </c>
      <c r="F7" s="84">
        <v>16807</v>
      </c>
      <c r="G7" s="22">
        <v>16612</v>
      </c>
      <c r="H7" s="85">
        <v>16353</v>
      </c>
      <c r="I7" s="11"/>
      <c r="J7" s="155"/>
      <c r="K7" s="158"/>
      <c r="L7" s="157" t="s">
        <v>143</v>
      </c>
      <c r="M7" s="16" t="s">
        <v>34</v>
      </c>
      <c r="N7" s="17"/>
      <c r="O7" s="82">
        <v>22770</v>
      </c>
      <c r="P7" s="19">
        <v>22992</v>
      </c>
      <c r="Q7" s="83">
        <v>23753</v>
      </c>
    </row>
    <row r="8" spans="1:17" ht="26.25" customHeight="1">
      <c r="A8" s="155"/>
      <c r="B8" s="145" t="s">
        <v>2</v>
      </c>
      <c r="C8" s="146"/>
      <c r="D8" s="146"/>
      <c r="E8" s="17"/>
      <c r="F8" s="1">
        <v>2923</v>
      </c>
      <c r="G8" s="24">
        <v>2900</v>
      </c>
      <c r="H8" s="76">
        <v>2868</v>
      </c>
      <c r="I8" s="25"/>
      <c r="J8" s="155"/>
      <c r="K8" s="158"/>
      <c r="L8" s="158"/>
      <c r="M8" s="16" t="s">
        <v>35</v>
      </c>
      <c r="N8" s="17"/>
      <c r="O8" s="82"/>
      <c r="P8" s="19"/>
      <c r="Q8" s="83"/>
    </row>
    <row r="9" spans="1:17" ht="26.25" customHeight="1">
      <c r="A9" s="155"/>
      <c r="B9" s="145" t="s">
        <v>55</v>
      </c>
      <c r="C9" s="146"/>
      <c r="D9" s="146"/>
      <c r="E9" s="17" t="s">
        <v>144</v>
      </c>
      <c r="F9" s="1">
        <v>2923</v>
      </c>
      <c r="G9" s="24">
        <v>2900</v>
      </c>
      <c r="H9" s="76">
        <v>2868</v>
      </c>
      <c r="I9" s="11"/>
      <c r="J9" s="155"/>
      <c r="K9" s="158"/>
      <c r="L9" s="159"/>
      <c r="M9" s="16" t="s">
        <v>36</v>
      </c>
      <c r="N9" s="17" t="s">
        <v>145</v>
      </c>
      <c r="O9" s="82"/>
      <c r="P9" s="19"/>
      <c r="Q9" s="83"/>
    </row>
    <row r="10" spans="1:17" ht="26.25" customHeight="1">
      <c r="A10" s="155"/>
      <c r="B10" s="145" t="s">
        <v>56</v>
      </c>
      <c r="C10" s="146"/>
      <c r="D10" s="146"/>
      <c r="E10" s="17" t="s">
        <v>52</v>
      </c>
      <c r="F10" s="86">
        <f>IF(F9=0,0,F9/F7)</f>
        <v>0.17391563039209854</v>
      </c>
      <c r="G10" s="27">
        <f>IF(G9=0,0,G9/G7)</f>
        <v>0.17457259812183964</v>
      </c>
      <c r="H10" s="87">
        <f>IF(H9=0,0,H9/H7)</f>
        <v>0.17538066409833059</v>
      </c>
      <c r="I10" s="11"/>
      <c r="J10" s="155"/>
      <c r="K10" s="159"/>
      <c r="L10" s="162" t="s">
        <v>71</v>
      </c>
      <c r="M10" s="163"/>
      <c r="N10" s="29"/>
      <c r="O10" s="82">
        <v>95874</v>
      </c>
      <c r="P10" s="19">
        <v>91626</v>
      </c>
      <c r="Q10" s="83">
        <v>88587</v>
      </c>
    </row>
    <row r="11" spans="1:17" ht="26.25" customHeight="1">
      <c r="A11" s="155"/>
      <c r="B11" s="145" t="s">
        <v>3</v>
      </c>
      <c r="C11" s="146"/>
      <c r="D11" s="146"/>
      <c r="E11" s="17" t="s">
        <v>146</v>
      </c>
      <c r="F11" s="1">
        <v>1676</v>
      </c>
      <c r="G11" s="24">
        <v>1697</v>
      </c>
      <c r="H11" s="76">
        <v>1734</v>
      </c>
      <c r="I11" s="11"/>
      <c r="J11" s="155"/>
      <c r="K11" s="146" t="s">
        <v>72</v>
      </c>
      <c r="L11" s="146"/>
      <c r="M11" s="146"/>
      <c r="N11" s="17" t="s">
        <v>195</v>
      </c>
      <c r="O11" s="88">
        <v>74266</v>
      </c>
      <c r="P11" s="19">
        <v>66348</v>
      </c>
      <c r="Q11" s="83">
        <v>64432</v>
      </c>
    </row>
    <row r="12" spans="1:17" ht="26.25" customHeight="1">
      <c r="A12" s="155"/>
      <c r="B12" s="145" t="s">
        <v>68</v>
      </c>
      <c r="C12" s="146"/>
      <c r="D12" s="146"/>
      <c r="E12" s="17" t="s">
        <v>148</v>
      </c>
      <c r="F12" s="86">
        <f>IF(F11=0,0,F11/F9)</f>
        <v>0.5733835100923709</v>
      </c>
      <c r="G12" s="27">
        <f>IF(G11=0,0,G11/G9)</f>
        <v>0.5851724137931035</v>
      </c>
      <c r="H12" s="87">
        <f>IF(H11=0,0,H11/H9)</f>
        <v>0.604602510460251</v>
      </c>
      <c r="I12" s="11"/>
      <c r="J12" s="155"/>
      <c r="K12" s="157" t="s">
        <v>149</v>
      </c>
      <c r="L12" s="145" t="s">
        <v>58</v>
      </c>
      <c r="M12" s="146"/>
      <c r="N12" s="17"/>
      <c r="O12" s="82">
        <v>49561</v>
      </c>
      <c r="P12" s="19">
        <v>42807</v>
      </c>
      <c r="Q12" s="83">
        <v>42047</v>
      </c>
    </row>
    <row r="13" spans="1:17" ht="26.25" customHeight="1">
      <c r="A13" s="155"/>
      <c r="B13" s="145" t="s">
        <v>4</v>
      </c>
      <c r="C13" s="146"/>
      <c r="D13" s="146"/>
      <c r="E13" s="17"/>
      <c r="F13" s="89"/>
      <c r="G13" s="31"/>
      <c r="H13" s="90"/>
      <c r="I13" s="11"/>
      <c r="J13" s="155"/>
      <c r="K13" s="158"/>
      <c r="L13" s="157" t="s">
        <v>150</v>
      </c>
      <c r="M13" s="16" t="s">
        <v>33</v>
      </c>
      <c r="N13" s="17"/>
      <c r="O13" s="82">
        <v>12379</v>
      </c>
      <c r="P13" s="19">
        <v>12327</v>
      </c>
      <c r="Q13" s="83">
        <v>9854</v>
      </c>
    </row>
    <row r="14" spans="1:17" ht="26.25" customHeight="1">
      <c r="A14" s="155"/>
      <c r="B14" s="145" t="s">
        <v>5</v>
      </c>
      <c r="C14" s="146"/>
      <c r="D14" s="146"/>
      <c r="E14" s="17"/>
      <c r="F14" s="89">
        <v>94</v>
      </c>
      <c r="G14" s="31">
        <v>94</v>
      </c>
      <c r="H14" s="90">
        <v>94</v>
      </c>
      <c r="I14" s="11"/>
      <c r="J14" s="155"/>
      <c r="K14" s="158"/>
      <c r="L14" s="159"/>
      <c r="M14" s="16" t="s">
        <v>37</v>
      </c>
      <c r="N14" s="17"/>
      <c r="O14" s="82"/>
      <c r="P14" s="19"/>
      <c r="Q14" s="83"/>
    </row>
    <row r="15" spans="1:17" ht="26.25" customHeight="1" thickBot="1">
      <c r="A15" s="156"/>
      <c r="B15" s="160" t="s">
        <v>103</v>
      </c>
      <c r="C15" s="161"/>
      <c r="D15" s="161"/>
      <c r="E15" s="34"/>
      <c r="F15" s="91">
        <v>94</v>
      </c>
      <c r="G15" s="36">
        <v>94</v>
      </c>
      <c r="H15" s="92">
        <v>94</v>
      </c>
      <c r="I15" s="11"/>
      <c r="J15" s="155"/>
      <c r="K15" s="159"/>
      <c r="L15" s="162" t="s">
        <v>38</v>
      </c>
      <c r="M15" s="163"/>
      <c r="N15" s="29"/>
      <c r="O15" s="82">
        <v>24705</v>
      </c>
      <c r="P15" s="19">
        <v>23541</v>
      </c>
      <c r="Q15" s="83">
        <v>22385</v>
      </c>
    </row>
    <row r="16" spans="1:17" ht="26.25" customHeight="1" thickBot="1">
      <c r="A16" s="166" t="s">
        <v>44</v>
      </c>
      <c r="B16" s="169" t="s">
        <v>6</v>
      </c>
      <c r="C16" s="144"/>
      <c r="D16" s="144"/>
      <c r="E16" s="12"/>
      <c r="F16" s="93">
        <v>5447902</v>
      </c>
      <c r="G16" s="22">
        <v>5464909</v>
      </c>
      <c r="H16" s="85">
        <v>5473649</v>
      </c>
      <c r="I16" s="11"/>
      <c r="J16" s="156"/>
      <c r="K16" s="160" t="s">
        <v>73</v>
      </c>
      <c r="L16" s="161"/>
      <c r="M16" s="161"/>
      <c r="N16" s="34" t="s">
        <v>151</v>
      </c>
      <c r="O16" s="94">
        <f>O5-O11</f>
        <v>44405</v>
      </c>
      <c r="P16" s="39">
        <f>P5-P11</f>
        <v>48473</v>
      </c>
      <c r="Q16" s="68">
        <f>Q5-Q11</f>
        <v>47908</v>
      </c>
    </row>
    <row r="17" spans="1:17" ht="26.25" customHeight="1">
      <c r="A17" s="167"/>
      <c r="B17" s="135" t="s">
        <v>7</v>
      </c>
      <c r="C17" s="145" t="s">
        <v>8</v>
      </c>
      <c r="D17" s="146"/>
      <c r="E17" s="17"/>
      <c r="F17" s="1">
        <v>2412427</v>
      </c>
      <c r="G17" s="24">
        <v>2412427</v>
      </c>
      <c r="H17" s="76">
        <v>2412427</v>
      </c>
      <c r="I17" s="11"/>
      <c r="J17" s="154" t="s">
        <v>75</v>
      </c>
      <c r="K17" s="164" t="s">
        <v>76</v>
      </c>
      <c r="L17" s="165"/>
      <c r="M17" s="165"/>
      <c r="N17" s="12" t="s">
        <v>152</v>
      </c>
      <c r="O17" s="81">
        <v>25743</v>
      </c>
      <c r="P17" s="42">
        <v>30310</v>
      </c>
      <c r="Q17" s="15">
        <v>14132</v>
      </c>
    </row>
    <row r="18" spans="1:17" ht="26.25" customHeight="1">
      <c r="A18" s="167"/>
      <c r="B18" s="135"/>
      <c r="C18" s="145" t="s">
        <v>9</v>
      </c>
      <c r="D18" s="146"/>
      <c r="E18" s="17"/>
      <c r="F18" s="1">
        <v>1494500</v>
      </c>
      <c r="G18" s="24">
        <v>1494500</v>
      </c>
      <c r="H18" s="76">
        <v>1494500</v>
      </c>
      <c r="I18" s="11"/>
      <c r="J18" s="155"/>
      <c r="K18" s="157" t="s">
        <v>150</v>
      </c>
      <c r="L18" s="145" t="s">
        <v>92</v>
      </c>
      <c r="M18" s="146"/>
      <c r="N18" s="17"/>
      <c r="O18" s="82"/>
      <c r="P18" s="19"/>
      <c r="Q18" s="83"/>
    </row>
    <row r="19" spans="1:17" ht="26.25" customHeight="1">
      <c r="A19" s="167"/>
      <c r="B19" s="135"/>
      <c r="C19" s="145" t="s">
        <v>10</v>
      </c>
      <c r="D19" s="146"/>
      <c r="E19" s="17"/>
      <c r="F19" s="1">
        <v>62300</v>
      </c>
      <c r="G19" s="24">
        <v>62400</v>
      </c>
      <c r="H19" s="76">
        <v>63000</v>
      </c>
      <c r="I19" s="11"/>
      <c r="J19" s="155"/>
      <c r="K19" s="159"/>
      <c r="L19" s="145" t="s">
        <v>71</v>
      </c>
      <c r="M19" s="146"/>
      <c r="N19" s="17"/>
      <c r="O19" s="88">
        <v>25643</v>
      </c>
      <c r="P19" s="19">
        <v>30210</v>
      </c>
      <c r="Q19" s="83">
        <v>13532</v>
      </c>
    </row>
    <row r="20" spans="1:17" ht="26.25" customHeight="1">
      <c r="A20" s="167"/>
      <c r="B20" s="135"/>
      <c r="C20" s="145" t="s">
        <v>11</v>
      </c>
      <c r="D20" s="146"/>
      <c r="E20" s="17"/>
      <c r="F20" s="1">
        <v>1478675</v>
      </c>
      <c r="G20" s="24">
        <v>1495582</v>
      </c>
      <c r="H20" s="76">
        <v>1503722</v>
      </c>
      <c r="I20" s="11"/>
      <c r="J20" s="155"/>
      <c r="K20" s="145" t="s">
        <v>78</v>
      </c>
      <c r="L20" s="146"/>
      <c r="M20" s="146"/>
      <c r="N20" s="44" t="s">
        <v>153</v>
      </c>
      <c r="O20" s="82">
        <v>70037</v>
      </c>
      <c r="P20" s="19">
        <v>76037</v>
      </c>
      <c r="Q20" s="83">
        <v>60849</v>
      </c>
    </row>
    <row r="21" spans="1:17" ht="26.25" customHeight="1" thickBot="1">
      <c r="A21" s="168"/>
      <c r="B21" s="160" t="s">
        <v>12</v>
      </c>
      <c r="C21" s="161"/>
      <c r="D21" s="161"/>
      <c r="E21" s="34"/>
      <c r="F21" s="95">
        <v>4774324</v>
      </c>
      <c r="G21" s="39">
        <v>4774324</v>
      </c>
      <c r="H21" s="68">
        <v>4774324</v>
      </c>
      <c r="I21" s="11"/>
      <c r="J21" s="155"/>
      <c r="K21" s="157" t="s">
        <v>154</v>
      </c>
      <c r="L21" s="145" t="s">
        <v>80</v>
      </c>
      <c r="M21" s="146"/>
      <c r="N21" s="17"/>
      <c r="O21" s="82">
        <v>12643</v>
      </c>
      <c r="P21" s="19">
        <v>17007</v>
      </c>
      <c r="Q21" s="83">
        <v>8740</v>
      </c>
    </row>
    <row r="22" spans="1:17" ht="26.25" customHeight="1">
      <c r="A22" s="154" t="s">
        <v>45</v>
      </c>
      <c r="B22" s="169" t="s">
        <v>67</v>
      </c>
      <c r="C22" s="144"/>
      <c r="D22" s="144"/>
      <c r="E22" s="12"/>
      <c r="F22" s="96">
        <v>31</v>
      </c>
      <c r="G22" s="46">
        <v>31</v>
      </c>
      <c r="H22" s="97">
        <v>31</v>
      </c>
      <c r="I22" s="11"/>
      <c r="J22" s="155"/>
      <c r="K22" s="158"/>
      <c r="L22" s="48" t="s">
        <v>150</v>
      </c>
      <c r="M22" s="16" t="s">
        <v>101</v>
      </c>
      <c r="N22" s="17"/>
      <c r="O22" s="82"/>
      <c r="P22" s="19"/>
      <c r="Q22" s="83"/>
    </row>
    <row r="23" spans="1:17" ht="26.25" customHeight="1">
      <c r="A23" s="155"/>
      <c r="B23" s="145" t="s">
        <v>13</v>
      </c>
      <c r="C23" s="146"/>
      <c r="D23" s="146"/>
      <c r="E23" s="17"/>
      <c r="F23" s="98" t="s">
        <v>132</v>
      </c>
      <c r="G23" s="79" t="s">
        <v>132</v>
      </c>
      <c r="H23" s="99" t="s">
        <v>132</v>
      </c>
      <c r="I23" s="11"/>
      <c r="J23" s="155"/>
      <c r="K23" s="159"/>
      <c r="L23" s="145" t="s">
        <v>81</v>
      </c>
      <c r="M23" s="146"/>
      <c r="N23" s="17" t="s">
        <v>155</v>
      </c>
      <c r="O23" s="82">
        <v>57394</v>
      </c>
      <c r="P23" s="19">
        <v>59030</v>
      </c>
      <c r="Q23" s="83">
        <v>52109</v>
      </c>
    </row>
    <row r="24" spans="1:17" ht="26.25" customHeight="1" thickBot="1">
      <c r="A24" s="155"/>
      <c r="B24" s="145" t="s">
        <v>122</v>
      </c>
      <c r="C24" s="146"/>
      <c r="D24" s="146"/>
      <c r="E24" s="17"/>
      <c r="F24" s="98"/>
      <c r="G24" s="79"/>
      <c r="H24" s="99"/>
      <c r="I24" s="11"/>
      <c r="J24" s="156"/>
      <c r="K24" s="160" t="s">
        <v>83</v>
      </c>
      <c r="L24" s="161"/>
      <c r="M24" s="161"/>
      <c r="N24" s="34" t="s">
        <v>156</v>
      </c>
      <c r="O24" s="95">
        <f>O17-O20</f>
        <v>-44294</v>
      </c>
      <c r="P24" s="39">
        <f>P17-P20</f>
        <v>-45727</v>
      </c>
      <c r="Q24" s="68">
        <f>Q17-Q20</f>
        <v>-46717</v>
      </c>
    </row>
    <row r="25" spans="1:17" ht="26.25" customHeight="1" thickBot="1">
      <c r="A25" s="155"/>
      <c r="B25" s="145" t="s">
        <v>14</v>
      </c>
      <c r="C25" s="146"/>
      <c r="D25" s="146"/>
      <c r="E25" s="17"/>
      <c r="F25" s="98" t="s">
        <v>137</v>
      </c>
      <c r="G25" s="79" t="s">
        <v>137</v>
      </c>
      <c r="H25" s="99" t="s">
        <v>137</v>
      </c>
      <c r="I25" s="11"/>
      <c r="J25" s="151" t="s">
        <v>85</v>
      </c>
      <c r="K25" s="152"/>
      <c r="L25" s="152"/>
      <c r="M25" s="152"/>
      <c r="N25" s="7" t="s">
        <v>157</v>
      </c>
      <c r="O25" s="100">
        <f>O16+O24</f>
        <v>111</v>
      </c>
      <c r="P25" s="51">
        <f>P16+P24</f>
        <v>2746</v>
      </c>
      <c r="Q25" s="101">
        <f>Q16+Q24</f>
        <v>1191</v>
      </c>
    </row>
    <row r="26" spans="1:17" ht="26.25" customHeight="1" thickBot="1">
      <c r="A26" s="155"/>
      <c r="B26" s="145" t="s">
        <v>15</v>
      </c>
      <c r="C26" s="146"/>
      <c r="D26" s="146"/>
      <c r="E26" s="17"/>
      <c r="F26" s="1">
        <v>4</v>
      </c>
      <c r="G26" s="24">
        <v>4</v>
      </c>
      <c r="H26" s="76">
        <v>4</v>
      </c>
      <c r="I26" s="11"/>
      <c r="J26" s="151" t="s">
        <v>40</v>
      </c>
      <c r="K26" s="152"/>
      <c r="L26" s="152"/>
      <c r="M26" s="152"/>
      <c r="N26" s="7" t="s">
        <v>53</v>
      </c>
      <c r="O26" s="63"/>
      <c r="P26" s="54"/>
      <c r="Q26" s="102"/>
    </row>
    <row r="27" spans="1:17" ht="26.25" customHeight="1" thickBot="1">
      <c r="A27" s="155"/>
      <c r="B27" s="178" t="s">
        <v>16</v>
      </c>
      <c r="C27" s="179"/>
      <c r="D27" s="16" t="s">
        <v>59</v>
      </c>
      <c r="E27" s="17"/>
      <c r="F27" s="89">
        <v>940</v>
      </c>
      <c r="G27" s="31">
        <v>940</v>
      </c>
      <c r="H27" s="90">
        <v>940</v>
      </c>
      <c r="I27" s="11"/>
      <c r="J27" s="151" t="s">
        <v>86</v>
      </c>
      <c r="K27" s="152"/>
      <c r="L27" s="152"/>
      <c r="M27" s="152"/>
      <c r="N27" s="7" t="s">
        <v>158</v>
      </c>
      <c r="O27" s="63">
        <v>2617</v>
      </c>
      <c r="P27" s="54">
        <v>2729</v>
      </c>
      <c r="Q27" s="102">
        <v>5475</v>
      </c>
    </row>
    <row r="28" spans="1:17" ht="26.25" customHeight="1" thickBot="1">
      <c r="A28" s="155"/>
      <c r="B28" s="178"/>
      <c r="C28" s="179"/>
      <c r="D28" s="16" t="s">
        <v>60</v>
      </c>
      <c r="E28" s="17"/>
      <c r="F28" s="89"/>
      <c r="G28" s="31"/>
      <c r="H28" s="90"/>
      <c r="I28" s="11"/>
      <c r="J28" s="151" t="s">
        <v>87</v>
      </c>
      <c r="K28" s="152"/>
      <c r="L28" s="152"/>
      <c r="M28" s="152"/>
      <c r="N28" s="7" t="s">
        <v>159</v>
      </c>
      <c r="O28" s="63"/>
      <c r="P28" s="54"/>
      <c r="Q28" s="102"/>
    </row>
    <row r="29" spans="1:17" ht="26.25" customHeight="1" thickBot="1">
      <c r="A29" s="155"/>
      <c r="B29" s="178" t="s">
        <v>17</v>
      </c>
      <c r="C29" s="179"/>
      <c r="D29" s="16" t="s">
        <v>59</v>
      </c>
      <c r="E29" s="17"/>
      <c r="F29" s="89">
        <v>631</v>
      </c>
      <c r="G29" s="31">
        <v>616</v>
      </c>
      <c r="H29" s="90">
        <v>651</v>
      </c>
      <c r="I29" s="11"/>
      <c r="J29" s="151" t="s">
        <v>88</v>
      </c>
      <c r="K29" s="152"/>
      <c r="L29" s="152"/>
      <c r="M29" s="152"/>
      <c r="N29" s="7" t="s">
        <v>160</v>
      </c>
      <c r="O29" s="100">
        <f>O25-O26+O27-O28</f>
        <v>2728</v>
      </c>
      <c r="P29" s="51">
        <f>P25-P26+P27-P28</f>
        <v>5475</v>
      </c>
      <c r="Q29" s="101">
        <f>Q25-Q26+Q27-Q28</f>
        <v>6666</v>
      </c>
    </row>
    <row r="30" spans="1:17" ht="26.25" customHeight="1" thickBot="1">
      <c r="A30" s="155"/>
      <c r="B30" s="178"/>
      <c r="C30" s="179"/>
      <c r="D30" s="16" t="s">
        <v>60</v>
      </c>
      <c r="E30" s="17"/>
      <c r="F30" s="89"/>
      <c r="G30" s="31"/>
      <c r="H30" s="90"/>
      <c r="I30" s="11"/>
      <c r="J30" s="151" t="s">
        <v>89</v>
      </c>
      <c r="K30" s="152"/>
      <c r="L30" s="152"/>
      <c r="M30" s="152"/>
      <c r="N30" s="7" t="s">
        <v>161</v>
      </c>
      <c r="O30" s="63"/>
      <c r="P30" s="54"/>
      <c r="Q30" s="102"/>
    </row>
    <row r="31" spans="1:17" ht="26.25" customHeight="1" thickBot="1">
      <c r="A31" s="155"/>
      <c r="B31" s="176" t="s">
        <v>61</v>
      </c>
      <c r="C31" s="177"/>
      <c r="D31" s="177"/>
      <c r="E31" s="17"/>
      <c r="F31" s="89">
        <v>506</v>
      </c>
      <c r="G31" s="31">
        <v>517</v>
      </c>
      <c r="H31" s="90">
        <v>530</v>
      </c>
      <c r="I31" s="11"/>
      <c r="J31" s="151" t="s">
        <v>90</v>
      </c>
      <c r="K31" s="152"/>
      <c r="L31" s="152"/>
      <c r="M31" s="152"/>
      <c r="N31" s="7" t="s">
        <v>162</v>
      </c>
      <c r="O31" s="100">
        <f>O29-O30</f>
        <v>2728</v>
      </c>
      <c r="P31" s="51">
        <f>P29-P30</f>
        <v>5475</v>
      </c>
      <c r="Q31" s="101">
        <f>Q29-Q30</f>
        <v>6666</v>
      </c>
    </row>
    <row r="32" spans="1:17" ht="26.25" customHeight="1" thickBot="1">
      <c r="A32" s="155"/>
      <c r="B32" s="145" t="s">
        <v>116</v>
      </c>
      <c r="C32" s="146"/>
      <c r="D32" s="146"/>
      <c r="E32" s="17"/>
      <c r="F32" s="89">
        <v>184027</v>
      </c>
      <c r="G32" s="31">
        <v>188815</v>
      </c>
      <c r="H32" s="90">
        <v>193660</v>
      </c>
      <c r="I32" s="11"/>
      <c r="J32" s="151" t="s">
        <v>120</v>
      </c>
      <c r="K32" s="152"/>
      <c r="L32" s="152"/>
      <c r="M32" s="152"/>
      <c r="N32" s="7"/>
      <c r="O32" s="103">
        <f>IF(O5=0,0,O5/(O11+O23))</f>
        <v>0.90134437186693</v>
      </c>
      <c r="P32" s="60">
        <f>IF(P5=0,0,P5/(P11+P23))</f>
        <v>0.9157986249581266</v>
      </c>
      <c r="Q32" s="61">
        <f>IF(Q5=0,0,Q5/(Q11+Q23))</f>
        <v>0.9639526003724012</v>
      </c>
    </row>
    <row r="33" spans="1:17" ht="26.25" customHeight="1" thickBot="1">
      <c r="A33" s="155"/>
      <c r="B33" s="135" t="s">
        <v>100</v>
      </c>
      <c r="C33" s="145" t="s">
        <v>117</v>
      </c>
      <c r="D33" s="146"/>
      <c r="E33" s="17"/>
      <c r="F33" s="89"/>
      <c r="G33" s="31"/>
      <c r="H33" s="90"/>
      <c r="I33" s="11"/>
      <c r="J33" s="151" t="s">
        <v>121</v>
      </c>
      <c r="K33" s="152"/>
      <c r="L33" s="152"/>
      <c r="M33" s="152"/>
      <c r="N33" s="7"/>
      <c r="O33" s="103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155"/>
      <c r="B34" s="135"/>
      <c r="C34" s="145" t="s">
        <v>118</v>
      </c>
      <c r="D34" s="146"/>
      <c r="E34" s="17" t="s">
        <v>163</v>
      </c>
      <c r="F34" s="89">
        <v>184027</v>
      </c>
      <c r="G34" s="31">
        <v>188815</v>
      </c>
      <c r="H34" s="90">
        <v>193660</v>
      </c>
      <c r="I34" s="11"/>
      <c r="J34" s="151" t="s">
        <v>99</v>
      </c>
      <c r="K34" s="152"/>
      <c r="L34" s="152"/>
      <c r="M34" s="152"/>
      <c r="N34" s="7"/>
      <c r="O34" s="63">
        <v>121517</v>
      </c>
      <c r="P34" s="54">
        <v>121836</v>
      </c>
      <c r="Q34" s="102">
        <v>102119</v>
      </c>
    </row>
    <row r="35" spans="1:17" ht="26.25" customHeight="1" thickBot="1">
      <c r="A35" s="155"/>
      <c r="B35" s="145" t="s">
        <v>119</v>
      </c>
      <c r="C35" s="146"/>
      <c r="D35" s="146"/>
      <c r="E35" s="17" t="s">
        <v>164</v>
      </c>
      <c r="F35" s="89">
        <v>184027</v>
      </c>
      <c r="G35" s="31">
        <v>188815</v>
      </c>
      <c r="H35" s="90">
        <v>193660</v>
      </c>
      <c r="I35" s="11"/>
      <c r="J35" s="147" t="s">
        <v>165</v>
      </c>
      <c r="K35" s="148"/>
      <c r="L35" s="149" t="s">
        <v>39</v>
      </c>
      <c r="M35" s="150"/>
      <c r="N35" s="7"/>
      <c r="O35" s="63">
        <v>82099</v>
      </c>
      <c r="P35" s="54">
        <v>82571</v>
      </c>
      <c r="Q35" s="102">
        <v>74494</v>
      </c>
    </row>
    <row r="36" spans="1:17" ht="26.25" customHeight="1" thickBot="1">
      <c r="A36" s="156"/>
      <c r="B36" s="160" t="s">
        <v>18</v>
      </c>
      <c r="C36" s="161"/>
      <c r="D36" s="161"/>
      <c r="E36" s="34"/>
      <c r="F36" s="104">
        <f>IF(F35=0,0,F35/F34)</f>
        <v>1</v>
      </c>
      <c r="G36" s="65">
        <f>IF(G35=0,0,G35/G34)</f>
        <v>1</v>
      </c>
      <c r="H36" s="105">
        <f>IF(H35=0,0,H35/H34)</f>
        <v>1</v>
      </c>
      <c r="I36" s="11"/>
      <c r="J36" s="151" t="s">
        <v>102</v>
      </c>
      <c r="K36" s="152"/>
      <c r="L36" s="152"/>
      <c r="M36" s="152"/>
      <c r="N36" s="7"/>
      <c r="O36" s="63">
        <v>1137224</v>
      </c>
      <c r="P36" s="54">
        <v>1078194</v>
      </c>
      <c r="Q36" s="102">
        <v>1026085</v>
      </c>
    </row>
    <row r="37" spans="1:17" ht="26.25" customHeight="1">
      <c r="A37" s="166" t="s">
        <v>46</v>
      </c>
      <c r="B37" s="169" t="s">
        <v>19</v>
      </c>
      <c r="C37" s="144"/>
      <c r="D37" s="144"/>
      <c r="E37" s="12"/>
      <c r="F37" s="93"/>
      <c r="G37" s="22"/>
      <c r="H37" s="85"/>
      <c r="I37" s="11"/>
      <c r="J37" s="67"/>
      <c r="K37" s="67"/>
      <c r="L37" s="67"/>
      <c r="M37" s="67"/>
      <c r="N37" s="67"/>
      <c r="O37" s="67"/>
      <c r="P37" s="67"/>
      <c r="Q37" s="67"/>
    </row>
    <row r="38" spans="1:9" ht="26.25" customHeight="1">
      <c r="A38" s="167"/>
      <c r="B38" s="145" t="s">
        <v>20</v>
      </c>
      <c r="C38" s="146"/>
      <c r="D38" s="146"/>
      <c r="E38" s="17"/>
      <c r="F38" s="1">
        <v>49561</v>
      </c>
      <c r="G38" s="24">
        <v>42807</v>
      </c>
      <c r="H38" s="76">
        <v>42047</v>
      </c>
      <c r="I38" s="11"/>
    </row>
    <row r="39" spans="1:9" ht="26.25" customHeight="1">
      <c r="A39" s="167"/>
      <c r="B39" s="135" t="s">
        <v>166</v>
      </c>
      <c r="C39" s="145" t="s">
        <v>21</v>
      </c>
      <c r="D39" s="146"/>
      <c r="E39" s="17"/>
      <c r="F39" s="1">
        <v>49561</v>
      </c>
      <c r="G39" s="24">
        <v>42807</v>
      </c>
      <c r="H39" s="76">
        <v>42047</v>
      </c>
      <c r="I39" s="11"/>
    </row>
    <row r="40" spans="1:9" ht="26.25" customHeight="1">
      <c r="A40" s="167"/>
      <c r="B40" s="135"/>
      <c r="C40" s="145" t="s">
        <v>22</v>
      </c>
      <c r="D40" s="146"/>
      <c r="E40" s="17"/>
      <c r="F40" s="1"/>
      <c r="G40" s="24"/>
      <c r="H40" s="76"/>
      <c r="I40" s="11"/>
    </row>
    <row r="41" spans="1:9" ht="26.25" customHeight="1">
      <c r="A41" s="167"/>
      <c r="B41" s="145" t="s">
        <v>23</v>
      </c>
      <c r="C41" s="146"/>
      <c r="D41" s="146"/>
      <c r="E41" s="17"/>
      <c r="F41" s="1">
        <v>82099</v>
      </c>
      <c r="G41" s="24">
        <v>82571</v>
      </c>
      <c r="H41" s="76">
        <v>74494</v>
      </c>
      <c r="I41" s="11"/>
    </row>
    <row r="42" spans="1:9" ht="26.25" customHeight="1" thickBot="1">
      <c r="A42" s="168"/>
      <c r="B42" s="160" t="s">
        <v>24</v>
      </c>
      <c r="C42" s="161"/>
      <c r="D42" s="161"/>
      <c r="E42" s="34"/>
      <c r="F42" s="95">
        <f>F37+F38+F41</f>
        <v>131660</v>
      </c>
      <c r="G42" s="39">
        <f>G37+G38+G41</f>
        <v>125378</v>
      </c>
      <c r="H42" s="68">
        <f>H37+H38+H41</f>
        <v>116541</v>
      </c>
      <c r="I42" s="11"/>
    </row>
    <row r="43" spans="1:9" ht="26.25" customHeight="1">
      <c r="A43" s="166" t="s">
        <v>47</v>
      </c>
      <c r="B43" s="173" t="s">
        <v>49</v>
      </c>
      <c r="C43" s="169" t="s">
        <v>25</v>
      </c>
      <c r="D43" s="144"/>
      <c r="E43" s="12"/>
      <c r="F43" s="115" t="s">
        <v>194</v>
      </c>
      <c r="G43" s="116" t="s">
        <v>196</v>
      </c>
      <c r="H43" s="117" t="s">
        <v>196</v>
      </c>
      <c r="I43" s="11"/>
    </row>
    <row r="44" spans="1:9" ht="26.25" customHeight="1">
      <c r="A44" s="167"/>
      <c r="B44" s="174"/>
      <c r="C44" s="145" t="s">
        <v>62</v>
      </c>
      <c r="D44" s="146"/>
      <c r="E44" s="17"/>
      <c r="F44" s="1">
        <v>3675</v>
      </c>
      <c r="G44" s="24">
        <v>3675</v>
      </c>
      <c r="H44" s="76">
        <v>3675</v>
      </c>
      <c r="I44" s="11"/>
    </row>
    <row r="45" spans="1:9" ht="26.25" customHeight="1">
      <c r="A45" s="167"/>
      <c r="B45" s="174"/>
      <c r="C45" s="145" t="s">
        <v>26</v>
      </c>
      <c r="D45" s="146"/>
      <c r="E45" s="17"/>
      <c r="F45" s="107">
        <v>36794</v>
      </c>
      <c r="G45" s="70">
        <v>36794</v>
      </c>
      <c r="H45" s="108">
        <v>36794</v>
      </c>
      <c r="I45" s="11"/>
    </row>
    <row r="46" spans="1:9" ht="26.25" customHeight="1">
      <c r="A46" s="167"/>
      <c r="B46" s="174"/>
      <c r="C46" s="145" t="s">
        <v>63</v>
      </c>
      <c r="D46" s="146"/>
      <c r="E46" s="17"/>
      <c r="F46" s="89">
        <v>123.7</v>
      </c>
      <c r="G46" s="31">
        <v>121.8</v>
      </c>
      <c r="H46" s="90">
        <v>122.7</v>
      </c>
      <c r="I46" s="11"/>
    </row>
    <row r="47" spans="1:9" ht="26.25" customHeight="1">
      <c r="A47" s="167"/>
      <c r="B47" s="174"/>
      <c r="C47" s="145" t="s">
        <v>64</v>
      </c>
      <c r="D47" s="146"/>
      <c r="E47" s="17"/>
      <c r="F47" s="89">
        <v>269.3</v>
      </c>
      <c r="G47" s="31">
        <v>226.7</v>
      </c>
      <c r="H47" s="90">
        <v>217.1</v>
      </c>
      <c r="I47" s="11"/>
    </row>
    <row r="48" spans="1:9" ht="26.25" customHeight="1">
      <c r="A48" s="167"/>
      <c r="B48" s="174"/>
      <c r="C48" s="135" t="s">
        <v>167</v>
      </c>
      <c r="D48" s="16" t="s">
        <v>65</v>
      </c>
      <c r="E48" s="17"/>
      <c r="F48" s="89">
        <v>269.3</v>
      </c>
      <c r="G48" s="31">
        <v>226.7</v>
      </c>
      <c r="H48" s="90">
        <v>217.1</v>
      </c>
      <c r="I48" s="11"/>
    </row>
    <row r="49" spans="1:9" ht="26.25" customHeight="1">
      <c r="A49" s="167"/>
      <c r="B49" s="175"/>
      <c r="C49" s="135"/>
      <c r="D49" s="16" t="s">
        <v>66</v>
      </c>
      <c r="E49" s="17"/>
      <c r="F49" s="89"/>
      <c r="G49" s="31"/>
      <c r="H49" s="90"/>
      <c r="I49" s="11"/>
    </row>
    <row r="50" spans="1:9" ht="26.25" customHeight="1">
      <c r="A50" s="167"/>
      <c r="B50" s="170" t="s">
        <v>42</v>
      </c>
      <c r="C50" s="171"/>
      <c r="D50" s="16" t="s">
        <v>27</v>
      </c>
      <c r="E50" s="17"/>
      <c r="F50" s="89">
        <v>0.4</v>
      </c>
      <c r="G50" s="31">
        <v>0.4</v>
      </c>
      <c r="H50" s="90">
        <v>0.4</v>
      </c>
      <c r="I50" s="11"/>
    </row>
    <row r="51" spans="1:9" ht="26.25" customHeight="1">
      <c r="A51" s="167"/>
      <c r="B51" s="172"/>
      <c r="C51" s="136"/>
      <c r="D51" s="16" t="s">
        <v>129</v>
      </c>
      <c r="E51" s="17"/>
      <c r="F51" s="1">
        <v>100000</v>
      </c>
      <c r="G51" s="24">
        <v>100000</v>
      </c>
      <c r="H51" s="76">
        <v>100000</v>
      </c>
      <c r="I51" s="11"/>
    </row>
    <row r="52" spans="1:9" ht="26.25" customHeight="1" thickBot="1">
      <c r="A52" s="168"/>
      <c r="B52" s="137"/>
      <c r="C52" s="138"/>
      <c r="D52" s="33" t="s">
        <v>28</v>
      </c>
      <c r="E52" s="34"/>
      <c r="F52" s="109">
        <v>34425</v>
      </c>
      <c r="G52" s="73">
        <v>34425</v>
      </c>
      <c r="H52" s="77">
        <v>34425</v>
      </c>
      <c r="I52" s="11"/>
    </row>
    <row r="53" spans="1:9" ht="26.25" customHeight="1">
      <c r="A53" s="166" t="s">
        <v>29</v>
      </c>
      <c r="B53" s="169" t="s">
        <v>30</v>
      </c>
      <c r="C53" s="144"/>
      <c r="D53" s="144"/>
      <c r="E53" s="12"/>
      <c r="F53" s="93">
        <v>1</v>
      </c>
      <c r="G53" s="22">
        <v>1</v>
      </c>
      <c r="H53" s="85">
        <v>1</v>
      </c>
      <c r="I53" s="11"/>
    </row>
    <row r="54" spans="1:9" ht="26.25" customHeight="1">
      <c r="A54" s="167"/>
      <c r="B54" s="145" t="s">
        <v>31</v>
      </c>
      <c r="C54" s="146"/>
      <c r="D54" s="146"/>
      <c r="E54" s="17"/>
      <c r="F54" s="1">
        <v>1</v>
      </c>
      <c r="G54" s="24">
        <v>1</v>
      </c>
      <c r="H54" s="76">
        <v>1</v>
      </c>
      <c r="I54" s="11"/>
    </row>
    <row r="55" spans="1:8" ht="26.25" customHeight="1" thickBot="1">
      <c r="A55" s="168"/>
      <c r="B55" s="160" t="s">
        <v>32</v>
      </c>
      <c r="C55" s="161"/>
      <c r="D55" s="161"/>
      <c r="E55" s="34"/>
      <c r="F55" s="95">
        <f>F53+F54</f>
        <v>2</v>
      </c>
      <c r="G55" s="39">
        <f>G53+G54</f>
        <v>2</v>
      </c>
      <c r="H55" s="68">
        <f>H53+H54</f>
        <v>2</v>
      </c>
    </row>
  </sheetData>
  <sheetProtection/>
  <mergeCells count="96"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C18:D18"/>
    <mergeCell ref="C19:D19"/>
    <mergeCell ref="C20:D20"/>
    <mergeCell ref="B21:D21"/>
    <mergeCell ref="B17:B20"/>
    <mergeCell ref="C17:D17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B41:D41"/>
    <mergeCell ref="A37:A42"/>
    <mergeCell ref="B37:D37"/>
    <mergeCell ref="B38:D38"/>
    <mergeCell ref="B39:B40"/>
    <mergeCell ref="C39:D39"/>
    <mergeCell ref="B42:D42"/>
    <mergeCell ref="C40:D40"/>
    <mergeCell ref="L10:M10"/>
    <mergeCell ref="K11:M11"/>
    <mergeCell ref="K20:M20"/>
    <mergeCell ref="L21:M21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A53:A55"/>
    <mergeCell ref="B53:D53"/>
    <mergeCell ref="B54:D54"/>
    <mergeCell ref="B55:D55"/>
    <mergeCell ref="J17:J24"/>
    <mergeCell ref="K21:K23"/>
    <mergeCell ref="K17:M17"/>
    <mergeCell ref="K18:K19"/>
    <mergeCell ref="L23:M23"/>
    <mergeCell ref="J36:M36"/>
    <mergeCell ref="J28:M28"/>
    <mergeCell ref="J29:M29"/>
    <mergeCell ref="J30:M30"/>
    <mergeCell ref="J31:M31"/>
    <mergeCell ref="J32:M32"/>
    <mergeCell ref="J33:M33"/>
    <mergeCell ref="J34:M34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workbookViewId="0" topLeftCell="A1">
      <selection activeCell="D51" sqref="D51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153" t="s">
        <v>131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120"/>
    </row>
    <row r="3" spans="1:16" ht="38.25" customHeight="1" thickBot="1">
      <c r="A3" s="6" t="s">
        <v>200</v>
      </c>
      <c r="P3" s="4" t="s">
        <v>0</v>
      </c>
    </row>
    <row r="4" spans="1:17" ht="26.25" customHeight="1" thickBot="1">
      <c r="A4" s="151" t="s">
        <v>50</v>
      </c>
      <c r="B4" s="152"/>
      <c r="C4" s="152"/>
      <c r="D4" s="152"/>
      <c r="E4" s="7"/>
      <c r="F4" s="9" t="s">
        <v>123</v>
      </c>
      <c r="G4" s="121" t="s">
        <v>124</v>
      </c>
      <c r="H4" s="10" t="s">
        <v>130</v>
      </c>
      <c r="I4" s="11"/>
      <c r="J4" s="151" t="s">
        <v>50</v>
      </c>
      <c r="K4" s="152"/>
      <c r="L4" s="152"/>
      <c r="M4" s="152"/>
      <c r="N4" s="7"/>
      <c r="O4" s="9" t="s">
        <v>123</v>
      </c>
      <c r="P4" s="121" t="s">
        <v>124</v>
      </c>
      <c r="Q4" s="10" t="s">
        <v>130</v>
      </c>
    </row>
    <row r="5" spans="1:17" ht="26.25" customHeight="1" thickBot="1">
      <c r="A5" s="151" t="s">
        <v>1</v>
      </c>
      <c r="B5" s="152"/>
      <c r="C5" s="152"/>
      <c r="D5" s="152"/>
      <c r="E5" s="7"/>
      <c r="F5" s="180">
        <v>34578</v>
      </c>
      <c r="G5" s="181"/>
      <c r="H5" s="182"/>
      <c r="I5" s="11"/>
      <c r="J5" s="154" t="s">
        <v>48</v>
      </c>
      <c r="K5" s="144" t="s">
        <v>69</v>
      </c>
      <c r="L5" s="144"/>
      <c r="M5" s="144"/>
      <c r="N5" s="12" t="s">
        <v>139</v>
      </c>
      <c r="O5" s="42">
        <v>91102</v>
      </c>
      <c r="P5" s="41">
        <v>89338</v>
      </c>
      <c r="Q5" s="15">
        <v>91075</v>
      </c>
    </row>
    <row r="6" spans="1:17" ht="26.25" customHeight="1" thickBot="1">
      <c r="A6" s="151" t="s">
        <v>91</v>
      </c>
      <c r="B6" s="152"/>
      <c r="C6" s="152"/>
      <c r="D6" s="152"/>
      <c r="E6" s="7"/>
      <c r="F6" s="180">
        <v>35886</v>
      </c>
      <c r="G6" s="181"/>
      <c r="H6" s="182"/>
      <c r="I6" s="11"/>
      <c r="J6" s="155"/>
      <c r="K6" s="157" t="s">
        <v>140</v>
      </c>
      <c r="L6" s="145" t="s">
        <v>57</v>
      </c>
      <c r="M6" s="146"/>
      <c r="N6" s="17" t="s">
        <v>141</v>
      </c>
      <c r="O6" s="19">
        <v>23996</v>
      </c>
      <c r="P6" s="18">
        <v>24520</v>
      </c>
      <c r="Q6" s="83">
        <v>24912</v>
      </c>
    </row>
    <row r="7" spans="1:17" ht="26.25" customHeight="1">
      <c r="A7" s="154" t="s">
        <v>43</v>
      </c>
      <c r="B7" s="169" t="s">
        <v>54</v>
      </c>
      <c r="C7" s="144"/>
      <c r="D7" s="144"/>
      <c r="E7" s="12" t="s">
        <v>142</v>
      </c>
      <c r="F7" s="22">
        <v>50425</v>
      </c>
      <c r="G7" s="21">
        <v>50720</v>
      </c>
      <c r="H7" s="85">
        <v>50747</v>
      </c>
      <c r="I7" s="11"/>
      <c r="J7" s="155"/>
      <c r="K7" s="158"/>
      <c r="L7" s="157" t="s">
        <v>143</v>
      </c>
      <c r="M7" s="16" t="s">
        <v>34</v>
      </c>
      <c r="N7" s="17"/>
      <c r="O7" s="19">
        <v>23996</v>
      </c>
      <c r="P7" s="18">
        <v>24520</v>
      </c>
      <c r="Q7" s="83">
        <v>24912</v>
      </c>
    </row>
    <row r="8" spans="1:17" ht="26.25" customHeight="1">
      <c r="A8" s="155"/>
      <c r="B8" s="145" t="s">
        <v>2</v>
      </c>
      <c r="C8" s="146"/>
      <c r="D8" s="146"/>
      <c r="E8" s="17"/>
      <c r="F8" s="24">
        <v>2132</v>
      </c>
      <c r="G8" s="2">
        <v>2142</v>
      </c>
      <c r="H8" s="76">
        <v>2121</v>
      </c>
      <c r="I8" s="25"/>
      <c r="J8" s="155"/>
      <c r="K8" s="158"/>
      <c r="L8" s="158"/>
      <c r="M8" s="16" t="s">
        <v>35</v>
      </c>
      <c r="N8" s="17"/>
      <c r="O8" s="19"/>
      <c r="P8" s="18"/>
      <c r="Q8" s="83"/>
    </row>
    <row r="9" spans="1:17" ht="26.25" customHeight="1">
      <c r="A9" s="155"/>
      <c r="B9" s="145" t="s">
        <v>55</v>
      </c>
      <c r="C9" s="146"/>
      <c r="D9" s="146"/>
      <c r="E9" s="17" t="s">
        <v>144</v>
      </c>
      <c r="F9" s="24">
        <v>2132</v>
      </c>
      <c r="G9" s="2">
        <v>2142</v>
      </c>
      <c r="H9" s="76">
        <v>2121</v>
      </c>
      <c r="I9" s="11"/>
      <c r="J9" s="155"/>
      <c r="K9" s="158"/>
      <c r="L9" s="159"/>
      <c r="M9" s="16" t="s">
        <v>36</v>
      </c>
      <c r="N9" s="17" t="s">
        <v>145</v>
      </c>
      <c r="O9" s="19"/>
      <c r="P9" s="18"/>
      <c r="Q9" s="83"/>
    </row>
    <row r="10" spans="1:17" ht="26.25" customHeight="1">
      <c r="A10" s="155"/>
      <c r="B10" s="145" t="s">
        <v>56</v>
      </c>
      <c r="C10" s="146"/>
      <c r="D10" s="146"/>
      <c r="E10" s="17" t="s">
        <v>52</v>
      </c>
      <c r="F10" s="27">
        <f>IF(F9=0,0,F9/F7)</f>
        <v>0.042280614774417455</v>
      </c>
      <c r="G10" s="26">
        <f>IF(G9=0,0,G9/G7)</f>
        <v>0.04223186119873817</v>
      </c>
      <c r="H10" s="87">
        <f>IF(H9=0,0,H9/H7)</f>
        <v>0.04179557412260823</v>
      </c>
      <c r="I10" s="11"/>
      <c r="J10" s="155"/>
      <c r="K10" s="159"/>
      <c r="L10" s="162" t="s">
        <v>71</v>
      </c>
      <c r="M10" s="163"/>
      <c r="N10" s="29"/>
      <c r="O10" s="19">
        <v>67106</v>
      </c>
      <c r="P10" s="18">
        <v>64818</v>
      </c>
      <c r="Q10" s="83">
        <v>65950</v>
      </c>
    </row>
    <row r="11" spans="1:17" ht="26.25" customHeight="1">
      <c r="A11" s="155"/>
      <c r="B11" s="145" t="s">
        <v>3</v>
      </c>
      <c r="C11" s="146"/>
      <c r="D11" s="146"/>
      <c r="E11" s="17" t="s">
        <v>146</v>
      </c>
      <c r="F11" s="24">
        <v>1683</v>
      </c>
      <c r="G11" s="2">
        <v>1710</v>
      </c>
      <c r="H11" s="76">
        <v>1699</v>
      </c>
      <c r="I11" s="11"/>
      <c r="J11" s="155"/>
      <c r="K11" s="146" t="s">
        <v>72</v>
      </c>
      <c r="L11" s="146"/>
      <c r="M11" s="146"/>
      <c r="N11" s="17" t="s">
        <v>199</v>
      </c>
      <c r="O11" s="19">
        <v>64264</v>
      </c>
      <c r="P11" s="18">
        <v>66789</v>
      </c>
      <c r="Q11" s="83">
        <v>66623</v>
      </c>
    </row>
    <row r="12" spans="1:17" ht="26.25" customHeight="1">
      <c r="A12" s="155"/>
      <c r="B12" s="145" t="s">
        <v>68</v>
      </c>
      <c r="C12" s="146"/>
      <c r="D12" s="146"/>
      <c r="E12" s="17" t="s">
        <v>148</v>
      </c>
      <c r="F12" s="27">
        <f>IF(F11=0,0,F11/F9)</f>
        <v>0.7893996247654784</v>
      </c>
      <c r="G12" s="26">
        <f>IF(G11=0,0,G11/G9)</f>
        <v>0.7983193277310925</v>
      </c>
      <c r="H12" s="87">
        <f>IF(H11=0,0,H11/H9)</f>
        <v>0.8010372465818011</v>
      </c>
      <c r="I12" s="11"/>
      <c r="J12" s="155"/>
      <c r="K12" s="157" t="s">
        <v>149</v>
      </c>
      <c r="L12" s="145" t="s">
        <v>58</v>
      </c>
      <c r="M12" s="146"/>
      <c r="N12" s="17"/>
      <c r="O12" s="19">
        <v>31176</v>
      </c>
      <c r="P12" s="18">
        <v>34940</v>
      </c>
      <c r="Q12" s="83">
        <v>36072</v>
      </c>
    </row>
    <row r="13" spans="1:17" ht="26.25" customHeight="1">
      <c r="A13" s="155"/>
      <c r="B13" s="145" t="s">
        <v>4</v>
      </c>
      <c r="C13" s="146"/>
      <c r="D13" s="146"/>
      <c r="E13" s="17"/>
      <c r="F13" s="31">
        <v>632</v>
      </c>
      <c r="G13" s="30">
        <v>632</v>
      </c>
      <c r="H13" s="90">
        <v>632</v>
      </c>
      <c r="I13" s="11"/>
      <c r="J13" s="155"/>
      <c r="K13" s="158"/>
      <c r="L13" s="157" t="s">
        <v>150</v>
      </c>
      <c r="M13" s="16" t="s">
        <v>33</v>
      </c>
      <c r="N13" s="17"/>
      <c r="O13" s="19">
        <v>6681</v>
      </c>
      <c r="P13" s="18">
        <v>6398</v>
      </c>
      <c r="Q13" s="83">
        <v>7986</v>
      </c>
    </row>
    <row r="14" spans="1:17" ht="26.25" customHeight="1">
      <c r="A14" s="155"/>
      <c r="B14" s="145" t="s">
        <v>5</v>
      </c>
      <c r="C14" s="146"/>
      <c r="D14" s="146"/>
      <c r="E14" s="17"/>
      <c r="F14" s="31">
        <v>67</v>
      </c>
      <c r="G14" s="30">
        <v>67</v>
      </c>
      <c r="H14" s="90">
        <v>67</v>
      </c>
      <c r="I14" s="11"/>
      <c r="J14" s="155"/>
      <c r="K14" s="158"/>
      <c r="L14" s="159"/>
      <c r="M14" s="16" t="s">
        <v>37</v>
      </c>
      <c r="N14" s="17"/>
      <c r="O14" s="19"/>
      <c r="P14" s="18"/>
      <c r="Q14" s="83"/>
    </row>
    <row r="15" spans="1:17" ht="26.25" customHeight="1" thickBot="1">
      <c r="A15" s="156"/>
      <c r="B15" s="160" t="s">
        <v>103</v>
      </c>
      <c r="C15" s="161"/>
      <c r="D15" s="161"/>
      <c r="E15" s="34"/>
      <c r="F15" s="36">
        <v>67</v>
      </c>
      <c r="G15" s="35">
        <v>67</v>
      </c>
      <c r="H15" s="92">
        <v>67</v>
      </c>
      <c r="I15" s="11"/>
      <c r="J15" s="155"/>
      <c r="K15" s="159"/>
      <c r="L15" s="162" t="s">
        <v>38</v>
      </c>
      <c r="M15" s="163"/>
      <c r="N15" s="29"/>
      <c r="O15" s="19">
        <v>33088</v>
      </c>
      <c r="P15" s="18">
        <v>31849</v>
      </c>
      <c r="Q15" s="83">
        <v>30551</v>
      </c>
    </row>
    <row r="16" spans="1:17" ht="26.25" customHeight="1" thickBot="1">
      <c r="A16" s="166" t="s">
        <v>44</v>
      </c>
      <c r="B16" s="169" t="s">
        <v>6</v>
      </c>
      <c r="C16" s="144"/>
      <c r="D16" s="144"/>
      <c r="E16" s="12"/>
      <c r="F16" s="22">
        <v>5632885</v>
      </c>
      <c r="G16" s="21">
        <v>5632885</v>
      </c>
      <c r="H16" s="85">
        <v>5632885</v>
      </c>
      <c r="I16" s="11"/>
      <c r="J16" s="156"/>
      <c r="K16" s="160" t="s">
        <v>73</v>
      </c>
      <c r="L16" s="161"/>
      <c r="M16" s="161"/>
      <c r="N16" s="34" t="s">
        <v>151</v>
      </c>
      <c r="O16" s="39">
        <f>O5-O11</f>
        <v>26838</v>
      </c>
      <c r="P16" s="38">
        <f>P5-P11</f>
        <v>22549</v>
      </c>
      <c r="Q16" s="68">
        <f>Q5-Q11</f>
        <v>24452</v>
      </c>
    </row>
    <row r="17" spans="1:17" ht="26.25" customHeight="1">
      <c r="A17" s="167"/>
      <c r="B17" s="135" t="s">
        <v>7</v>
      </c>
      <c r="C17" s="145" t="s">
        <v>8</v>
      </c>
      <c r="D17" s="146"/>
      <c r="E17" s="17"/>
      <c r="F17" s="24">
        <v>1749926</v>
      </c>
      <c r="G17" s="2">
        <v>1749926</v>
      </c>
      <c r="H17" s="76">
        <v>1749926</v>
      </c>
      <c r="I17" s="11"/>
      <c r="J17" s="154" t="s">
        <v>75</v>
      </c>
      <c r="K17" s="164" t="s">
        <v>76</v>
      </c>
      <c r="L17" s="165"/>
      <c r="M17" s="165"/>
      <c r="N17" s="12" t="s">
        <v>152</v>
      </c>
      <c r="O17" s="42">
        <v>48954</v>
      </c>
      <c r="P17" s="41">
        <v>57380</v>
      </c>
      <c r="Q17" s="15">
        <v>41945</v>
      </c>
    </row>
    <row r="18" spans="1:17" ht="26.25" customHeight="1">
      <c r="A18" s="167"/>
      <c r="B18" s="135"/>
      <c r="C18" s="145" t="s">
        <v>9</v>
      </c>
      <c r="D18" s="146"/>
      <c r="E18" s="17"/>
      <c r="F18" s="24">
        <v>1821400</v>
      </c>
      <c r="G18" s="2">
        <v>1821400</v>
      </c>
      <c r="H18" s="76">
        <v>1821400</v>
      </c>
      <c r="I18" s="11"/>
      <c r="J18" s="155"/>
      <c r="K18" s="157" t="s">
        <v>150</v>
      </c>
      <c r="L18" s="145" t="s">
        <v>92</v>
      </c>
      <c r="M18" s="146"/>
      <c r="N18" s="17"/>
      <c r="O18" s="19">
        <v>20000</v>
      </c>
      <c r="P18" s="18">
        <v>20000</v>
      </c>
      <c r="Q18" s="83">
        <v>20000</v>
      </c>
    </row>
    <row r="19" spans="1:17" ht="26.25" customHeight="1">
      <c r="A19" s="167"/>
      <c r="B19" s="135"/>
      <c r="C19" s="145" t="s">
        <v>10</v>
      </c>
      <c r="D19" s="146"/>
      <c r="E19" s="17"/>
      <c r="F19" s="24">
        <v>226518</v>
      </c>
      <c r="G19" s="2">
        <v>226973</v>
      </c>
      <c r="H19" s="76">
        <v>226986</v>
      </c>
      <c r="I19" s="11"/>
      <c r="J19" s="155"/>
      <c r="K19" s="159"/>
      <c r="L19" s="145" t="s">
        <v>71</v>
      </c>
      <c r="M19" s="146"/>
      <c r="N19" s="17"/>
      <c r="O19" s="19">
        <v>27221</v>
      </c>
      <c r="P19" s="18">
        <v>36925</v>
      </c>
      <c r="Q19" s="83">
        <v>21932</v>
      </c>
    </row>
    <row r="20" spans="1:17" ht="26.25" customHeight="1">
      <c r="A20" s="167"/>
      <c r="B20" s="135"/>
      <c r="C20" s="145" t="s">
        <v>11</v>
      </c>
      <c r="D20" s="146"/>
      <c r="E20" s="17"/>
      <c r="F20" s="24">
        <v>1835041</v>
      </c>
      <c r="G20" s="2">
        <v>1834586</v>
      </c>
      <c r="H20" s="76">
        <v>1834573</v>
      </c>
      <c r="I20" s="11"/>
      <c r="J20" s="155"/>
      <c r="K20" s="145" t="s">
        <v>78</v>
      </c>
      <c r="L20" s="146"/>
      <c r="M20" s="146"/>
      <c r="N20" s="44" t="s">
        <v>153</v>
      </c>
      <c r="O20" s="19">
        <v>75806</v>
      </c>
      <c r="P20" s="18">
        <v>77138</v>
      </c>
      <c r="Q20" s="83">
        <v>65479</v>
      </c>
    </row>
    <row r="21" spans="1:17" ht="26.25" customHeight="1" thickBot="1">
      <c r="A21" s="168"/>
      <c r="B21" s="160" t="s">
        <v>12</v>
      </c>
      <c r="C21" s="161"/>
      <c r="D21" s="161"/>
      <c r="E21" s="34"/>
      <c r="F21" s="39">
        <v>3265200</v>
      </c>
      <c r="G21" s="38">
        <v>3265200</v>
      </c>
      <c r="H21" s="68">
        <v>3265200</v>
      </c>
      <c r="I21" s="11"/>
      <c r="J21" s="155"/>
      <c r="K21" s="157" t="s">
        <v>154</v>
      </c>
      <c r="L21" s="145" t="s">
        <v>80</v>
      </c>
      <c r="M21" s="146"/>
      <c r="N21" s="17"/>
      <c r="O21" s="19">
        <v>9231</v>
      </c>
      <c r="P21" s="18">
        <v>9042</v>
      </c>
      <c r="Q21" s="83">
        <v>829</v>
      </c>
    </row>
    <row r="22" spans="1:17" ht="26.25" customHeight="1">
      <c r="A22" s="154" t="s">
        <v>45</v>
      </c>
      <c r="B22" s="169" t="s">
        <v>67</v>
      </c>
      <c r="C22" s="144"/>
      <c r="D22" s="144"/>
      <c r="E22" s="12"/>
      <c r="F22" s="46">
        <v>32</v>
      </c>
      <c r="G22" s="45">
        <v>32</v>
      </c>
      <c r="H22" s="97">
        <v>32</v>
      </c>
      <c r="I22" s="11"/>
      <c r="J22" s="155"/>
      <c r="K22" s="158"/>
      <c r="L22" s="48" t="s">
        <v>150</v>
      </c>
      <c r="M22" s="16" t="s">
        <v>101</v>
      </c>
      <c r="N22" s="17"/>
      <c r="O22" s="19"/>
      <c r="P22" s="18"/>
      <c r="Q22" s="83"/>
    </row>
    <row r="23" spans="1:17" ht="26.25" customHeight="1">
      <c r="A23" s="155"/>
      <c r="B23" s="145" t="s">
        <v>13</v>
      </c>
      <c r="C23" s="146"/>
      <c r="D23" s="146"/>
      <c r="E23" s="17"/>
      <c r="F23" s="98" t="s">
        <v>132</v>
      </c>
      <c r="G23" s="122" t="s">
        <v>132</v>
      </c>
      <c r="H23" s="99" t="s">
        <v>132</v>
      </c>
      <c r="I23" s="11"/>
      <c r="J23" s="155"/>
      <c r="K23" s="159"/>
      <c r="L23" s="145" t="s">
        <v>81</v>
      </c>
      <c r="M23" s="146"/>
      <c r="N23" s="17" t="s">
        <v>155</v>
      </c>
      <c r="O23" s="19">
        <v>65405</v>
      </c>
      <c r="P23" s="18">
        <v>68096</v>
      </c>
      <c r="Q23" s="83">
        <v>64650</v>
      </c>
    </row>
    <row r="24" spans="1:17" ht="26.25" customHeight="1" thickBot="1">
      <c r="A24" s="155"/>
      <c r="B24" s="145" t="s">
        <v>122</v>
      </c>
      <c r="C24" s="146"/>
      <c r="D24" s="146"/>
      <c r="E24" s="17"/>
      <c r="F24" s="48"/>
      <c r="G24" s="49"/>
      <c r="H24" s="114"/>
      <c r="I24" s="11"/>
      <c r="J24" s="156"/>
      <c r="K24" s="160" t="s">
        <v>83</v>
      </c>
      <c r="L24" s="161"/>
      <c r="M24" s="161"/>
      <c r="N24" s="34" t="s">
        <v>156</v>
      </c>
      <c r="O24" s="39">
        <f>O17-O20</f>
        <v>-26852</v>
      </c>
      <c r="P24" s="38">
        <f>P17-P20</f>
        <v>-19758</v>
      </c>
      <c r="Q24" s="68">
        <f>Q17-Q20</f>
        <v>-23534</v>
      </c>
    </row>
    <row r="25" spans="1:17" ht="26.25" customHeight="1" thickBot="1">
      <c r="A25" s="155"/>
      <c r="B25" s="145" t="s">
        <v>14</v>
      </c>
      <c r="C25" s="146"/>
      <c r="D25" s="146"/>
      <c r="E25" s="17"/>
      <c r="F25" s="98" t="s">
        <v>168</v>
      </c>
      <c r="G25" s="122" t="s">
        <v>168</v>
      </c>
      <c r="H25" s="99" t="s">
        <v>168</v>
      </c>
      <c r="I25" s="11"/>
      <c r="J25" s="151" t="s">
        <v>85</v>
      </c>
      <c r="K25" s="152"/>
      <c r="L25" s="152"/>
      <c r="M25" s="152"/>
      <c r="N25" s="7" t="s">
        <v>157</v>
      </c>
      <c r="O25" s="51">
        <f>O16+O24</f>
        <v>-14</v>
      </c>
      <c r="P25" s="50">
        <f>P16+P24</f>
        <v>2791</v>
      </c>
      <c r="Q25" s="101">
        <f>Q16+Q24</f>
        <v>918</v>
      </c>
    </row>
    <row r="26" spans="1:17" ht="26.25" customHeight="1" thickBot="1">
      <c r="A26" s="155"/>
      <c r="B26" s="145" t="s">
        <v>15</v>
      </c>
      <c r="C26" s="146"/>
      <c r="D26" s="146"/>
      <c r="E26" s="17"/>
      <c r="F26" s="1">
        <v>2</v>
      </c>
      <c r="G26" s="123">
        <v>2</v>
      </c>
      <c r="H26" s="76">
        <v>2</v>
      </c>
      <c r="I26" s="11"/>
      <c r="J26" s="151" t="s">
        <v>40</v>
      </c>
      <c r="K26" s="152"/>
      <c r="L26" s="152"/>
      <c r="M26" s="152"/>
      <c r="N26" s="7" t="s">
        <v>53</v>
      </c>
      <c r="O26" s="54"/>
      <c r="P26" s="53"/>
      <c r="Q26" s="102"/>
    </row>
    <row r="27" spans="1:17" ht="26.25" customHeight="1" thickBot="1">
      <c r="A27" s="155"/>
      <c r="B27" s="178" t="s">
        <v>16</v>
      </c>
      <c r="C27" s="179"/>
      <c r="D27" s="16" t="s">
        <v>59</v>
      </c>
      <c r="E27" s="17"/>
      <c r="F27" s="89">
        <v>814</v>
      </c>
      <c r="G27" s="124">
        <v>814</v>
      </c>
      <c r="H27" s="90">
        <v>814</v>
      </c>
      <c r="I27" s="11"/>
      <c r="J27" s="151" t="s">
        <v>86</v>
      </c>
      <c r="K27" s="152"/>
      <c r="L27" s="152"/>
      <c r="M27" s="152"/>
      <c r="N27" s="7" t="s">
        <v>158</v>
      </c>
      <c r="O27" s="54">
        <v>2641</v>
      </c>
      <c r="P27" s="53">
        <v>2627</v>
      </c>
      <c r="Q27" s="102">
        <v>5418</v>
      </c>
    </row>
    <row r="28" spans="1:17" ht="26.25" customHeight="1" thickBot="1">
      <c r="A28" s="155"/>
      <c r="B28" s="178"/>
      <c r="C28" s="179"/>
      <c r="D28" s="16" t="s">
        <v>60</v>
      </c>
      <c r="E28" s="17"/>
      <c r="F28" s="31"/>
      <c r="G28" s="30"/>
      <c r="H28" s="90"/>
      <c r="I28" s="11"/>
      <c r="J28" s="151" t="s">
        <v>87</v>
      </c>
      <c r="K28" s="152"/>
      <c r="L28" s="152"/>
      <c r="M28" s="152"/>
      <c r="N28" s="7" t="s">
        <v>159</v>
      </c>
      <c r="O28" s="54"/>
      <c r="P28" s="53"/>
      <c r="Q28" s="102"/>
    </row>
    <row r="29" spans="1:17" ht="26.25" customHeight="1" thickBot="1">
      <c r="A29" s="155"/>
      <c r="B29" s="178" t="s">
        <v>17</v>
      </c>
      <c r="C29" s="179"/>
      <c r="D29" s="16" t="s">
        <v>59</v>
      </c>
      <c r="E29" s="17"/>
      <c r="F29" s="31">
        <v>535</v>
      </c>
      <c r="G29" s="30">
        <v>515</v>
      </c>
      <c r="H29" s="90">
        <v>567</v>
      </c>
      <c r="I29" s="11"/>
      <c r="J29" s="151" t="s">
        <v>88</v>
      </c>
      <c r="K29" s="152"/>
      <c r="L29" s="152"/>
      <c r="M29" s="152"/>
      <c r="N29" s="7" t="s">
        <v>160</v>
      </c>
      <c r="O29" s="51">
        <f>O25-O26+O27-O28</f>
        <v>2627</v>
      </c>
      <c r="P29" s="50">
        <f>P25-P26+P27-P28</f>
        <v>5418</v>
      </c>
      <c r="Q29" s="101">
        <f>Q25-Q26+Q27-Q28</f>
        <v>6336</v>
      </c>
    </row>
    <row r="30" spans="1:17" ht="26.25" customHeight="1" thickBot="1">
      <c r="A30" s="155"/>
      <c r="B30" s="178"/>
      <c r="C30" s="179"/>
      <c r="D30" s="16" t="s">
        <v>60</v>
      </c>
      <c r="E30" s="17"/>
      <c r="F30" s="31"/>
      <c r="G30" s="30"/>
      <c r="H30" s="90"/>
      <c r="I30" s="11"/>
      <c r="J30" s="151" t="s">
        <v>89</v>
      </c>
      <c r="K30" s="152"/>
      <c r="L30" s="152"/>
      <c r="M30" s="152"/>
      <c r="N30" s="7" t="s">
        <v>161</v>
      </c>
      <c r="O30" s="54"/>
      <c r="P30" s="53"/>
      <c r="Q30" s="102"/>
    </row>
    <row r="31" spans="1:17" ht="26.25" customHeight="1" thickBot="1">
      <c r="A31" s="155"/>
      <c r="B31" s="176" t="s">
        <v>61</v>
      </c>
      <c r="C31" s="177"/>
      <c r="D31" s="177"/>
      <c r="E31" s="17"/>
      <c r="F31" s="31">
        <v>423</v>
      </c>
      <c r="G31" s="30">
        <v>426</v>
      </c>
      <c r="H31" s="90">
        <v>426</v>
      </c>
      <c r="I31" s="11"/>
      <c r="J31" s="151" t="s">
        <v>90</v>
      </c>
      <c r="K31" s="152"/>
      <c r="L31" s="152"/>
      <c r="M31" s="152"/>
      <c r="N31" s="7" t="s">
        <v>162</v>
      </c>
      <c r="O31" s="51">
        <f>O29-O30</f>
        <v>2627</v>
      </c>
      <c r="P31" s="50">
        <f>P29-P30</f>
        <v>5418</v>
      </c>
      <c r="Q31" s="101">
        <f>Q29-Q30</f>
        <v>6336</v>
      </c>
    </row>
    <row r="32" spans="1:17" ht="26.25" customHeight="1" thickBot="1">
      <c r="A32" s="155"/>
      <c r="B32" s="145" t="s">
        <v>116</v>
      </c>
      <c r="C32" s="146"/>
      <c r="D32" s="146"/>
      <c r="E32" s="17"/>
      <c r="F32" s="31">
        <v>160838</v>
      </c>
      <c r="G32" s="30">
        <v>162947</v>
      </c>
      <c r="H32" s="90">
        <v>164289</v>
      </c>
      <c r="I32" s="11"/>
      <c r="J32" s="151" t="s">
        <v>120</v>
      </c>
      <c r="K32" s="152"/>
      <c r="L32" s="152"/>
      <c r="M32" s="152"/>
      <c r="N32" s="7"/>
      <c r="O32" s="60">
        <f>IF(O5=0,0,O5/(O11+O23))</f>
        <v>0.7025734755415712</v>
      </c>
      <c r="P32" s="56">
        <f>IF(P5=0,0,P5/(P11+P23))</f>
        <v>0.6623271675872039</v>
      </c>
      <c r="Q32" s="61">
        <f>IF(Q5=0,0,Q5/(Q11+Q23))</f>
        <v>0.6937831846609737</v>
      </c>
    </row>
    <row r="33" spans="1:17" ht="26.25" customHeight="1" thickBot="1">
      <c r="A33" s="155"/>
      <c r="B33" s="135" t="s">
        <v>100</v>
      </c>
      <c r="C33" s="145" t="s">
        <v>117</v>
      </c>
      <c r="D33" s="146"/>
      <c r="E33" s="17"/>
      <c r="F33" s="31"/>
      <c r="G33" s="30"/>
      <c r="H33" s="90"/>
      <c r="I33" s="11"/>
      <c r="J33" s="151" t="s">
        <v>121</v>
      </c>
      <c r="K33" s="152"/>
      <c r="L33" s="152"/>
      <c r="M33" s="152"/>
      <c r="N33" s="7"/>
      <c r="O33" s="60">
        <f>IF(O31&lt;0,O31/(O6-O9),0)</f>
        <v>0</v>
      </c>
      <c r="P33" s="56">
        <f>IF(P31&lt;0,P31/(P6-P9),0)</f>
        <v>0</v>
      </c>
      <c r="Q33" s="61">
        <f>IF(Q31&lt;0,Q31/(Q6-Q9),0)</f>
        <v>0</v>
      </c>
    </row>
    <row r="34" spans="1:17" ht="26.25" customHeight="1" thickBot="1">
      <c r="A34" s="155"/>
      <c r="B34" s="135"/>
      <c r="C34" s="145" t="s">
        <v>118</v>
      </c>
      <c r="D34" s="146"/>
      <c r="E34" s="17" t="s">
        <v>163</v>
      </c>
      <c r="F34" s="31">
        <v>160838</v>
      </c>
      <c r="G34" s="30">
        <v>162947</v>
      </c>
      <c r="H34" s="90">
        <v>164289</v>
      </c>
      <c r="I34" s="11"/>
      <c r="J34" s="151" t="s">
        <v>99</v>
      </c>
      <c r="K34" s="152"/>
      <c r="L34" s="152"/>
      <c r="M34" s="152"/>
      <c r="N34" s="7"/>
      <c r="O34" s="54">
        <v>94327</v>
      </c>
      <c r="P34" s="53">
        <v>101743</v>
      </c>
      <c r="Q34" s="102">
        <v>87882</v>
      </c>
    </row>
    <row r="35" spans="1:17" ht="26.25" customHeight="1" thickBot="1">
      <c r="A35" s="155"/>
      <c r="B35" s="145" t="s">
        <v>119</v>
      </c>
      <c r="C35" s="146"/>
      <c r="D35" s="146"/>
      <c r="E35" s="17" t="s">
        <v>164</v>
      </c>
      <c r="F35" s="31">
        <v>143473</v>
      </c>
      <c r="G35" s="30">
        <v>146361</v>
      </c>
      <c r="H35" s="90">
        <v>150017</v>
      </c>
      <c r="I35" s="11"/>
      <c r="J35" s="147" t="s">
        <v>165</v>
      </c>
      <c r="K35" s="148"/>
      <c r="L35" s="149" t="s">
        <v>39</v>
      </c>
      <c r="M35" s="150"/>
      <c r="N35" s="7"/>
      <c r="O35" s="54">
        <v>81916</v>
      </c>
      <c r="P35" s="53">
        <v>79945</v>
      </c>
      <c r="Q35" s="102">
        <v>75201</v>
      </c>
    </row>
    <row r="36" spans="1:17" ht="26.25" customHeight="1" thickBot="1">
      <c r="A36" s="156"/>
      <c r="B36" s="160" t="s">
        <v>18</v>
      </c>
      <c r="C36" s="161"/>
      <c r="D36" s="161"/>
      <c r="E36" s="34"/>
      <c r="F36" s="65">
        <f>IF(F35=0,0,F35/F34)</f>
        <v>0.8920342207687239</v>
      </c>
      <c r="G36" s="64">
        <f>IF(G35=0,0,G35/G34)</f>
        <v>0.8982123021595979</v>
      </c>
      <c r="H36" s="105">
        <f>IF(H35=0,0,H35/H34)</f>
        <v>0.9131286939478602</v>
      </c>
      <c r="I36" s="11"/>
      <c r="J36" s="151" t="s">
        <v>102</v>
      </c>
      <c r="K36" s="152"/>
      <c r="L36" s="152"/>
      <c r="M36" s="152"/>
      <c r="N36" s="7"/>
      <c r="O36" s="54">
        <v>1416351</v>
      </c>
      <c r="P36" s="53">
        <v>1368257</v>
      </c>
      <c r="Q36" s="102">
        <v>1323607</v>
      </c>
    </row>
    <row r="37" spans="1:17" ht="26.25" customHeight="1">
      <c r="A37" s="166" t="s">
        <v>46</v>
      </c>
      <c r="B37" s="169" t="s">
        <v>19</v>
      </c>
      <c r="C37" s="144"/>
      <c r="D37" s="144"/>
      <c r="E37" s="12"/>
      <c r="F37" s="22"/>
      <c r="G37" s="21"/>
      <c r="H37" s="85"/>
      <c r="I37" s="11"/>
      <c r="J37" s="67"/>
      <c r="K37" s="67"/>
      <c r="L37" s="67"/>
      <c r="M37" s="67"/>
      <c r="N37" s="67"/>
      <c r="O37" s="67"/>
      <c r="P37" s="67"/>
      <c r="Q37" s="67"/>
    </row>
    <row r="38" spans="1:9" ht="26.25" customHeight="1">
      <c r="A38" s="167"/>
      <c r="B38" s="145" t="s">
        <v>20</v>
      </c>
      <c r="C38" s="146"/>
      <c r="D38" s="146"/>
      <c r="E38" s="17"/>
      <c r="F38" s="24">
        <v>47753</v>
      </c>
      <c r="G38" s="2">
        <v>54940</v>
      </c>
      <c r="H38" s="76">
        <v>56072</v>
      </c>
      <c r="I38" s="11"/>
    </row>
    <row r="39" spans="1:9" ht="26.25" customHeight="1">
      <c r="A39" s="167"/>
      <c r="B39" s="135" t="s">
        <v>166</v>
      </c>
      <c r="C39" s="145" t="s">
        <v>21</v>
      </c>
      <c r="D39" s="146"/>
      <c r="E39" s="17"/>
      <c r="F39" s="24">
        <v>31176</v>
      </c>
      <c r="G39" s="2">
        <v>34940</v>
      </c>
      <c r="H39" s="76">
        <v>36072</v>
      </c>
      <c r="I39" s="11"/>
    </row>
    <row r="40" spans="1:9" ht="26.25" customHeight="1">
      <c r="A40" s="167"/>
      <c r="B40" s="135"/>
      <c r="C40" s="145" t="s">
        <v>22</v>
      </c>
      <c r="D40" s="146"/>
      <c r="E40" s="17"/>
      <c r="F40" s="24">
        <v>16577</v>
      </c>
      <c r="G40" s="2">
        <v>20000</v>
      </c>
      <c r="H40" s="76">
        <v>20000</v>
      </c>
      <c r="I40" s="11"/>
    </row>
    <row r="41" spans="1:9" ht="26.25" customHeight="1">
      <c r="A41" s="167"/>
      <c r="B41" s="145" t="s">
        <v>23</v>
      </c>
      <c r="C41" s="146"/>
      <c r="D41" s="146"/>
      <c r="E41" s="17"/>
      <c r="F41" s="24">
        <v>81916</v>
      </c>
      <c r="G41" s="2">
        <v>79945</v>
      </c>
      <c r="H41" s="76">
        <v>75201</v>
      </c>
      <c r="I41" s="11"/>
    </row>
    <row r="42" spans="1:9" ht="26.25" customHeight="1" thickBot="1">
      <c r="A42" s="168"/>
      <c r="B42" s="160" t="s">
        <v>24</v>
      </c>
      <c r="C42" s="161"/>
      <c r="D42" s="161"/>
      <c r="E42" s="34"/>
      <c r="F42" s="39">
        <f>F37+F38+F41</f>
        <v>129669</v>
      </c>
      <c r="G42" s="38">
        <f>G37+G38+G41</f>
        <v>134885</v>
      </c>
      <c r="H42" s="68">
        <f>H37+H38+H41</f>
        <v>131273</v>
      </c>
      <c r="I42" s="11"/>
    </row>
    <row r="43" spans="1:9" ht="26.25" customHeight="1">
      <c r="A43" s="166" t="s">
        <v>47</v>
      </c>
      <c r="B43" s="173" t="s">
        <v>49</v>
      </c>
      <c r="C43" s="169" t="s">
        <v>25</v>
      </c>
      <c r="D43" s="144"/>
      <c r="E43" s="12"/>
      <c r="F43" s="111" t="s">
        <v>197</v>
      </c>
      <c r="G43" s="125" t="s">
        <v>197</v>
      </c>
      <c r="H43" s="112" t="s">
        <v>198</v>
      </c>
      <c r="I43" s="11"/>
    </row>
    <row r="44" spans="1:9" ht="26.25" customHeight="1">
      <c r="A44" s="167"/>
      <c r="B44" s="174"/>
      <c r="C44" s="145" t="s">
        <v>62</v>
      </c>
      <c r="D44" s="146"/>
      <c r="E44" s="17"/>
      <c r="F44" s="24">
        <v>3045</v>
      </c>
      <c r="G44" s="2">
        <v>3045</v>
      </c>
      <c r="H44" s="76">
        <v>3045</v>
      </c>
      <c r="I44" s="11"/>
    </row>
    <row r="45" spans="1:9" ht="26.25" customHeight="1">
      <c r="A45" s="167"/>
      <c r="B45" s="174"/>
      <c r="C45" s="145" t="s">
        <v>26</v>
      </c>
      <c r="D45" s="146"/>
      <c r="E45" s="17"/>
      <c r="F45" s="70">
        <v>35886</v>
      </c>
      <c r="G45" s="69">
        <v>35886</v>
      </c>
      <c r="H45" s="108">
        <v>35886</v>
      </c>
      <c r="I45" s="11"/>
    </row>
    <row r="46" spans="1:9" ht="26.25" customHeight="1">
      <c r="A46" s="167"/>
      <c r="B46" s="174"/>
      <c r="C46" s="145" t="s">
        <v>63</v>
      </c>
      <c r="D46" s="146"/>
      <c r="E46" s="17"/>
      <c r="F46" s="31">
        <v>167.3</v>
      </c>
      <c r="G46" s="30">
        <v>167.5</v>
      </c>
      <c r="H46" s="90">
        <v>116.1</v>
      </c>
      <c r="I46" s="11"/>
    </row>
    <row r="47" spans="1:9" ht="26.25" customHeight="1">
      <c r="A47" s="167"/>
      <c r="B47" s="174"/>
      <c r="C47" s="145" t="s">
        <v>64</v>
      </c>
      <c r="D47" s="146"/>
      <c r="E47" s="17"/>
      <c r="F47" s="31">
        <v>332.8</v>
      </c>
      <c r="G47" s="30">
        <v>375.3</v>
      </c>
      <c r="H47" s="90">
        <v>373.8</v>
      </c>
      <c r="I47" s="11"/>
    </row>
    <row r="48" spans="1:9" ht="26.25" customHeight="1">
      <c r="A48" s="167"/>
      <c r="B48" s="174"/>
      <c r="C48" s="135" t="s">
        <v>167</v>
      </c>
      <c r="D48" s="16" t="s">
        <v>65</v>
      </c>
      <c r="E48" s="17"/>
      <c r="F48" s="31">
        <v>217.3</v>
      </c>
      <c r="G48" s="30">
        <v>238.7</v>
      </c>
      <c r="H48" s="90">
        <v>240.5</v>
      </c>
      <c r="I48" s="11"/>
    </row>
    <row r="49" spans="1:9" ht="26.25" customHeight="1">
      <c r="A49" s="167"/>
      <c r="B49" s="175"/>
      <c r="C49" s="135"/>
      <c r="D49" s="16" t="s">
        <v>66</v>
      </c>
      <c r="E49" s="17"/>
      <c r="F49" s="31">
        <v>115.5</v>
      </c>
      <c r="G49" s="30">
        <v>136.6</v>
      </c>
      <c r="H49" s="90">
        <v>133.3</v>
      </c>
      <c r="I49" s="11"/>
    </row>
    <row r="50" spans="1:9" ht="26.25" customHeight="1">
      <c r="A50" s="167"/>
      <c r="B50" s="170" t="s">
        <v>42</v>
      </c>
      <c r="C50" s="171"/>
      <c r="D50" s="16" t="s">
        <v>27</v>
      </c>
      <c r="E50" s="17"/>
      <c r="F50" s="31">
        <v>8.5</v>
      </c>
      <c r="G50" s="30">
        <v>5</v>
      </c>
      <c r="H50" s="90">
        <v>5</v>
      </c>
      <c r="I50" s="11"/>
    </row>
    <row r="51" spans="1:9" ht="26.25" customHeight="1">
      <c r="A51" s="167"/>
      <c r="B51" s="172"/>
      <c r="C51" s="136"/>
      <c r="D51" s="16" t="s">
        <v>129</v>
      </c>
      <c r="E51" s="17"/>
      <c r="F51" s="24">
        <v>400000</v>
      </c>
      <c r="G51" s="2">
        <v>400000</v>
      </c>
      <c r="H51" s="76">
        <v>400000</v>
      </c>
      <c r="I51" s="11"/>
    </row>
    <row r="52" spans="1:9" ht="26.25" customHeight="1" thickBot="1">
      <c r="A52" s="168"/>
      <c r="B52" s="137"/>
      <c r="C52" s="138"/>
      <c r="D52" s="33" t="s">
        <v>28</v>
      </c>
      <c r="E52" s="34"/>
      <c r="F52" s="126">
        <v>34731</v>
      </c>
      <c r="G52" s="127">
        <v>34731</v>
      </c>
      <c r="H52" s="128">
        <v>34731</v>
      </c>
      <c r="I52" s="11"/>
    </row>
    <row r="53" spans="1:9" ht="26.25" customHeight="1">
      <c r="A53" s="166" t="s">
        <v>29</v>
      </c>
      <c r="B53" s="169" t="s">
        <v>30</v>
      </c>
      <c r="C53" s="144"/>
      <c r="D53" s="144"/>
      <c r="E53" s="12"/>
      <c r="F53" s="22">
        <v>1</v>
      </c>
      <c r="G53" s="21">
        <v>1</v>
      </c>
      <c r="H53" s="85">
        <v>1</v>
      </c>
      <c r="I53" s="11"/>
    </row>
    <row r="54" spans="1:9" ht="26.25" customHeight="1">
      <c r="A54" s="167"/>
      <c r="B54" s="145" t="s">
        <v>31</v>
      </c>
      <c r="C54" s="146"/>
      <c r="D54" s="146"/>
      <c r="E54" s="17"/>
      <c r="F54" s="24">
        <v>1</v>
      </c>
      <c r="G54" s="2">
        <v>1</v>
      </c>
      <c r="H54" s="76">
        <v>0</v>
      </c>
      <c r="I54" s="11"/>
    </row>
    <row r="55" spans="1:8" ht="26.25" customHeight="1" thickBot="1">
      <c r="A55" s="168"/>
      <c r="B55" s="160" t="s">
        <v>32</v>
      </c>
      <c r="C55" s="161"/>
      <c r="D55" s="161"/>
      <c r="E55" s="34"/>
      <c r="F55" s="39">
        <f>F53+F54</f>
        <v>2</v>
      </c>
      <c r="G55" s="38">
        <f>G53+G54</f>
        <v>2</v>
      </c>
      <c r="H55" s="68">
        <f>H53+H54</f>
        <v>1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55"/>
  <sheetViews>
    <sheetView showZeros="0" zoomScale="85" zoomScaleNormal="85" zoomScaleSheetLayoutView="80" workbookViewId="0" topLeftCell="A1">
      <selection activeCell="G3" sqref="G3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153" t="s">
        <v>131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201</v>
      </c>
      <c r="P3" s="4" t="s">
        <v>0</v>
      </c>
    </row>
    <row r="4" spans="1:17" ht="26.25" customHeight="1" thickBot="1">
      <c r="A4" s="151" t="s">
        <v>50</v>
      </c>
      <c r="B4" s="152"/>
      <c r="C4" s="152"/>
      <c r="D4" s="152"/>
      <c r="E4" s="7"/>
      <c r="F4" s="8" t="s">
        <v>123</v>
      </c>
      <c r="G4" s="9" t="s">
        <v>124</v>
      </c>
      <c r="H4" s="10" t="s">
        <v>130</v>
      </c>
      <c r="I4" s="11"/>
      <c r="J4" s="151" t="s">
        <v>50</v>
      </c>
      <c r="K4" s="152"/>
      <c r="L4" s="152"/>
      <c r="M4" s="152"/>
      <c r="N4" s="7"/>
      <c r="O4" s="8" t="s">
        <v>123</v>
      </c>
      <c r="P4" s="9" t="s">
        <v>124</v>
      </c>
      <c r="Q4" s="10" t="s">
        <v>130</v>
      </c>
    </row>
    <row r="5" spans="1:17" ht="26.25" customHeight="1" thickBot="1">
      <c r="A5" s="151" t="s">
        <v>1</v>
      </c>
      <c r="B5" s="152"/>
      <c r="C5" s="152"/>
      <c r="D5" s="152"/>
      <c r="E5" s="7"/>
      <c r="F5" s="180">
        <v>34060</v>
      </c>
      <c r="G5" s="181"/>
      <c r="H5" s="182"/>
      <c r="I5" s="11"/>
      <c r="J5" s="154" t="s">
        <v>48</v>
      </c>
      <c r="K5" s="144" t="s">
        <v>69</v>
      </c>
      <c r="L5" s="144"/>
      <c r="M5" s="144"/>
      <c r="N5" s="12" t="s">
        <v>139</v>
      </c>
      <c r="O5" s="81">
        <v>72031</v>
      </c>
      <c r="P5" s="42">
        <v>84499</v>
      </c>
      <c r="Q5" s="15">
        <v>64149</v>
      </c>
    </row>
    <row r="6" spans="1:17" ht="26.25" customHeight="1" thickBot="1">
      <c r="A6" s="151" t="s">
        <v>91</v>
      </c>
      <c r="B6" s="152"/>
      <c r="C6" s="152"/>
      <c r="D6" s="152"/>
      <c r="E6" s="7"/>
      <c r="F6" s="180">
        <v>35948</v>
      </c>
      <c r="G6" s="181"/>
      <c r="H6" s="182"/>
      <c r="I6" s="11"/>
      <c r="J6" s="155"/>
      <c r="K6" s="157" t="s">
        <v>140</v>
      </c>
      <c r="L6" s="145" t="s">
        <v>57</v>
      </c>
      <c r="M6" s="146"/>
      <c r="N6" s="17" t="s">
        <v>141</v>
      </c>
      <c r="O6" s="82">
        <v>27407</v>
      </c>
      <c r="P6" s="19">
        <v>27846</v>
      </c>
      <c r="Q6" s="83">
        <v>27739</v>
      </c>
    </row>
    <row r="7" spans="1:17" ht="26.25" customHeight="1">
      <c r="A7" s="154" t="s">
        <v>43</v>
      </c>
      <c r="B7" s="169" t="s">
        <v>54</v>
      </c>
      <c r="C7" s="144"/>
      <c r="D7" s="144"/>
      <c r="E7" s="12" t="s">
        <v>142</v>
      </c>
      <c r="F7" s="84">
        <v>19174</v>
      </c>
      <c r="G7" s="22">
        <v>18595</v>
      </c>
      <c r="H7" s="85">
        <v>18642</v>
      </c>
      <c r="I7" s="11"/>
      <c r="J7" s="155"/>
      <c r="K7" s="158"/>
      <c r="L7" s="157" t="s">
        <v>143</v>
      </c>
      <c r="M7" s="16" t="s">
        <v>34</v>
      </c>
      <c r="N7" s="17"/>
      <c r="O7" s="82">
        <v>27407</v>
      </c>
      <c r="P7" s="19">
        <v>27846</v>
      </c>
      <c r="Q7" s="83">
        <v>27739</v>
      </c>
    </row>
    <row r="8" spans="1:17" ht="26.25" customHeight="1">
      <c r="A8" s="155"/>
      <c r="B8" s="145" t="s">
        <v>2</v>
      </c>
      <c r="C8" s="146"/>
      <c r="D8" s="146"/>
      <c r="E8" s="17"/>
      <c r="F8" s="1">
        <v>2876</v>
      </c>
      <c r="G8" s="24">
        <v>2844</v>
      </c>
      <c r="H8" s="76">
        <v>2827</v>
      </c>
      <c r="I8" s="25"/>
      <c r="J8" s="155"/>
      <c r="K8" s="158"/>
      <c r="L8" s="158"/>
      <c r="M8" s="16" t="s">
        <v>35</v>
      </c>
      <c r="N8" s="17"/>
      <c r="O8" s="82"/>
      <c r="P8" s="19"/>
      <c r="Q8" s="83"/>
    </row>
    <row r="9" spans="1:17" ht="26.25" customHeight="1">
      <c r="A9" s="155"/>
      <c r="B9" s="145" t="s">
        <v>55</v>
      </c>
      <c r="C9" s="146"/>
      <c r="D9" s="146"/>
      <c r="E9" s="17" t="s">
        <v>144</v>
      </c>
      <c r="F9" s="1">
        <v>2876</v>
      </c>
      <c r="G9" s="24">
        <v>2844</v>
      </c>
      <c r="H9" s="76">
        <v>2827</v>
      </c>
      <c r="I9" s="11"/>
      <c r="J9" s="155"/>
      <c r="K9" s="158"/>
      <c r="L9" s="159"/>
      <c r="M9" s="16" t="s">
        <v>36</v>
      </c>
      <c r="N9" s="17" t="s">
        <v>145</v>
      </c>
      <c r="O9" s="82"/>
      <c r="P9" s="19"/>
      <c r="Q9" s="83"/>
    </row>
    <row r="10" spans="1:17" ht="26.25" customHeight="1">
      <c r="A10" s="155"/>
      <c r="B10" s="145" t="s">
        <v>56</v>
      </c>
      <c r="C10" s="146"/>
      <c r="D10" s="146"/>
      <c r="E10" s="17" t="s">
        <v>52</v>
      </c>
      <c r="F10" s="86">
        <f>IF(F9=0,0,F9/F7)</f>
        <v>0.14999478460415144</v>
      </c>
      <c r="G10" s="27">
        <f>IF(G9=0,0,G9/G7)</f>
        <v>0.15294433987631084</v>
      </c>
      <c r="H10" s="87">
        <f>IF(H9=0,0,H9/H7)</f>
        <v>0.15164681901083574</v>
      </c>
      <c r="I10" s="11"/>
      <c r="J10" s="155"/>
      <c r="K10" s="159"/>
      <c r="L10" s="162" t="s">
        <v>71</v>
      </c>
      <c r="M10" s="163"/>
      <c r="N10" s="29"/>
      <c r="O10" s="82">
        <v>44304</v>
      </c>
      <c r="P10" s="19">
        <v>45840</v>
      </c>
      <c r="Q10" s="83">
        <v>36340</v>
      </c>
    </row>
    <row r="11" spans="1:17" ht="26.25" customHeight="1">
      <c r="A11" s="155"/>
      <c r="B11" s="145" t="s">
        <v>3</v>
      </c>
      <c r="C11" s="146"/>
      <c r="D11" s="146"/>
      <c r="E11" s="17" t="s">
        <v>146</v>
      </c>
      <c r="F11" s="1">
        <v>2342</v>
      </c>
      <c r="G11" s="24">
        <v>2367</v>
      </c>
      <c r="H11" s="76">
        <v>2403</v>
      </c>
      <c r="I11" s="11"/>
      <c r="J11" s="155"/>
      <c r="K11" s="146" t="s">
        <v>72</v>
      </c>
      <c r="L11" s="146"/>
      <c r="M11" s="146"/>
      <c r="N11" s="17" t="s">
        <v>204</v>
      </c>
      <c r="O11" s="88">
        <v>65594</v>
      </c>
      <c r="P11" s="19">
        <v>83178</v>
      </c>
      <c r="Q11" s="83">
        <v>77223</v>
      </c>
    </row>
    <row r="12" spans="1:17" ht="26.25" customHeight="1">
      <c r="A12" s="155"/>
      <c r="B12" s="145" t="s">
        <v>68</v>
      </c>
      <c r="C12" s="146"/>
      <c r="D12" s="146"/>
      <c r="E12" s="17" t="s">
        <v>148</v>
      </c>
      <c r="F12" s="86">
        <f>IF(F11=0,0,F11/F9)</f>
        <v>0.8143254520166898</v>
      </c>
      <c r="G12" s="27">
        <f>IF(G11=0,0,G11/G9)</f>
        <v>0.8322784810126582</v>
      </c>
      <c r="H12" s="87">
        <f>IF(H11=0,0,H11/H9)</f>
        <v>0.850017686593562</v>
      </c>
      <c r="I12" s="11"/>
      <c r="J12" s="155"/>
      <c r="K12" s="157" t="s">
        <v>149</v>
      </c>
      <c r="L12" s="145" t="s">
        <v>58</v>
      </c>
      <c r="M12" s="146"/>
      <c r="N12" s="17"/>
      <c r="O12" s="82">
        <v>34035</v>
      </c>
      <c r="P12" s="19">
        <v>39979</v>
      </c>
      <c r="Q12" s="83">
        <v>44557</v>
      </c>
    </row>
    <row r="13" spans="1:17" ht="26.25" customHeight="1">
      <c r="A13" s="155"/>
      <c r="B13" s="145" t="s">
        <v>4</v>
      </c>
      <c r="C13" s="146"/>
      <c r="D13" s="146"/>
      <c r="E13" s="17"/>
      <c r="F13" s="89"/>
      <c r="G13" s="31"/>
      <c r="H13" s="90"/>
      <c r="I13" s="11"/>
      <c r="J13" s="155"/>
      <c r="K13" s="158"/>
      <c r="L13" s="157" t="s">
        <v>150</v>
      </c>
      <c r="M13" s="16" t="s">
        <v>33</v>
      </c>
      <c r="N13" s="17"/>
      <c r="O13" s="82">
        <v>5744</v>
      </c>
      <c r="P13" s="19">
        <v>5273</v>
      </c>
      <c r="Q13" s="83">
        <v>5635</v>
      </c>
    </row>
    <row r="14" spans="1:17" ht="26.25" customHeight="1">
      <c r="A14" s="155"/>
      <c r="B14" s="145" t="s">
        <v>5</v>
      </c>
      <c r="C14" s="146"/>
      <c r="D14" s="146"/>
      <c r="E14" s="17"/>
      <c r="F14" s="89">
        <v>115</v>
      </c>
      <c r="G14" s="31">
        <v>115</v>
      </c>
      <c r="H14" s="90">
        <v>115</v>
      </c>
      <c r="I14" s="11"/>
      <c r="J14" s="155"/>
      <c r="K14" s="158"/>
      <c r="L14" s="159"/>
      <c r="M14" s="16" t="s">
        <v>37</v>
      </c>
      <c r="N14" s="17"/>
      <c r="O14" s="82"/>
      <c r="P14" s="19">
        <v>0</v>
      </c>
      <c r="Q14" s="83"/>
    </row>
    <row r="15" spans="1:17" ht="26.25" customHeight="1" thickBot="1">
      <c r="A15" s="156"/>
      <c r="B15" s="160" t="s">
        <v>103</v>
      </c>
      <c r="C15" s="161"/>
      <c r="D15" s="161"/>
      <c r="E15" s="34"/>
      <c r="F15" s="91">
        <v>115</v>
      </c>
      <c r="G15" s="36">
        <v>115</v>
      </c>
      <c r="H15" s="92">
        <v>115</v>
      </c>
      <c r="I15" s="11"/>
      <c r="J15" s="155"/>
      <c r="K15" s="159"/>
      <c r="L15" s="162" t="s">
        <v>38</v>
      </c>
      <c r="M15" s="163"/>
      <c r="N15" s="29"/>
      <c r="O15" s="82">
        <v>30522</v>
      </c>
      <c r="P15" s="19">
        <v>29448</v>
      </c>
      <c r="Q15" s="83">
        <v>28267</v>
      </c>
    </row>
    <row r="16" spans="1:17" ht="26.25" customHeight="1" thickBot="1">
      <c r="A16" s="166" t="s">
        <v>44</v>
      </c>
      <c r="B16" s="169" t="s">
        <v>6</v>
      </c>
      <c r="C16" s="144"/>
      <c r="D16" s="144"/>
      <c r="E16" s="12"/>
      <c r="F16" s="93">
        <v>6274011</v>
      </c>
      <c r="G16" s="22">
        <v>6274311</v>
      </c>
      <c r="H16" s="85">
        <v>6274311</v>
      </c>
      <c r="I16" s="11"/>
      <c r="J16" s="156"/>
      <c r="K16" s="160" t="s">
        <v>73</v>
      </c>
      <c r="L16" s="161"/>
      <c r="M16" s="161"/>
      <c r="N16" s="34" t="s">
        <v>151</v>
      </c>
      <c r="O16" s="94">
        <f>O5-O11</f>
        <v>6437</v>
      </c>
      <c r="P16" s="39">
        <f>P5-P11</f>
        <v>1321</v>
      </c>
      <c r="Q16" s="68">
        <f>Q5-Q11</f>
        <v>-13074</v>
      </c>
    </row>
    <row r="17" spans="1:17" ht="26.25" customHeight="1">
      <c r="A17" s="167"/>
      <c r="B17" s="135" t="s">
        <v>7</v>
      </c>
      <c r="C17" s="145" t="s">
        <v>8</v>
      </c>
      <c r="D17" s="146"/>
      <c r="E17" s="17"/>
      <c r="F17" s="1">
        <v>2495105</v>
      </c>
      <c r="G17" s="24">
        <v>2495105</v>
      </c>
      <c r="H17" s="76">
        <v>2495105</v>
      </c>
      <c r="I17" s="11"/>
      <c r="J17" s="154" t="s">
        <v>75</v>
      </c>
      <c r="K17" s="164" t="s">
        <v>76</v>
      </c>
      <c r="L17" s="165"/>
      <c r="M17" s="165"/>
      <c r="N17" s="12" t="s">
        <v>152</v>
      </c>
      <c r="O17" s="81">
        <v>41945</v>
      </c>
      <c r="P17" s="42">
        <v>50420</v>
      </c>
      <c r="Q17" s="15">
        <v>55105</v>
      </c>
    </row>
    <row r="18" spans="1:17" ht="26.25" customHeight="1">
      <c r="A18" s="167"/>
      <c r="B18" s="135"/>
      <c r="C18" s="145" t="s">
        <v>9</v>
      </c>
      <c r="D18" s="146"/>
      <c r="E18" s="17"/>
      <c r="F18" s="1">
        <v>1710800</v>
      </c>
      <c r="G18" s="24">
        <v>1710800</v>
      </c>
      <c r="H18" s="76">
        <v>1710800</v>
      </c>
      <c r="I18" s="11"/>
      <c r="J18" s="155"/>
      <c r="K18" s="157" t="s">
        <v>150</v>
      </c>
      <c r="L18" s="145" t="s">
        <v>92</v>
      </c>
      <c r="M18" s="146"/>
      <c r="N18" s="17"/>
      <c r="O18" s="82"/>
      <c r="P18" s="19">
        <v>0</v>
      </c>
      <c r="Q18" s="83"/>
    </row>
    <row r="19" spans="1:17" ht="26.25" customHeight="1">
      <c r="A19" s="167"/>
      <c r="B19" s="135"/>
      <c r="C19" s="145" t="s">
        <v>10</v>
      </c>
      <c r="D19" s="146"/>
      <c r="E19" s="17"/>
      <c r="F19" s="1">
        <v>282600</v>
      </c>
      <c r="G19" s="24">
        <v>282900</v>
      </c>
      <c r="H19" s="76">
        <v>282900</v>
      </c>
      <c r="I19" s="11"/>
      <c r="J19" s="155"/>
      <c r="K19" s="159"/>
      <c r="L19" s="145" t="s">
        <v>71</v>
      </c>
      <c r="M19" s="146"/>
      <c r="N19" s="17"/>
      <c r="O19" s="88">
        <v>40664</v>
      </c>
      <c r="P19" s="19">
        <v>49798</v>
      </c>
      <c r="Q19" s="83">
        <v>54680</v>
      </c>
    </row>
    <row r="20" spans="1:17" ht="26.25" customHeight="1">
      <c r="A20" s="167"/>
      <c r="B20" s="135"/>
      <c r="C20" s="145" t="s">
        <v>11</v>
      </c>
      <c r="D20" s="146"/>
      <c r="E20" s="17"/>
      <c r="F20" s="1">
        <v>1785506</v>
      </c>
      <c r="G20" s="24">
        <v>1785506</v>
      </c>
      <c r="H20" s="76">
        <v>1785506</v>
      </c>
      <c r="I20" s="11"/>
      <c r="J20" s="155"/>
      <c r="K20" s="145" t="s">
        <v>78</v>
      </c>
      <c r="L20" s="146"/>
      <c r="M20" s="146"/>
      <c r="N20" s="44" t="s">
        <v>153</v>
      </c>
      <c r="O20" s="82">
        <v>48626</v>
      </c>
      <c r="P20" s="19">
        <v>52462</v>
      </c>
      <c r="Q20" s="83">
        <v>56942</v>
      </c>
    </row>
    <row r="21" spans="1:17" ht="26.25" customHeight="1" thickBot="1">
      <c r="A21" s="168"/>
      <c r="B21" s="160" t="s">
        <v>12</v>
      </c>
      <c r="C21" s="161"/>
      <c r="D21" s="161"/>
      <c r="E21" s="34"/>
      <c r="F21" s="95">
        <v>4965171</v>
      </c>
      <c r="G21" s="39">
        <v>4965171</v>
      </c>
      <c r="H21" s="68">
        <v>4965171</v>
      </c>
      <c r="I21" s="11"/>
      <c r="J21" s="155"/>
      <c r="K21" s="157" t="s">
        <v>154</v>
      </c>
      <c r="L21" s="145" t="s">
        <v>80</v>
      </c>
      <c r="M21" s="146"/>
      <c r="N21" s="17"/>
      <c r="O21" s="82"/>
      <c r="P21" s="19">
        <v>0</v>
      </c>
      <c r="Q21" s="83"/>
    </row>
    <row r="22" spans="1:17" ht="26.25" customHeight="1">
      <c r="A22" s="154" t="s">
        <v>45</v>
      </c>
      <c r="B22" s="169" t="s">
        <v>67</v>
      </c>
      <c r="C22" s="144"/>
      <c r="D22" s="144"/>
      <c r="E22" s="12"/>
      <c r="F22" s="96">
        <v>40</v>
      </c>
      <c r="G22" s="46">
        <v>40</v>
      </c>
      <c r="H22" s="97">
        <v>40</v>
      </c>
      <c r="I22" s="11"/>
      <c r="J22" s="155"/>
      <c r="K22" s="158"/>
      <c r="L22" s="48" t="s">
        <v>150</v>
      </c>
      <c r="M22" s="16" t="s">
        <v>101</v>
      </c>
      <c r="N22" s="17"/>
      <c r="O22" s="82"/>
      <c r="P22" s="19"/>
      <c r="Q22" s="83"/>
    </row>
    <row r="23" spans="1:17" ht="26.25" customHeight="1">
      <c r="A23" s="155"/>
      <c r="B23" s="145" t="s">
        <v>13</v>
      </c>
      <c r="C23" s="146"/>
      <c r="D23" s="146"/>
      <c r="E23" s="17"/>
      <c r="F23" s="98" t="s">
        <v>132</v>
      </c>
      <c r="G23" s="79" t="s">
        <v>132</v>
      </c>
      <c r="H23" s="99" t="s">
        <v>132</v>
      </c>
      <c r="I23" s="11"/>
      <c r="J23" s="155"/>
      <c r="K23" s="159"/>
      <c r="L23" s="145" t="s">
        <v>81</v>
      </c>
      <c r="M23" s="146"/>
      <c r="N23" s="17" t="s">
        <v>155</v>
      </c>
      <c r="O23" s="82">
        <v>47259</v>
      </c>
      <c r="P23" s="19">
        <v>52462</v>
      </c>
      <c r="Q23" s="83">
        <v>56942</v>
      </c>
    </row>
    <row r="24" spans="1:17" ht="26.25" customHeight="1" thickBot="1">
      <c r="A24" s="155"/>
      <c r="B24" s="145" t="s">
        <v>122</v>
      </c>
      <c r="C24" s="146"/>
      <c r="D24" s="146"/>
      <c r="E24" s="17"/>
      <c r="F24" s="113"/>
      <c r="G24" s="48"/>
      <c r="H24" s="114"/>
      <c r="I24" s="11"/>
      <c r="J24" s="156"/>
      <c r="K24" s="160" t="s">
        <v>83</v>
      </c>
      <c r="L24" s="161"/>
      <c r="M24" s="161"/>
      <c r="N24" s="34" t="s">
        <v>156</v>
      </c>
      <c r="O24" s="95">
        <f>O17-O20</f>
        <v>-6681</v>
      </c>
      <c r="P24" s="39">
        <f>P17-P20</f>
        <v>-2042</v>
      </c>
      <c r="Q24" s="68">
        <f>Q17-Q20</f>
        <v>-1837</v>
      </c>
    </row>
    <row r="25" spans="1:17" ht="26.25" customHeight="1" thickBot="1">
      <c r="A25" s="155"/>
      <c r="B25" s="145" t="s">
        <v>14</v>
      </c>
      <c r="C25" s="146"/>
      <c r="D25" s="146"/>
      <c r="E25" s="17"/>
      <c r="F25" s="98" t="s">
        <v>133</v>
      </c>
      <c r="G25" s="79" t="s">
        <v>133</v>
      </c>
      <c r="H25" s="99" t="s">
        <v>133</v>
      </c>
      <c r="I25" s="11"/>
      <c r="J25" s="151" t="s">
        <v>85</v>
      </c>
      <c r="K25" s="152"/>
      <c r="L25" s="152"/>
      <c r="M25" s="152"/>
      <c r="N25" s="7" t="s">
        <v>157</v>
      </c>
      <c r="O25" s="100">
        <f>O16+O24</f>
        <v>-244</v>
      </c>
      <c r="P25" s="51">
        <f>P16+P24</f>
        <v>-721</v>
      </c>
      <c r="Q25" s="101">
        <f>Q16+Q24</f>
        <v>-14911</v>
      </c>
    </row>
    <row r="26" spans="1:17" ht="26.25" customHeight="1" thickBot="1">
      <c r="A26" s="155"/>
      <c r="B26" s="145" t="s">
        <v>15</v>
      </c>
      <c r="C26" s="146"/>
      <c r="D26" s="146"/>
      <c r="E26" s="17"/>
      <c r="F26" s="1">
        <v>3</v>
      </c>
      <c r="G26" s="24">
        <v>3</v>
      </c>
      <c r="H26" s="76">
        <v>3</v>
      </c>
      <c r="I26" s="11"/>
      <c r="J26" s="151" t="s">
        <v>40</v>
      </c>
      <c r="K26" s="152"/>
      <c r="L26" s="152"/>
      <c r="M26" s="152"/>
      <c r="N26" s="7" t="s">
        <v>53</v>
      </c>
      <c r="O26" s="63"/>
      <c r="P26" s="54"/>
      <c r="Q26" s="102"/>
    </row>
    <row r="27" spans="1:17" ht="26.25" customHeight="1" thickBot="1">
      <c r="A27" s="155"/>
      <c r="B27" s="178" t="s">
        <v>16</v>
      </c>
      <c r="C27" s="179"/>
      <c r="D27" s="16" t="s">
        <v>59</v>
      </c>
      <c r="E27" s="17"/>
      <c r="F27" s="89">
        <v>1118</v>
      </c>
      <c r="G27" s="31">
        <v>1118</v>
      </c>
      <c r="H27" s="90">
        <v>1118</v>
      </c>
      <c r="I27" s="11"/>
      <c r="J27" s="151" t="s">
        <v>86</v>
      </c>
      <c r="K27" s="152"/>
      <c r="L27" s="152"/>
      <c r="M27" s="152"/>
      <c r="N27" s="7" t="s">
        <v>158</v>
      </c>
      <c r="O27" s="63">
        <v>976</v>
      </c>
      <c r="P27" s="54">
        <v>732</v>
      </c>
      <c r="Q27" s="102">
        <v>15511</v>
      </c>
    </row>
    <row r="28" spans="1:17" ht="26.25" customHeight="1" thickBot="1">
      <c r="A28" s="155"/>
      <c r="B28" s="178"/>
      <c r="C28" s="179"/>
      <c r="D28" s="16" t="s">
        <v>60</v>
      </c>
      <c r="E28" s="17"/>
      <c r="F28" s="89"/>
      <c r="G28" s="31"/>
      <c r="H28" s="90"/>
      <c r="I28" s="11"/>
      <c r="J28" s="151" t="s">
        <v>87</v>
      </c>
      <c r="K28" s="152"/>
      <c r="L28" s="152"/>
      <c r="M28" s="152"/>
      <c r="N28" s="7" t="s">
        <v>159</v>
      </c>
      <c r="O28" s="63"/>
      <c r="P28" s="54"/>
      <c r="Q28" s="102"/>
    </row>
    <row r="29" spans="1:17" ht="26.25" customHeight="1" thickBot="1">
      <c r="A29" s="155"/>
      <c r="B29" s="178" t="s">
        <v>17</v>
      </c>
      <c r="C29" s="179"/>
      <c r="D29" s="16" t="s">
        <v>59</v>
      </c>
      <c r="E29" s="17"/>
      <c r="F29" s="89"/>
      <c r="G29" s="31"/>
      <c r="H29" s="90"/>
      <c r="I29" s="11"/>
      <c r="J29" s="151" t="s">
        <v>88</v>
      </c>
      <c r="K29" s="152"/>
      <c r="L29" s="152"/>
      <c r="M29" s="152"/>
      <c r="N29" s="7" t="s">
        <v>160</v>
      </c>
      <c r="O29" s="100">
        <f>O25-O26+O27-O28</f>
        <v>732</v>
      </c>
      <c r="P29" s="51">
        <f>P25-P26+P27-P28</f>
        <v>11</v>
      </c>
      <c r="Q29" s="101">
        <f>Q25-Q26+Q27-Q28</f>
        <v>600</v>
      </c>
    </row>
    <row r="30" spans="1:17" ht="26.25" customHeight="1" thickBot="1">
      <c r="A30" s="155"/>
      <c r="B30" s="178"/>
      <c r="C30" s="179"/>
      <c r="D30" s="16" t="s">
        <v>60</v>
      </c>
      <c r="E30" s="17"/>
      <c r="F30" s="89"/>
      <c r="G30" s="31"/>
      <c r="H30" s="90"/>
      <c r="I30" s="11"/>
      <c r="J30" s="151" t="s">
        <v>89</v>
      </c>
      <c r="K30" s="152"/>
      <c r="L30" s="152"/>
      <c r="M30" s="152"/>
      <c r="N30" s="7" t="s">
        <v>161</v>
      </c>
      <c r="O30" s="63"/>
      <c r="P30" s="54"/>
      <c r="Q30" s="102"/>
    </row>
    <row r="31" spans="1:17" ht="26.25" customHeight="1" thickBot="1">
      <c r="A31" s="155"/>
      <c r="B31" s="176" t="s">
        <v>61</v>
      </c>
      <c r="C31" s="177"/>
      <c r="D31" s="177"/>
      <c r="E31" s="17"/>
      <c r="F31" s="89">
        <v>591</v>
      </c>
      <c r="G31" s="31">
        <v>617</v>
      </c>
      <c r="H31" s="90">
        <v>564</v>
      </c>
      <c r="I31" s="11"/>
      <c r="J31" s="151" t="s">
        <v>90</v>
      </c>
      <c r="K31" s="152"/>
      <c r="L31" s="152"/>
      <c r="M31" s="152"/>
      <c r="N31" s="7" t="s">
        <v>162</v>
      </c>
      <c r="O31" s="100">
        <f>O29-O30</f>
        <v>732</v>
      </c>
      <c r="P31" s="51">
        <f>P29-P30</f>
        <v>11</v>
      </c>
      <c r="Q31" s="101">
        <f>Q29-Q30</f>
        <v>600</v>
      </c>
    </row>
    <row r="32" spans="1:17" ht="26.25" customHeight="1" thickBot="1">
      <c r="A32" s="155"/>
      <c r="B32" s="145" t="s">
        <v>116</v>
      </c>
      <c r="C32" s="146"/>
      <c r="D32" s="146"/>
      <c r="E32" s="17"/>
      <c r="F32" s="89">
        <v>215547</v>
      </c>
      <c r="G32" s="31">
        <v>225185</v>
      </c>
      <c r="H32" s="90">
        <v>205698</v>
      </c>
      <c r="I32" s="11"/>
      <c r="J32" s="151" t="s">
        <v>120</v>
      </c>
      <c r="K32" s="152"/>
      <c r="L32" s="152"/>
      <c r="M32" s="152"/>
      <c r="N32" s="7"/>
      <c r="O32" s="103">
        <f>IF(O5=0,0,O5/(O11+O23))</f>
        <v>0.6382727973558523</v>
      </c>
      <c r="P32" s="60">
        <f>IF(P5=0,0,P5/(P11+P23))</f>
        <v>0.6229652020053081</v>
      </c>
      <c r="Q32" s="61">
        <f>IF(Q5=0,0,Q5/(Q11+Q23))</f>
        <v>0.4781351321134424</v>
      </c>
    </row>
    <row r="33" spans="1:17" ht="26.25" customHeight="1" thickBot="1">
      <c r="A33" s="155"/>
      <c r="B33" s="135" t="s">
        <v>100</v>
      </c>
      <c r="C33" s="145" t="s">
        <v>117</v>
      </c>
      <c r="D33" s="146"/>
      <c r="E33" s="17"/>
      <c r="F33" s="89"/>
      <c r="G33" s="31"/>
      <c r="H33" s="90"/>
      <c r="I33" s="11"/>
      <c r="J33" s="151" t="s">
        <v>121</v>
      </c>
      <c r="K33" s="152"/>
      <c r="L33" s="152"/>
      <c r="M33" s="152"/>
      <c r="N33" s="7"/>
      <c r="O33" s="103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155"/>
      <c r="B34" s="135"/>
      <c r="C34" s="145" t="s">
        <v>118</v>
      </c>
      <c r="D34" s="146"/>
      <c r="E34" s="17" t="s">
        <v>163</v>
      </c>
      <c r="F34" s="89">
        <v>215547</v>
      </c>
      <c r="G34" s="31">
        <v>225185</v>
      </c>
      <c r="H34" s="90">
        <v>205698</v>
      </c>
      <c r="I34" s="11"/>
      <c r="J34" s="151" t="s">
        <v>99</v>
      </c>
      <c r="K34" s="152"/>
      <c r="L34" s="152"/>
      <c r="M34" s="152"/>
      <c r="N34" s="7"/>
      <c r="O34" s="63">
        <v>84968</v>
      </c>
      <c r="P34" s="54">
        <v>95638</v>
      </c>
      <c r="Q34" s="102">
        <v>91021</v>
      </c>
    </row>
    <row r="35" spans="1:17" ht="26.25" customHeight="1" thickBot="1">
      <c r="A35" s="155"/>
      <c r="B35" s="145" t="s">
        <v>119</v>
      </c>
      <c r="C35" s="146"/>
      <c r="D35" s="146"/>
      <c r="E35" s="17" t="s">
        <v>164</v>
      </c>
      <c r="F35" s="89">
        <v>171698</v>
      </c>
      <c r="G35" s="31">
        <v>174451</v>
      </c>
      <c r="H35" s="90">
        <v>173508</v>
      </c>
      <c r="I35" s="11"/>
      <c r="J35" s="147" t="s">
        <v>165</v>
      </c>
      <c r="K35" s="148"/>
      <c r="L35" s="149" t="s">
        <v>39</v>
      </c>
      <c r="M35" s="150"/>
      <c r="N35" s="7"/>
      <c r="O35" s="63">
        <v>52645</v>
      </c>
      <c r="P35" s="54">
        <v>51912</v>
      </c>
      <c r="Q35" s="102">
        <v>39285</v>
      </c>
    </row>
    <row r="36" spans="1:17" ht="26.25" customHeight="1" thickBot="1">
      <c r="A36" s="156"/>
      <c r="B36" s="160" t="s">
        <v>18</v>
      </c>
      <c r="C36" s="161"/>
      <c r="D36" s="161"/>
      <c r="E36" s="34"/>
      <c r="F36" s="104">
        <f>IF(F35=0,0,F35/F34)</f>
        <v>0.7965687297897907</v>
      </c>
      <c r="G36" s="65">
        <f>IF(G35=0,0,G35/G34)</f>
        <v>0.7747008015631591</v>
      </c>
      <c r="H36" s="105">
        <f>IF(H35=0,0,H35/H34)</f>
        <v>0.8435084444185165</v>
      </c>
      <c r="I36" s="11"/>
      <c r="J36" s="151" t="s">
        <v>102</v>
      </c>
      <c r="K36" s="152"/>
      <c r="L36" s="152"/>
      <c r="M36" s="152"/>
      <c r="N36" s="7"/>
      <c r="O36" s="63">
        <v>1378382</v>
      </c>
      <c r="P36" s="54">
        <v>1325920</v>
      </c>
      <c r="Q36" s="102">
        <v>1268978</v>
      </c>
    </row>
    <row r="37" spans="1:17" ht="26.25" customHeight="1">
      <c r="A37" s="166" t="s">
        <v>46</v>
      </c>
      <c r="B37" s="169" t="s">
        <v>19</v>
      </c>
      <c r="C37" s="144"/>
      <c r="D37" s="144"/>
      <c r="E37" s="12"/>
      <c r="F37" s="93"/>
      <c r="G37" s="22"/>
      <c r="H37" s="85"/>
      <c r="I37" s="11"/>
      <c r="J37" s="67"/>
      <c r="K37" s="67"/>
      <c r="L37" s="67"/>
      <c r="M37" s="67"/>
      <c r="N37" s="67"/>
      <c r="O37" s="67"/>
      <c r="P37" s="67"/>
      <c r="Q37" s="67"/>
    </row>
    <row r="38" spans="1:9" ht="26.25" customHeight="1">
      <c r="A38" s="167"/>
      <c r="B38" s="145" t="s">
        <v>20</v>
      </c>
      <c r="C38" s="146"/>
      <c r="D38" s="146"/>
      <c r="E38" s="17"/>
      <c r="F38" s="1">
        <v>68824</v>
      </c>
      <c r="G38" s="24">
        <v>89930</v>
      </c>
      <c r="H38" s="76">
        <v>82360</v>
      </c>
      <c r="I38" s="11"/>
    </row>
    <row r="39" spans="1:9" ht="26.25" customHeight="1">
      <c r="A39" s="167"/>
      <c r="B39" s="135" t="s">
        <v>166</v>
      </c>
      <c r="C39" s="145" t="s">
        <v>21</v>
      </c>
      <c r="D39" s="146"/>
      <c r="E39" s="17"/>
      <c r="F39" s="1">
        <v>35072</v>
      </c>
      <c r="G39" s="24">
        <v>53730</v>
      </c>
      <c r="H39" s="76">
        <v>48956</v>
      </c>
      <c r="I39" s="11"/>
    </row>
    <row r="40" spans="1:9" ht="26.25" customHeight="1">
      <c r="A40" s="167"/>
      <c r="B40" s="135"/>
      <c r="C40" s="145" t="s">
        <v>22</v>
      </c>
      <c r="D40" s="146"/>
      <c r="E40" s="17"/>
      <c r="F40" s="1">
        <v>33752</v>
      </c>
      <c r="G40" s="24">
        <v>36200</v>
      </c>
      <c r="H40" s="76">
        <v>33404</v>
      </c>
      <c r="I40" s="11"/>
    </row>
    <row r="41" spans="1:9" ht="26.25" customHeight="1">
      <c r="A41" s="167"/>
      <c r="B41" s="145" t="s">
        <v>23</v>
      </c>
      <c r="C41" s="146"/>
      <c r="D41" s="146"/>
      <c r="E41" s="17"/>
      <c r="F41" s="1">
        <v>44029</v>
      </c>
      <c r="G41" s="24">
        <v>45710</v>
      </c>
      <c r="H41" s="76">
        <v>51805</v>
      </c>
      <c r="I41" s="11"/>
    </row>
    <row r="42" spans="1:9" ht="26.25" customHeight="1" thickBot="1">
      <c r="A42" s="168"/>
      <c r="B42" s="160" t="s">
        <v>24</v>
      </c>
      <c r="C42" s="161"/>
      <c r="D42" s="161"/>
      <c r="E42" s="34"/>
      <c r="F42" s="95">
        <f>F37+F38+F41</f>
        <v>112853</v>
      </c>
      <c r="G42" s="39">
        <f>G37+G38+G41</f>
        <v>135640</v>
      </c>
      <c r="H42" s="68">
        <f>H37+H38+H41</f>
        <v>134165</v>
      </c>
      <c r="I42" s="11"/>
    </row>
    <row r="43" spans="1:9" ht="26.25" customHeight="1">
      <c r="A43" s="166" t="s">
        <v>47</v>
      </c>
      <c r="B43" s="173" t="s">
        <v>49</v>
      </c>
      <c r="C43" s="169" t="s">
        <v>25</v>
      </c>
      <c r="D43" s="144"/>
      <c r="E43" s="12"/>
      <c r="F43" s="110" t="s">
        <v>202</v>
      </c>
      <c r="G43" s="111" t="s">
        <v>202</v>
      </c>
      <c r="H43" s="112" t="s">
        <v>202</v>
      </c>
      <c r="I43" s="11"/>
    </row>
    <row r="44" spans="1:9" ht="26.25" customHeight="1">
      <c r="A44" s="167"/>
      <c r="B44" s="174"/>
      <c r="C44" s="145" t="s">
        <v>62</v>
      </c>
      <c r="D44" s="146"/>
      <c r="E44" s="17"/>
      <c r="F44" s="1">
        <v>2835</v>
      </c>
      <c r="G44" s="24">
        <v>2835</v>
      </c>
      <c r="H44" s="76">
        <v>2835</v>
      </c>
      <c r="I44" s="11"/>
    </row>
    <row r="45" spans="1:9" ht="26.25" customHeight="1">
      <c r="A45" s="167"/>
      <c r="B45" s="174"/>
      <c r="C45" s="145" t="s">
        <v>26</v>
      </c>
      <c r="D45" s="146"/>
      <c r="E45" s="17"/>
      <c r="F45" s="129" t="s">
        <v>203</v>
      </c>
      <c r="G45" s="130" t="s">
        <v>203</v>
      </c>
      <c r="H45" s="131" t="s">
        <v>203</v>
      </c>
      <c r="I45" s="11"/>
    </row>
    <row r="46" spans="1:9" ht="26.25" customHeight="1">
      <c r="A46" s="167"/>
      <c r="B46" s="174"/>
      <c r="C46" s="145" t="s">
        <v>63</v>
      </c>
      <c r="D46" s="146"/>
      <c r="E46" s="17"/>
      <c r="F46" s="89">
        <v>159.6</v>
      </c>
      <c r="G46" s="31">
        <v>159.6</v>
      </c>
      <c r="H46" s="90">
        <v>159.9</v>
      </c>
      <c r="I46" s="11"/>
    </row>
    <row r="47" spans="1:9" ht="26.25" customHeight="1">
      <c r="A47" s="167"/>
      <c r="B47" s="174"/>
      <c r="C47" s="145" t="s">
        <v>64</v>
      </c>
      <c r="D47" s="146"/>
      <c r="E47" s="17"/>
      <c r="F47" s="89">
        <v>400.8</v>
      </c>
      <c r="G47" s="31">
        <v>515.5</v>
      </c>
      <c r="H47" s="90">
        <v>474.7</v>
      </c>
      <c r="I47" s="11"/>
    </row>
    <row r="48" spans="1:9" ht="26.25" customHeight="1">
      <c r="A48" s="167"/>
      <c r="B48" s="174"/>
      <c r="C48" s="135" t="s">
        <v>167</v>
      </c>
      <c r="D48" s="16" t="s">
        <v>65</v>
      </c>
      <c r="E48" s="17"/>
      <c r="F48" s="89">
        <v>204.3</v>
      </c>
      <c r="G48" s="31">
        <v>307.9</v>
      </c>
      <c r="H48" s="90">
        <v>282.2</v>
      </c>
      <c r="I48" s="11"/>
    </row>
    <row r="49" spans="1:9" ht="26.25" customHeight="1">
      <c r="A49" s="167"/>
      <c r="B49" s="175"/>
      <c r="C49" s="135"/>
      <c r="D49" s="16" t="s">
        <v>66</v>
      </c>
      <c r="E49" s="17"/>
      <c r="F49" s="89">
        <v>196.6</v>
      </c>
      <c r="G49" s="31">
        <v>207.5</v>
      </c>
      <c r="H49" s="90">
        <v>192.5</v>
      </c>
      <c r="I49" s="11"/>
    </row>
    <row r="50" spans="1:9" ht="26.25" customHeight="1">
      <c r="A50" s="167"/>
      <c r="B50" s="170" t="s">
        <v>42</v>
      </c>
      <c r="C50" s="171"/>
      <c r="D50" s="16" t="s">
        <v>27</v>
      </c>
      <c r="E50" s="17"/>
      <c r="F50" s="89">
        <v>5</v>
      </c>
      <c r="G50" s="31">
        <v>5</v>
      </c>
      <c r="H50" s="90">
        <v>5</v>
      </c>
      <c r="I50" s="11"/>
    </row>
    <row r="51" spans="1:9" ht="26.25" customHeight="1">
      <c r="A51" s="167"/>
      <c r="B51" s="172"/>
      <c r="C51" s="136"/>
      <c r="D51" s="16" t="s">
        <v>129</v>
      </c>
      <c r="E51" s="17"/>
      <c r="F51" s="1"/>
      <c r="G51" s="24"/>
      <c r="H51" s="76"/>
      <c r="I51" s="11"/>
    </row>
    <row r="52" spans="1:9" ht="26.25" customHeight="1" thickBot="1">
      <c r="A52" s="168"/>
      <c r="B52" s="137"/>
      <c r="C52" s="138"/>
      <c r="D52" s="33" t="s">
        <v>28</v>
      </c>
      <c r="E52" s="34"/>
      <c r="F52" s="109">
        <v>34319</v>
      </c>
      <c r="G52" s="73">
        <v>34319</v>
      </c>
      <c r="H52" s="77">
        <v>34319</v>
      </c>
      <c r="I52" s="11"/>
    </row>
    <row r="53" spans="1:9" ht="26.25" customHeight="1">
      <c r="A53" s="166" t="s">
        <v>29</v>
      </c>
      <c r="B53" s="169" t="s">
        <v>30</v>
      </c>
      <c r="C53" s="144"/>
      <c r="D53" s="144"/>
      <c r="E53" s="12"/>
      <c r="F53" s="93">
        <v>1</v>
      </c>
      <c r="G53" s="22">
        <v>1</v>
      </c>
      <c r="H53" s="85">
        <v>1</v>
      </c>
      <c r="I53" s="11"/>
    </row>
    <row r="54" spans="1:9" ht="26.25" customHeight="1">
      <c r="A54" s="167"/>
      <c r="B54" s="145" t="s">
        <v>31</v>
      </c>
      <c r="C54" s="146"/>
      <c r="D54" s="146"/>
      <c r="E54" s="17"/>
      <c r="F54" s="1"/>
      <c r="G54" s="24"/>
      <c r="H54" s="76"/>
      <c r="I54" s="11"/>
    </row>
    <row r="55" spans="1:8" ht="26.25" customHeight="1" thickBot="1">
      <c r="A55" s="168"/>
      <c r="B55" s="160" t="s">
        <v>32</v>
      </c>
      <c r="C55" s="161"/>
      <c r="D55" s="161"/>
      <c r="E55" s="34"/>
      <c r="F55" s="95">
        <f>F53+F54</f>
        <v>1</v>
      </c>
      <c r="G55" s="39">
        <f>G53+G54</f>
        <v>1</v>
      </c>
      <c r="H55" s="68">
        <f>H53+H54</f>
        <v>1</v>
      </c>
    </row>
  </sheetData>
  <sheetProtection/>
  <mergeCells count="96">
    <mergeCell ref="A16:A21"/>
    <mergeCell ref="B16:D16"/>
    <mergeCell ref="B17:B20"/>
    <mergeCell ref="C17:D17"/>
    <mergeCell ref="A22:A36"/>
    <mergeCell ref="F5:H5"/>
    <mergeCell ref="F6:H6"/>
    <mergeCell ref="B15:D15"/>
    <mergeCell ref="B11:D11"/>
    <mergeCell ref="B12:D12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B35:D35"/>
    <mergeCell ref="B36:D36"/>
    <mergeCell ref="B33:B34"/>
    <mergeCell ref="C33:D33"/>
    <mergeCell ref="C34:D34"/>
    <mergeCell ref="C43:D43"/>
    <mergeCell ref="C44:D44"/>
    <mergeCell ref="C45:D45"/>
    <mergeCell ref="C40:D40"/>
    <mergeCell ref="B41:D41"/>
    <mergeCell ref="B42:D42"/>
    <mergeCell ref="A37:A42"/>
    <mergeCell ref="B37:D37"/>
    <mergeCell ref="B38:D38"/>
    <mergeCell ref="B39:B40"/>
    <mergeCell ref="C39:D39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K20:M20"/>
    <mergeCell ref="L21:M21"/>
    <mergeCell ref="L23:M23"/>
    <mergeCell ref="K24:M24"/>
    <mergeCell ref="J25:M25"/>
    <mergeCell ref="J26:M26"/>
    <mergeCell ref="J27:M27"/>
    <mergeCell ref="J17:J24"/>
    <mergeCell ref="L12:M12"/>
    <mergeCell ref="L15:M15"/>
    <mergeCell ref="L10:M10"/>
    <mergeCell ref="K11:M11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="70" zoomScaleNormal="70" workbookViewId="0" topLeftCell="A1">
      <selection activeCell="P40" sqref="P40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153" t="s">
        <v>131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205</v>
      </c>
      <c r="P3" s="4" t="s">
        <v>0</v>
      </c>
    </row>
    <row r="4" spans="1:17" ht="26.25" customHeight="1" thickBot="1">
      <c r="A4" s="151" t="s">
        <v>50</v>
      </c>
      <c r="B4" s="152"/>
      <c r="C4" s="152"/>
      <c r="D4" s="152"/>
      <c r="E4" s="7"/>
      <c r="F4" s="8" t="s">
        <v>123</v>
      </c>
      <c r="G4" s="9" t="s">
        <v>124</v>
      </c>
      <c r="H4" s="10" t="s">
        <v>130</v>
      </c>
      <c r="I4" s="11"/>
      <c r="J4" s="151" t="s">
        <v>50</v>
      </c>
      <c r="K4" s="152"/>
      <c r="L4" s="152"/>
      <c r="M4" s="152"/>
      <c r="N4" s="7"/>
      <c r="O4" s="8" t="s">
        <v>123</v>
      </c>
      <c r="P4" s="9" t="s">
        <v>124</v>
      </c>
      <c r="Q4" s="10" t="s">
        <v>130</v>
      </c>
    </row>
    <row r="5" spans="1:17" ht="26.25" customHeight="1" thickBot="1">
      <c r="A5" s="151" t="s">
        <v>1</v>
      </c>
      <c r="B5" s="152"/>
      <c r="C5" s="152"/>
      <c r="D5" s="152"/>
      <c r="E5" s="7"/>
      <c r="F5" s="180">
        <v>35521</v>
      </c>
      <c r="G5" s="181"/>
      <c r="H5" s="182"/>
      <c r="I5" s="11"/>
      <c r="J5" s="154" t="s">
        <v>48</v>
      </c>
      <c r="K5" s="144" t="s">
        <v>69</v>
      </c>
      <c r="L5" s="144"/>
      <c r="M5" s="144"/>
      <c r="N5" s="12" t="s">
        <v>139</v>
      </c>
      <c r="O5" s="13">
        <v>29919</v>
      </c>
      <c r="P5" s="42">
        <v>31380</v>
      </c>
      <c r="Q5" s="43">
        <v>42293</v>
      </c>
    </row>
    <row r="6" spans="1:17" ht="26.25" customHeight="1" thickBot="1">
      <c r="A6" s="151" t="s">
        <v>91</v>
      </c>
      <c r="B6" s="152"/>
      <c r="C6" s="152"/>
      <c r="D6" s="152"/>
      <c r="E6" s="7"/>
      <c r="F6" s="180">
        <v>37347</v>
      </c>
      <c r="G6" s="181"/>
      <c r="H6" s="182"/>
      <c r="I6" s="11"/>
      <c r="J6" s="155"/>
      <c r="K6" s="157" t="s">
        <v>140</v>
      </c>
      <c r="L6" s="145" t="s">
        <v>57</v>
      </c>
      <c r="M6" s="146"/>
      <c r="N6" s="17" t="s">
        <v>141</v>
      </c>
      <c r="O6" s="88">
        <v>14547</v>
      </c>
      <c r="P6" s="19">
        <v>12089</v>
      </c>
      <c r="Q6" s="20">
        <v>14397</v>
      </c>
    </row>
    <row r="7" spans="1:17" ht="26.25" customHeight="1">
      <c r="A7" s="154" t="s">
        <v>43</v>
      </c>
      <c r="B7" s="169" t="s">
        <v>54</v>
      </c>
      <c r="C7" s="144"/>
      <c r="D7" s="144"/>
      <c r="E7" s="12" t="s">
        <v>142</v>
      </c>
      <c r="F7" s="22">
        <v>8298</v>
      </c>
      <c r="G7" s="21">
        <v>8200</v>
      </c>
      <c r="H7" s="85">
        <v>8121</v>
      </c>
      <c r="I7" s="11"/>
      <c r="J7" s="155"/>
      <c r="K7" s="158"/>
      <c r="L7" s="157" t="s">
        <v>143</v>
      </c>
      <c r="M7" s="16" t="s">
        <v>34</v>
      </c>
      <c r="N7" s="17"/>
      <c r="O7" s="88">
        <v>14547</v>
      </c>
      <c r="P7" s="19">
        <v>12089</v>
      </c>
      <c r="Q7" s="20">
        <v>14397</v>
      </c>
    </row>
    <row r="8" spans="1:17" ht="26.25" customHeight="1">
      <c r="A8" s="155"/>
      <c r="B8" s="145" t="s">
        <v>2</v>
      </c>
      <c r="C8" s="146"/>
      <c r="D8" s="146"/>
      <c r="E8" s="17"/>
      <c r="F8" s="24">
        <v>1247</v>
      </c>
      <c r="G8" s="24">
        <v>1212</v>
      </c>
      <c r="H8" s="3">
        <v>1207</v>
      </c>
      <c r="I8" s="25"/>
      <c r="J8" s="155"/>
      <c r="K8" s="158"/>
      <c r="L8" s="158"/>
      <c r="M8" s="16" t="s">
        <v>35</v>
      </c>
      <c r="N8" s="17"/>
      <c r="O8" s="88"/>
      <c r="P8" s="19"/>
      <c r="Q8" s="20"/>
    </row>
    <row r="9" spans="1:17" ht="26.25" customHeight="1">
      <c r="A9" s="155"/>
      <c r="B9" s="145" t="s">
        <v>55</v>
      </c>
      <c r="C9" s="146"/>
      <c r="D9" s="146"/>
      <c r="E9" s="17" t="s">
        <v>144</v>
      </c>
      <c r="F9" s="24">
        <v>1247</v>
      </c>
      <c r="G9" s="24">
        <v>1212</v>
      </c>
      <c r="H9" s="3">
        <v>1207</v>
      </c>
      <c r="I9" s="11"/>
      <c r="J9" s="155"/>
      <c r="K9" s="158"/>
      <c r="L9" s="159"/>
      <c r="M9" s="16" t="s">
        <v>36</v>
      </c>
      <c r="N9" s="17" t="s">
        <v>145</v>
      </c>
      <c r="O9" s="88"/>
      <c r="P9" s="19"/>
      <c r="Q9" s="20"/>
    </row>
    <row r="10" spans="1:17" ht="26.25" customHeight="1">
      <c r="A10" s="155"/>
      <c r="B10" s="145" t="s">
        <v>56</v>
      </c>
      <c r="C10" s="146"/>
      <c r="D10" s="146"/>
      <c r="E10" s="17" t="s">
        <v>52</v>
      </c>
      <c r="F10" s="27">
        <f>IF(F9=0,0,F9/F7)</f>
        <v>0.1502771752229453</v>
      </c>
      <c r="G10" s="27">
        <f>IF(G9=0,0,G9/G7)</f>
        <v>0.14780487804878048</v>
      </c>
      <c r="H10" s="28">
        <f>IF(H9=0,0,H9/H7)</f>
        <v>0.14862701637729345</v>
      </c>
      <c r="I10" s="11"/>
      <c r="J10" s="155"/>
      <c r="K10" s="159"/>
      <c r="L10" s="162" t="s">
        <v>71</v>
      </c>
      <c r="M10" s="163"/>
      <c r="N10" s="29"/>
      <c r="O10" s="88">
        <v>15366</v>
      </c>
      <c r="P10" s="19">
        <v>19285</v>
      </c>
      <c r="Q10" s="20">
        <v>26798</v>
      </c>
    </row>
    <row r="11" spans="1:17" ht="26.25" customHeight="1">
      <c r="A11" s="155"/>
      <c r="B11" s="145" t="s">
        <v>3</v>
      </c>
      <c r="C11" s="146"/>
      <c r="D11" s="146"/>
      <c r="E11" s="17" t="s">
        <v>146</v>
      </c>
      <c r="F11" s="24">
        <v>1095</v>
      </c>
      <c r="G11" s="24">
        <v>1089</v>
      </c>
      <c r="H11" s="3">
        <v>1082</v>
      </c>
      <c r="I11" s="11"/>
      <c r="J11" s="155"/>
      <c r="K11" s="146" t="s">
        <v>72</v>
      </c>
      <c r="L11" s="146"/>
      <c r="M11" s="146"/>
      <c r="N11" s="17" t="s">
        <v>207</v>
      </c>
      <c r="O11" s="88">
        <v>29999</v>
      </c>
      <c r="P11" s="19">
        <v>31416</v>
      </c>
      <c r="Q11" s="20">
        <v>41787</v>
      </c>
    </row>
    <row r="12" spans="1:17" ht="26.25" customHeight="1">
      <c r="A12" s="155"/>
      <c r="B12" s="145" t="s">
        <v>68</v>
      </c>
      <c r="C12" s="146"/>
      <c r="D12" s="146"/>
      <c r="E12" s="17" t="s">
        <v>148</v>
      </c>
      <c r="F12" s="27">
        <f>IF(F11=0,0,F11/F9)</f>
        <v>0.8781074578989575</v>
      </c>
      <c r="G12" s="27">
        <f>IF(G11=0,0,G11/G9)</f>
        <v>0.8985148514851485</v>
      </c>
      <c r="H12" s="28">
        <f>IF(H11=0,0,H11/H9)</f>
        <v>0.8964374482187241</v>
      </c>
      <c r="I12" s="11"/>
      <c r="J12" s="155"/>
      <c r="K12" s="157" t="s">
        <v>149</v>
      </c>
      <c r="L12" s="145" t="s">
        <v>58</v>
      </c>
      <c r="M12" s="146"/>
      <c r="N12" s="17"/>
      <c r="O12" s="88">
        <v>21943</v>
      </c>
      <c r="P12" s="19">
        <v>23929</v>
      </c>
      <c r="Q12" s="20">
        <v>34868</v>
      </c>
    </row>
    <row r="13" spans="1:17" ht="26.25" customHeight="1">
      <c r="A13" s="155"/>
      <c r="B13" s="145" t="s">
        <v>4</v>
      </c>
      <c r="C13" s="146"/>
      <c r="D13" s="146"/>
      <c r="E13" s="17"/>
      <c r="F13" s="89"/>
      <c r="G13" s="31"/>
      <c r="H13" s="32"/>
      <c r="I13" s="11"/>
      <c r="J13" s="155"/>
      <c r="K13" s="158"/>
      <c r="L13" s="157" t="s">
        <v>150</v>
      </c>
      <c r="M13" s="16" t="s">
        <v>33</v>
      </c>
      <c r="N13" s="17"/>
      <c r="O13" s="88">
        <v>5124</v>
      </c>
      <c r="P13" s="19">
        <v>8272</v>
      </c>
      <c r="Q13" s="20">
        <v>16022</v>
      </c>
    </row>
    <row r="14" spans="1:17" ht="26.25" customHeight="1">
      <c r="A14" s="155"/>
      <c r="B14" s="145" t="s">
        <v>5</v>
      </c>
      <c r="C14" s="146"/>
      <c r="D14" s="146"/>
      <c r="E14" s="17"/>
      <c r="F14" s="31">
        <v>62</v>
      </c>
      <c r="G14" s="31">
        <v>62</v>
      </c>
      <c r="H14" s="32">
        <v>62</v>
      </c>
      <c r="I14" s="11"/>
      <c r="J14" s="155"/>
      <c r="K14" s="158"/>
      <c r="L14" s="159"/>
      <c r="M14" s="16" t="s">
        <v>37</v>
      </c>
      <c r="N14" s="17"/>
      <c r="O14" s="88"/>
      <c r="P14" s="19"/>
      <c r="Q14" s="20"/>
    </row>
    <row r="15" spans="1:17" ht="26.25" customHeight="1" thickBot="1">
      <c r="A15" s="156"/>
      <c r="B15" s="160" t="s">
        <v>103</v>
      </c>
      <c r="C15" s="161"/>
      <c r="D15" s="161"/>
      <c r="E15" s="34"/>
      <c r="F15" s="36">
        <v>62</v>
      </c>
      <c r="G15" s="36">
        <v>62</v>
      </c>
      <c r="H15" s="37">
        <v>62</v>
      </c>
      <c r="I15" s="11"/>
      <c r="J15" s="155"/>
      <c r="K15" s="159"/>
      <c r="L15" s="162" t="s">
        <v>38</v>
      </c>
      <c r="M15" s="163"/>
      <c r="N15" s="29"/>
      <c r="O15" s="88">
        <v>7356</v>
      </c>
      <c r="P15" s="19">
        <v>6787</v>
      </c>
      <c r="Q15" s="20">
        <v>6219</v>
      </c>
    </row>
    <row r="16" spans="1:17" ht="26.25" customHeight="1" thickBot="1">
      <c r="A16" s="166" t="s">
        <v>44</v>
      </c>
      <c r="B16" s="169" t="s">
        <v>6</v>
      </c>
      <c r="C16" s="144"/>
      <c r="D16" s="144"/>
      <c r="E16" s="12"/>
      <c r="F16" s="22">
        <v>3245076</v>
      </c>
      <c r="G16" s="22">
        <v>3280296</v>
      </c>
      <c r="H16" s="23">
        <v>3313219</v>
      </c>
      <c r="I16" s="11"/>
      <c r="J16" s="156"/>
      <c r="K16" s="160" t="s">
        <v>73</v>
      </c>
      <c r="L16" s="161"/>
      <c r="M16" s="161"/>
      <c r="N16" s="34" t="s">
        <v>151</v>
      </c>
      <c r="O16" s="94">
        <f>O5-O11</f>
        <v>-80</v>
      </c>
      <c r="P16" s="39">
        <f>P5-P11</f>
        <v>-36</v>
      </c>
      <c r="Q16" s="40">
        <f>Q5-Q11</f>
        <v>506</v>
      </c>
    </row>
    <row r="17" spans="1:17" ht="26.25" customHeight="1">
      <c r="A17" s="167"/>
      <c r="B17" s="135" t="s">
        <v>7</v>
      </c>
      <c r="C17" s="145" t="s">
        <v>8</v>
      </c>
      <c r="D17" s="146"/>
      <c r="E17" s="17"/>
      <c r="F17" s="24">
        <v>1198365</v>
      </c>
      <c r="G17" s="24">
        <v>1198365</v>
      </c>
      <c r="H17" s="3">
        <v>1198365</v>
      </c>
      <c r="I17" s="11"/>
      <c r="J17" s="154" t="s">
        <v>75</v>
      </c>
      <c r="K17" s="164" t="s">
        <v>76</v>
      </c>
      <c r="L17" s="165"/>
      <c r="M17" s="165"/>
      <c r="N17" s="12" t="s">
        <v>152</v>
      </c>
      <c r="O17" s="13">
        <v>35849</v>
      </c>
      <c r="P17" s="42">
        <v>35220</v>
      </c>
      <c r="Q17" s="43">
        <v>32923</v>
      </c>
    </row>
    <row r="18" spans="1:17" ht="26.25" customHeight="1">
      <c r="A18" s="167"/>
      <c r="B18" s="135"/>
      <c r="C18" s="145" t="s">
        <v>9</v>
      </c>
      <c r="D18" s="146"/>
      <c r="E18" s="17"/>
      <c r="F18" s="24">
        <v>664400</v>
      </c>
      <c r="G18" s="24">
        <v>664400</v>
      </c>
      <c r="H18" s="3">
        <v>664400</v>
      </c>
      <c r="I18" s="11"/>
      <c r="J18" s="155"/>
      <c r="K18" s="157" t="s">
        <v>150</v>
      </c>
      <c r="L18" s="145" t="s">
        <v>92</v>
      </c>
      <c r="M18" s="146"/>
      <c r="N18" s="17"/>
      <c r="O18" s="88"/>
      <c r="P18" s="19"/>
      <c r="Q18" s="20"/>
    </row>
    <row r="19" spans="1:17" ht="26.25" customHeight="1">
      <c r="A19" s="167"/>
      <c r="B19" s="135"/>
      <c r="C19" s="145" t="s">
        <v>10</v>
      </c>
      <c r="D19" s="146"/>
      <c r="E19" s="17"/>
      <c r="F19" s="24">
        <v>86435</v>
      </c>
      <c r="G19" s="24">
        <v>86435</v>
      </c>
      <c r="H19" s="3">
        <v>86435</v>
      </c>
      <c r="I19" s="11"/>
      <c r="J19" s="155"/>
      <c r="K19" s="159"/>
      <c r="L19" s="145" t="s">
        <v>71</v>
      </c>
      <c r="M19" s="146"/>
      <c r="N19" s="17"/>
      <c r="O19" s="88">
        <v>35599</v>
      </c>
      <c r="P19" s="19">
        <v>35220</v>
      </c>
      <c r="Q19" s="20">
        <v>32923</v>
      </c>
    </row>
    <row r="20" spans="1:17" ht="26.25" customHeight="1">
      <c r="A20" s="167"/>
      <c r="B20" s="135"/>
      <c r="C20" s="145" t="s">
        <v>11</v>
      </c>
      <c r="D20" s="146"/>
      <c r="E20" s="17"/>
      <c r="F20" s="24">
        <v>1295876</v>
      </c>
      <c r="G20" s="24">
        <v>1331096</v>
      </c>
      <c r="H20" s="3">
        <v>1364019</v>
      </c>
      <c r="I20" s="11"/>
      <c r="J20" s="155"/>
      <c r="K20" s="145" t="s">
        <v>78</v>
      </c>
      <c r="L20" s="146"/>
      <c r="M20" s="146"/>
      <c r="N20" s="44" t="s">
        <v>153</v>
      </c>
      <c r="O20" s="88">
        <v>35849</v>
      </c>
      <c r="P20" s="19">
        <v>35220</v>
      </c>
      <c r="Q20" s="20">
        <v>32923</v>
      </c>
    </row>
    <row r="21" spans="1:17" ht="26.25" customHeight="1" thickBot="1">
      <c r="A21" s="168"/>
      <c r="B21" s="160" t="s">
        <v>12</v>
      </c>
      <c r="C21" s="161"/>
      <c r="D21" s="161"/>
      <c r="E21" s="34"/>
      <c r="F21" s="39">
        <v>2396730</v>
      </c>
      <c r="G21" s="39">
        <v>2396730</v>
      </c>
      <c r="H21" s="40">
        <v>2396730</v>
      </c>
      <c r="I21" s="11"/>
      <c r="J21" s="155"/>
      <c r="K21" s="157" t="s">
        <v>154</v>
      </c>
      <c r="L21" s="145" t="s">
        <v>80</v>
      </c>
      <c r="M21" s="146"/>
      <c r="N21" s="17"/>
      <c r="O21" s="88">
        <v>2109</v>
      </c>
      <c r="P21" s="19">
        <v>917</v>
      </c>
      <c r="Q21" s="20">
        <v>281</v>
      </c>
    </row>
    <row r="22" spans="1:17" ht="26.25" customHeight="1">
      <c r="A22" s="154" t="s">
        <v>45</v>
      </c>
      <c r="B22" s="169" t="s">
        <v>67</v>
      </c>
      <c r="C22" s="144"/>
      <c r="D22" s="144"/>
      <c r="E22" s="12"/>
      <c r="F22" s="46">
        <v>20</v>
      </c>
      <c r="G22" s="46">
        <v>20</v>
      </c>
      <c r="H22" s="47">
        <v>20</v>
      </c>
      <c r="I22" s="11"/>
      <c r="J22" s="155"/>
      <c r="K22" s="158"/>
      <c r="L22" s="48" t="s">
        <v>150</v>
      </c>
      <c r="M22" s="16" t="s">
        <v>101</v>
      </c>
      <c r="N22" s="17"/>
      <c r="O22" s="88"/>
      <c r="P22" s="19"/>
      <c r="Q22" s="20"/>
    </row>
    <row r="23" spans="1:17" ht="26.25" customHeight="1">
      <c r="A23" s="155"/>
      <c r="B23" s="145" t="s">
        <v>13</v>
      </c>
      <c r="C23" s="146"/>
      <c r="D23" s="146"/>
      <c r="E23" s="17"/>
      <c r="F23" s="79" t="s">
        <v>132</v>
      </c>
      <c r="G23" s="79" t="s">
        <v>132</v>
      </c>
      <c r="H23" s="80" t="s">
        <v>132</v>
      </c>
      <c r="I23" s="11"/>
      <c r="J23" s="155"/>
      <c r="K23" s="159"/>
      <c r="L23" s="145" t="s">
        <v>81</v>
      </c>
      <c r="M23" s="146"/>
      <c r="N23" s="17" t="s">
        <v>155</v>
      </c>
      <c r="O23" s="88">
        <v>33335</v>
      </c>
      <c r="P23" s="19">
        <v>33904</v>
      </c>
      <c r="Q23" s="20">
        <v>32251</v>
      </c>
    </row>
    <row r="24" spans="1:17" ht="26.25" customHeight="1" thickBot="1">
      <c r="A24" s="155"/>
      <c r="B24" s="145" t="s">
        <v>122</v>
      </c>
      <c r="C24" s="146"/>
      <c r="D24" s="146"/>
      <c r="E24" s="17"/>
      <c r="F24" s="98"/>
      <c r="G24" s="79"/>
      <c r="H24" s="80"/>
      <c r="I24" s="11"/>
      <c r="J24" s="156"/>
      <c r="K24" s="160" t="s">
        <v>83</v>
      </c>
      <c r="L24" s="161"/>
      <c r="M24" s="161"/>
      <c r="N24" s="34" t="s">
        <v>156</v>
      </c>
      <c r="O24" s="94">
        <f>O17-O20</f>
        <v>0</v>
      </c>
      <c r="P24" s="39">
        <f>P17-P20</f>
        <v>0</v>
      </c>
      <c r="Q24" s="40">
        <f>Q17-Q20</f>
        <v>0</v>
      </c>
    </row>
    <row r="25" spans="1:17" ht="26.25" customHeight="1" thickBot="1">
      <c r="A25" s="155"/>
      <c r="B25" s="145" t="s">
        <v>14</v>
      </c>
      <c r="C25" s="146"/>
      <c r="D25" s="146"/>
      <c r="E25" s="17"/>
      <c r="F25" s="79" t="s">
        <v>137</v>
      </c>
      <c r="G25" s="79" t="s">
        <v>137</v>
      </c>
      <c r="H25" s="80" t="s">
        <v>137</v>
      </c>
      <c r="I25" s="11"/>
      <c r="J25" s="151" t="s">
        <v>85</v>
      </c>
      <c r="K25" s="152"/>
      <c r="L25" s="152"/>
      <c r="M25" s="152"/>
      <c r="N25" s="7" t="s">
        <v>157</v>
      </c>
      <c r="O25" s="132">
        <f>O16+O24</f>
        <v>-80</v>
      </c>
      <c r="P25" s="51">
        <f>P16+P24</f>
        <v>-36</v>
      </c>
      <c r="Q25" s="52">
        <f>Q16+Q24</f>
        <v>506</v>
      </c>
    </row>
    <row r="26" spans="1:17" ht="26.25" customHeight="1" thickBot="1">
      <c r="A26" s="155"/>
      <c r="B26" s="145" t="s">
        <v>15</v>
      </c>
      <c r="C26" s="146"/>
      <c r="D26" s="146"/>
      <c r="E26" s="17"/>
      <c r="F26" s="24">
        <v>2</v>
      </c>
      <c r="G26" s="24">
        <v>2</v>
      </c>
      <c r="H26" s="3">
        <v>2</v>
      </c>
      <c r="I26" s="11"/>
      <c r="J26" s="151" t="s">
        <v>40</v>
      </c>
      <c r="K26" s="152"/>
      <c r="L26" s="152"/>
      <c r="M26" s="152"/>
      <c r="N26" s="7" t="s">
        <v>53</v>
      </c>
      <c r="O26" s="62"/>
      <c r="P26" s="54"/>
      <c r="Q26" s="55"/>
    </row>
    <row r="27" spans="1:17" ht="26.25" customHeight="1" thickBot="1">
      <c r="A27" s="155"/>
      <c r="B27" s="178" t="s">
        <v>16</v>
      </c>
      <c r="C27" s="179"/>
      <c r="D27" s="16" t="s">
        <v>59</v>
      </c>
      <c r="E27" s="17"/>
      <c r="F27" s="31">
        <v>516</v>
      </c>
      <c r="G27" s="31">
        <v>516</v>
      </c>
      <c r="H27" s="32">
        <v>516</v>
      </c>
      <c r="I27" s="11"/>
      <c r="J27" s="151" t="s">
        <v>86</v>
      </c>
      <c r="K27" s="152"/>
      <c r="L27" s="152"/>
      <c r="M27" s="152"/>
      <c r="N27" s="7" t="s">
        <v>158</v>
      </c>
      <c r="O27" s="62">
        <v>140</v>
      </c>
      <c r="P27" s="54">
        <v>60</v>
      </c>
      <c r="Q27" s="55">
        <v>24</v>
      </c>
    </row>
    <row r="28" spans="1:17" ht="26.25" customHeight="1" thickBot="1">
      <c r="A28" s="155"/>
      <c r="B28" s="178"/>
      <c r="C28" s="179"/>
      <c r="D28" s="16" t="s">
        <v>60</v>
      </c>
      <c r="E28" s="17"/>
      <c r="F28" s="31"/>
      <c r="G28" s="31"/>
      <c r="H28" s="32"/>
      <c r="I28" s="11"/>
      <c r="J28" s="151" t="s">
        <v>87</v>
      </c>
      <c r="K28" s="152"/>
      <c r="L28" s="152"/>
      <c r="M28" s="152"/>
      <c r="N28" s="7" t="s">
        <v>159</v>
      </c>
      <c r="O28" s="62"/>
      <c r="P28" s="54"/>
      <c r="Q28" s="55"/>
    </row>
    <row r="29" spans="1:17" ht="26.25" customHeight="1" thickBot="1">
      <c r="A29" s="155"/>
      <c r="B29" s="178" t="s">
        <v>17</v>
      </c>
      <c r="C29" s="179"/>
      <c r="D29" s="16" t="s">
        <v>59</v>
      </c>
      <c r="E29" s="17"/>
      <c r="F29" s="31">
        <v>423</v>
      </c>
      <c r="G29" s="31">
        <v>384</v>
      </c>
      <c r="H29" s="32">
        <v>422</v>
      </c>
      <c r="I29" s="11"/>
      <c r="J29" s="151" t="s">
        <v>88</v>
      </c>
      <c r="K29" s="152"/>
      <c r="L29" s="152"/>
      <c r="M29" s="152"/>
      <c r="N29" s="7" t="s">
        <v>160</v>
      </c>
      <c r="O29" s="132">
        <f>O25-O26+O27-O28</f>
        <v>60</v>
      </c>
      <c r="P29" s="51">
        <f>P25-P26+P27-P28</f>
        <v>24</v>
      </c>
      <c r="Q29" s="52">
        <f>Q25-Q26+Q27-Q28</f>
        <v>530</v>
      </c>
    </row>
    <row r="30" spans="1:17" ht="26.25" customHeight="1" thickBot="1">
      <c r="A30" s="155"/>
      <c r="B30" s="178"/>
      <c r="C30" s="179"/>
      <c r="D30" s="16" t="s">
        <v>60</v>
      </c>
      <c r="E30" s="17"/>
      <c r="F30" s="31"/>
      <c r="G30" s="31"/>
      <c r="H30" s="32"/>
      <c r="I30" s="11"/>
      <c r="J30" s="151" t="s">
        <v>89</v>
      </c>
      <c r="K30" s="152"/>
      <c r="L30" s="152"/>
      <c r="M30" s="152"/>
      <c r="N30" s="7" t="s">
        <v>161</v>
      </c>
      <c r="O30" s="62"/>
      <c r="P30" s="54"/>
      <c r="Q30" s="55"/>
    </row>
    <row r="31" spans="1:17" ht="26.25" customHeight="1" thickBot="1">
      <c r="A31" s="155"/>
      <c r="B31" s="176" t="s">
        <v>61</v>
      </c>
      <c r="C31" s="177"/>
      <c r="D31" s="177"/>
      <c r="E31" s="17"/>
      <c r="F31" s="31">
        <v>316</v>
      </c>
      <c r="G31" s="31">
        <v>306</v>
      </c>
      <c r="H31" s="32">
        <v>304</v>
      </c>
      <c r="I31" s="11"/>
      <c r="J31" s="151" t="s">
        <v>90</v>
      </c>
      <c r="K31" s="152"/>
      <c r="L31" s="152"/>
      <c r="M31" s="152"/>
      <c r="N31" s="7" t="s">
        <v>162</v>
      </c>
      <c r="O31" s="132">
        <f>O29-O30</f>
        <v>60</v>
      </c>
      <c r="P31" s="51">
        <f>P29-P30</f>
        <v>24</v>
      </c>
      <c r="Q31" s="52">
        <f>Q29-Q30</f>
        <v>530</v>
      </c>
    </row>
    <row r="32" spans="1:17" ht="26.25" customHeight="1" thickBot="1">
      <c r="A32" s="155"/>
      <c r="B32" s="145" t="s">
        <v>116</v>
      </c>
      <c r="C32" s="146"/>
      <c r="D32" s="146"/>
      <c r="E32" s="17"/>
      <c r="F32" s="31">
        <v>115246</v>
      </c>
      <c r="G32" s="31">
        <v>111709</v>
      </c>
      <c r="H32" s="32">
        <v>111074</v>
      </c>
      <c r="I32" s="11"/>
      <c r="J32" s="151" t="s">
        <v>120</v>
      </c>
      <c r="K32" s="152"/>
      <c r="L32" s="152"/>
      <c r="M32" s="152"/>
      <c r="N32" s="7"/>
      <c r="O32" s="59">
        <f>IF(O5=0,0,O5/(O11+O23))</f>
        <v>0.47240029052325766</v>
      </c>
      <c r="P32" s="60">
        <f>IF(P5=0,0,P5/(P11+P23))</f>
        <v>0.48040416411512554</v>
      </c>
      <c r="Q32" s="58">
        <f>IF(Q5=0,0,Q5/(Q11+Q23))</f>
        <v>0.5712336908074233</v>
      </c>
    </row>
    <row r="33" spans="1:17" ht="26.25" customHeight="1" thickBot="1">
      <c r="A33" s="155"/>
      <c r="B33" s="135" t="s">
        <v>100</v>
      </c>
      <c r="C33" s="145" t="s">
        <v>117</v>
      </c>
      <c r="D33" s="146"/>
      <c r="E33" s="17"/>
      <c r="F33" s="31"/>
      <c r="G33" s="31"/>
      <c r="H33" s="32"/>
      <c r="I33" s="11"/>
      <c r="J33" s="151" t="s">
        <v>121</v>
      </c>
      <c r="K33" s="152"/>
      <c r="L33" s="152"/>
      <c r="M33" s="152"/>
      <c r="N33" s="7"/>
      <c r="O33" s="59">
        <f>IF(O31&lt;0,O31/(O6-O9),0)</f>
        <v>0</v>
      </c>
      <c r="P33" s="60">
        <f>IF(P31&lt;0,P31/(P6-P9),0)</f>
        <v>0</v>
      </c>
      <c r="Q33" s="58">
        <f>IF(Q31&lt;0,Q31/(Q6-Q9),0)</f>
        <v>0</v>
      </c>
    </row>
    <row r="34" spans="1:17" ht="26.25" customHeight="1" thickBot="1">
      <c r="A34" s="155"/>
      <c r="B34" s="135"/>
      <c r="C34" s="145" t="s">
        <v>118</v>
      </c>
      <c r="D34" s="146"/>
      <c r="E34" s="17" t="s">
        <v>163</v>
      </c>
      <c r="F34" s="31">
        <v>115246</v>
      </c>
      <c r="G34" s="31">
        <v>111709</v>
      </c>
      <c r="H34" s="32">
        <v>111074</v>
      </c>
      <c r="I34" s="11"/>
      <c r="J34" s="151" t="s">
        <v>99</v>
      </c>
      <c r="K34" s="152"/>
      <c r="L34" s="152"/>
      <c r="M34" s="152"/>
      <c r="N34" s="7"/>
      <c r="O34" s="62">
        <v>50965</v>
      </c>
      <c r="P34" s="54">
        <v>54505</v>
      </c>
      <c r="Q34" s="55">
        <v>59721</v>
      </c>
    </row>
    <row r="35" spans="1:17" ht="26.25" customHeight="1" thickBot="1">
      <c r="A35" s="155"/>
      <c r="B35" s="145" t="s">
        <v>119</v>
      </c>
      <c r="C35" s="146"/>
      <c r="D35" s="146"/>
      <c r="E35" s="17" t="s">
        <v>164</v>
      </c>
      <c r="F35" s="31">
        <v>115246</v>
      </c>
      <c r="G35" s="31">
        <v>111709</v>
      </c>
      <c r="H35" s="32">
        <v>111074</v>
      </c>
      <c r="I35" s="11"/>
      <c r="J35" s="147" t="s">
        <v>165</v>
      </c>
      <c r="K35" s="148"/>
      <c r="L35" s="149" t="s">
        <v>39</v>
      </c>
      <c r="M35" s="150"/>
      <c r="N35" s="7"/>
      <c r="O35" s="62">
        <v>11082</v>
      </c>
      <c r="P35" s="54">
        <v>10568</v>
      </c>
      <c r="Q35" s="55">
        <v>7824</v>
      </c>
    </row>
    <row r="36" spans="1:17" ht="26.25" customHeight="1" thickBot="1">
      <c r="A36" s="156"/>
      <c r="B36" s="160" t="s">
        <v>18</v>
      </c>
      <c r="C36" s="161"/>
      <c r="D36" s="161"/>
      <c r="E36" s="34"/>
      <c r="F36" s="65">
        <f>IF(F35=0,0,F35/F34)</f>
        <v>1</v>
      </c>
      <c r="G36" s="65">
        <f>IF(G35=0,0,G35/G34)</f>
        <v>1</v>
      </c>
      <c r="H36" s="66">
        <f>IF(H35=0,0,H35/H34)</f>
        <v>1</v>
      </c>
      <c r="I36" s="11"/>
      <c r="J36" s="151" t="s">
        <v>102</v>
      </c>
      <c r="K36" s="152"/>
      <c r="L36" s="152"/>
      <c r="M36" s="152"/>
      <c r="N36" s="7"/>
      <c r="O36" s="62">
        <v>412036</v>
      </c>
      <c r="P36" s="54">
        <v>378132</v>
      </c>
      <c r="Q36" s="55">
        <v>345882</v>
      </c>
    </row>
    <row r="37" spans="1:17" ht="26.25" customHeight="1">
      <c r="A37" s="166" t="s">
        <v>46</v>
      </c>
      <c r="B37" s="169" t="s">
        <v>19</v>
      </c>
      <c r="C37" s="144"/>
      <c r="D37" s="144"/>
      <c r="E37" s="12"/>
      <c r="F37" s="93"/>
      <c r="G37" s="22"/>
      <c r="H37" s="85"/>
      <c r="I37" s="11"/>
      <c r="J37" s="67"/>
      <c r="K37" s="67"/>
      <c r="L37" s="67"/>
      <c r="M37" s="67"/>
      <c r="N37" s="67"/>
      <c r="O37" s="67"/>
      <c r="P37" s="67"/>
      <c r="Q37" s="67"/>
    </row>
    <row r="38" spans="1:9" ht="26.25" customHeight="1">
      <c r="A38" s="167"/>
      <c r="B38" s="145" t="s">
        <v>20</v>
      </c>
      <c r="C38" s="146"/>
      <c r="D38" s="146"/>
      <c r="E38" s="17"/>
      <c r="F38" s="24">
        <v>42761</v>
      </c>
      <c r="G38" s="24">
        <v>42871</v>
      </c>
      <c r="H38" s="3">
        <v>45297</v>
      </c>
      <c r="I38" s="11"/>
    </row>
    <row r="39" spans="1:9" ht="26.25" customHeight="1">
      <c r="A39" s="167"/>
      <c r="B39" s="135" t="s">
        <v>166</v>
      </c>
      <c r="C39" s="145" t="s">
        <v>21</v>
      </c>
      <c r="D39" s="146"/>
      <c r="E39" s="17"/>
      <c r="F39" s="24">
        <v>13152</v>
      </c>
      <c r="G39" s="24">
        <v>12748</v>
      </c>
      <c r="H39" s="3">
        <v>14651</v>
      </c>
      <c r="I39" s="11"/>
    </row>
    <row r="40" spans="1:9" ht="26.25" customHeight="1">
      <c r="A40" s="167"/>
      <c r="B40" s="135"/>
      <c r="C40" s="145" t="s">
        <v>22</v>
      </c>
      <c r="D40" s="146"/>
      <c r="E40" s="17"/>
      <c r="F40" s="24">
        <v>29609</v>
      </c>
      <c r="G40" s="24">
        <v>30123</v>
      </c>
      <c r="H40" s="3">
        <v>30646</v>
      </c>
      <c r="I40" s="11"/>
    </row>
    <row r="41" spans="1:9" ht="26.25" customHeight="1">
      <c r="A41" s="167"/>
      <c r="B41" s="145" t="s">
        <v>23</v>
      </c>
      <c r="C41" s="146"/>
      <c r="D41" s="146"/>
      <c r="E41" s="17"/>
      <c r="F41" s="24">
        <v>20573</v>
      </c>
      <c r="G41" s="24">
        <v>22449</v>
      </c>
      <c r="H41" s="3">
        <v>28741</v>
      </c>
      <c r="I41" s="11"/>
    </row>
    <row r="42" spans="1:9" ht="26.25" customHeight="1" thickBot="1">
      <c r="A42" s="168"/>
      <c r="B42" s="160" t="s">
        <v>24</v>
      </c>
      <c r="C42" s="161"/>
      <c r="D42" s="161"/>
      <c r="E42" s="34"/>
      <c r="F42" s="39">
        <f>F37+F38+F41</f>
        <v>63334</v>
      </c>
      <c r="G42" s="39">
        <f>G37+G38+G41</f>
        <v>65320</v>
      </c>
      <c r="H42" s="40">
        <f>H37+H38+H41</f>
        <v>74038</v>
      </c>
      <c r="I42" s="11"/>
    </row>
    <row r="43" spans="1:9" ht="26.25" customHeight="1">
      <c r="A43" s="166" t="s">
        <v>47</v>
      </c>
      <c r="B43" s="173" t="s">
        <v>49</v>
      </c>
      <c r="C43" s="169" t="s">
        <v>25</v>
      </c>
      <c r="D43" s="144"/>
      <c r="E43" s="12"/>
      <c r="F43" s="111" t="s">
        <v>206</v>
      </c>
      <c r="G43" s="111" t="s">
        <v>206</v>
      </c>
      <c r="H43" s="106" t="s">
        <v>206</v>
      </c>
      <c r="I43" s="11"/>
    </row>
    <row r="44" spans="1:9" ht="26.25" customHeight="1">
      <c r="A44" s="167"/>
      <c r="B44" s="174"/>
      <c r="C44" s="145" t="s">
        <v>62</v>
      </c>
      <c r="D44" s="146"/>
      <c r="E44" s="17"/>
      <c r="F44" s="24">
        <v>3675</v>
      </c>
      <c r="G44" s="24">
        <v>3675</v>
      </c>
      <c r="H44" s="3">
        <v>3675</v>
      </c>
      <c r="I44" s="11"/>
    </row>
    <row r="45" spans="1:9" ht="26.25" customHeight="1">
      <c r="A45" s="167"/>
      <c r="B45" s="174"/>
      <c r="C45" s="145" t="s">
        <v>26</v>
      </c>
      <c r="D45" s="146"/>
      <c r="E45" s="17"/>
      <c r="F45" s="70">
        <v>38078</v>
      </c>
      <c r="G45" s="70">
        <v>38078</v>
      </c>
      <c r="H45" s="69">
        <v>38078</v>
      </c>
      <c r="I45" s="133"/>
    </row>
    <row r="46" spans="1:9" ht="26.25" customHeight="1">
      <c r="A46" s="167"/>
      <c r="B46" s="174"/>
      <c r="C46" s="145" t="s">
        <v>63</v>
      </c>
      <c r="D46" s="146"/>
      <c r="E46" s="17"/>
      <c r="F46" s="31">
        <v>126.2</v>
      </c>
      <c r="G46" s="31">
        <v>108.2</v>
      </c>
      <c r="H46" s="32">
        <v>129.6</v>
      </c>
      <c r="I46" s="11"/>
    </row>
    <row r="47" spans="1:9" ht="26.25" customHeight="1">
      <c r="A47" s="167"/>
      <c r="B47" s="174"/>
      <c r="C47" s="145" t="s">
        <v>64</v>
      </c>
      <c r="D47" s="146"/>
      <c r="E47" s="17"/>
      <c r="F47" s="31">
        <v>371</v>
      </c>
      <c r="G47" s="31">
        <v>383.8</v>
      </c>
      <c r="H47" s="32">
        <v>407.8</v>
      </c>
      <c r="I47" s="11"/>
    </row>
    <row r="48" spans="1:9" ht="26.25" customHeight="1">
      <c r="A48" s="167"/>
      <c r="B48" s="174"/>
      <c r="C48" s="135" t="s">
        <v>167</v>
      </c>
      <c r="D48" s="16" t="s">
        <v>65</v>
      </c>
      <c r="E48" s="17"/>
      <c r="F48" s="31">
        <v>114.1</v>
      </c>
      <c r="G48" s="31">
        <v>114.1</v>
      </c>
      <c r="H48" s="32">
        <v>131.9</v>
      </c>
      <c r="I48" s="11"/>
    </row>
    <row r="49" spans="1:9" ht="26.25" customHeight="1">
      <c r="A49" s="167"/>
      <c r="B49" s="175"/>
      <c r="C49" s="135"/>
      <c r="D49" s="16" t="s">
        <v>66</v>
      </c>
      <c r="E49" s="17"/>
      <c r="F49" s="31">
        <v>256.9</v>
      </c>
      <c r="G49" s="31">
        <v>269.7</v>
      </c>
      <c r="H49" s="32">
        <v>275.9</v>
      </c>
      <c r="I49" s="11"/>
    </row>
    <row r="50" spans="1:9" ht="26.25" customHeight="1">
      <c r="A50" s="167"/>
      <c r="B50" s="170" t="s">
        <v>42</v>
      </c>
      <c r="C50" s="171"/>
      <c r="D50" s="16" t="s">
        <v>27</v>
      </c>
      <c r="E50" s="17"/>
      <c r="F50" s="31">
        <v>11.9</v>
      </c>
      <c r="G50" s="31"/>
      <c r="H50" s="32"/>
      <c r="I50" s="11"/>
    </row>
    <row r="51" spans="1:9" ht="26.25" customHeight="1">
      <c r="A51" s="167"/>
      <c r="B51" s="172"/>
      <c r="C51" s="136"/>
      <c r="D51" s="16" t="s">
        <v>129</v>
      </c>
      <c r="E51" s="17"/>
      <c r="F51" s="24">
        <v>250000</v>
      </c>
      <c r="G51" s="24">
        <v>250000</v>
      </c>
      <c r="H51" s="3">
        <v>250000</v>
      </c>
      <c r="I51" s="11"/>
    </row>
    <row r="52" spans="1:9" ht="26.25" customHeight="1" thickBot="1">
      <c r="A52" s="168"/>
      <c r="B52" s="137"/>
      <c r="C52" s="138"/>
      <c r="D52" s="33" t="s">
        <v>28</v>
      </c>
      <c r="E52" s="34"/>
      <c r="F52" s="73">
        <v>35612</v>
      </c>
      <c r="G52" s="73">
        <v>35612</v>
      </c>
      <c r="H52" s="77">
        <v>35612</v>
      </c>
      <c r="I52" s="11"/>
    </row>
    <row r="53" spans="1:9" ht="26.25" customHeight="1">
      <c r="A53" s="166" t="s">
        <v>29</v>
      </c>
      <c r="B53" s="169" t="s">
        <v>30</v>
      </c>
      <c r="C53" s="144"/>
      <c r="D53" s="144"/>
      <c r="E53" s="12"/>
      <c r="F53" s="22">
        <v>1</v>
      </c>
      <c r="G53" s="22">
        <v>1</v>
      </c>
      <c r="H53" s="23">
        <v>2</v>
      </c>
      <c r="I53" s="11"/>
    </row>
    <row r="54" spans="1:9" ht="26.25" customHeight="1">
      <c r="A54" s="167"/>
      <c r="B54" s="145" t="s">
        <v>31</v>
      </c>
      <c r="C54" s="146"/>
      <c r="D54" s="146"/>
      <c r="E54" s="17"/>
      <c r="F54" s="24"/>
      <c r="G54" s="24"/>
      <c r="H54" s="3"/>
      <c r="I54" s="11"/>
    </row>
    <row r="55" spans="1:8" ht="26.25" customHeight="1" thickBot="1">
      <c r="A55" s="168"/>
      <c r="B55" s="160" t="s">
        <v>32</v>
      </c>
      <c r="C55" s="161"/>
      <c r="D55" s="161"/>
      <c r="E55" s="34"/>
      <c r="F55" s="39">
        <f>F53+F54</f>
        <v>1</v>
      </c>
      <c r="G55" s="39">
        <f>G53+G54</f>
        <v>1</v>
      </c>
      <c r="H55" s="40">
        <f>H53+H54</f>
        <v>2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55"/>
  <sheetViews>
    <sheetView showZeros="0" view="pageBreakPreview" zoomScale="80" zoomScaleNormal="75" zoomScaleSheetLayoutView="80" workbookViewId="0" topLeftCell="A1">
      <selection activeCell="F12" sqref="F12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153" t="s">
        <v>131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209</v>
      </c>
      <c r="P3" s="4" t="s">
        <v>0</v>
      </c>
    </row>
    <row r="4" spans="1:17" ht="26.25" customHeight="1" thickBot="1">
      <c r="A4" s="151" t="s">
        <v>50</v>
      </c>
      <c r="B4" s="152"/>
      <c r="C4" s="152"/>
      <c r="D4" s="152"/>
      <c r="E4" s="7"/>
      <c r="F4" s="8" t="s">
        <v>123</v>
      </c>
      <c r="G4" s="9" t="s">
        <v>124</v>
      </c>
      <c r="H4" s="10" t="s">
        <v>130</v>
      </c>
      <c r="I4" s="11"/>
      <c r="J4" s="151" t="s">
        <v>50</v>
      </c>
      <c r="K4" s="152"/>
      <c r="L4" s="152"/>
      <c r="M4" s="152"/>
      <c r="N4" s="7"/>
      <c r="O4" s="8" t="s">
        <v>123</v>
      </c>
      <c r="P4" s="9" t="s">
        <v>124</v>
      </c>
      <c r="Q4" s="10" t="s">
        <v>130</v>
      </c>
    </row>
    <row r="5" spans="1:17" ht="26.25" customHeight="1" thickBot="1">
      <c r="A5" s="151" t="s">
        <v>1</v>
      </c>
      <c r="B5" s="152"/>
      <c r="C5" s="152"/>
      <c r="D5" s="152"/>
      <c r="E5" s="7"/>
      <c r="F5" s="180">
        <v>35521</v>
      </c>
      <c r="G5" s="181"/>
      <c r="H5" s="182"/>
      <c r="I5" s="11"/>
      <c r="J5" s="154" t="s">
        <v>48</v>
      </c>
      <c r="K5" s="144" t="s">
        <v>69</v>
      </c>
      <c r="L5" s="144"/>
      <c r="M5" s="144"/>
      <c r="N5" s="12" t="s">
        <v>139</v>
      </c>
      <c r="O5" s="81">
        <v>49480</v>
      </c>
      <c r="P5" s="42">
        <v>52647</v>
      </c>
      <c r="Q5" s="15">
        <v>52306</v>
      </c>
    </row>
    <row r="6" spans="1:17" ht="26.25" customHeight="1" thickBot="1">
      <c r="A6" s="151" t="s">
        <v>91</v>
      </c>
      <c r="B6" s="152"/>
      <c r="C6" s="152"/>
      <c r="D6" s="152"/>
      <c r="E6" s="7"/>
      <c r="F6" s="180">
        <v>36708</v>
      </c>
      <c r="G6" s="181"/>
      <c r="H6" s="182"/>
      <c r="I6" s="11"/>
      <c r="J6" s="155"/>
      <c r="K6" s="157" t="s">
        <v>140</v>
      </c>
      <c r="L6" s="145" t="s">
        <v>57</v>
      </c>
      <c r="M6" s="146"/>
      <c r="N6" s="17" t="s">
        <v>141</v>
      </c>
      <c r="O6" s="82">
        <v>8927</v>
      </c>
      <c r="P6" s="19">
        <v>8889</v>
      </c>
      <c r="Q6" s="83">
        <v>8880</v>
      </c>
    </row>
    <row r="7" spans="1:17" ht="26.25" customHeight="1">
      <c r="A7" s="154" t="s">
        <v>43</v>
      </c>
      <c r="B7" s="169" t="s">
        <v>54</v>
      </c>
      <c r="C7" s="144"/>
      <c r="D7" s="144"/>
      <c r="E7" s="12" t="s">
        <v>142</v>
      </c>
      <c r="F7" s="84">
        <v>26036</v>
      </c>
      <c r="G7" s="22">
        <v>25876</v>
      </c>
      <c r="H7" s="85">
        <v>25658</v>
      </c>
      <c r="I7" s="11"/>
      <c r="J7" s="155"/>
      <c r="K7" s="158"/>
      <c r="L7" s="157" t="s">
        <v>143</v>
      </c>
      <c r="M7" s="16" t="s">
        <v>34</v>
      </c>
      <c r="N7" s="17"/>
      <c r="O7" s="82">
        <v>8927</v>
      </c>
      <c r="P7" s="19">
        <v>8889</v>
      </c>
      <c r="Q7" s="83">
        <v>8880</v>
      </c>
    </row>
    <row r="8" spans="1:17" ht="26.25" customHeight="1">
      <c r="A8" s="155"/>
      <c r="B8" s="145" t="s">
        <v>2</v>
      </c>
      <c r="C8" s="146"/>
      <c r="D8" s="146"/>
      <c r="E8" s="17"/>
      <c r="F8" s="1">
        <v>949</v>
      </c>
      <c r="G8" s="24">
        <v>952</v>
      </c>
      <c r="H8" s="76">
        <v>946</v>
      </c>
      <c r="I8" s="25"/>
      <c r="J8" s="155"/>
      <c r="K8" s="158"/>
      <c r="L8" s="158"/>
      <c r="M8" s="16" t="s">
        <v>35</v>
      </c>
      <c r="N8" s="17"/>
      <c r="O8" s="82"/>
      <c r="P8" s="19"/>
      <c r="Q8" s="83"/>
    </row>
    <row r="9" spans="1:17" ht="26.25" customHeight="1">
      <c r="A9" s="155"/>
      <c r="B9" s="145" t="s">
        <v>55</v>
      </c>
      <c r="C9" s="146"/>
      <c r="D9" s="146"/>
      <c r="E9" s="17" t="s">
        <v>144</v>
      </c>
      <c r="F9" s="1">
        <v>949</v>
      </c>
      <c r="G9" s="24">
        <v>952</v>
      </c>
      <c r="H9" s="76">
        <v>946</v>
      </c>
      <c r="I9" s="11"/>
      <c r="J9" s="155"/>
      <c r="K9" s="158"/>
      <c r="L9" s="159"/>
      <c r="M9" s="16" t="s">
        <v>36</v>
      </c>
      <c r="N9" s="17" t="s">
        <v>145</v>
      </c>
      <c r="O9" s="82"/>
      <c r="P9" s="19"/>
      <c r="Q9" s="83"/>
    </row>
    <row r="10" spans="1:17" ht="26.25" customHeight="1">
      <c r="A10" s="155"/>
      <c r="B10" s="145" t="s">
        <v>56</v>
      </c>
      <c r="C10" s="146"/>
      <c r="D10" s="146"/>
      <c r="E10" s="17" t="s">
        <v>52</v>
      </c>
      <c r="F10" s="86">
        <f>IF(F9=0,0,F9/F7)</f>
        <v>0.036449531418036564</v>
      </c>
      <c r="G10" s="27">
        <f>IF(G9=0,0,G9/G7)</f>
        <v>0.036790848662853606</v>
      </c>
      <c r="H10" s="87">
        <f>IF(H9=0,0,H9/H7)</f>
        <v>0.03686959232987762</v>
      </c>
      <c r="I10" s="11"/>
      <c r="J10" s="155"/>
      <c r="K10" s="159"/>
      <c r="L10" s="162" t="s">
        <v>71</v>
      </c>
      <c r="M10" s="163"/>
      <c r="N10" s="29"/>
      <c r="O10" s="82">
        <v>40504</v>
      </c>
      <c r="P10" s="19">
        <v>47320</v>
      </c>
      <c r="Q10" s="83">
        <v>43216</v>
      </c>
    </row>
    <row r="11" spans="1:17" ht="26.25" customHeight="1">
      <c r="A11" s="155"/>
      <c r="B11" s="145" t="s">
        <v>3</v>
      </c>
      <c r="C11" s="146"/>
      <c r="D11" s="146"/>
      <c r="E11" s="17" t="s">
        <v>146</v>
      </c>
      <c r="F11" s="1">
        <v>752</v>
      </c>
      <c r="G11" s="24">
        <v>752</v>
      </c>
      <c r="H11" s="76">
        <v>752</v>
      </c>
      <c r="I11" s="11"/>
      <c r="J11" s="155"/>
      <c r="K11" s="146" t="s">
        <v>72</v>
      </c>
      <c r="L11" s="146"/>
      <c r="M11" s="146"/>
      <c r="N11" s="17" t="s">
        <v>208</v>
      </c>
      <c r="O11" s="88">
        <v>30759</v>
      </c>
      <c r="P11" s="19">
        <v>29102</v>
      </c>
      <c r="Q11" s="83">
        <v>29230</v>
      </c>
    </row>
    <row r="12" spans="1:17" ht="26.25" customHeight="1">
      <c r="A12" s="155"/>
      <c r="B12" s="145" t="s">
        <v>68</v>
      </c>
      <c r="C12" s="146"/>
      <c r="D12" s="146"/>
      <c r="E12" s="17" t="s">
        <v>148</v>
      </c>
      <c r="F12" s="86">
        <f>IF(F11=0,0,F11/F9)</f>
        <v>0.7924130663856691</v>
      </c>
      <c r="G12" s="27">
        <f>IF(G11=0,0,G11/G9)</f>
        <v>0.7899159663865546</v>
      </c>
      <c r="H12" s="87">
        <f>IF(H11=0,0,H11/H9)</f>
        <v>0.7949260042283298</v>
      </c>
      <c r="I12" s="11"/>
      <c r="J12" s="155"/>
      <c r="K12" s="157" t="s">
        <v>149</v>
      </c>
      <c r="L12" s="145" t="s">
        <v>58</v>
      </c>
      <c r="M12" s="146"/>
      <c r="N12" s="17"/>
      <c r="O12" s="82">
        <v>10043</v>
      </c>
      <c r="P12" s="19">
        <v>9728</v>
      </c>
      <c r="Q12" s="83">
        <v>9832</v>
      </c>
    </row>
    <row r="13" spans="1:17" ht="26.25" customHeight="1">
      <c r="A13" s="155"/>
      <c r="B13" s="145" t="s">
        <v>4</v>
      </c>
      <c r="C13" s="146"/>
      <c r="D13" s="146"/>
      <c r="E13" s="17"/>
      <c r="F13" s="89"/>
      <c r="G13" s="31"/>
      <c r="H13" s="90"/>
      <c r="I13" s="11"/>
      <c r="J13" s="155"/>
      <c r="K13" s="158"/>
      <c r="L13" s="157" t="s">
        <v>150</v>
      </c>
      <c r="M13" s="16" t="s">
        <v>33</v>
      </c>
      <c r="N13" s="17"/>
      <c r="O13" s="82">
        <v>6687</v>
      </c>
      <c r="P13" s="19">
        <v>6757</v>
      </c>
      <c r="Q13" s="83">
        <v>6756</v>
      </c>
    </row>
    <row r="14" spans="1:17" ht="26.25" customHeight="1">
      <c r="A14" s="155"/>
      <c r="B14" s="145" t="s">
        <v>5</v>
      </c>
      <c r="C14" s="146"/>
      <c r="D14" s="146"/>
      <c r="E14" s="17"/>
      <c r="F14" s="89">
        <v>39</v>
      </c>
      <c r="G14" s="31">
        <v>39</v>
      </c>
      <c r="H14" s="90">
        <v>39</v>
      </c>
      <c r="I14" s="11"/>
      <c r="J14" s="155"/>
      <c r="K14" s="158"/>
      <c r="L14" s="159"/>
      <c r="M14" s="16" t="s">
        <v>37</v>
      </c>
      <c r="N14" s="17"/>
      <c r="O14" s="82"/>
      <c r="P14" s="19"/>
      <c r="Q14" s="83"/>
    </row>
    <row r="15" spans="1:17" ht="26.25" customHeight="1" thickBot="1">
      <c r="A15" s="156"/>
      <c r="B15" s="160" t="s">
        <v>103</v>
      </c>
      <c r="C15" s="161"/>
      <c r="D15" s="161"/>
      <c r="E15" s="34"/>
      <c r="F15" s="91">
        <v>39</v>
      </c>
      <c r="G15" s="36">
        <v>39</v>
      </c>
      <c r="H15" s="92">
        <v>39</v>
      </c>
      <c r="I15" s="11"/>
      <c r="J15" s="155"/>
      <c r="K15" s="159"/>
      <c r="L15" s="162" t="s">
        <v>38</v>
      </c>
      <c r="M15" s="163"/>
      <c r="N15" s="29"/>
      <c r="O15" s="82">
        <v>11920</v>
      </c>
      <c r="P15" s="19">
        <v>11374</v>
      </c>
      <c r="Q15" s="83">
        <v>10817</v>
      </c>
    </row>
    <row r="16" spans="1:17" ht="26.25" customHeight="1" thickBot="1">
      <c r="A16" s="166" t="s">
        <v>44</v>
      </c>
      <c r="B16" s="169" t="s">
        <v>6</v>
      </c>
      <c r="C16" s="144"/>
      <c r="D16" s="144"/>
      <c r="E16" s="12"/>
      <c r="F16" s="93">
        <v>2533577</v>
      </c>
      <c r="G16" s="22">
        <v>2533577</v>
      </c>
      <c r="H16" s="85">
        <v>2533577</v>
      </c>
      <c r="I16" s="11"/>
      <c r="J16" s="156"/>
      <c r="K16" s="160" t="s">
        <v>73</v>
      </c>
      <c r="L16" s="161"/>
      <c r="M16" s="161"/>
      <c r="N16" s="34" t="s">
        <v>151</v>
      </c>
      <c r="O16" s="94">
        <f>O5-O11</f>
        <v>18721</v>
      </c>
      <c r="P16" s="39">
        <f>P5-P11</f>
        <v>23545</v>
      </c>
      <c r="Q16" s="68">
        <f>Q5-Q11</f>
        <v>23076</v>
      </c>
    </row>
    <row r="17" spans="1:17" ht="26.25" customHeight="1">
      <c r="A17" s="167"/>
      <c r="B17" s="135" t="s">
        <v>7</v>
      </c>
      <c r="C17" s="145" t="s">
        <v>8</v>
      </c>
      <c r="D17" s="146"/>
      <c r="E17" s="17"/>
      <c r="F17" s="1">
        <v>1033887</v>
      </c>
      <c r="G17" s="24">
        <v>1033887</v>
      </c>
      <c r="H17" s="76">
        <v>1033887</v>
      </c>
      <c r="I17" s="11"/>
      <c r="J17" s="154" t="s">
        <v>75</v>
      </c>
      <c r="K17" s="164" t="s">
        <v>76</v>
      </c>
      <c r="L17" s="165"/>
      <c r="M17" s="165"/>
      <c r="N17" s="12" t="s">
        <v>152</v>
      </c>
      <c r="O17" s="81">
        <v>7111</v>
      </c>
      <c r="P17" s="42">
        <v>7251</v>
      </c>
      <c r="Q17" s="15">
        <v>689</v>
      </c>
    </row>
    <row r="18" spans="1:17" ht="26.25" customHeight="1">
      <c r="A18" s="167"/>
      <c r="B18" s="135"/>
      <c r="C18" s="145" t="s">
        <v>9</v>
      </c>
      <c r="D18" s="146"/>
      <c r="E18" s="17"/>
      <c r="F18" s="1">
        <v>767100</v>
      </c>
      <c r="G18" s="24">
        <v>767100</v>
      </c>
      <c r="H18" s="76">
        <v>767100</v>
      </c>
      <c r="I18" s="11"/>
      <c r="J18" s="155"/>
      <c r="K18" s="157" t="s">
        <v>150</v>
      </c>
      <c r="L18" s="145" t="s">
        <v>92</v>
      </c>
      <c r="M18" s="146"/>
      <c r="N18" s="17"/>
      <c r="O18" s="82"/>
      <c r="P18" s="19"/>
      <c r="Q18" s="83"/>
    </row>
    <row r="19" spans="1:17" ht="26.25" customHeight="1">
      <c r="A19" s="167"/>
      <c r="B19" s="135"/>
      <c r="C19" s="145" t="s">
        <v>10</v>
      </c>
      <c r="D19" s="146"/>
      <c r="E19" s="17"/>
      <c r="F19" s="1">
        <v>47594</v>
      </c>
      <c r="G19" s="24">
        <v>47594</v>
      </c>
      <c r="H19" s="76">
        <v>47594</v>
      </c>
      <c r="I19" s="11"/>
      <c r="J19" s="155"/>
      <c r="K19" s="159"/>
      <c r="L19" s="145" t="s">
        <v>71</v>
      </c>
      <c r="M19" s="146"/>
      <c r="N19" s="17"/>
      <c r="O19" s="88">
        <v>7111</v>
      </c>
      <c r="P19" s="19">
        <v>7251</v>
      </c>
      <c r="Q19" s="83">
        <v>689</v>
      </c>
    </row>
    <row r="20" spans="1:17" ht="26.25" customHeight="1">
      <c r="A20" s="167"/>
      <c r="B20" s="135"/>
      <c r="C20" s="145" t="s">
        <v>11</v>
      </c>
      <c r="D20" s="146"/>
      <c r="E20" s="17"/>
      <c r="F20" s="1">
        <v>684996</v>
      </c>
      <c r="G20" s="24">
        <v>684996</v>
      </c>
      <c r="H20" s="76">
        <v>684996</v>
      </c>
      <c r="I20" s="11"/>
      <c r="J20" s="155"/>
      <c r="K20" s="145" t="s">
        <v>78</v>
      </c>
      <c r="L20" s="146"/>
      <c r="M20" s="146"/>
      <c r="N20" s="44" t="s">
        <v>153</v>
      </c>
      <c r="O20" s="82">
        <v>28227</v>
      </c>
      <c r="P20" s="19">
        <v>30809</v>
      </c>
      <c r="Q20" s="83">
        <v>24865</v>
      </c>
    </row>
    <row r="21" spans="1:17" ht="26.25" customHeight="1" thickBot="1">
      <c r="A21" s="168"/>
      <c r="B21" s="160" t="s">
        <v>12</v>
      </c>
      <c r="C21" s="161"/>
      <c r="D21" s="161"/>
      <c r="E21" s="34"/>
      <c r="F21" s="95">
        <v>2067774</v>
      </c>
      <c r="G21" s="39">
        <v>2067774</v>
      </c>
      <c r="H21" s="68">
        <v>2067774</v>
      </c>
      <c r="I21" s="11"/>
      <c r="J21" s="155"/>
      <c r="K21" s="157" t="s">
        <v>154</v>
      </c>
      <c r="L21" s="145" t="s">
        <v>80</v>
      </c>
      <c r="M21" s="146"/>
      <c r="N21" s="17"/>
      <c r="O21" s="82"/>
      <c r="P21" s="19"/>
      <c r="Q21" s="83"/>
    </row>
    <row r="22" spans="1:17" ht="26.25" customHeight="1">
      <c r="A22" s="154" t="s">
        <v>45</v>
      </c>
      <c r="B22" s="169" t="s">
        <v>67</v>
      </c>
      <c r="C22" s="144"/>
      <c r="D22" s="144"/>
      <c r="E22" s="12"/>
      <c r="F22" s="96">
        <v>17</v>
      </c>
      <c r="G22" s="46">
        <v>17</v>
      </c>
      <c r="H22" s="97">
        <v>17</v>
      </c>
      <c r="I22" s="11"/>
      <c r="J22" s="155"/>
      <c r="K22" s="158"/>
      <c r="L22" s="48" t="s">
        <v>150</v>
      </c>
      <c r="M22" s="16" t="s">
        <v>101</v>
      </c>
      <c r="N22" s="17"/>
      <c r="O22" s="82"/>
      <c r="P22" s="19"/>
      <c r="Q22" s="83"/>
    </row>
    <row r="23" spans="1:17" ht="26.25" customHeight="1">
      <c r="A23" s="155"/>
      <c r="B23" s="145" t="s">
        <v>13</v>
      </c>
      <c r="C23" s="146"/>
      <c r="D23" s="146"/>
      <c r="E23" s="17"/>
      <c r="F23" s="98" t="s">
        <v>132</v>
      </c>
      <c r="G23" s="79" t="s">
        <v>132</v>
      </c>
      <c r="H23" s="99" t="s">
        <v>132</v>
      </c>
      <c r="I23" s="11"/>
      <c r="J23" s="155"/>
      <c r="K23" s="159"/>
      <c r="L23" s="145" t="s">
        <v>81</v>
      </c>
      <c r="M23" s="146"/>
      <c r="N23" s="17" t="s">
        <v>155</v>
      </c>
      <c r="O23" s="82">
        <v>28227</v>
      </c>
      <c r="P23" s="19">
        <v>30809</v>
      </c>
      <c r="Q23" s="83">
        <v>24865</v>
      </c>
    </row>
    <row r="24" spans="1:17" ht="26.25" customHeight="1" thickBot="1">
      <c r="A24" s="155"/>
      <c r="B24" s="145" t="s">
        <v>122</v>
      </c>
      <c r="C24" s="146"/>
      <c r="D24" s="146"/>
      <c r="E24" s="17"/>
      <c r="F24" s="98"/>
      <c r="G24" s="79"/>
      <c r="H24" s="99"/>
      <c r="I24" s="11"/>
      <c r="J24" s="156"/>
      <c r="K24" s="160" t="s">
        <v>83</v>
      </c>
      <c r="L24" s="161"/>
      <c r="M24" s="161"/>
      <c r="N24" s="34" t="s">
        <v>156</v>
      </c>
      <c r="O24" s="95">
        <f>O17-O20</f>
        <v>-21116</v>
      </c>
      <c r="P24" s="39">
        <f>P17-P20</f>
        <v>-23558</v>
      </c>
      <c r="Q24" s="68">
        <f>Q17-Q20</f>
        <v>-24176</v>
      </c>
    </row>
    <row r="25" spans="1:17" ht="26.25" customHeight="1" thickBot="1">
      <c r="A25" s="155"/>
      <c r="B25" s="145" t="s">
        <v>14</v>
      </c>
      <c r="C25" s="146"/>
      <c r="D25" s="146"/>
      <c r="E25" s="17"/>
      <c r="F25" s="98" t="s">
        <v>168</v>
      </c>
      <c r="G25" s="79" t="s">
        <v>168</v>
      </c>
      <c r="H25" s="99" t="s">
        <v>168</v>
      </c>
      <c r="I25" s="11"/>
      <c r="J25" s="151" t="s">
        <v>85</v>
      </c>
      <c r="K25" s="152"/>
      <c r="L25" s="152"/>
      <c r="M25" s="152"/>
      <c r="N25" s="7" t="s">
        <v>157</v>
      </c>
      <c r="O25" s="100">
        <f>O16+O24</f>
        <v>-2395</v>
      </c>
      <c r="P25" s="51">
        <f>P16+P24</f>
        <v>-13</v>
      </c>
      <c r="Q25" s="101">
        <f>Q16+Q24</f>
        <v>-1100</v>
      </c>
    </row>
    <row r="26" spans="1:17" ht="26.25" customHeight="1" thickBot="1">
      <c r="A26" s="155"/>
      <c r="B26" s="145" t="s">
        <v>15</v>
      </c>
      <c r="C26" s="146"/>
      <c r="D26" s="146"/>
      <c r="E26" s="17"/>
      <c r="F26" s="1">
        <v>2</v>
      </c>
      <c r="G26" s="24">
        <v>2</v>
      </c>
      <c r="H26" s="76">
        <v>2</v>
      </c>
      <c r="I26" s="11"/>
      <c r="J26" s="151" t="s">
        <v>40</v>
      </c>
      <c r="K26" s="152"/>
      <c r="L26" s="152"/>
      <c r="M26" s="152"/>
      <c r="N26" s="7" t="s">
        <v>53</v>
      </c>
      <c r="O26" s="63"/>
      <c r="P26" s="54"/>
      <c r="Q26" s="102"/>
    </row>
    <row r="27" spans="1:17" ht="26.25" customHeight="1" thickBot="1">
      <c r="A27" s="155"/>
      <c r="B27" s="178" t="s">
        <v>16</v>
      </c>
      <c r="C27" s="179"/>
      <c r="D27" s="16" t="s">
        <v>59</v>
      </c>
      <c r="E27" s="17"/>
      <c r="F27" s="89">
        <v>229</v>
      </c>
      <c r="G27" s="31">
        <v>229</v>
      </c>
      <c r="H27" s="90">
        <v>229</v>
      </c>
      <c r="I27" s="11"/>
      <c r="J27" s="151" t="s">
        <v>86</v>
      </c>
      <c r="K27" s="152"/>
      <c r="L27" s="152"/>
      <c r="M27" s="152"/>
      <c r="N27" s="7" t="s">
        <v>158</v>
      </c>
      <c r="O27" s="63">
        <v>4904</v>
      </c>
      <c r="P27" s="54">
        <v>2509</v>
      </c>
      <c r="Q27" s="102">
        <v>2497</v>
      </c>
    </row>
    <row r="28" spans="1:17" ht="26.25" customHeight="1" thickBot="1">
      <c r="A28" s="155"/>
      <c r="B28" s="178"/>
      <c r="C28" s="179"/>
      <c r="D28" s="16" t="s">
        <v>60</v>
      </c>
      <c r="E28" s="17"/>
      <c r="F28" s="89"/>
      <c r="G28" s="31"/>
      <c r="H28" s="90"/>
      <c r="I28" s="11"/>
      <c r="J28" s="151" t="s">
        <v>87</v>
      </c>
      <c r="K28" s="152"/>
      <c r="L28" s="152"/>
      <c r="M28" s="152"/>
      <c r="N28" s="7" t="s">
        <v>159</v>
      </c>
      <c r="O28" s="63"/>
      <c r="P28" s="54"/>
      <c r="Q28" s="102"/>
    </row>
    <row r="29" spans="1:17" ht="26.25" customHeight="1" thickBot="1">
      <c r="A29" s="155"/>
      <c r="B29" s="178" t="s">
        <v>17</v>
      </c>
      <c r="C29" s="179"/>
      <c r="D29" s="16" t="s">
        <v>59</v>
      </c>
      <c r="E29" s="17"/>
      <c r="F29" s="89">
        <v>229</v>
      </c>
      <c r="G29" s="31">
        <v>229</v>
      </c>
      <c r="H29" s="90">
        <v>229</v>
      </c>
      <c r="I29" s="11"/>
      <c r="J29" s="151" t="s">
        <v>88</v>
      </c>
      <c r="K29" s="152"/>
      <c r="L29" s="152"/>
      <c r="M29" s="152"/>
      <c r="N29" s="7" t="s">
        <v>160</v>
      </c>
      <c r="O29" s="100">
        <f>O25-O26+O27-O28</f>
        <v>2509</v>
      </c>
      <c r="P29" s="51">
        <f>P25-P26+P27-P28</f>
        <v>2496</v>
      </c>
      <c r="Q29" s="101">
        <f>Q25-Q26+Q27-Q28</f>
        <v>1397</v>
      </c>
    </row>
    <row r="30" spans="1:17" ht="26.25" customHeight="1" thickBot="1">
      <c r="A30" s="155"/>
      <c r="B30" s="178"/>
      <c r="C30" s="179"/>
      <c r="D30" s="16" t="s">
        <v>60</v>
      </c>
      <c r="E30" s="17"/>
      <c r="F30" s="89"/>
      <c r="G30" s="31"/>
      <c r="H30" s="90"/>
      <c r="I30" s="11"/>
      <c r="J30" s="151" t="s">
        <v>89</v>
      </c>
      <c r="K30" s="152"/>
      <c r="L30" s="152"/>
      <c r="M30" s="152"/>
      <c r="N30" s="7" t="s">
        <v>161</v>
      </c>
      <c r="O30" s="63"/>
      <c r="P30" s="54"/>
      <c r="Q30" s="102"/>
    </row>
    <row r="31" spans="1:17" ht="26.25" customHeight="1" thickBot="1">
      <c r="A31" s="155"/>
      <c r="B31" s="176" t="s">
        <v>61</v>
      </c>
      <c r="C31" s="177"/>
      <c r="D31" s="177"/>
      <c r="E31" s="17"/>
      <c r="F31" s="89">
        <v>190</v>
      </c>
      <c r="G31" s="31">
        <v>190</v>
      </c>
      <c r="H31" s="90">
        <v>195</v>
      </c>
      <c r="I31" s="11"/>
      <c r="J31" s="151" t="s">
        <v>90</v>
      </c>
      <c r="K31" s="152"/>
      <c r="L31" s="152"/>
      <c r="M31" s="152"/>
      <c r="N31" s="7" t="s">
        <v>162</v>
      </c>
      <c r="O31" s="100">
        <f>O29-O30</f>
        <v>2509</v>
      </c>
      <c r="P31" s="51">
        <f>P29-P30</f>
        <v>2496</v>
      </c>
      <c r="Q31" s="101">
        <f>Q29-Q30</f>
        <v>1397</v>
      </c>
    </row>
    <row r="32" spans="1:17" ht="26.25" customHeight="1" thickBot="1">
      <c r="A32" s="155"/>
      <c r="B32" s="145" t="s">
        <v>116</v>
      </c>
      <c r="C32" s="146"/>
      <c r="D32" s="146"/>
      <c r="E32" s="17"/>
      <c r="F32" s="89">
        <v>69577</v>
      </c>
      <c r="G32" s="31">
        <v>69803</v>
      </c>
      <c r="H32" s="90">
        <v>70958</v>
      </c>
      <c r="I32" s="11"/>
      <c r="J32" s="151" t="s">
        <v>120</v>
      </c>
      <c r="K32" s="152"/>
      <c r="L32" s="152"/>
      <c r="M32" s="152"/>
      <c r="N32" s="7"/>
      <c r="O32" s="103">
        <f>IF(O5=0,0,O5/(O11+O23))</f>
        <v>0.8388431153154986</v>
      </c>
      <c r="P32" s="60">
        <f>IF(P5=0,0,P5/(P11+P23))</f>
        <v>0.878753484335097</v>
      </c>
      <c r="Q32" s="61">
        <f>IF(Q5=0,0,Q5/(Q11+Q23))</f>
        <v>0.9669285516221462</v>
      </c>
    </row>
    <row r="33" spans="1:17" ht="26.25" customHeight="1" thickBot="1">
      <c r="A33" s="155"/>
      <c r="B33" s="135" t="s">
        <v>100</v>
      </c>
      <c r="C33" s="145" t="s">
        <v>117</v>
      </c>
      <c r="D33" s="146"/>
      <c r="E33" s="17"/>
      <c r="F33" s="89"/>
      <c r="G33" s="31"/>
      <c r="H33" s="90"/>
      <c r="I33" s="11"/>
      <c r="J33" s="151" t="s">
        <v>121</v>
      </c>
      <c r="K33" s="152"/>
      <c r="L33" s="152"/>
      <c r="M33" s="152"/>
      <c r="N33" s="7"/>
      <c r="O33" s="103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155"/>
      <c r="B34" s="135"/>
      <c r="C34" s="145" t="s">
        <v>118</v>
      </c>
      <c r="D34" s="146"/>
      <c r="E34" s="17" t="s">
        <v>163</v>
      </c>
      <c r="F34" s="89">
        <v>69577</v>
      </c>
      <c r="G34" s="31">
        <v>69803</v>
      </c>
      <c r="H34" s="90">
        <v>70958</v>
      </c>
      <c r="I34" s="11"/>
      <c r="J34" s="151" t="s">
        <v>99</v>
      </c>
      <c r="K34" s="152"/>
      <c r="L34" s="152"/>
      <c r="M34" s="152"/>
      <c r="N34" s="7"/>
      <c r="O34" s="63">
        <v>47615</v>
      </c>
      <c r="P34" s="54">
        <v>50951</v>
      </c>
      <c r="Q34" s="102">
        <v>43905</v>
      </c>
    </row>
    <row r="35" spans="1:17" ht="26.25" customHeight="1" thickBot="1">
      <c r="A35" s="155"/>
      <c r="B35" s="145" t="s">
        <v>119</v>
      </c>
      <c r="C35" s="146"/>
      <c r="D35" s="146"/>
      <c r="E35" s="17" t="s">
        <v>164</v>
      </c>
      <c r="F35" s="89">
        <v>69577</v>
      </c>
      <c r="G35" s="31">
        <v>69803</v>
      </c>
      <c r="H35" s="90">
        <v>70958</v>
      </c>
      <c r="I35" s="11"/>
      <c r="J35" s="147" t="s">
        <v>165</v>
      </c>
      <c r="K35" s="148"/>
      <c r="L35" s="149" t="s">
        <v>39</v>
      </c>
      <c r="M35" s="150"/>
      <c r="N35" s="7"/>
      <c r="O35" s="63">
        <v>40147</v>
      </c>
      <c r="P35" s="54">
        <v>42183</v>
      </c>
      <c r="Q35" s="102">
        <v>35682</v>
      </c>
    </row>
    <row r="36" spans="1:17" ht="26.25" customHeight="1" thickBot="1">
      <c r="A36" s="156"/>
      <c r="B36" s="160" t="s">
        <v>18</v>
      </c>
      <c r="C36" s="161"/>
      <c r="D36" s="161"/>
      <c r="E36" s="34"/>
      <c r="F36" s="104">
        <f>IF(F35=0,0,F35/F34)</f>
        <v>1</v>
      </c>
      <c r="G36" s="65">
        <f>IF(G35=0,0,G35/G34)</f>
        <v>1</v>
      </c>
      <c r="H36" s="105">
        <f>IF(H35=0,0,H35/H34)</f>
        <v>1</v>
      </c>
      <c r="I36" s="11"/>
      <c r="J36" s="151" t="s">
        <v>102</v>
      </c>
      <c r="K36" s="152"/>
      <c r="L36" s="152"/>
      <c r="M36" s="152"/>
      <c r="N36" s="7"/>
      <c r="O36" s="63">
        <v>610388</v>
      </c>
      <c r="P36" s="54">
        <v>579579</v>
      </c>
      <c r="Q36" s="102">
        <v>554714</v>
      </c>
    </row>
    <row r="37" spans="1:17" ht="26.25" customHeight="1">
      <c r="A37" s="166" t="s">
        <v>46</v>
      </c>
      <c r="B37" s="169" t="s">
        <v>19</v>
      </c>
      <c r="C37" s="144"/>
      <c r="D37" s="144"/>
      <c r="E37" s="12"/>
      <c r="F37" s="93"/>
      <c r="G37" s="22"/>
      <c r="H37" s="85"/>
      <c r="I37" s="11"/>
      <c r="J37" s="67"/>
      <c r="K37" s="67"/>
      <c r="L37" s="67"/>
      <c r="M37" s="67"/>
      <c r="N37" s="67"/>
      <c r="O37" s="67"/>
      <c r="P37" s="67"/>
      <c r="Q37" s="67"/>
    </row>
    <row r="38" spans="1:9" ht="26.25" customHeight="1">
      <c r="A38" s="167"/>
      <c r="B38" s="145" t="s">
        <v>20</v>
      </c>
      <c r="C38" s="146"/>
      <c r="D38" s="146"/>
      <c r="E38" s="17"/>
      <c r="F38" s="1">
        <v>25950</v>
      </c>
      <c r="G38" s="24">
        <v>24979</v>
      </c>
      <c r="H38" s="76">
        <v>18413</v>
      </c>
      <c r="I38" s="11"/>
    </row>
    <row r="39" spans="1:9" ht="26.25" customHeight="1">
      <c r="A39" s="167"/>
      <c r="B39" s="135" t="s">
        <v>166</v>
      </c>
      <c r="C39" s="145" t="s">
        <v>21</v>
      </c>
      <c r="D39" s="146"/>
      <c r="E39" s="17"/>
      <c r="F39" s="1">
        <v>18839</v>
      </c>
      <c r="G39" s="24">
        <v>17728</v>
      </c>
      <c r="H39" s="76">
        <v>18413</v>
      </c>
      <c r="I39" s="11"/>
    </row>
    <row r="40" spans="1:9" ht="26.25" customHeight="1">
      <c r="A40" s="167"/>
      <c r="B40" s="135"/>
      <c r="C40" s="145" t="s">
        <v>22</v>
      </c>
      <c r="D40" s="146"/>
      <c r="E40" s="17"/>
      <c r="F40" s="1">
        <v>7111</v>
      </c>
      <c r="G40" s="24">
        <v>7251</v>
      </c>
      <c r="H40" s="76">
        <v>0</v>
      </c>
      <c r="I40" s="11"/>
    </row>
    <row r="41" spans="1:9" ht="26.25" customHeight="1">
      <c r="A41" s="167"/>
      <c r="B41" s="145" t="s">
        <v>23</v>
      </c>
      <c r="C41" s="146"/>
      <c r="D41" s="146"/>
      <c r="E41" s="17"/>
      <c r="F41" s="1">
        <v>33036</v>
      </c>
      <c r="G41" s="24">
        <v>34932</v>
      </c>
      <c r="H41" s="76">
        <v>35682</v>
      </c>
      <c r="I41" s="11"/>
    </row>
    <row r="42" spans="1:9" ht="26.25" customHeight="1" thickBot="1">
      <c r="A42" s="168"/>
      <c r="B42" s="160" t="s">
        <v>24</v>
      </c>
      <c r="C42" s="161"/>
      <c r="D42" s="161"/>
      <c r="E42" s="34"/>
      <c r="F42" s="95">
        <f>F37+F38+F41</f>
        <v>58986</v>
      </c>
      <c r="G42" s="39">
        <f>G37+G38+G41</f>
        <v>59911</v>
      </c>
      <c r="H42" s="68">
        <f>H37+H38+H41</f>
        <v>54095</v>
      </c>
      <c r="I42" s="11"/>
    </row>
    <row r="43" spans="1:9" ht="26.25" customHeight="1">
      <c r="A43" s="166" t="s">
        <v>47</v>
      </c>
      <c r="B43" s="173" t="s">
        <v>49</v>
      </c>
      <c r="C43" s="169" t="s">
        <v>25</v>
      </c>
      <c r="D43" s="144"/>
      <c r="E43" s="12"/>
      <c r="F43" s="110" t="s">
        <v>169</v>
      </c>
      <c r="G43" s="111" t="s">
        <v>169</v>
      </c>
      <c r="H43" s="112" t="s">
        <v>169</v>
      </c>
      <c r="I43" s="11"/>
    </row>
    <row r="44" spans="1:9" ht="26.25" customHeight="1">
      <c r="A44" s="167"/>
      <c r="B44" s="174"/>
      <c r="C44" s="145" t="s">
        <v>62</v>
      </c>
      <c r="D44" s="146"/>
      <c r="E44" s="17"/>
      <c r="F44" s="1">
        <v>3675</v>
      </c>
      <c r="G44" s="24">
        <v>3675</v>
      </c>
      <c r="H44" s="76">
        <v>3675</v>
      </c>
      <c r="I44" s="11"/>
    </row>
    <row r="45" spans="1:9" ht="26.25" customHeight="1">
      <c r="A45" s="167"/>
      <c r="B45" s="174"/>
      <c r="C45" s="145" t="s">
        <v>26</v>
      </c>
      <c r="D45" s="146"/>
      <c r="E45" s="17"/>
      <c r="F45" s="107">
        <v>36617</v>
      </c>
      <c r="G45" s="70">
        <v>36617</v>
      </c>
      <c r="H45" s="108">
        <v>36617</v>
      </c>
      <c r="I45" s="11"/>
    </row>
    <row r="46" spans="1:9" ht="26.25" customHeight="1">
      <c r="A46" s="167"/>
      <c r="B46" s="174"/>
      <c r="C46" s="145" t="s">
        <v>63</v>
      </c>
      <c r="D46" s="146"/>
      <c r="E46" s="17"/>
      <c r="F46" s="89">
        <v>128.3</v>
      </c>
      <c r="G46" s="31">
        <v>127.3</v>
      </c>
      <c r="H46" s="90">
        <v>125.1</v>
      </c>
      <c r="I46" s="11"/>
    </row>
    <row r="47" spans="1:9" ht="26.25" customHeight="1">
      <c r="A47" s="167"/>
      <c r="B47" s="174"/>
      <c r="C47" s="145" t="s">
        <v>64</v>
      </c>
      <c r="D47" s="146"/>
      <c r="E47" s="17"/>
      <c r="F47" s="89">
        <v>373</v>
      </c>
      <c r="G47" s="31">
        <v>357.9</v>
      </c>
      <c r="H47" s="90">
        <v>259.5</v>
      </c>
      <c r="I47" s="11"/>
    </row>
    <row r="48" spans="1:9" ht="26.25" customHeight="1">
      <c r="A48" s="167"/>
      <c r="B48" s="174"/>
      <c r="C48" s="135" t="s">
        <v>167</v>
      </c>
      <c r="D48" s="16" t="s">
        <v>65</v>
      </c>
      <c r="E48" s="17"/>
      <c r="F48" s="89">
        <v>270.8</v>
      </c>
      <c r="G48" s="31">
        <v>254</v>
      </c>
      <c r="H48" s="90">
        <v>259.5</v>
      </c>
      <c r="I48" s="11"/>
    </row>
    <row r="49" spans="1:9" ht="26.25" customHeight="1">
      <c r="A49" s="167"/>
      <c r="B49" s="175"/>
      <c r="C49" s="135"/>
      <c r="D49" s="16" t="s">
        <v>66</v>
      </c>
      <c r="E49" s="17"/>
      <c r="F49" s="89">
        <v>102.2</v>
      </c>
      <c r="G49" s="31">
        <v>103.9</v>
      </c>
      <c r="H49" s="90">
        <v>0</v>
      </c>
      <c r="I49" s="11"/>
    </row>
    <row r="50" spans="1:9" ht="26.25" customHeight="1">
      <c r="A50" s="167"/>
      <c r="B50" s="170" t="s">
        <v>42</v>
      </c>
      <c r="C50" s="171"/>
      <c r="D50" s="16" t="s">
        <v>27</v>
      </c>
      <c r="E50" s="17"/>
      <c r="F50" s="89">
        <v>3.9</v>
      </c>
      <c r="G50" s="31">
        <v>3.9</v>
      </c>
      <c r="H50" s="90">
        <v>3.9</v>
      </c>
      <c r="I50" s="11"/>
    </row>
    <row r="51" spans="1:9" ht="26.25" customHeight="1">
      <c r="A51" s="167"/>
      <c r="B51" s="172"/>
      <c r="C51" s="136"/>
      <c r="D51" s="16" t="s">
        <v>129</v>
      </c>
      <c r="E51" s="17"/>
      <c r="F51" s="1">
        <v>200000</v>
      </c>
      <c r="G51" s="24">
        <v>200000</v>
      </c>
      <c r="H51" s="76">
        <v>200000</v>
      </c>
      <c r="I51" s="11"/>
    </row>
    <row r="52" spans="1:9" ht="26.25" customHeight="1" thickBot="1">
      <c r="A52" s="168"/>
      <c r="B52" s="137"/>
      <c r="C52" s="138"/>
      <c r="D52" s="33" t="s">
        <v>28</v>
      </c>
      <c r="E52" s="34"/>
      <c r="F52" s="109">
        <v>36617</v>
      </c>
      <c r="G52" s="73">
        <v>36617</v>
      </c>
      <c r="H52" s="77">
        <v>36617</v>
      </c>
      <c r="I52" s="11"/>
    </row>
    <row r="53" spans="1:9" ht="26.25" customHeight="1">
      <c r="A53" s="166" t="s">
        <v>29</v>
      </c>
      <c r="B53" s="169" t="s">
        <v>30</v>
      </c>
      <c r="C53" s="144"/>
      <c r="D53" s="144"/>
      <c r="E53" s="12"/>
      <c r="F53" s="93">
        <v>1</v>
      </c>
      <c r="G53" s="22">
        <v>1</v>
      </c>
      <c r="H53" s="85">
        <v>1</v>
      </c>
      <c r="I53" s="11"/>
    </row>
    <row r="54" spans="1:9" ht="26.25" customHeight="1">
      <c r="A54" s="167"/>
      <c r="B54" s="145" t="s">
        <v>31</v>
      </c>
      <c r="C54" s="146"/>
      <c r="D54" s="146"/>
      <c r="E54" s="17"/>
      <c r="F54" s="1"/>
      <c r="G54" s="24"/>
      <c r="H54" s="76"/>
      <c r="I54" s="11"/>
    </row>
    <row r="55" spans="1:8" ht="26.25" customHeight="1" thickBot="1">
      <c r="A55" s="168"/>
      <c r="B55" s="160" t="s">
        <v>32</v>
      </c>
      <c r="C55" s="161"/>
      <c r="D55" s="161"/>
      <c r="E55" s="34"/>
      <c r="F55" s="95">
        <f>F53+F54</f>
        <v>1</v>
      </c>
      <c r="G55" s="39">
        <f>G53+G54</f>
        <v>1</v>
      </c>
      <c r="H55" s="68">
        <f>H53+H54</f>
        <v>1</v>
      </c>
    </row>
  </sheetData>
  <sheetProtection/>
  <mergeCells count="96"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J36:M36"/>
    <mergeCell ref="J28:M28"/>
    <mergeCell ref="J29:M29"/>
    <mergeCell ref="J30:M30"/>
    <mergeCell ref="J31:M31"/>
    <mergeCell ref="J32:M32"/>
    <mergeCell ref="J33:M33"/>
    <mergeCell ref="J34:M34"/>
    <mergeCell ref="J17:J24"/>
    <mergeCell ref="K21:K23"/>
    <mergeCell ref="K17:M17"/>
    <mergeCell ref="K18:K19"/>
    <mergeCell ref="L23:M23"/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L10:M10"/>
    <mergeCell ref="K11:M11"/>
    <mergeCell ref="K20:M20"/>
    <mergeCell ref="L21:M21"/>
    <mergeCell ref="B41:D41"/>
    <mergeCell ref="A37:A42"/>
    <mergeCell ref="B37:D37"/>
    <mergeCell ref="B38:D38"/>
    <mergeCell ref="B39:B40"/>
    <mergeCell ref="C39:D39"/>
    <mergeCell ref="B42:D42"/>
    <mergeCell ref="C40:D40"/>
    <mergeCell ref="B35:D35"/>
    <mergeCell ref="B36:D36"/>
    <mergeCell ref="B33:B34"/>
    <mergeCell ref="C33:D33"/>
    <mergeCell ref="C34:D34"/>
    <mergeCell ref="B25:D25"/>
    <mergeCell ref="B24:D24"/>
    <mergeCell ref="B31:D31"/>
    <mergeCell ref="B32:D32"/>
    <mergeCell ref="B29:C30"/>
    <mergeCell ref="B26:D26"/>
    <mergeCell ref="B27:C28"/>
    <mergeCell ref="C18:D18"/>
    <mergeCell ref="C19:D19"/>
    <mergeCell ref="C20:D20"/>
    <mergeCell ref="B21:D21"/>
    <mergeCell ref="B17:B20"/>
    <mergeCell ref="C17:D17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55"/>
  <sheetViews>
    <sheetView showZeros="0" view="pageBreakPreview" zoomScale="80" zoomScaleNormal="75" zoomScaleSheetLayoutView="80" workbookViewId="0" topLeftCell="A1">
      <selection activeCell="F3" sqref="F3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153" t="s">
        <v>131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210</v>
      </c>
      <c r="P3" s="4" t="s">
        <v>0</v>
      </c>
    </row>
    <row r="4" spans="1:17" ht="26.25" customHeight="1" thickBot="1">
      <c r="A4" s="151" t="s">
        <v>50</v>
      </c>
      <c r="B4" s="152"/>
      <c r="C4" s="152"/>
      <c r="D4" s="152"/>
      <c r="E4" s="7"/>
      <c r="F4" s="8" t="s">
        <v>123</v>
      </c>
      <c r="G4" s="9" t="s">
        <v>124</v>
      </c>
      <c r="H4" s="10" t="s">
        <v>130</v>
      </c>
      <c r="I4" s="11"/>
      <c r="J4" s="151" t="s">
        <v>50</v>
      </c>
      <c r="K4" s="152"/>
      <c r="L4" s="152"/>
      <c r="M4" s="152"/>
      <c r="N4" s="7"/>
      <c r="O4" s="8" t="s">
        <v>123</v>
      </c>
      <c r="P4" s="9" t="s">
        <v>124</v>
      </c>
      <c r="Q4" s="10" t="s">
        <v>130</v>
      </c>
    </row>
    <row r="5" spans="1:17" ht="26.25" customHeight="1" thickBot="1">
      <c r="A5" s="151" t="s">
        <v>1</v>
      </c>
      <c r="B5" s="152"/>
      <c r="C5" s="152"/>
      <c r="D5" s="152"/>
      <c r="E5" s="7"/>
      <c r="F5" s="180">
        <v>31768</v>
      </c>
      <c r="G5" s="181"/>
      <c r="H5" s="182"/>
      <c r="I5" s="11"/>
      <c r="J5" s="154" t="s">
        <v>48</v>
      </c>
      <c r="K5" s="144" t="s">
        <v>69</v>
      </c>
      <c r="L5" s="144"/>
      <c r="M5" s="144"/>
      <c r="N5" s="12" t="s">
        <v>139</v>
      </c>
      <c r="O5" s="81">
        <v>82475</v>
      </c>
      <c r="P5" s="42">
        <v>94228</v>
      </c>
      <c r="Q5" s="15">
        <v>84970</v>
      </c>
    </row>
    <row r="6" spans="1:17" ht="26.25" customHeight="1" thickBot="1">
      <c r="A6" s="151" t="s">
        <v>91</v>
      </c>
      <c r="B6" s="152"/>
      <c r="C6" s="152"/>
      <c r="D6" s="152"/>
      <c r="E6" s="7"/>
      <c r="F6" s="180">
        <v>33198</v>
      </c>
      <c r="G6" s="181"/>
      <c r="H6" s="182"/>
      <c r="I6" s="11"/>
      <c r="J6" s="155"/>
      <c r="K6" s="157" t="s">
        <v>140</v>
      </c>
      <c r="L6" s="145" t="s">
        <v>57</v>
      </c>
      <c r="M6" s="146"/>
      <c r="N6" s="17" t="s">
        <v>141</v>
      </c>
      <c r="O6" s="82">
        <v>35527</v>
      </c>
      <c r="P6" s="19">
        <v>35087</v>
      </c>
      <c r="Q6" s="83">
        <v>35149</v>
      </c>
    </row>
    <row r="7" spans="1:17" ht="26.25" customHeight="1">
      <c r="A7" s="154" t="s">
        <v>43</v>
      </c>
      <c r="B7" s="169" t="s">
        <v>54</v>
      </c>
      <c r="C7" s="144"/>
      <c r="D7" s="144"/>
      <c r="E7" s="12" t="s">
        <v>142</v>
      </c>
      <c r="F7" s="84">
        <v>12381</v>
      </c>
      <c r="G7" s="22">
        <v>12492</v>
      </c>
      <c r="H7" s="85">
        <v>12550</v>
      </c>
      <c r="I7" s="11"/>
      <c r="J7" s="155"/>
      <c r="K7" s="158"/>
      <c r="L7" s="157" t="s">
        <v>143</v>
      </c>
      <c r="M7" s="16" t="s">
        <v>34</v>
      </c>
      <c r="N7" s="17"/>
      <c r="O7" s="82">
        <v>35527</v>
      </c>
      <c r="P7" s="19">
        <v>35087</v>
      </c>
      <c r="Q7" s="83">
        <v>35149</v>
      </c>
    </row>
    <row r="8" spans="1:17" ht="26.25" customHeight="1">
      <c r="A8" s="155"/>
      <c r="B8" s="145" t="s">
        <v>2</v>
      </c>
      <c r="C8" s="146"/>
      <c r="D8" s="146"/>
      <c r="E8" s="17"/>
      <c r="F8" s="1">
        <v>3920</v>
      </c>
      <c r="G8" s="24">
        <v>3199</v>
      </c>
      <c r="H8" s="76">
        <v>2618</v>
      </c>
      <c r="I8" s="25"/>
      <c r="J8" s="155"/>
      <c r="K8" s="158"/>
      <c r="L8" s="158"/>
      <c r="M8" s="16" t="s">
        <v>35</v>
      </c>
      <c r="N8" s="17"/>
      <c r="O8" s="82"/>
      <c r="P8" s="19"/>
      <c r="Q8" s="83"/>
    </row>
    <row r="9" spans="1:17" ht="26.25" customHeight="1">
      <c r="A9" s="155"/>
      <c r="B9" s="145" t="s">
        <v>55</v>
      </c>
      <c r="C9" s="146"/>
      <c r="D9" s="146"/>
      <c r="E9" s="17" t="s">
        <v>144</v>
      </c>
      <c r="F9" s="1">
        <v>3920</v>
      </c>
      <c r="G9" s="24">
        <v>3199</v>
      </c>
      <c r="H9" s="76">
        <v>2618</v>
      </c>
      <c r="I9" s="11"/>
      <c r="J9" s="155"/>
      <c r="K9" s="158"/>
      <c r="L9" s="159"/>
      <c r="M9" s="16" t="s">
        <v>36</v>
      </c>
      <c r="N9" s="17" t="s">
        <v>145</v>
      </c>
      <c r="O9" s="82"/>
      <c r="P9" s="19"/>
      <c r="Q9" s="83"/>
    </row>
    <row r="10" spans="1:17" ht="26.25" customHeight="1">
      <c r="A10" s="155"/>
      <c r="B10" s="145" t="s">
        <v>56</v>
      </c>
      <c r="C10" s="146"/>
      <c r="D10" s="146"/>
      <c r="E10" s="17" t="s">
        <v>52</v>
      </c>
      <c r="F10" s="86">
        <f>IF(F9=0,0,F9/F7)</f>
        <v>0.31661416686858895</v>
      </c>
      <c r="G10" s="27">
        <f>IF(G9=0,0,G9/G7)</f>
        <v>0.2560838936919629</v>
      </c>
      <c r="H10" s="87">
        <f>IF(H9=0,0,H9/H7)</f>
        <v>0.20860557768924304</v>
      </c>
      <c r="I10" s="11"/>
      <c r="J10" s="155"/>
      <c r="K10" s="159"/>
      <c r="L10" s="162" t="s">
        <v>71</v>
      </c>
      <c r="M10" s="163"/>
      <c r="N10" s="29"/>
      <c r="O10" s="82">
        <v>46882</v>
      </c>
      <c r="P10" s="19">
        <v>59124</v>
      </c>
      <c r="Q10" s="83">
        <v>47807</v>
      </c>
    </row>
    <row r="11" spans="1:17" ht="26.25" customHeight="1">
      <c r="A11" s="155"/>
      <c r="B11" s="145" t="s">
        <v>3</v>
      </c>
      <c r="C11" s="146"/>
      <c r="D11" s="146"/>
      <c r="E11" s="17" t="s">
        <v>146</v>
      </c>
      <c r="F11" s="1">
        <v>3194</v>
      </c>
      <c r="G11" s="24">
        <v>2843</v>
      </c>
      <c r="H11" s="76">
        <v>2618</v>
      </c>
      <c r="I11" s="11"/>
      <c r="J11" s="155"/>
      <c r="K11" s="146" t="s">
        <v>72</v>
      </c>
      <c r="L11" s="146"/>
      <c r="M11" s="146"/>
      <c r="N11" s="17" t="s">
        <v>211</v>
      </c>
      <c r="O11" s="88">
        <v>66395</v>
      </c>
      <c r="P11" s="19">
        <v>73457</v>
      </c>
      <c r="Q11" s="83">
        <v>57004</v>
      </c>
    </row>
    <row r="12" spans="1:17" ht="26.25" customHeight="1">
      <c r="A12" s="155"/>
      <c r="B12" s="145" t="s">
        <v>68</v>
      </c>
      <c r="C12" s="146"/>
      <c r="D12" s="146"/>
      <c r="E12" s="17" t="s">
        <v>148</v>
      </c>
      <c r="F12" s="86">
        <f>IF(F11=0,0,F11/F9)</f>
        <v>0.814795918367347</v>
      </c>
      <c r="G12" s="27">
        <f>IF(G11=0,0,G11/G9)</f>
        <v>0.888715223507346</v>
      </c>
      <c r="H12" s="87">
        <f>IF(H11=0,0,H11/H9)</f>
        <v>1</v>
      </c>
      <c r="I12" s="11"/>
      <c r="J12" s="155"/>
      <c r="K12" s="157" t="s">
        <v>149</v>
      </c>
      <c r="L12" s="145" t="s">
        <v>58</v>
      </c>
      <c r="M12" s="146"/>
      <c r="N12" s="17"/>
      <c r="O12" s="82">
        <v>43625</v>
      </c>
      <c r="P12" s="19">
        <v>51909</v>
      </c>
      <c r="Q12" s="83">
        <v>36755</v>
      </c>
    </row>
    <row r="13" spans="1:17" ht="26.25" customHeight="1">
      <c r="A13" s="155"/>
      <c r="B13" s="145" t="s">
        <v>4</v>
      </c>
      <c r="C13" s="146"/>
      <c r="D13" s="146"/>
      <c r="E13" s="17"/>
      <c r="F13" s="89"/>
      <c r="G13" s="31"/>
      <c r="H13" s="90"/>
      <c r="I13" s="11"/>
      <c r="J13" s="155"/>
      <c r="K13" s="158"/>
      <c r="L13" s="157" t="s">
        <v>150</v>
      </c>
      <c r="M13" s="16" t="s">
        <v>33</v>
      </c>
      <c r="N13" s="17"/>
      <c r="O13" s="82">
        <v>4708</v>
      </c>
      <c r="P13" s="19">
        <v>4751</v>
      </c>
      <c r="Q13" s="83">
        <v>4806</v>
      </c>
    </row>
    <row r="14" spans="1:17" ht="26.25" customHeight="1">
      <c r="A14" s="155"/>
      <c r="B14" s="145" t="s">
        <v>5</v>
      </c>
      <c r="C14" s="146"/>
      <c r="D14" s="146"/>
      <c r="E14" s="17"/>
      <c r="F14" s="89">
        <v>460</v>
      </c>
      <c r="G14" s="31">
        <v>460</v>
      </c>
      <c r="H14" s="90">
        <v>460</v>
      </c>
      <c r="I14" s="11"/>
      <c r="J14" s="155"/>
      <c r="K14" s="158"/>
      <c r="L14" s="159"/>
      <c r="M14" s="16" t="s">
        <v>37</v>
      </c>
      <c r="N14" s="17"/>
      <c r="O14" s="82"/>
      <c r="P14" s="19"/>
      <c r="Q14" s="83"/>
    </row>
    <row r="15" spans="1:17" ht="26.25" customHeight="1" thickBot="1">
      <c r="A15" s="156"/>
      <c r="B15" s="160" t="s">
        <v>103</v>
      </c>
      <c r="C15" s="161"/>
      <c r="D15" s="161"/>
      <c r="E15" s="34"/>
      <c r="F15" s="91">
        <v>460</v>
      </c>
      <c r="G15" s="36">
        <v>460</v>
      </c>
      <c r="H15" s="92">
        <v>460</v>
      </c>
      <c r="I15" s="11"/>
      <c r="J15" s="155"/>
      <c r="K15" s="159"/>
      <c r="L15" s="162" t="s">
        <v>38</v>
      </c>
      <c r="M15" s="163"/>
      <c r="N15" s="29"/>
      <c r="O15" s="82">
        <v>22770</v>
      </c>
      <c r="P15" s="19">
        <v>21548</v>
      </c>
      <c r="Q15" s="83">
        <v>20249</v>
      </c>
    </row>
    <row r="16" spans="1:17" ht="26.25" customHeight="1" thickBot="1">
      <c r="A16" s="166" t="s">
        <v>44</v>
      </c>
      <c r="B16" s="169" t="s">
        <v>6</v>
      </c>
      <c r="C16" s="144"/>
      <c r="D16" s="144"/>
      <c r="E16" s="12"/>
      <c r="F16" s="93">
        <v>4257369</v>
      </c>
      <c r="G16" s="22">
        <v>4257369</v>
      </c>
      <c r="H16" s="85">
        <v>4257369</v>
      </c>
      <c r="I16" s="11"/>
      <c r="J16" s="156"/>
      <c r="K16" s="160" t="s">
        <v>73</v>
      </c>
      <c r="L16" s="161"/>
      <c r="M16" s="161"/>
      <c r="N16" s="34" t="s">
        <v>151</v>
      </c>
      <c r="O16" s="94">
        <f>O5-O11</f>
        <v>16080</v>
      </c>
      <c r="P16" s="39">
        <f>P5-P11</f>
        <v>20771</v>
      </c>
      <c r="Q16" s="68">
        <f>Q5-Q11</f>
        <v>27966</v>
      </c>
    </row>
    <row r="17" spans="1:17" ht="26.25" customHeight="1">
      <c r="A17" s="167"/>
      <c r="B17" s="135" t="s">
        <v>7</v>
      </c>
      <c r="C17" s="145" t="s">
        <v>8</v>
      </c>
      <c r="D17" s="146"/>
      <c r="E17" s="17"/>
      <c r="F17" s="1">
        <v>2049931</v>
      </c>
      <c r="G17" s="24">
        <v>2049931</v>
      </c>
      <c r="H17" s="76">
        <v>2049931</v>
      </c>
      <c r="I17" s="11"/>
      <c r="J17" s="154" t="s">
        <v>75</v>
      </c>
      <c r="K17" s="164" t="s">
        <v>76</v>
      </c>
      <c r="L17" s="165"/>
      <c r="M17" s="165"/>
      <c r="N17" s="12" t="s">
        <v>152</v>
      </c>
      <c r="O17" s="81">
        <v>13239</v>
      </c>
      <c r="P17" s="42">
        <v>16512</v>
      </c>
      <c r="Q17" s="15">
        <v>10419</v>
      </c>
    </row>
    <row r="18" spans="1:17" ht="26.25" customHeight="1">
      <c r="A18" s="167"/>
      <c r="B18" s="135"/>
      <c r="C18" s="145" t="s">
        <v>9</v>
      </c>
      <c r="D18" s="146"/>
      <c r="E18" s="17"/>
      <c r="F18" s="1">
        <v>961300</v>
      </c>
      <c r="G18" s="24">
        <v>961300</v>
      </c>
      <c r="H18" s="76">
        <v>961300</v>
      </c>
      <c r="I18" s="11"/>
      <c r="J18" s="155"/>
      <c r="K18" s="157" t="s">
        <v>150</v>
      </c>
      <c r="L18" s="145" t="s">
        <v>92</v>
      </c>
      <c r="M18" s="146"/>
      <c r="N18" s="17"/>
      <c r="O18" s="82"/>
      <c r="P18" s="19"/>
      <c r="Q18" s="83"/>
    </row>
    <row r="19" spans="1:17" ht="26.25" customHeight="1">
      <c r="A19" s="167"/>
      <c r="B19" s="135"/>
      <c r="C19" s="145" t="s">
        <v>10</v>
      </c>
      <c r="D19" s="146"/>
      <c r="E19" s="17"/>
      <c r="F19" s="1">
        <v>322586</v>
      </c>
      <c r="G19" s="24">
        <v>322586</v>
      </c>
      <c r="H19" s="76">
        <v>322586</v>
      </c>
      <c r="I19" s="11"/>
      <c r="J19" s="155"/>
      <c r="K19" s="159"/>
      <c r="L19" s="145" t="s">
        <v>71</v>
      </c>
      <c r="M19" s="146"/>
      <c r="N19" s="17"/>
      <c r="O19" s="88">
        <v>6339</v>
      </c>
      <c r="P19" s="19">
        <v>8062</v>
      </c>
      <c r="Q19" s="83">
        <v>6519</v>
      </c>
    </row>
    <row r="20" spans="1:17" ht="26.25" customHeight="1">
      <c r="A20" s="167"/>
      <c r="B20" s="135"/>
      <c r="C20" s="145" t="s">
        <v>11</v>
      </c>
      <c r="D20" s="146"/>
      <c r="E20" s="17"/>
      <c r="F20" s="1">
        <v>923552</v>
      </c>
      <c r="G20" s="24">
        <v>923552</v>
      </c>
      <c r="H20" s="76">
        <v>923552</v>
      </c>
      <c r="I20" s="11"/>
      <c r="J20" s="155"/>
      <c r="K20" s="145" t="s">
        <v>78</v>
      </c>
      <c r="L20" s="146"/>
      <c r="M20" s="146"/>
      <c r="N20" s="44" t="s">
        <v>153</v>
      </c>
      <c r="O20" s="82">
        <v>32212</v>
      </c>
      <c r="P20" s="19">
        <v>34879</v>
      </c>
      <c r="Q20" s="83">
        <v>36184</v>
      </c>
    </row>
    <row r="21" spans="1:17" ht="26.25" customHeight="1" thickBot="1">
      <c r="A21" s="168"/>
      <c r="B21" s="160" t="s">
        <v>12</v>
      </c>
      <c r="C21" s="161"/>
      <c r="D21" s="161"/>
      <c r="E21" s="34"/>
      <c r="F21" s="95">
        <v>4039161</v>
      </c>
      <c r="G21" s="39">
        <v>4039161</v>
      </c>
      <c r="H21" s="68">
        <v>4039161</v>
      </c>
      <c r="I21" s="11"/>
      <c r="J21" s="155"/>
      <c r="K21" s="157" t="s">
        <v>154</v>
      </c>
      <c r="L21" s="145" t="s">
        <v>80</v>
      </c>
      <c r="M21" s="146"/>
      <c r="N21" s="17"/>
      <c r="O21" s="82">
        <v>523</v>
      </c>
      <c r="P21" s="19">
        <v>528</v>
      </c>
      <c r="Q21" s="83">
        <v>534</v>
      </c>
    </row>
    <row r="22" spans="1:17" ht="26.25" customHeight="1">
      <c r="A22" s="154" t="s">
        <v>45</v>
      </c>
      <c r="B22" s="169" t="s">
        <v>67</v>
      </c>
      <c r="C22" s="144"/>
      <c r="D22" s="144"/>
      <c r="E22" s="12"/>
      <c r="F22" s="96">
        <v>33</v>
      </c>
      <c r="G22" s="46">
        <v>33</v>
      </c>
      <c r="H22" s="97">
        <v>33</v>
      </c>
      <c r="I22" s="11"/>
      <c r="J22" s="155"/>
      <c r="K22" s="158"/>
      <c r="L22" s="48" t="s">
        <v>150</v>
      </c>
      <c r="M22" s="16" t="s">
        <v>101</v>
      </c>
      <c r="N22" s="17"/>
      <c r="O22" s="82"/>
      <c r="P22" s="19"/>
      <c r="Q22" s="83"/>
    </row>
    <row r="23" spans="1:17" ht="26.25" customHeight="1">
      <c r="A23" s="155"/>
      <c r="B23" s="145" t="s">
        <v>13</v>
      </c>
      <c r="C23" s="146"/>
      <c r="D23" s="146"/>
      <c r="E23" s="17"/>
      <c r="F23" s="98" t="s">
        <v>132</v>
      </c>
      <c r="G23" s="79" t="s">
        <v>132</v>
      </c>
      <c r="H23" s="99" t="s">
        <v>132</v>
      </c>
      <c r="I23" s="11"/>
      <c r="J23" s="155"/>
      <c r="K23" s="159"/>
      <c r="L23" s="145" t="s">
        <v>81</v>
      </c>
      <c r="M23" s="146"/>
      <c r="N23" s="17" t="s">
        <v>155</v>
      </c>
      <c r="O23" s="82">
        <v>31686</v>
      </c>
      <c r="P23" s="19">
        <v>34348</v>
      </c>
      <c r="Q23" s="83">
        <v>35647</v>
      </c>
    </row>
    <row r="24" spans="1:17" ht="26.25" customHeight="1" thickBot="1">
      <c r="A24" s="155"/>
      <c r="B24" s="145" t="s">
        <v>122</v>
      </c>
      <c r="C24" s="146"/>
      <c r="D24" s="146"/>
      <c r="E24" s="17"/>
      <c r="F24" s="98"/>
      <c r="G24" s="79"/>
      <c r="H24" s="99"/>
      <c r="I24" s="11"/>
      <c r="J24" s="156"/>
      <c r="K24" s="160" t="s">
        <v>83</v>
      </c>
      <c r="L24" s="161"/>
      <c r="M24" s="161"/>
      <c r="N24" s="34" t="s">
        <v>156</v>
      </c>
      <c r="O24" s="95">
        <f>O17-O20</f>
        <v>-18973</v>
      </c>
      <c r="P24" s="39">
        <f>P17-P20</f>
        <v>-18367</v>
      </c>
      <c r="Q24" s="68">
        <f>Q17-Q20</f>
        <v>-25765</v>
      </c>
    </row>
    <row r="25" spans="1:17" ht="26.25" customHeight="1" thickBot="1">
      <c r="A25" s="155"/>
      <c r="B25" s="145" t="s">
        <v>14</v>
      </c>
      <c r="C25" s="146"/>
      <c r="D25" s="146"/>
      <c r="E25" s="17"/>
      <c r="F25" s="98" t="s">
        <v>137</v>
      </c>
      <c r="G25" s="79" t="s">
        <v>137</v>
      </c>
      <c r="H25" s="99" t="s">
        <v>137</v>
      </c>
      <c r="I25" s="11"/>
      <c r="J25" s="151" t="s">
        <v>85</v>
      </c>
      <c r="K25" s="152"/>
      <c r="L25" s="152"/>
      <c r="M25" s="152"/>
      <c r="N25" s="7" t="s">
        <v>157</v>
      </c>
      <c r="O25" s="100">
        <f>O16+O24</f>
        <v>-2893</v>
      </c>
      <c r="P25" s="51">
        <f>P16+P24</f>
        <v>2404</v>
      </c>
      <c r="Q25" s="101">
        <f>Q16+Q24</f>
        <v>2201</v>
      </c>
    </row>
    <row r="26" spans="1:17" ht="26.25" customHeight="1" thickBot="1">
      <c r="A26" s="155"/>
      <c r="B26" s="145" t="s">
        <v>15</v>
      </c>
      <c r="C26" s="146"/>
      <c r="D26" s="146"/>
      <c r="E26" s="17"/>
      <c r="F26" s="1">
        <v>3</v>
      </c>
      <c r="G26" s="24">
        <v>3</v>
      </c>
      <c r="H26" s="76">
        <v>3</v>
      </c>
      <c r="I26" s="11"/>
      <c r="J26" s="151" t="s">
        <v>40</v>
      </c>
      <c r="K26" s="152"/>
      <c r="L26" s="152"/>
      <c r="M26" s="152"/>
      <c r="N26" s="7" t="s">
        <v>53</v>
      </c>
      <c r="O26" s="63">
        <v>100</v>
      </c>
      <c r="P26" s="54">
        <v>100</v>
      </c>
      <c r="Q26" s="102">
        <v>2100</v>
      </c>
    </row>
    <row r="27" spans="1:17" ht="26.25" customHeight="1" thickBot="1">
      <c r="A27" s="155"/>
      <c r="B27" s="178" t="s">
        <v>16</v>
      </c>
      <c r="C27" s="179"/>
      <c r="D27" s="16" t="s">
        <v>59</v>
      </c>
      <c r="E27" s="17"/>
      <c r="F27" s="89">
        <v>1113</v>
      </c>
      <c r="G27" s="31">
        <v>1113</v>
      </c>
      <c r="H27" s="90">
        <v>1113</v>
      </c>
      <c r="I27" s="11"/>
      <c r="J27" s="151" t="s">
        <v>86</v>
      </c>
      <c r="K27" s="152"/>
      <c r="L27" s="152"/>
      <c r="M27" s="152"/>
      <c r="N27" s="7" t="s">
        <v>158</v>
      </c>
      <c r="O27" s="63">
        <v>9111</v>
      </c>
      <c r="P27" s="54">
        <v>6111</v>
      </c>
      <c r="Q27" s="102">
        <v>8415</v>
      </c>
    </row>
    <row r="28" spans="1:17" ht="26.25" customHeight="1" thickBot="1">
      <c r="A28" s="155"/>
      <c r="B28" s="178"/>
      <c r="C28" s="179"/>
      <c r="D28" s="16" t="s">
        <v>60</v>
      </c>
      <c r="E28" s="17"/>
      <c r="F28" s="89"/>
      <c r="G28" s="31"/>
      <c r="H28" s="90"/>
      <c r="I28" s="11"/>
      <c r="J28" s="151" t="s">
        <v>87</v>
      </c>
      <c r="K28" s="152"/>
      <c r="L28" s="152"/>
      <c r="M28" s="152"/>
      <c r="N28" s="7" t="s">
        <v>159</v>
      </c>
      <c r="O28" s="63"/>
      <c r="P28" s="54"/>
      <c r="Q28" s="102"/>
    </row>
    <row r="29" spans="1:17" ht="26.25" customHeight="1" thickBot="1">
      <c r="A29" s="155"/>
      <c r="B29" s="178" t="s">
        <v>17</v>
      </c>
      <c r="C29" s="179"/>
      <c r="D29" s="16" t="s">
        <v>59</v>
      </c>
      <c r="E29" s="17"/>
      <c r="F29" s="89">
        <v>1060</v>
      </c>
      <c r="G29" s="31">
        <v>1086</v>
      </c>
      <c r="H29" s="90">
        <v>1112</v>
      </c>
      <c r="I29" s="11"/>
      <c r="J29" s="151" t="s">
        <v>88</v>
      </c>
      <c r="K29" s="152"/>
      <c r="L29" s="152"/>
      <c r="M29" s="152"/>
      <c r="N29" s="7" t="s">
        <v>160</v>
      </c>
      <c r="O29" s="100">
        <f>O25-O26+O27-O28</f>
        <v>6118</v>
      </c>
      <c r="P29" s="51">
        <f>P25-P26+P27-P28</f>
        <v>8415</v>
      </c>
      <c r="Q29" s="101">
        <f>Q25-Q26+Q27-Q28</f>
        <v>8516</v>
      </c>
    </row>
    <row r="30" spans="1:17" ht="26.25" customHeight="1" thickBot="1">
      <c r="A30" s="155"/>
      <c r="B30" s="178"/>
      <c r="C30" s="179"/>
      <c r="D30" s="16" t="s">
        <v>60</v>
      </c>
      <c r="E30" s="17"/>
      <c r="F30" s="89"/>
      <c r="G30" s="31"/>
      <c r="H30" s="90"/>
      <c r="I30" s="11"/>
      <c r="J30" s="151" t="s">
        <v>89</v>
      </c>
      <c r="K30" s="152"/>
      <c r="L30" s="152"/>
      <c r="M30" s="152"/>
      <c r="N30" s="7" t="s">
        <v>161</v>
      </c>
      <c r="O30" s="63"/>
      <c r="P30" s="54"/>
      <c r="Q30" s="102"/>
    </row>
    <row r="31" spans="1:17" ht="26.25" customHeight="1" thickBot="1">
      <c r="A31" s="155"/>
      <c r="B31" s="176" t="s">
        <v>61</v>
      </c>
      <c r="C31" s="177"/>
      <c r="D31" s="177"/>
      <c r="E31" s="17"/>
      <c r="F31" s="89">
        <v>472</v>
      </c>
      <c r="G31" s="31">
        <v>761</v>
      </c>
      <c r="H31" s="90">
        <v>767</v>
      </c>
      <c r="I31" s="11"/>
      <c r="J31" s="151" t="s">
        <v>90</v>
      </c>
      <c r="K31" s="152"/>
      <c r="L31" s="152"/>
      <c r="M31" s="152"/>
      <c r="N31" s="7" t="s">
        <v>162</v>
      </c>
      <c r="O31" s="100">
        <f>O29-O30</f>
        <v>6118</v>
      </c>
      <c r="P31" s="51">
        <f>P29-P30</f>
        <v>8415</v>
      </c>
      <c r="Q31" s="101">
        <f>Q29-Q30</f>
        <v>8516</v>
      </c>
    </row>
    <row r="32" spans="1:17" ht="26.25" customHeight="1" thickBot="1">
      <c r="A32" s="155"/>
      <c r="B32" s="145" t="s">
        <v>116</v>
      </c>
      <c r="C32" s="146"/>
      <c r="D32" s="146"/>
      <c r="E32" s="17"/>
      <c r="F32" s="89">
        <v>247118</v>
      </c>
      <c r="G32" s="31">
        <v>277881</v>
      </c>
      <c r="H32" s="90">
        <v>280056</v>
      </c>
      <c r="I32" s="11"/>
      <c r="J32" s="151" t="s">
        <v>120</v>
      </c>
      <c r="K32" s="152"/>
      <c r="L32" s="152"/>
      <c r="M32" s="152"/>
      <c r="N32" s="7"/>
      <c r="O32" s="103">
        <f>IF(O5=0,0,O5/(O11+O23))</f>
        <v>0.8408866141250599</v>
      </c>
      <c r="P32" s="60">
        <f>IF(P5=0,0,P5/(P11+P23))</f>
        <v>0.8740596447289086</v>
      </c>
      <c r="Q32" s="61">
        <f>IF(Q5=0,0,Q5/(Q11+Q23))</f>
        <v>0.917097494900217</v>
      </c>
    </row>
    <row r="33" spans="1:17" ht="26.25" customHeight="1" thickBot="1">
      <c r="A33" s="155"/>
      <c r="B33" s="135" t="s">
        <v>100</v>
      </c>
      <c r="C33" s="145" t="s">
        <v>117</v>
      </c>
      <c r="D33" s="146"/>
      <c r="E33" s="17"/>
      <c r="F33" s="89"/>
      <c r="G33" s="31"/>
      <c r="H33" s="90"/>
      <c r="I33" s="11"/>
      <c r="J33" s="151" t="s">
        <v>121</v>
      </c>
      <c r="K33" s="152"/>
      <c r="L33" s="152"/>
      <c r="M33" s="152"/>
      <c r="N33" s="7"/>
      <c r="O33" s="103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155"/>
      <c r="B34" s="135"/>
      <c r="C34" s="145" t="s">
        <v>118</v>
      </c>
      <c r="D34" s="146"/>
      <c r="E34" s="17" t="s">
        <v>163</v>
      </c>
      <c r="F34" s="89">
        <v>247118</v>
      </c>
      <c r="G34" s="31">
        <v>277881</v>
      </c>
      <c r="H34" s="90">
        <v>280056</v>
      </c>
      <c r="I34" s="11"/>
      <c r="J34" s="151" t="s">
        <v>99</v>
      </c>
      <c r="K34" s="152"/>
      <c r="L34" s="152"/>
      <c r="M34" s="152"/>
      <c r="N34" s="7"/>
      <c r="O34" s="63">
        <v>53221</v>
      </c>
      <c r="P34" s="54">
        <v>67186</v>
      </c>
      <c r="Q34" s="102">
        <v>54326</v>
      </c>
    </row>
    <row r="35" spans="1:17" ht="26.25" customHeight="1" thickBot="1">
      <c r="A35" s="155"/>
      <c r="B35" s="145" t="s">
        <v>119</v>
      </c>
      <c r="C35" s="146"/>
      <c r="D35" s="146"/>
      <c r="E35" s="17" t="s">
        <v>164</v>
      </c>
      <c r="F35" s="89">
        <v>247118</v>
      </c>
      <c r="G35" s="31">
        <v>277881</v>
      </c>
      <c r="H35" s="90">
        <v>280056</v>
      </c>
      <c r="I35" s="11"/>
      <c r="J35" s="147" t="s">
        <v>165</v>
      </c>
      <c r="K35" s="148"/>
      <c r="L35" s="149" t="s">
        <v>39</v>
      </c>
      <c r="M35" s="150"/>
      <c r="N35" s="7"/>
      <c r="O35" s="63">
        <v>33237</v>
      </c>
      <c r="P35" s="54">
        <v>41871</v>
      </c>
      <c r="Q35" s="102">
        <v>33856</v>
      </c>
    </row>
    <row r="36" spans="1:17" ht="26.25" customHeight="1" thickBot="1">
      <c r="A36" s="156"/>
      <c r="B36" s="160" t="s">
        <v>18</v>
      </c>
      <c r="C36" s="161"/>
      <c r="D36" s="161"/>
      <c r="E36" s="34"/>
      <c r="F36" s="104">
        <f>IF(F35=0,0,F35/F34)</f>
        <v>1</v>
      </c>
      <c r="G36" s="65">
        <f>IF(G35=0,0,G35/G34)</f>
        <v>1</v>
      </c>
      <c r="H36" s="105">
        <f>IF(H35=0,0,H35/H34)</f>
        <v>1</v>
      </c>
      <c r="I36" s="11"/>
      <c r="J36" s="151" t="s">
        <v>102</v>
      </c>
      <c r="K36" s="152"/>
      <c r="L36" s="152"/>
      <c r="M36" s="152"/>
      <c r="N36" s="7"/>
      <c r="O36" s="63">
        <v>659639</v>
      </c>
      <c r="P36" s="54">
        <v>625291</v>
      </c>
      <c r="Q36" s="102">
        <v>589644</v>
      </c>
    </row>
    <row r="37" spans="1:17" ht="26.25" customHeight="1">
      <c r="A37" s="166" t="s">
        <v>46</v>
      </c>
      <c r="B37" s="169" t="s">
        <v>19</v>
      </c>
      <c r="C37" s="144"/>
      <c r="D37" s="144"/>
      <c r="E37" s="12"/>
      <c r="F37" s="93"/>
      <c r="G37" s="22"/>
      <c r="H37" s="85"/>
      <c r="I37" s="11"/>
      <c r="J37" s="67"/>
      <c r="K37" s="67"/>
      <c r="L37" s="67"/>
      <c r="M37" s="67"/>
      <c r="N37" s="67"/>
      <c r="O37" s="67"/>
      <c r="P37" s="67"/>
      <c r="Q37" s="67"/>
    </row>
    <row r="38" spans="1:9" ht="26.25" customHeight="1">
      <c r="A38" s="167"/>
      <c r="B38" s="145" t="s">
        <v>20</v>
      </c>
      <c r="C38" s="146"/>
      <c r="D38" s="146"/>
      <c r="E38" s="17"/>
      <c r="F38" s="1">
        <v>59572</v>
      </c>
      <c r="G38" s="24">
        <v>67187</v>
      </c>
      <c r="H38" s="76">
        <v>23098</v>
      </c>
      <c r="I38" s="11"/>
    </row>
    <row r="39" spans="1:9" ht="26.25" customHeight="1">
      <c r="A39" s="167"/>
      <c r="B39" s="135" t="s">
        <v>166</v>
      </c>
      <c r="C39" s="145" t="s">
        <v>21</v>
      </c>
      <c r="D39" s="146"/>
      <c r="E39" s="17"/>
      <c r="F39" s="1">
        <v>39662</v>
      </c>
      <c r="G39" s="24">
        <v>46637</v>
      </c>
      <c r="H39" s="76">
        <v>32672</v>
      </c>
      <c r="I39" s="11"/>
    </row>
    <row r="40" spans="1:9" ht="26.25" customHeight="1">
      <c r="A40" s="167"/>
      <c r="B40" s="135"/>
      <c r="C40" s="145" t="s">
        <v>22</v>
      </c>
      <c r="D40" s="146"/>
      <c r="E40" s="17"/>
      <c r="F40" s="1">
        <v>19910</v>
      </c>
      <c r="G40" s="24">
        <v>20550</v>
      </c>
      <c r="H40" s="76">
        <v>-9574</v>
      </c>
      <c r="I40" s="11"/>
    </row>
    <row r="41" spans="1:9" ht="26.25" customHeight="1">
      <c r="A41" s="167"/>
      <c r="B41" s="145" t="s">
        <v>23</v>
      </c>
      <c r="C41" s="146"/>
      <c r="D41" s="146"/>
      <c r="E41" s="17"/>
      <c r="F41" s="1">
        <v>38509</v>
      </c>
      <c r="G41" s="24">
        <v>40618</v>
      </c>
      <c r="H41" s="76">
        <v>69553</v>
      </c>
      <c r="I41" s="11"/>
    </row>
    <row r="42" spans="1:9" ht="26.25" customHeight="1" thickBot="1">
      <c r="A42" s="168"/>
      <c r="B42" s="160" t="s">
        <v>24</v>
      </c>
      <c r="C42" s="161"/>
      <c r="D42" s="161"/>
      <c r="E42" s="34"/>
      <c r="F42" s="95">
        <f>F37+F38+F41</f>
        <v>98081</v>
      </c>
      <c r="G42" s="39">
        <f>G37+G38+G41</f>
        <v>107805</v>
      </c>
      <c r="H42" s="68">
        <f>H37+H38+H41</f>
        <v>92651</v>
      </c>
      <c r="I42" s="11"/>
    </row>
    <row r="43" spans="1:9" ht="26.25" customHeight="1">
      <c r="A43" s="166" t="s">
        <v>47</v>
      </c>
      <c r="B43" s="173" t="s">
        <v>49</v>
      </c>
      <c r="C43" s="169" t="s">
        <v>25</v>
      </c>
      <c r="D43" s="144"/>
      <c r="E43" s="12"/>
      <c r="F43" s="93"/>
      <c r="G43" s="22"/>
      <c r="H43" s="85"/>
      <c r="I43" s="11"/>
    </row>
    <row r="44" spans="1:9" ht="26.25" customHeight="1">
      <c r="A44" s="167"/>
      <c r="B44" s="174"/>
      <c r="C44" s="145" t="s">
        <v>62</v>
      </c>
      <c r="D44" s="146"/>
      <c r="E44" s="17"/>
      <c r="F44" s="1">
        <v>3675</v>
      </c>
      <c r="G44" s="24">
        <v>3675</v>
      </c>
      <c r="H44" s="76">
        <v>3675</v>
      </c>
      <c r="I44" s="11"/>
    </row>
    <row r="45" spans="1:9" ht="26.25" customHeight="1">
      <c r="A45" s="167"/>
      <c r="B45" s="174"/>
      <c r="C45" s="145" t="s">
        <v>26</v>
      </c>
      <c r="D45" s="146"/>
      <c r="E45" s="17"/>
      <c r="F45" s="107">
        <v>32964</v>
      </c>
      <c r="G45" s="70">
        <v>32964</v>
      </c>
      <c r="H45" s="108">
        <v>32964</v>
      </c>
      <c r="I45" s="11"/>
    </row>
    <row r="46" spans="1:9" ht="26.25" customHeight="1">
      <c r="A46" s="167"/>
      <c r="B46" s="174"/>
      <c r="C46" s="145" t="s">
        <v>63</v>
      </c>
      <c r="D46" s="146"/>
      <c r="E46" s="17"/>
      <c r="F46" s="89">
        <v>143.8</v>
      </c>
      <c r="G46" s="31">
        <v>126.3</v>
      </c>
      <c r="H46" s="90">
        <v>125.5</v>
      </c>
      <c r="I46" s="11"/>
    </row>
    <row r="47" spans="1:9" ht="26.25" customHeight="1">
      <c r="A47" s="167"/>
      <c r="B47" s="174"/>
      <c r="C47" s="145" t="s">
        <v>64</v>
      </c>
      <c r="D47" s="146"/>
      <c r="E47" s="17"/>
      <c r="F47" s="89">
        <v>241.1</v>
      </c>
      <c r="G47" s="31">
        <v>241.8</v>
      </c>
      <c r="H47" s="90">
        <v>82.5</v>
      </c>
      <c r="I47" s="11"/>
    </row>
    <row r="48" spans="1:9" ht="26.25" customHeight="1">
      <c r="A48" s="167"/>
      <c r="B48" s="174"/>
      <c r="C48" s="135" t="s">
        <v>167</v>
      </c>
      <c r="D48" s="16" t="s">
        <v>65</v>
      </c>
      <c r="E48" s="17"/>
      <c r="F48" s="89">
        <v>160.5</v>
      </c>
      <c r="G48" s="31">
        <v>167.8</v>
      </c>
      <c r="H48" s="90">
        <v>116.7</v>
      </c>
      <c r="I48" s="11"/>
    </row>
    <row r="49" spans="1:9" ht="26.25" customHeight="1">
      <c r="A49" s="167"/>
      <c r="B49" s="175"/>
      <c r="C49" s="135"/>
      <c r="D49" s="16" t="s">
        <v>66</v>
      </c>
      <c r="E49" s="17"/>
      <c r="F49" s="89">
        <v>80.6</v>
      </c>
      <c r="G49" s="31">
        <v>74</v>
      </c>
      <c r="H49" s="90">
        <v>-34.2</v>
      </c>
      <c r="I49" s="11"/>
    </row>
    <row r="50" spans="1:9" ht="26.25" customHeight="1">
      <c r="A50" s="167"/>
      <c r="B50" s="170" t="s">
        <v>42</v>
      </c>
      <c r="C50" s="171"/>
      <c r="D50" s="16" t="s">
        <v>27</v>
      </c>
      <c r="E50" s="17"/>
      <c r="F50" s="89"/>
      <c r="G50" s="31"/>
      <c r="H50" s="90"/>
      <c r="I50" s="11"/>
    </row>
    <row r="51" spans="1:9" ht="26.25" customHeight="1">
      <c r="A51" s="167"/>
      <c r="B51" s="172"/>
      <c r="C51" s="136"/>
      <c r="D51" s="16" t="s">
        <v>129</v>
      </c>
      <c r="E51" s="17"/>
      <c r="F51" s="1">
        <v>650000</v>
      </c>
      <c r="G51" s="24">
        <v>650000</v>
      </c>
      <c r="H51" s="76">
        <v>650000</v>
      </c>
      <c r="I51" s="11"/>
    </row>
    <row r="52" spans="1:9" ht="26.25" customHeight="1" thickBot="1">
      <c r="A52" s="168"/>
      <c r="B52" s="137"/>
      <c r="C52" s="138"/>
      <c r="D52" s="33" t="s">
        <v>28</v>
      </c>
      <c r="E52" s="34"/>
      <c r="F52" s="109">
        <v>31503</v>
      </c>
      <c r="G52" s="73">
        <v>31503</v>
      </c>
      <c r="H52" s="77">
        <v>31503</v>
      </c>
      <c r="I52" s="11"/>
    </row>
    <row r="53" spans="1:9" ht="26.25" customHeight="1">
      <c r="A53" s="166" t="s">
        <v>29</v>
      </c>
      <c r="B53" s="169" t="s">
        <v>30</v>
      </c>
      <c r="C53" s="144"/>
      <c r="D53" s="144"/>
      <c r="E53" s="12"/>
      <c r="F53" s="93">
        <v>1</v>
      </c>
      <c r="G53" s="22">
        <v>1</v>
      </c>
      <c r="H53" s="85">
        <v>1</v>
      </c>
      <c r="I53" s="11"/>
    </row>
    <row r="54" spans="1:9" ht="26.25" customHeight="1">
      <c r="A54" s="167"/>
      <c r="B54" s="145" t="s">
        <v>31</v>
      </c>
      <c r="C54" s="146"/>
      <c r="D54" s="146"/>
      <c r="E54" s="17"/>
      <c r="F54" s="1">
        <v>1</v>
      </c>
      <c r="G54" s="24">
        <v>1</v>
      </c>
      <c r="H54" s="76">
        <v>1</v>
      </c>
      <c r="I54" s="11"/>
    </row>
    <row r="55" spans="1:8" ht="26.25" customHeight="1" thickBot="1">
      <c r="A55" s="168"/>
      <c r="B55" s="160" t="s">
        <v>32</v>
      </c>
      <c r="C55" s="161"/>
      <c r="D55" s="161"/>
      <c r="E55" s="34"/>
      <c r="F55" s="95">
        <f>F53+F54</f>
        <v>2</v>
      </c>
      <c r="G55" s="39">
        <f>G53+G54</f>
        <v>2</v>
      </c>
      <c r="H55" s="68">
        <f>H53+H54</f>
        <v>2</v>
      </c>
    </row>
  </sheetData>
  <sheetProtection/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6:D26"/>
    <mergeCell ref="B27:C28"/>
    <mergeCell ref="B22:D22"/>
    <mergeCell ref="B23:D23"/>
    <mergeCell ref="B25:D25"/>
    <mergeCell ref="B24:D24"/>
    <mergeCell ref="C34:D34"/>
    <mergeCell ref="B31:D31"/>
    <mergeCell ref="B32:D32"/>
    <mergeCell ref="B29:C30"/>
    <mergeCell ref="A37:A42"/>
    <mergeCell ref="B37:D37"/>
    <mergeCell ref="B38:D38"/>
    <mergeCell ref="B39:B40"/>
    <mergeCell ref="C39:D39"/>
    <mergeCell ref="B42:D42"/>
    <mergeCell ref="K20:M20"/>
    <mergeCell ref="L21:M21"/>
    <mergeCell ref="K16:M16"/>
    <mergeCell ref="K17:M17"/>
    <mergeCell ref="K18:K19"/>
    <mergeCell ref="L18:M18"/>
    <mergeCell ref="L19:M19"/>
    <mergeCell ref="K21:K23"/>
    <mergeCell ref="A43:A52"/>
    <mergeCell ref="A53:A55"/>
    <mergeCell ref="B53:D53"/>
    <mergeCell ref="B54:D54"/>
    <mergeCell ref="B55:D55"/>
    <mergeCell ref="B43:B49"/>
    <mergeCell ref="C43:D43"/>
    <mergeCell ref="C44:D44"/>
    <mergeCell ref="C45:D45"/>
    <mergeCell ref="C48:C49"/>
    <mergeCell ref="J17:J24"/>
    <mergeCell ref="B50:C52"/>
    <mergeCell ref="C46:D46"/>
    <mergeCell ref="C47:D47"/>
    <mergeCell ref="C40:D40"/>
    <mergeCell ref="B41:D41"/>
    <mergeCell ref="B35:D35"/>
    <mergeCell ref="B36:D36"/>
    <mergeCell ref="B33:B34"/>
    <mergeCell ref="C33:D33"/>
    <mergeCell ref="J36:M36"/>
    <mergeCell ref="J28:M28"/>
    <mergeCell ref="J29:M29"/>
    <mergeCell ref="J30:M30"/>
    <mergeCell ref="J31:M31"/>
    <mergeCell ref="J32:M32"/>
    <mergeCell ref="J33:M33"/>
    <mergeCell ref="J34:M34"/>
    <mergeCell ref="L23:M23"/>
    <mergeCell ref="L6:M6"/>
    <mergeCell ref="J35:K35"/>
    <mergeCell ref="L35:M35"/>
    <mergeCell ref="L12:M12"/>
    <mergeCell ref="L15:M15"/>
    <mergeCell ref="K24:M24"/>
    <mergeCell ref="J25:M25"/>
    <mergeCell ref="J26:M26"/>
    <mergeCell ref="J27:M27"/>
    <mergeCell ref="A1:Q1"/>
    <mergeCell ref="J5:J16"/>
    <mergeCell ref="K6:K10"/>
    <mergeCell ref="K12:K15"/>
    <mergeCell ref="L7:L9"/>
    <mergeCell ref="L13:L14"/>
    <mergeCell ref="J4:M4"/>
    <mergeCell ref="K5:M5"/>
    <mergeCell ref="L10:M10"/>
    <mergeCell ref="K11:M11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tabSelected="1" view="pageBreakPreview" zoomScale="80" zoomScaleNormal="75" zoomScaleSheetLayoutView="80" workbookViewId="0" topLeftCell="A1">
      <selection activeCell="D2" sqref="D2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153" t="s">
        <v>212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226</v>
      </c>
      <c r="P3" s="4" t="s">
        <v>0</v>
      </c>
    </row>
    <row r="4" spans="1:17" ht="26.25" customHeight="1" thickBot="1">
      <c r="A4" s="151" t="s">
        <v>50</v>
      </c>
      <c r="B4" s="152"/>
      <c r="C4" s="152"/>
      <c r="D4" s="152"/>
      <c r="E4" s="7"/>
      <c r="F4" s="8" t="s">
        <v>123</v>
      </c>
      <c r="G4" s="9" t="s">
        <v>124</v>
      </c>
      <c r="H4" s="10" t="s">
        <v>130</v>
      </c>
      <c r="I4" s="11"/>
      <c r="J4" s="151" t="s">
        <v>50</v>
      </c>
      <c r="K4" s="152"/>
      <c r="L4" s="152"/>
      <c r="M4" s="152"/>
      <c r="N4" s="7"/>
      <c r="O4" s="8" t="s">
        <v>123</v>
      </c>
      <c r="P4" s="9" t="s">
        <v>124</v>
      </c>
      <c r="Q4" s="10" t="s">
        <v>130</v>
      </c>
    </row>
    <row r="5" spans="1:17" ht="26.25" customHeight="1" thickBot="1">
      <c r="A5" s="151" t="s">
        <v>1</v>
      </c>
      <c r="B5" s="152"/>
      <c r="C5" s="152"/>
      <c r="D5" s="152"/>
      <c r="E5" s="7"/>
      <c r="F5" s="180">
        <v>36158</v>
      </c>
      <c r="G5" s="181"/>
      <c r="H5" s="182"/>
      <c r="I5" s="11"/>
      <c r="J5" s="154" t="s">
        <v>48</v>
      </c>
      <c r="K5" s="144" t="s">
        <v>69</v>
      </c>
      <c r="L5" s="144"/>
      <c r="M5" s="144"/>
      <c r="N5" s="12" t="s">
        <v>139</v>
      </c>
      <c r="O5" s="42">
        <v>13362</v>
      </c>
      <c r="P5" s="41">
        <v>13093</v>
      </c>
      <c r="Q5" s="15">
        <v>17431</v>
      </c>
    </row>
    <row r="6" spans="1:17" ht="26.25" customHeight="1" thickBot="1">
      <c r="A6" s="151" t="s">
        <v>91</v>
      </c>
      <c r="B6" s="152"/>
      <c r="C6" s="152"/>
      <c r="D6" s="152"/>
      <c r="E6" s="7"/>
      <c r="F6" s="180">
        <v>36982</v>
      </c>
      <c r="G6" s="181"/>
      <c r="H6" s="182"/>
      <c r="I6" s="11"/>
      <c r="J6" s="155"/>
      <c r="K6" s="157" t="s">
        <v>140</v>
      </c>
      <c r="L6" s="145" t="s">
        <v>57</v>
      </c>
      <c r="M6" s="146"/>
      <c r="N6" s="17" t="s">
        <v>141</v>
      </c>
      <c r="O6" s="19">
        <v>7691</v>
      </c>
      <c r="P6" s="18">
        <v>7426</v>
      </c>
      <c r="Q6" s="83">
        <v>7479</v>
      </c>
    </row>
    <row r="7" spans="1:17" ht="26.25" customHeight="1">
      <c r="A7" s="154" t="s">
        <v>43</v>
      </c>
      <c r="B7" s="169" t="s">
        <v>54</v>
      </c>
      <c r="C7" s="144"/>
      <c r="D7" s="144"/>
      <c r="E7" s="12" t="s">
        <v>142</v>
      </c>
      <c r="F7" s="22">
        <v>7737</v>
      </c>
      <c r="G7" s="21">
        <v>7647</v>
      </c>
      <c r="H7" s="85">
        <v>7561</v>
      </c>
      <c r="I7" s="11"/>
      <c r="J7" s="155"/>
      <c r="K7" s="158"/>
      <c r="L7" s="157" t="s">
        <v>143</v>
      </c>
      <c r="M7" s="16" t="s">
        <v>34</v>
      </c>
      <c r="N7" s="17"/>
      <c r="O7" s="19">
        <v>7691</v>
      </c>
      <c r="P7" s="18">
        <v>7426</v>
      </c>
      <c r="Q7" s="83">
        <v>7479</v>
      </c>
    </row>
    <row r="8" spans="1:17" ht="26.25" customHeight="1">
      <c r="A8" s="155"/>
      <c r="B8" s="145" t="s">
        <v>2</v>
      </c>
      <c r="C8" s="146"/>
      <c r="D8" s="146"/>
      <c r="E8" s="17"/>
      <c r="F8" s="24">
        <v>546</v>
      </c>
      <c r="G8" s="2">
        <v>545</v>
      </c>
      <c r="H8" s="76">
        <v>550</v>
      </c>
      <c r="I8" s="25"/>
      <c r="J8" s="155"/>
      <c r="K8" s="158"/>
      <c r="L8" s="158"/>
      <c r="M8" s="16" t="s">
        <v>35</v>
      </c>
      <c r="N8" s="17"/>
      <c r="O8" s="19"/>
      <c r="P8" s="18"/>
      <c r="Q8" s="83"/>
    </row>
    <row r="9" spans="1:17" ht="26.25" customHeight="1">
      <c r="A9" s="155"/>
      <c r="B9" s="145" t="s">
        <v>55</v>
      </c>
      <c r="C9" s="146"/>
      <c r="D9" s="146"/>
      <c r="E9" s="17" t="s">
        <v>144</v>
      </c>
      <c r="F9" s="24">
        <v>546</v>
      </c>
      <c r="G9" s="2">
        <v>545</v>
      </c>
      <c r="H9" s="76">
        <v>550</v>
      </c>
      <c r="I9" s="11"/>
      <c r="J9" s="155"/>
      <c r="K9" s="158"/>
      <c r="L9" s="159"/>
      <c r="M9" s="16" t="s">
        <v>36</v>
      </c>
      <c r="N9" s="17" t="s">
        <v>145</v>
      </c>
      <c r="O9" s="19"/>
      <c r="P9" s="18"/>
      <c r="Q9" s="83"/>
    </row>
    <row r="10" spans="1:17" ht="26.25" customHeight="1">
      <c r="A10" s="155"/>
      <c r="B10" s="145" t="s">
        <v>56</v>
      </c>
      <c r="C10" s="146"/>
      <c r="D10" s="146"/>
      <c r="E10" s="17" t="s">
        <v>52</v>
      </c>
      <c r="F10" s="27">
        <f>IF(F9=0,0,F9/F7)</f>
        <v>0.07056998836758434</v>
      </c>
      <c r="G10" s="26">
        <f>IF(G9=0,0,G9/G7)</f>
        <v>0.07126977899829999</v>
      </c>
      <c r="H10" s="87">
        <f>IF(H9=0,0,H9/H7)</f>
        <v>0.07274170083322312</v>
      </c>
      <c r="I10" s="11"/>
      <c r="J10" s="155"/>
      <c r="K10" s="159"/>
      <c r="L10" s="162" t="s">
        <v>71</v>
      </c>
      <c r="M10" s="163"/>
      <c r="N10" s="29"/>
      <c r="O10" s="19">
        <v>5631</v>
      </c>
      <c r="P10" s="18">
        <v>5637</v>
      </c>
      <c r="Q10" s="83">
        <v>9942</v>
      </c>
    </row>
    <row r="11" spans="1:17" ht="26.25" customHeight="1">
      <c r="A11" s="155"/>
      <c r="B11" s="145" t="s">
        <v>3</v>
      </c>
      <c r="C11" s="146"/>
      <c r="D11" s="146"/>
      <c r="E11" s="17" t="s">
        <v>146</v>
      </c>
      <c r="F11" s="24">
        <v>501</v>
      </c>
      <c r="G11" s="2">
        <v>489</v>
      </c>
      <c r="H11" s="76">
        <v>482</v>
      </c>
      <c r="I11" s="11"/>
      <c r="J11" s="155"/>
      <c r="K11" s="146" t="s">
        <v>72</v>
      </c>
      <c r="L11" s="146"/>
      <c r="M11" s="146"/>
      <c r="N11" s="17" t="s">
        <v>214</v>
      </c>
      <c r="O11" s="19">
        <v>13362</v>
      </c>
      <c r="P11" s="18">
        <v>13078</v>
      </c>
      <c r="Q11" s="83">
        <v>17431</v>
      </c>
    </row>
    <row r="12" spans="1:17" ht="26.25" customHeight="1">
      <c r="A12" s="155"/>
      <c r="B12" s="145" t="s">
        <v>68</v>
      </c>
      <c r="C12" s="146"/>
      <c r="D12" s="146"/>
      <c r="E12" s="17" t="s">
        <v>148</v>
      </c>
      <c r="F12" s="27">
        <f>IF(F11=0,0,F11/F9)</f>
        <v>0.9175824175824175</v>
      </c>
      <c r="G12" s="26">
        <f>IF(G11=0,0,G11/G9)</f>
        <v>0.8972477064220183</v>
      </c>
      <c r="H12" s="87">
        <f>IF(H11=0,0,H11/H9)</f>
        <v>0.8763636363636363</v>
      </c>
      <c r="I12" s="11"/>
      <c r="J12" s="155"/>
      <c r="K12" s="157" t="s">
        <v>149</v>
      </c>
      <c r="L12" s="145" t="s">
        <v>58</v>
      </c>
      <c r="M12" s="146"/>
      <c r="N12" s="17"/>
      <c r="O12" s="19">
        <v>7835</v>
      </c>
      <c r="P12" s="18">
        <v>7681</v>
      </c>
      <c r="Q12" s="83">
        <v>12209</v>
      </c>
    </row>
    <row r="13" spans="1:17" ht="26.25" customHeight="1">
      <c r="A13" s="155"/>
      <c r="B13" s="145" t="s">
        <v>4</v>
      </c>
      <c r="C13" s="146"/>
      <c r="D13" s="146"/>
      <c r="E13" s="17"/>
      <c r="F13" s="31"/>
      <c r="G13" s="30"/>
      <c r="H13" s="90"/>
      <c r="I13" s="11"/>
      <c r="J13" s="155"/>
      <c r="K13" s="158"/>
      <c r="L13" s="157" t="s">
        <v>150</v>
      </c>
      <c r="M13" s="16" t="s">
        <v>33</v>
      </c>
      <c r="N13" s="17"/>
      <c r="O13" s="19">
        <v>48</v>
      </c>
      <c r="P13" s="18">
        <v>46</v>
      </c>
      <c r="Q13" s="83">
        <v>3323</v>
      </c>
    </row>
    <row r="14" spans="1:17" ht="26.25" customHeight="1">
      <c r="A14" s="155"/>
      <c r="B14" s="145" t="s">
        <v>5</v>
      </c>
      <c r="C14" s="146"/>
      <c r="D14" s="146"/>
      <c r="E14" s="17"/>
      <c r="F14" s="31">
        <v>25</v>
      </c>
      <c r="G14" s="30">
        <v>25</v>
      </c>
      <c r="H14" s="90">
        <v>25</v>
      </c>
      <c r="I14" s="11"/>
      <c r="J14" s="155"/>
      <c r="K14" s="158"/>
      <c r="L14" s="159"/>
      <c r="M14" s="16" t="s">
        <v>37</v>
      </c>
      <c r="N14" s="17"/>
      <c r="O14" s="19"/>
      <c r="P14" s="18"/>
      <c r="Q14" s="83"/>
    </row>
    <row r="15" spans="1:17" ht="26.25" customHeight="1" thickBot="1">
      <c r="A15" s="156"/>
      <c r="B15" s="160" t="s">
        <v>103</v>
      </c>
      <c r="C15" s="161"/>
      <c r="D15" s="161"/>
      <c r="E15" s="34"/>
      <c r="F15" s="36">
        <v>25</v>
      </c>
      <c r="G15" s="35">
        <v>25</v>
      </c>
      <c r="H15" s="92">
        <v>25</v>
      </c>
      <c r="I15" s="11"/>
      <c r="J15" s="155"/>
      <c r="K15" s="159"/>
      <c r="L15" s="162" t="s">
        <v>38</v>
      </c>
      <c r="M15" s="163"/>
      <c r="N15" s="29"/>
      <c r="O15" s="19">
        <v>5527</v>
      </c>
      <c r="P15" s="18">
        <v>5397</v>
      </c>
      <c r="Q15" s="83">
        <v>5222</v>
      </c>
    </row>
    <row r="16" spans="1:17" ht="26.25" customHeight="1" thickBot="1">
      <c r="A16" s="166" t="s">
        <v>44</v>
      </c>
      <c r="B16" s="169" t="s">
        <v>6</v>
      </c>
      <c r="C16" s="144"/>
      <c r="D16" s="144"/>
      <c r="E16" s="12"/>
      <c r="F16" s="22">
        <v>1055975</v>
      </c>
      <c r="G16" s="21">
        <v>1055975</v>
      </c>
      <c r="H16" s="85">
        <v>1055975</v>
      </c>
      <c r="I16" s="11"/>
      <c r="J16" s="156"/>
      <c r="K16" s="160" t="s">
        <v>73</v>
      </c>
      <c r="L16" s="161"/>
      <c r="M16" s="161"/>
      <c r="N16" s="34" t="s">
        <v>151</v>
      </c>
      <c r="O16" s="39">
        <f>O5-O11</f>
        <v>0</v>
      </c>
      <c r="P16" s="38">
        <f>P5-P11</f>
        <v>15</v>
      </c>
      <c r="Q16" s="68">
        <f>Q5-Q11</f>
        <v>0</v>
      </c>
    </row>
    <row r="17" spans="1:17" ht="26.25" customHeight="1">
      <c r="A17" s="167"/>
      <c r="B17" s="135" t="s">
        <v>7</v>
      </c>
      <c r="C17" s="145" t="s">
        <v>8</v>
      </c>
      <c r="D17" s="146"/>
      <c r="E17" s="17"/>
      <c r="F17" s="24">
        <v>460376</v>
      </c>
      <c r="G17" s="2">
        <v>460376</v>
      </c>
      <c r="H17" s="76">
        <v>460376</v>
      </c>
      <c r="I17" s="11"/>
      <c r="J17" s="154" t="s">
        <v>75</v>
      </c>
      <c r="K17" s="164" t="s">
        <v>76</v>
      </c>
      <c r="L17" s="165"/>
      <c r="M17" s="165"/>
      <c r="N17" s="12" t="s">
        <v>152</v>
      </c>
      <c r="O17" s="42">
        <v>13820</v>
      </c>
      <c r="P17" s="41">
        <v>15250</v>
      </c>
      <c r="Q17" s="15">
        <v>12406</v>
      </c>
    </row>
    <row r="18" spans="1:17" ht="26.25" customHeight="1">
      <c r="A18" s="167"/>
      <c r="B18" s="135"/>
      <c r="C18" s="145" t="s">
        <v>9</v>
      </c>
      <c r="D18" s="146"/>
      <c r="E18" s="17"/>
      <c r="F18" s="24">
        <v>326400</v>
      </c>
      <c r="G18" s="2">
        <v>326400</v>
      </c>
      <c r="H18" s="76">
        <v>326400</v>
      </c>
      <c r="I18" s="11"/>
      <c r="J18" s="155"/>
      <c r="K18" s="157" t="s">
        <v>150</v>
      </c>
      <c r="L18" s="145" t="s">
        <v>92</v>
      </c>
      <c r="M18" s="146"/>
      <c r="N18" s="17"/>
      <c r="O18" s="19"/>
      <c r="P18" s="18"/>
      <c r="Q18" s="83"/>
    </row>
    <row r="19" spans="1:17" ht="26.25" customHeight="1">
      <c r="A19" s="167"/>
      <c r="B19" s="135"/>
      <c r="C19" s="145" t="s">
        <v>10</v>
      </c>
      <c r="D19" s="146"/>
      <c r="E19" s="17"/>
      <c r="F19" s="24">
        <v>46873</v>
      </c>
      <c r="G19" s="2">
        <v>46873</v>
      </c>
      <c r="H19" s="76">
        <v>46873</v>
      </c>
      <c r="I19" s="11"/>
      <c r="J19" s="155"/>
      <c r="K19" s="159"/>
      <c r="L19" s="145" t="s">
        <v>71</v>
      </c>
      <c r="M19" s="146"/>
      <c r="N19" s="17"/>
      <c r="O19" s="19">
        <v>13820</v>
      </c>
      <c r="P19" s="18">
        <v>15250</v>
      </c>
      <c r="Q19" s="83">
        <v>12406</v>
      </c>
    </row>
    <row r="20" spans="1:17" ht="26.25" customHeight="1">
      <c r="A20" s="167"/>
      <c r="B20" s="135"/>
      <c r="C20" s="145" t="s">
        <v>11</v>
      </c>
      <c r="D20" s="146"/>
      <c r="E20" s="17"/>
      <c r="F20" s="24">
        <v>222326</v>
      </c>
      <c r="G20" s="2">
        <v>222326</v>
      </c>
      <c r="H20" s="76">
        <v>222326</v>
      </c>
      <c r="I20" s="11"/>
      <c r="J20" s="155"/>
      <c r="K20" s="145" t="s">
        <v>78</v>
      </c>
      <c r="L20" s="146"/>
      <c r="M20" s="146"/>
      <c r="N20" s="44" t="s">
        <v>153</v>
      </c>
      <c r="O20" s="19">
        <v>12594</v>
      </c>
      <c r="P20" s="18">
        <v>15236</v>
      </c>
      <c r="Q20" s="83">
        <v>13027</v>
      </c>
    </row>
    <row r="21" spans="1:17" ht="26.25" customHeight="1" thickBot="1">
      <c r="A21" s="168"/>
      <c r="B21" s="160" t="s">
        <v>12</v>
      </c>
      <c r="C21" s="161"/>
      <c r="D21" s="161"/>
      <c r="E21" s="34"/>
      <c r="F21" s="39">
        <v>923746</v>
      </c>
      <c r="G21" s="38">
        <v>923746</v>
      </c>
      <c r="H21" s="68">
        <v>923746</v>
      </c>
      <c r="I21" s="11"/>
      <c r="J21" s="155"/>
      <c r="K21" s="157" t="s">
        <v>154</v>
      </c>
      <c r="L21" s="145" t="s">
        <v>80</v>
      </c>
      <c r="M21" s="146"/>
      <c r="N21" s="17"/>
      <c r="O21" s="19">
        <v>4846</v>
      </c>
      <c r="P21" s="18">
        <v>4861</v>
      </c>
      <c r="Q21" s="83">
        <v>1427</v>
      </c>
    </row>
    <row r="22" spans="1:17" ht="26.25" customHeight="1">
      <c r="A22" s="154" t="s">
        <v>45</v>
      </c>
      <c r="B22" s="169" t="s">
        <v>67</v>
      </c>
      <c r="C22" s="144"/>
      <c r="D22" s="144"/>
      <c r="E22" s="12"/>
      <c r="F22" s="46">
        <v>8</v>
      </c>
      <c r="G22" s="45">
        <v>8</v>
      </c>
      <c r="H22" s="97">
        <v>8</v>
      </c>
      <c r="I22" s="11"/>
      <c r="J22" s="155"/>
      <c r="K22" s="158"/>
      <c r="L22" s="48" t="s">
        <v>150</v>
      </c>
      <c r="M22" s="16" t="s">
        <v>101</v>
      </c>
      <c r="N22" s="17"/>
      <c r="O22" s="19"/>
      <c r="P22" s="18"/>
      <c r="Q22" s="83"/>
    </row>
    <row r="23" spans="1:17" ht="26.25" customHeight="1">
      <c r="A23" s="155"/>
      <c r="B23" s="145" t="s">
        <v>13</v>
      </c>
      <c r="C23" s="146"/>
      <c r="D23" s="146"/>
      <c r="E23" s="17"/>
      <c r="F23" s="79" t="s">
        <v>132</v>
      </c>
      <c r="G23" s="78" t="s">
        <v>132</v>
      </c>
      <c r="H23" s="99" t="s">
        <v>132</v>
      </c>
      <c r="I23" s="11"/>
      <c r="J23" s="155"/>
      <c r="K23" s="159"/>
      <c r="L23" s="145" t="s">
        <v>81</v>
      </c>
      <c r="M23" s="146"/>
      <c r="N23" s="17" t="s">
        <v>155</v>
      </c>
      <c r="O23" s="19">
        <v>7271</v>
      </c>
      <c r="P23" s="18">
        <v>9713</v>
      </c>
      <c r="Q23" s="83">
        <v>11334</v>
      </c>
    </row>
    <row r="24" spans="1:17" ht="26.25" customHeight="1" thickBot="1">
      <c r="A24" s="155"/>
      <c r="B24" s="145" t="s">
        <v>122</v>
      </c>
      <c r="C24" s="146"/>
      <c r="D24" s="146"/>
      <c r="E24" s="17"/>
      <c r="F24" s="79"/>
      <c r="G24" s="78"/>
      <c r="H24" s="99"/>
      <c r="I24" s="11"/>
      <c r="J24" s="156"/>
      <c r="K24" s="160" t="s">
        <v>83</v>
      </c>
      <c r="L24" s="161"/>
      <c r="M24" s="161"/>
      <c r="N24" s="34" t="s">
        <v>156</v>
      </c>
      <c r="O24" s="39">
        <f>O17-O20</f>
        <v>1226</v>
      </c>
      <c r="P24" s="38">
        <f>P17-P20</f>
        <v>14</v>
      </c>
      <c r="Q24" s="68">
        <f>Q17-Q20</f>
        <v>-621</v>
      </c>
    </row>
    <row r="25" spans="1:17" ht="26.25" customHeight="1" thickBot="1">
      <c r="A25" s="155"/>
      <c r="B25" s="145" t="s">
        <v>14</v>
      </c>
      <c r="C25" s="146"/>
      <c r="D25" s="146"/>
      <c r="E25" s="17"/>
      <c r="F25" s="79" t="s">
        <v>137</v>
      </c>
      <c r="G25" s="78" t="s">
        <v>137</v>
      </c>
      <c r="H25" s="99" t="s">
        <v>137</v>
      </c>
      <c r="I25" s="11"/>
      <c r="J25" s="151" t="s">
        <v>85</v>
      </c>
      <c r="K25" s="152"/>
      <c r="L25" s="152"/>
      <c r="M25" s="152"/>
      <c r="N25" s="7" t="s">
        <v>157</v>
      </c>
      <c r="O25" s="51">
        <f>O16+O24</f>
        <v>1226</v>
      </c>
      <c r="P25" s="50">
        <f>P16+P24</f>
        <v>29</v>
      </c>
      <c r="Q25" s="101">
        <f>Q16+Q24</f>
        <v>-621</v>
      </c>
    </row>
    <row r="26" spans="1:17" ht="26.25" customHeight="1" thickBot="1">
      <c r="A26" s="155"/>
      <c r="B26" s="145" t="s">
        <v>15</v>
      </c>
      <c r="C26" s="146"/>
      <c r="D26" s="146"/>
      <c r="E26" s="17"/>
      <c r="F26" s="24">
        <v>2</v>
      </c>
      <c r="G26" s="2">
        <v>2</v>
      </c>
      <c r="H26" s="76">
        <v>2</v>
      </c>
      <c r="I26" s="11"/>
      <c r="J26" s="151" t="s">
        <v>40</v>
      </c>
      <c r="K26" s="152"/>
      <c r="L26" s="152"/>
      <c r="M26" s="152"/>
      <c r="N26" s="7" t="s">
        <v>53</v>
      </c>
      <c r="O26" s="54"/>
      <c r="P26" s="53"/>
      <c r="Q26" s="102"/>
    </row>
    <row r="27" spans="1:17" ht="26.25" customHeight="1" thickBot="1">
      <c r="A27" s="155"/>
      <c r="B27" s="178" t="s">
        <v>16</v>
      </c>
      <c r="C27" s="179"/>
      <c r="D27" s="16" t="s">
        <v>59</v>
      </c>
      <c r="E27" s="17"/>
      <c r="F27" s="31">
        <v>176</v>
      </c>
      <c r="G27" s="30">
        <v>173</v>
      </c>
      <c r="H27" s="90">
        <v>174</v>
      </c>
      <c r="I27" s="11"/>
      <c r="J27" s="151" t="s">
        <v>86</v>
      </c>
      <c r="K27" s="152"/>
      <c r="L27" s="152"/>
      <c r="M27" s="152"/>
      <c r="N27" s="7" t="s">
        <v>158</v>
      </c>
      <c r="O27" s="54">
        <v>4019</v>
      </c>
      <c r="P27" s="53">
        <v>5247</v>
      </c>
      <c r="Q27" s="102">
        <v>5246</v>
      </c>
    </row>
    <row r="28" spans="1:17" ht="26.25" customHeight="1" thickBot="1">
      <c r="A28" s="155"/>
      <c r="B28" s="178"/>
      <c r="C28" s="179"/>
      <c r="D28" s="16" t="s">
        <v>60</v>
      </c>
      <c r="E28" s="17"/>
      <c r="F28" s="31"/>
      <c r="G28" s="30"/>
      <c r="H28" s="90"/>
      <c r="I28" s="11"/>
      <c r="J28" s="151" t="s">
        <v>87</v>
      </c>
      <c r="K28" s="152"/>
      <c r="L28" s="152"/>
      <c r="M28" s="152"/>
      <c r="N28" s="7" t="s">
        <v>159</v>
      </c>
      <c r="O28" s="54"/>
      <c r="P28" s="53"/>
      <c r="Q28" s="102"/>
    </row>
    <row r="29" spans="1:17" ht="26.25" customHeight="1" thickBot="1">
      <c r="A29" s="155"/>
      <c r="B29" s="178" t="s">
        <v>17</v>
      </c>
      <c r="C29" s="179"/>
      <c r="D29" s="16" t="s">
        <v>59</v>
      </c>
      <c r="E29" s="17"/>
      <c r="F29" s="31">
        <v>176</v>
      </c>
      <c r="G29" s="30">
        <v>173</v>
      </c>
      <c r="H29" s="90">
        <v>174</v>
      </c>
      <c r="I29" s="11"/>
      <c r="J29" s="151" t="s">
        <v>88</v>
      </c>
      <c r="K29" s="152"/>
      <c r="L29" s="152"/>
      <c r="M29" s="152"/>
      <c r="N29" s="7" t="s">
        <v>160</v>
      </c>
      <c r="O29" s="51">
        <f>O25-O26+O27-O28</f>
        <v>5245</v>
      </c>
      <c r="P29" s="50">
        <f>P25-P26+P27-P28</f>
        <v>5276</v>
      </c>
      <c r="Q29" s="101">
        <f>Q25-Q26+Q27-Q28</f>
        <v>4625</v>
      </c>
    </row>
    <row r="30" spans="1:17" ht="26.25" customHeight="1" thickBot="1">
      <c r="A30" s="155"/>
      <c r="B30" s="178"/>
      <c r="C30" s="179"/>
      <c r="D30" s="16" t="s">
        <v>60</v>
      </c>
      <c r="E30" s="17"/>
      <c r="F30" s="31"/>
      <c r="G30" s="30"/>
      <c r="H30" s="90"/>
      <c r="I30" s="11"/>
      <c r="J30" s="151" t="s">
        <v>89</v>
      </c>
      <c r="K30" s="152"/>
      <c r="L30" s="152"/>
      <c r="M30" s="152"/>
      <c r="N30" s="7" t="s">
        <v>161</v>
      </c>
      <c r="O30" s="54"/>
      <c r="P30" s="53"/>
      <c r="Q30" s="102"/>
    </row>
    <row r="31" spans="1:17" ht="26.25" customHeight="1" thickBot="1">
      <c r="A31" s="155"/>
      <c r="B31" s="176" t="s">
        <v>61</v>
      </c>
      <c r="C31" s="177"/>
      <c r="D31" s="177"/>
      <c r="E31" s="17"/>
      <c r="F31" s="31">
        <v>64</v>
      </c>
      <c r="G31" s="30">
        <v>66</v>
      </c>
      <c r="H31" s="90">
        <v>66</v>
      </c>
      <c r="I31" s="11"/>
      <c r="J31" s="151" t="s">
        <v>90</v>
      </c>
      <c r="K31" s="152"/>
      <c r="L31" s="152"/>
      <c r="M31" s="152"/>
      <c r="N31" s="7" t="s">
        <v>162</v>
      </c>
      <c r="O31" s="51">
        <f>O29-O30</f>
        <v>5245</v>
      </c>
      <c r="P31" s="50">
        <f>P29-P30</f>
        <v>5276</v>
      </c>
      <c r="Q31" s="101">
        <f>Q29-Q30</f>
        <v>4625</v>
      </c>
    </row>
    <row r="32" spans="1:17" ht="26.25" customHeight="1" thickBot="1">
      <c r="A32" s="155"/>
      <c r="B32" s="145" t="s">
        <v>116</v>
      </c>
      <c r="C32" s="146"/>
      <c r="D32" s="146"/>
      <c r="E32" s="17"/>
      <c r="F32" s="31">
        <v>46810</v>
      </c>
      <c r="G32" s="30">
        <v>48063</v>
      </c>
      <c r="H32" s="90">
        <v>48364</v>
      </c>
      <c r="I32" s="11"/>
      <c r="J32" s="151" t="s">
        <v>120</v>
      </c>
      <c r="K32" s="152"/>
      <c r="L32" s="152"/>
      <c r="M32" s="152"/>
      <c r="N32" s="7"/>
      <c r="O32" s="60">
        <f>IF(O5=0,0,O5/(O11+O23))</f>
        <v>0.6476033538506276</v>
      </c>
      <c r="P32" s="56">
        <f>IF(P5=0,0,P5/(P11+P23))</f>
        <v>0.5744811548418235</v>
      </c>
      <c r="Q32" s="61">
        <f>IF(Q5=0,0,Q5/(Q11+Q23))</f>
        <v>0.6059794889622806</v>
      </c>
    </row>
    <row r="33" spans="1:17" ht="26.25" customHeight="1" thickBot="1">
      <c r="A33" s="155"/>
      <c r="B33" s="135" t="s">
        <v>100</v>
      </c>
      <c r="C33" s="145" t="s">
        <v>117</v>
      </c>
      <c r="D33" s="146"/>
      <c r="E33" s="17"/>
      <c r="F33" s="31"/>
      <c r="G33" s="30"/>
      <c r="H33" s="90"/>
      <c r="I33" s="11"/>
      <c r="J33" s="151" t="s">
        <v>121</v>
      </c>
      <c r="K33" s="152"/>
      <c r="L33" s="152"/>
      <c r="M33" s="152"/>
      <c r="N33" s="7"/>
      <c r="O33" s="60">
        <f>IF(O31&lt;0,O31/(O6-O9),0)</f>
        <v>0</v>
      </c>
      <c r="P33" s="56">
        <f>IF(P31&lt;0,P31/(P6-P9),0)</f>
        <v>0</v>
      </c>
      <c r="Q33" s="61">
        <f>IF(Q31&lt;0,Q31/(Q6-Q9),0)</f>
        <v>0</v>
      </c>
    </row>
    <row r="34" spans="1:17" ht="26.25" customHeight="1" thickBot="1">
      <c r="A34" s="155"/>
      <c r="B34" s="135"/>
      <c r="C34" s="145" t="s">
        <v>118</v>
      </c>
      <c r="D34" s="146"/>
      <c r="E34" s="17" t="s">
        <v>163</v>
      </c>
      <c r="F34" s="31">
        <v>46810</v>
      </c>
      <c r="G34" s="30">
        <v>48063</v>
      </c>
      <c r="H34" s="90">
        <v>48364</v>
      </c>
      <c r="I34" s="11"/>
      <c r="J34" s="151" t="s">
        <v>99</v>
      </c>
      <c r="K34" s="152"/>
      <c r="L34" s="152"/>
      <c r="M34" s="152"/>
      <c r="N34" s="7"/>
      <c r="O34" s="54">
        <v>19451</v>
      </c>
      <c r="P34" s="53">
        <v>20887</v>
      </c>
      <c r="Q34" s="102">
        <v>22348</v>
      </c>
    </row>
    <row r="35" spans="1:17" ht="26.25" customHeight="1" thickBot="1">
      <c r="A35" s="155"/>
      <c r="B35" s="145" t="s">
        <v>119</v>
      </c>
      <c r="C35" s="146"/>
      <c r="D35" s="146"/>
      <c r="E35" s="17" t="s">
        <v>164</v>
      </c>
      <c r="F35" s="31">
        <v>46810</v>
      </c>
      <c r="G35" s="30">
        <v>48063</v>
      </c>
      <c r="H35" s="90">
        <v>48364</v>
      </c>
      <c r="I35" s="11"/>
      <c r="J35" s="147" t="s">
        <v>165</v>
      </c>
      <c r="K35" s="148"/>
      <c r="L35" s="149" t="s">
        <v>39</v>
      </c>
      <c r="M35" s="150"/>
      <c r="N35" s="7"/>
      <c r="O35" s="54">
        <v>1945</v>
      </c>
      <c r="P35" s="53">
        <v>6645</v>
      </c>
      <c r="Q35" s="102">
        <v>10272</v>
      </c>
    </row>
    <row r="36" spans="1:17" ht="26.25" customHeight="1" thickBot="1">
      <c r="A36" s="156"/>
      <c r="B36" s="160" t="s">
        <v>18</v>
      </c>
      <c r="C36" s="161"/>
      <c r="D36" s="161"/>
      <c r="E36" s="34"/>
      <c r="F36" s="65">
        <f>IF(F35=0,0,F35/F34)</f>
        <v>1</v>
      </c>
      <c r="G36" s="64">
        <f>IF(G35=0,0,G35/G34)</f>
        <v>1</v>
      </c>
      <c r="H36" s="105">
        <f>IF(H35=0,0,H35/H34)</f>
        <v>1</v>
      </c>
      <c r="I36" s="11"/>
      <c r="J36" s="151" t="s">
        <v>102</v>
      </c>
      <c r="K36" s="152"/>
      <c r="L36" s="152"/>
      <c r="M36" s="152"/>
      <c r="N36" s="7"/>
      <c r="O36" s="54">
        <v>304967</v>
      </c>
      <c r="P36" s="53">
        <v>295254</v>
      </c>
      <c r="Q36" s="102">
        <v>283918</v>
      </c>
    </row>
    <row r="37" spans="1:17" ht="26.25" customHeight="1">
      <c r="A37" s="166" t="s">
        <v>46</v>
      </c>
      <c r="B37" s="169" t="s">
        <v>19</v>
      </c>
      <c r="C37" s="144"/>
      <c r="D37" s="144"/>
      <c r="E37" s="12"/>
      <c r="F37" s="22"/>
      <c r="G37" s="21"/>
      <c r="H37" s="85"/>
      <c r="I37" s="11"/>
      <c r="J37" s="67"/>
      <c r="K37" s="67"/>
      <c r="L37" s="67"/>
      <c r="M37" s="67"/>
      <c r="N37" s="67"/>
      <c r="O37" s="67"/>
      <c r="P37" s="67"/>
      <c r="Q37" s="67"/>
    </row>
    <row r="38" spans="1:9" ht="26.25" customHeight="1">
      <c r="A38" s="167"/>
      <c r="B38" s="145" t="s">
        <v>20</v>
      </c>
      <c r="C38" s="146"/>
      <c r="D38" s="146"/>
      <c r="E38" s="17"/>
      <c r="F38" s="24">
        <v>11555</v>
      </c>
      <c r="G38" s="2">
        <v>17173</v>
      </c>
      <c r="H38" s="76">
        <v>18827</v>
      </c>
      <c r="I38" s="11"/>
    </row>
    <row r="39" spans="1:9" ht="26.25" customHeight="1">
      <c r="A39" s="167"/>
      <c r="B39" s="135" t="s">
        <v>166</v>
      </c>
      <c r="C39" s="145" t="s">
        <v>21</v>
      </c>
      <c r="D39" s="146"/>
      <c r="E39" s="17"/>
      <c r="F39" s="24">
        <v>7835</v>
      </c>
      <c r="G39" s="2">
        <v>7681</v>
      </c>
      <c r="H39" s="76">
        <v>12209</v>
      </c>
      <c r="I39" s="11"/>
    </row>
    <row r="40" spans="1:9" ht="26.25" customHeight="1">
      <c r="A40" s="167"/>
      <c r="B40" s="135"/>
      <c r="C40" s="145" t="s">
        <v>22</v>
      </c>
      <c r="D40" s="146"/>
      <c r="E40" s="17"/>
      <c r="F40" s="24">
        <v>3720</v>
      </c>
      <c r="G40" s="2">
        <v>9492</v>
      </c>
      <c r="H40" s="76">
        <v>6618</v>
      </c>
      <c r="I40" s="11"/>
    </row>
    <row r="41" spans="1:9" ht="26.25" customHeight="1">
      <c r="A41" s="167"/>
      <c r="B41" s="145" t="s">
        <v>23</v>
      </c>
      <c r="C41" s="146"/>
      <c r="D41" s="146"/>
      <c r="E41" s="17"/>
      <c r="F41" s="24">
        <v>9078</v>
      </c>
      <c r="G41" s="2">
        <v>5618</v>
      </c>
      <c r="H41" s="76">
        <v>9938</v>
      </c>
      <c r="I41" s="11"/>
    </row>
    <row r="42" spans="1:9" ht="26.25" customHeight="1" thickBot="1">
      <c r="A42" s="168"/>
      <c r="B42" s="160" t="s">
        <v>24</v>
      </c>
      <c r="C42" s="161"/>
      <c r="D42" s="161"/>
      <c r="E42" s="34"/>
      <c r="F42" s="39">
        <f>F37+F38+F41</f>
        <v>20633</v>
      </c>
      <c r="G42" s="38">
        <f>G37+G38+G41</f>
        <v>22791</v>
      </c>
      <c r="H42" s="68">
        <f>H37+H38+H41</f>
        <v>28765</v>
      </c>
      <c r="I42" s="11"/>
    </row>
    <row r="43" spans="1:9" ht="26.25" customHeight="1">
      <c r="A43" s="166" t="s">
        <v>47</v>
      </c>
      <c r="B43" s="173" t="s">
        <v>49</v>
      </c>
      <c r="C43" s="169" t="s">
        <v>25</v>
      </c>
      <c r="D43" s="144"/>
      <c r="E43" s="12"/>
      <c r="F43" s="111" t="s">
        <v>213</v>
      </c>
      <c r="G43" s="125" t="s">
        <v>213</v>
      </c>
      <c r="H43" s="112" t="s">
        <v>215</v>
      </c>
      <c r="I43" s="11"/>
    </row>
    <row r="44" spans="1:9" ht="26.25" customHeight="1">
      <c r="A44" s="167"/>
      <c r="B44" s="174"/>
      <c r="C44" s="145" t="s">
        <v>62</v>
      </c>
      <c r="D44" s="146"/>
      <c r="E44" s="17"/>
      <c r="F44" s="24">
        <v>3675</v>
      </c>
      <c r="G44" s="2">
        <v>3675</v>
      </c>
      <c r="H44" s="76">
        <v>3675</v>
      </c>
      <c r="I44" s="11"/>
    </row>
    <row r="45" spans="1:9" ht="26.25" customHeight="1">
      <c r="A45" s="167"/>
      <c r="B45" s="174"/>
      <c r="C45" s="145" t="s">
        <v>26</v>
      </c>
      <c r="D45" s="146"/>
      <c r="E45" s="17"/>
      <c r="F45" s="70">
        <v>36791</v>
      </c>
      <c r="G45" s="69">
        <v>36791</v>
      </c>
      <c r="H45" s="108">
        <v>36791</v>
      </c>
      <c r="I45" s="11"/>
    </row>
    <row r="46" spans="1:9" ht="26.25" customHeight="1">
      <c r="A46" s="167"/>
      <c r="B46" s="174"/>
      <c r="C46" s="145" t="s">
        <v>63</v>
      </c>
      <c r="D46" s="146"/>
      <c r="E46" s="17"/>
      <c r="F46" s="31">
        <v>164.3</v>
      </c>
      <c r="G46" s="30">
        <v>154.5</v>
      </c>
      <c r="H46" s="90">
        <v>154.6</v>
      </c>
      <c r="I46" s="11"/>
    </row>
    <row r="47" spans="1:9" ht="26.25" customHeight="1">
      <c r="A47" s="167"/>
      <c r="B47" s="174"/>
      <c r="C47" s="145" t="s">
        <v>64</v>
      </c>
      <c r="D47" s="146"/>
      <c r="E47" s="17"/>
      <c r="F47" s="31">
        <v>246.8</v>
      </c>
      <c r="G47" s="30">
        <v>357.3</v>
      </c>
      <c r="H47" s="90">
        <v>389.3</v>
      </c>
      <c r="I47" s="11"/>
    </row>
    <row r="48" spans="1:9" ht="26.25" customHeight="1">
      <c r="A48" s="167"/>
      <c r="B48" s="174"/>
      <c r="C48" s="135" t="s">
        <v>167</v>
      </c>
      <c r="D48" s="16" t="s">
        <v>65</v>
      </c>
      <c r="E48" s="17"/>
      <c r="F48" s="31">
        <v>167.4</v>
      </c>
      <c r="G48" s="30">
        <v>159.8</v>
      </c>
      <c r="H48" s="90">
        <v>252.4</v>
      </c>
      <c r="I48" s="11"/>
    </row>
    <row r="49" spans="1:9" ht="26.25" customHeight="1">
      <c r="A49" s="167"/>
      <c r="B49" s="175"/>
      <c r="C49" s="135"/>
      <c r="D49" s="16" t="s">
        <v>66</v>
      </c>
      <c r="E49" s="17"/>
      <c r="F49" s="31">
        <v>79.5</v>
      </c>
      <c r="G49" s="30">
        <v>197.5</v>
      </c>
      <c r="H49" s="90">
        <v>136.8</v>
      </c>
      <c r="I49" s="11"/>
    </row>
    <row r="50" spans="1:9" ht="26.25" customHeight="1">
      <c r="A50" s="167"/>
      <c r="B50" s="170" t="s">
        <v>42</v>
      </c>
      <c r="C50" s="171"/>
      <c r="D50" s="16" t="s">
        <v>27</v>
      </c>
      <c r="E50" s="17"/>
      <c r="F50" s="31"/>
      <c r="G50" s="30"/>
      <c r="H50" s="90"/>
      <c r="I50" s="11"/>
    </row>
    <row r="51" spans="1:9" ht="26.25" customHeight="1">
      <c r="A51" s="167"/>
      <c r="B51" s="172"/>
      <c r="C51" s="136"/>
      <c r="D51" s="16" t="s">
        <v>129</v>
      </c>
      <c r="E51" s="17"/>
      <c r="F51" s="24"/>
      <c r="G51" s="2"/>
      <c r="H51" s="76"/>
      <c r="I51" s="11"/>
    </row>
    <row r="52" spans="1:9" ht="26.25" customHeight="1" thickBot="1">
      <c r="A52" s="168"/>
      <c r="B52" s="137"/>
      <c r="C52" s="138"/>
      <c r="D52" s="33" t="s">
        <v>28</v>
      </c>
      <c r="E52" s="34"/>
      <c r="F52" s="73">
        <v>35886</v>
      </c>
      <c r="G52" s="134">
        <v>35886</v>
      </c>
      <c r="H52" s="77">
        <v>35886</v>
      </c>
      <c r="I52" s="11"/>
    </row>
    <row r="53" spans="1:9" ht="26.25" customHeight="1">
      <c r="A53" s="166" t="s">
        <v>29</v>
      </c>
      <c r="B53" s="169" t="s">
        <v>30</v>
      </c>
      <c r="C53" s="144"/>
      <c r="D53" s="144"/>
      <c r="E53" s="12"/>
      <c r="F53" s="22">
        <v>1</v>
      </c>
      <c r="G53" s="21">
        <v>1</v>
      </c>
      <c r="H53" s="85">
        <v>1</v>
      </c>
      <c r="I53" s="11"/>
    </row>
    <row r="54" spans="1:9" ht="26.25" customHeight="1">
      <c r="A54" s="167"/>
      <c r="B54" s="145" t="s">
        <v>31</v>
      </c>
      <c r="C54" s="146"/>
      <c r="D54" s="146"/>
      <c r="E54" s="17"/>
      <c r="F54" s="24">
        <v>1</v>
      </c>
      <c r="G54" s="2">
        <v>1</v>
      </c>
      <c r="H54" s="76">
        <v>1</v>
      </c>
      <c r="I54" s="11"/>
    </row>
    <row r="55" spans="1:8" ht="26.25" customHeight="1" thickBot="1">
      <c r="A55" s="168"/>
      <c r="B55" s="160" t="s">
        <v>32</v>
      </c>
      <c r="C55" s="161"/>
      <c r="D55" s="161"/>
      <c r="E55" s="34"/>
      <c r="F55" s="39">
        <f>F53+F54</f>
        <v>2</v>
      </c>
      <c r="G55" s="38">
        <f>G53+G54</f>
        <v>2</v>
      </c>
      <c r="H55" s="68">
        <f>H53+H54</f>
        <v>2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55"/>
  <sheetViews>
    <sheetView showZeros="0" view="pageBreakPreview" zoomScale="80" zoomScaleNormal="75" zoomScaleSheetLayoutView="80" workbookViewId="0" topLeftCell="A1">
      <selection activeCell="A4" sqref="A4:D4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153" t="s">
        <v>131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51</v>
      </c>
      <c r="D3" s="6" t="s">
        <v>227</v>
      </c>
      <c r="P3" s="4" t="s">
        <v>0</v>
      </c>
    </row>
    <row r="4" spans="1:17" ht="26.25" customHeight="1" thickBot="1">
      <c r="A4" s="151" t="s">
        <v>50</v>
      </c>
      <c r="B4" s="152"/>
      <c r="C4" s="152"/>
      <c r="D4" s="152"/>
      <c r="E4" s="7"/>
      <c r="F4" s="8" t="s">
        <v>123</v>
      </c>
      <c r="G4" s="9" t="s">
        <v>124</v>
      </c>
      <c r="H4" s="10" t="s">
        <v>130</v>
      </c>
      <c r="I4" s="11"/>
      <c r="J4" s="151" t="s">
        <v>50</v>
      </c>
      <c r="K4" s="152"/>
      <c r="L4" s="152"/>
      <c r="M4" s="152"/>
      <c r="N4" s="7"/>
      <c r="O4" s="8" t="s">
        <v>123</v>
      </c>
      <c r="P4" s="9" t="s">
        <v>124</v>
      </c>
      <c r="Q4" s="10" t="s">
        <v>130</v>
      </c>
    </row>
    <row r="5" spans="1:17" ht="26.25" customHeight="1" thickBot="1">
      <c r="A5" s="151" t="s">
        <v>1</v>
      </c>
      <c r="B5" s="152"/>
      <c r="C5" s="152"/>
      <c r="D5" s="152"/>
      <c r="E5" s="7"/>
      <c r="F5" s="180">
        <v>34257</v>
      </c>
      <c r="G5" s="181"/>
      <c r="H5" s="182"/>
      <c r="I5" s="11"/>
      <c r="J5" s="154" t="s">
        <v>48</v>
      </c>
      <c r="K5" s="144" t="s">
        <v>69</v>
      </c>
      <c r="L5" s="144"/>
      <c r="M5" s="144"/>
      <c r="N5" s="12" t="s">
        <v>139</v>
      </c>
      <c r="O5" s="81">
        <v>31776</v>
      </c>
      <c r="P5" s="42">
        <v>28269</v>
      </c>
      <c r="Q5" s="15">
        <v>31243</v>
      </c>
    </row>
    <row r="6" spans="1:17" ht="26.25" customHeight="1" thickBot="1">
      <c r="A6" s="151" t="s">
        <v>91</v>
      </c>
      <c r="B6" s="152"/>
      <c r="C6" s="152"/>
      <c r="D6" s="152"/>
      <c r="E6" s="7"/>
      <c r="F6" s="180">
        <v>35684</v>
      </c>
      <c r="G6" s="181"/>
      <c r="H6" s="182"/>
      <c r="I6" s="11"/>
      <c r="J6" s="155"/>
      <c r="K6" s="157" t="s">
        <v>140</v>
      </c>
      <c r="L6" s="145" t="s">
        <v>57</v>
      </c>
      <c r="M6" s="146"/>
      <c r="N6" s="17" t="s">
        <v>141</v>
      </c>
      <c r="O6" s="82">
        <v>11717</v>
      </c>
      <c r="P6" s="19">
        <v>11473</v>
      </c>
      <c r="Q6" s="83">
        <v>11472</v>
      </c>
    </row>
    <row r="7" spans="1:17" ht="26.25" customHeight="1">
      <c r="A7" s="154" t="s">
        <v>43</v>
      </c>
      <c r="B7" s="169" t="s">
        <v>54</v>
      </c>
      <c r="C7" s="144"/>
      <c r="D7" s="144"/>
      <c r="E7" s="12" t="s">
        <v>142</v>
      </c>
      <c r="F7" s="84">
        <v>8251</v>
      </c>
      <c r="G7" s="22">
        <v>8116</v>
      </c>
      <c r="H7" s="85">
        <v>8020</v>
      </c>
      <c r="I7" s="11"/>
      <c r="J7" s="155"/>
      <c r="K7" s="158"/>
      <c r="L7" s="157" t="s">
        <v>143</v>
      </c>
      <c r="M7" s="16" t="s">
        <v>34</v>
      </c>
      <c r="N7" s="17"/>
      <c r="O7" s="82">
        <v>11717</v>
      </c>
      <c r="P7" s="19">
        <v>11473</v>
      </c>
      <c r="Q7" s="83">
        <v>11472</v>
      </c>
    </row>
    <row r="8" spans="1:17" ht="26.25" customHeight="1">
      <c r="A8" s="155"/>
      <c r="B8" s="145" t="s">
        <v>2</v>
      </c>
      <c r="C8" s="146"/>
      <c r="D8" s="146"/>
      <c r="E8" s="17"/>
      <c r="F8" s="1">
        <v>1021</v>
      </c>
      <c r="G8" s="24">
        <v>992</v>
      </c>
      <c r="H8" s="76">
        <v>977</v>
      </c>
      <c r="I8" s="25"/>
      <c r="J8" s="155"/>
      <c r="K8" s="158"/>
      <c r="L8" s="158"/>
      <c r="M8" s="16" t="s">
        <v>35</v>
      </c>
      <c r="N8" s="17"/>
      <c r="O8" s="82"/>
      <c r="P8" s="19"/>
      <c r="Q8" s="83"/>
    </row>
    <row r="9" spans="1:17" ht="26.25" customHeight="1">
      <c r="A9" s="155"/>
      <c r="B9" s="145" t="s">
        <v>55</v>
      </c>
      <c r="C9" s="146"/>
      <c r="D9" s="146"/>
      <c r="E9" s="17" t="s">
        <v>144</v>
      </c>
      <c r="F9" s="1">
        <v>1021</v>
      </c>
      <c r="G9" s="24">
        <v>992</v>
      </c>
      <c r="H9" s="76">
        <v>977</v>
      </c>
      <c r="I9" s="11"/>
      <c r="J9" s="155"/>
      <c r="K9" s="158"/>
      <c r="L9" s="159"/>
      <c r="M9" s="16" t="s">
        <v>36</v>
      </c>
      <c r="N9" s="17" t="s">
        <v>145</v>
      </c>
      <c r="O9" s="82"/>
      <c r="P9" s="19"/>
      <c r="Q9" s="83"/>
    </row>
    <row r="10" spans="1:17" ht="26.25" customHeight="1">
      <c r="A10" s="155"/>
      <c r="B10" s="145" t="s">
        <v>56</v>
      </c>
      <c r="C10" s="146"/>
      <c r="D10" s="146"/>
      <c r="E10" s="17" t="s">
        <v>52</v>
      </c>
      <c r="F10" s="86">
        <f>IF(F9=0,0,F9/F7)</f>
        <v>0.12374257665737487</v>
      </c>
      <c r="G10" s="27">
        <f>IF(G9=0,0,G9/G7)</f>
        <v>0.12222769837358305</v>
      </c>
      <c r="H10" s="87">
        <f>IF(H9=0,0,H9/H7)</f>
        <v>0.12182044887780549</v>
      </c>
      <c r="I10" s="11"/>
      <c r="J10" s="155"/>
      <c r="K10" s="159"/>
      <c r="L10" s="162" t="s">
        <v>71</v>
      </c>
      <c r="M10" s="163"/>
      <c r="N10" s="29"/>
      <c r="O10" s="82">
        <v>19998</v>
      </c>
      <c r="P10" s="19">
        <v>16744</v>
      </c>
      <c r="Q10" s="83">
        <v>19768</v>
      </c>
    </row>
    <row r="11" spans="1:17" ht="26.25" customHeight="1">
      <c r="A11" s="155"/>
      <c r="B11" s="145" t="s">
        <v>3</v>
      </c>
      <c r="C11" s="146"/>
      <c r="D11" s="146"/>
      <c r="E11" s="17" t="s">
        <v>146</v>
      </c>
      <c r="F11" s="1">
        <v>833</v>
      </c>
      <c r="G11" s="24">
        <v>820</v>
      </c>
      <c r="H11" s="76">
        <v>818</v>
      </c>
      <c r="I11" s="11"/>
      <c r="J11" s="155"/>
      <c r="K11" s="146" t="s">
        <v>72</v>
      </c>
      <c r="L11" s="146"/>
      <c r="M11" s="146"/>
      <c r="N11" s="17" t="s">
        <v>217</v>
      </c>
      <c r="O11" s="88">
        <v>31705</v>
      </c>
      <c r="P11" s="19">
        <v>28298</v>
      </c>
      <c r="Q11" s="83">
        <v>31220</v>
      </c>
    </row>
    <row r="12" spans="1:17" ht="26.25" customHeight="1">
      <c r="A12" s="155"/>
      <c r="B12" s="145" t="s">
        <v>68</v>
      </c>
      <c r="C12" s="146"/>
      <c r="D12" s="146"/>
      <c r="E12" s="17" t="s">
        <v>148</v>
      </c>
      <c r="F12" s="86">
        <f>IF(F11=0,0,F11/F9)</f>
        <v>0.8158667972575906</v>
      </c>
      <c r="G12" s="27">
        <f>IF(G11=0,0,G11/G9)</f>
        <v>0.8266129032258065</v>
      </c>
      <c r="H12" s="87">
        <f>IF(H11=0,0,H11/H9)</f>
        <v>0.8372569089048106</v>
      </c>
      <c r="I12" s="11"/>
      <c r="J12" s="155"/>
      <c r="K12" s="157" t="s">
        <v>149</v>
      </c>
      <c r="L12" s="145" t="s">
        <v>58</v>
      </c>
      <c r="M12" s="146"/>
      <c r="N12" s="17"/>
      <c r="O12" s="82">
        <v>16908</v>
      </c>
      <c r="P12" s="19">
        <v>14155</v>
      </c>
      <c r="Q12" s="83">
        <v>17753</v>
      </c>
    </row>
    <row r="13" spans="1:17" ht="26.25" customHeight="1">
      <c r="A13" s="155"/>
      <c r="B13" s="145" t="s">
        <v>4</v>
      </c>
      <c r="C13" s="146"/>
      <c r="D13" s="146"/>
      <c r="E13" s="17"/>
      <c r="F13" s="89"/>
      <c r="G13" s="31"/>
      <c r="H13" s="90"/>
      <c r="I13" s="11"/>
      <c r="J13" s="155"/>
      <c r="K13" s="158"/>
      <c r="L13" s="157" t="s">
        <v>150</v>
      </c>
      <c r="M13" s="16" t="s">
        <v>33</v>
      </c>
      <c r="N13" s="17"/>
      <c r="O13" s="82"/>
      <c r="P13" s="19"/>
      <c r="Q13" s="83"/>
    </row>
    <row r="14" spans="1:17" ht="26.25" customHeight="1">
      <c r="A14" s="155"/>
      <c r="B14" s="145" t="s">
        <v>5</v>
      </c>
      <c r="C14" s="146"/>
      <c r="D14" s="146"/>
      <c r="E14" s="17"/>
      <c r="F14" s="89">
        <v>52</v>
      </c>
      <c r="G14" s="31">
        <v>52</v>
      </c>
      <c r="H14" s="90">
        <v>52</v>
      </c>
      <c r="I14" s="11"/>
      <c r="J14" s="155"/>
      <c r="K14" s="158"/>
      <c r="L14" s="159"/>
      <c r="M14" s="16" t="s">
        <v>37</v>
      </c>
      <c r="N14" s="17"/>
      <c r="O14" s="82"/>
      <c r="P14" s="19"/>
      <c r="Q14" s="83"/>
    </row>
    <row r="15" spans="1:17" ht="26.25" customHeight="1" thickBot="1">
      <c r="A15" s="156"/>
      <c r="B15" s="160" t="s">
        <v>103</v>
      </c>
      <c r="C15" s="161"/>
      <c r="D15" s="161"/>
      <c r="E15" s="34"/>
      <c r="F15" s="91">
        <v>52</v>
      </c>
      <c r="G15" s="36">
        <v>52</v>
      </c>
      <c r="H15" s="92">
        <v>52</v>
      </c>
      <c r="I15" s="11"/>
      <c r="J15" s="155"/>
      <c r="K15" s="159"/>
      <c r="L15" s="162" t="s">
        <v>38</v>
      </c>
      <c r="M15" s="163"/>
      <c r="N15" s="29"/>
      <c r="O15" s="82">
        <v>14797</v>
      </c>
      <c r="P15" s="19">
        <v>14143</v>
      </c>
      <c r="Q15" s="83">
        <v>13467</v>
      </c>
    </row>
    <row r="16" spans="1:17" ht="26.25" customHeight="1" thickBot="1">
      <c r="A16" s="166" t="s">
        <v>44</v>
      </c>
      <c r="B16" s="169" t="s">
        <v>6</v>
      </c>
      <c r="C16" s="144"/>
      <c r="D16" s="144"/>
      <c r="E16" s="12"/>
      <c r="F16" s="93">
        <v>2261492</v>
      </c>
      <c r="G16" s="22">
        <v>2261492</v>
      </c>
      <c r="H16" s="85">
        <v>2261492</v>
      </c>
      <c r="I16" s="11"/>
      <c r="J16" s="156"/>
      <c r="K16" s="160" t="s">
        <v>73</v>
      </c>
      <c r="L16" s="161"/>
      <c r="M16" s="161"/>
      <c r="N16" s="34" t="s">
        <v>151</v>
      </c>
      <c r="O16" s="94">
        <f>O5-O11</f>
        <v>71</v>
      </c>
      <c r="P16" s="39">
        <f>P5-P11</f>
        <v>-29</v>
      </c>
      <c r="Q16" s="68">
        <f>Q5-Q11</f>
        <v>23</v>
      </c>
    </row>
    <row r="17" spans="1:17" ht="26.25" customHeight="1">
      <c r="A17" s="167"/>
      <c r="B17" s="135" t="s">
        <v>7</v>
      </c>
      <c r="C17" s="145" t="s">
        <v>8</v>
      </c>
      <c r="D17" s="146"/>
      <c r="E17" s="17"/>
      <c r="F17" s="1">
        <v>353248</v>
      </c>
      <c r="G17" s="24">
        <v>353248</v>
      </c>
      <c r="H17" s="76">
        <v>353248</v>
      </c>
      <c r="I17" s="11"/>
      <c r="J17" s="154" t="s">
        <v>75</v>
      </c>
      <c r="K17" s="164" t="s">
        <v>76</v>
      </c>
      <c r="L17" s="165"/>
      <c r="M17" s="165"/>
      <c r="N17" s="12" t="s">
        <v>152</v>
      </c>
      <c r="O17" s="81">
        <v>21402</v>
      </c>
      <c r="P17" s="42">
        <v>22056</v>
      </c>
      <c r="Q17" s="15">
        <v>22732</v>
      </c>
    </row>
    <row r="18" spans="1:17" ht="26.25" customHeight="1">
      <c r="A18" s="167"/>
      <c r="B18" s="135"/>
      <c r="C18" s="145" t="s">
        <v>9</v>
      </c>
      <c r="D18" s="146"/>
      <c r="E18" s="17"/>
      <c r="F18" s="1">
        <v>650800</v>
      </c>
      <c r="G18" s="24">
        <v>650800</v>
      </c>
      <c r="H18" s="76">
        <v>650800</v>
      </c>
      <c r="I18" s="11"/>
      <c r="J18" s="155"/>
      <c r="K18" s="157" t="s">
        <v>150</v>
      </c>
      <c r="L18" s="145" t="s">
        <v>92</v>
      </c>
      <c r="M18" s="146"/>
      <c r="N18" s="17"/>
      <c r="O18" s="82"/>
      <c r="P18" s="19"/>
      <c r="Q18" s="83"/>
    </row>
    <row r="19" spans="1:17" ht="26.25" customHeight="1">
      <c r="A19" s="167"/>
      <c r="B19" s="135"/>
      <c r="C19" s="145" t="s">
        <v>10</v>
      </c>
      <c r="D19" s="146"/>
      <c r="E19" s="17"/>
      <c r="F19" s="1">
        <v>87900</v>
      </c>
      <c r="G19" s="24">
        <v>87900</v>
      </c>
      <c r="H19" s="76">
        <v>87900</v>
      </c>
      <c r="I19" s="11"/>
      <c r="J19" s="155"/>
      <c r="K19" s="159"/>
      <c r="L19" s="145" t="s">
        <v>71</v>
      </c>
      <c r="M19" s="146"/>
      <c r="N19" s="17"/>
      <c r="O19" s="88">
        <v>20802</v>
      </c>
      <c r="P19" s="19">
        <v>22056</v>
      </c>
      <c r="Q19" s="83">
        <v>21832</v>
      </c>
    </row>
    <row r="20" spans="1:17" ht="26.25" customHeight="1">
      <c r="A20" s="167"/>
      <c r="B20" s="135"/>
      <c r="C20" s="145" t="s">
        <v>11</v>
      </c>
      <c r="D20" s="146"/>
      <c r="E20" s="17"/>
      <c r="F20" s="1">
        <v>1169544</v>
      </c>
      <c r="G20" s="24">
        <v>1169544</v>
      </c>
      <c r="H20" s="76">
        <v>1169544</v>
      </c>
      <c r="I20" s="11"/>
      <c r="J20" s="155"/>
      <c r="K20" s="145" t="s">
        <v>78</v>
      </c>
      <c r="L20" s="146"/>
      <c r="M20" s="146"/>
      <c r="N20" s="44" t="s">
        <v>153</v>
      </c>
      <c r="O20" s="82">
        <v>21402</v>
      </c>
      <c r="P20" s="19">
        <v>22056</v>
      </c>
      <c r="Q20" s="83">
        <v>22732</v>
      </c>
    </row>
    <row r="21" spans="1:17" ht="26.25" customHeight="1" thickBot="1">
      <c r="A21" s="168"/>
      <c r="B21" s="160" t="s">
        <v>12</v>
      </c>
      <c r="C21" s="161"/>
      <c r="D21" s="161"/>
      <c r="E21" s="34"/>
      <c r="F21" s="95">
        <v>679226</v>
      </c>
      <c r="G21" s="39">
        <v>679226</v>
      </c>
      <c r="H21" s="68">
        <v>679226</v>
      </c>
      <c r="I21" s="11"/>
      <c r="J21" s="155"/>
      <c r="K21" s="157" t="s">
        <v>154</v>
      </c>
      <c r="L21" s="145" t="s">
        <v>80</v>
      </c>
      <c r="M21" s="146"/>
      <c r="N21" s="17"/>
      <c r="O21" s="82"/>
      <c r="P21" s="19"/>
      <c r="Q21" s="83"/>
    </row>
    <row r="22" spans="1:17" ht="26.25" customHeight="1">
      <c r="A22" s="154" t="s">
        <v>45</v>
      </c>
      <c r="B22" s="169" t="s">
        <v>67</v>
      </c>
      <c r="C22" s="144"/>
      <c r="D22" s="144"/>
      <c r="E22" s="12"/>
      <c r="F22" s="96">
        <v>15</v>
      </c>
      <c r="G22" s="46">
        <v>15</v>
      </c>
      <c r="H22" s="97">
        <v>15</v>
      </c>
      <c r="I22" s="11"/>
      <c r="J22" s="155"/>
      <c r="K22" s="158"/>
      <c r="L22" s="48" t="s">
        <v>150</v>
      </c>
      <c r="M22" s="16" t="s">
        <v>101</v>
      </c>
      <c r="N22" s="17"/>
      <c r="O22" s="82"/>
      <c r="P22" s="19"/>
      <c r="Q22" s="83"/>
    </row>
    <row r="23" spans="1:17" ht="26.25" customHeight="1">
      <c r="A23" s="155"/>
      <c r="B23" s="145" t="s">
        <v>13</v>
      </c>
      <c r="C23" s="146"/>
      <c r="D23" s="146"/>
      <c r="E23" s="17"/>
      <c r="F23" s="98" t="s">
        <v>132</v>
      </c>
      <c r="G23" s="79" t="s">
        <v>132</v>
      </c>
      <c r="H23" s="99" t="s">
        <v>132</v>
      </c>
      <c r="I23" s="11"/>
      <c r="J23" s="155"/>
      <c r="K23" s="159"/>
      <c r="L23" s="145" t="s">
        <v>81</v>
      </c>
      <c r="M23" s="146"/>
      <c r="N23" s="17" t="s">
        <v>155</v>
      </c>
      <c r="O23" s="82">
        <v>21402</v>
      </c>
      <c r="P23" s="19">
        <v>22056</v>
      </c>
      <c r="Q23" s="83">
        <v>22732</v>
      </c>
    </row>
    <row r="24" spans="1:17" ht="26.25" customHeight="1" thickBot="1">
      <c r="A24" s="155"/>
      <c r="B24" s="145" t="s">
        <v>122</v>
      </c>
      <c r="C24" s="146"/>
      <c r="D24" s="146"/>
      <c r="E24" s="17"/>
      <c r="F24" s="98"/>
      <c r="G24" s="79"/>
      <c r="H24" s="99"/>
      <c r="I24" s="11"/>
      <c r="J24" s="156"/>
      <c r="K24" s="160" t="s">
        <v>83</v>
      </c>
      <c r="L24" s="161"/>
      <c r="M24" s="161"/>
      <c r="N24" s="34" t="s">
        <v>156</v>
      </c>
      <c r="O24" s="95">
        <f>O17-O20</f>
        <v>0</v>
      </c>
      <c r="P24" s="39">
        <f>P17-P20</f>
        <v>0</v>
      </c>
      <c r="Q24" s="68">
        <f>Q17-Q20</f>
        <v>0</v>
      </c>
    </row>
    <row r="25" spans="1:17" ht="26.25" customHeight="1" thickBot="1">
      <c r="A25" s="155"/>
      <c r="B25" s="145" t="s">
        <v>14</v>
      </c>
      <c r="C25" s="146"/>
      <c r="D25" s="146"/>
      <c r="E25" s="17"/>
      <c r="F25" s="98" t="s">
        <v>137</v>
      </c>
      <c r="G25" s="79" t="s">
        <v>137</v>
      </c>
      <c r="H25" s="99" t="s">
        <v>137</v>
      </c>
      <c r="I25" s="11"/>
      <c r="J25" s="151" t="s">
        <v>85</v>
      </c>
      <c r="K25" s="152"/>
      <c r="L25" s="152"/>
      <c r="M25" s="152"/>
      <c r="N25" s="7" t="s">
        <v>157</v>
      </c>
      <c r="O25" s="100">
        <f>O16+O24</f>
        <v>71</v>
      </c>
      <c r="P25" s="51">
        <f>P16+P24</f>
        <v>-29</v>
      </c>
      <c r="Q25" s="101">
        <f>Q16+Q24</f>
        <v>23</v>
      </c>
    </row>
    <row r="26" spans="1:17" ht="26.25" customHeight="1" thickBot="1">
      <c r="A26" s="155"/>
      <c r="B26" s="145" t="s">
        <v>15</v>
      </c>
      <c r="C26" s="146"/>
      <c r="D26" s="146"/>
      <c r="E26" s="17"/>
      <c r="F26" s="1">
        <v>1</v>
      </c>
      <c r="G26" s="24">
        <v>1</v>
      </c>
      <c r="H26" s="76">
        <v>1</v>
      </c>
      <c r="I26" s="11"/>
      <c r="J26" s="151" t="s">
        <v>40</v>
      </c>
      <c r="K26" s="152"/>
      <c r="L26" s="152"/>
      <c r="M26" s="152"/>
      <c r="N26" s="7" t="s">
        <v>53</v>
      </c>
      <c r="O26" s="63"/>
      <c r="P26" s="54"/>
      <c r="Q26" s="102"/>
    </row>
    <row r="27" spans="1:17" ht="26.25" customHeight="1" thickBot="1">
      <c r="A27" s="155"/>
      <c r="B27" s="178" t="s">
        <v>16</v>
      </c>
      <c r="C27" s="179"/>
      <c r="D27" s="16" t="s">
        <v>59</v>
      </c>
      <c r="E27" s="17"/>
      <c r="F27" s="89">
        <v>365</v>
      </c>
      <c r="G27" s="31">
        <v>365</v>
      </c>
      <c r="H27" s="90">
        <v>365</v>
      </c>
      <c r="I27" s="11"/>
      <c r="J27" s="151" t="s">
        <v>86</v>
      </c>
      <c r="K27" s="152"/>
      <c r="L27" s="152"/>
      <c r="M27" s="152"/>
      <c r="N27" s="7" t="s">
        <v>158</v>
      </c>
      <c r="O27" s="63">
        <v>87</v>
      </c>
      <c r="P27" s="54">
        <v>158</v>
      </c>
      <c r="Q27" s="102">
        <v>129</v>
      </c>
    </row>
    <row r="28" spans="1:17" ht="26.25" customHeight="1" thickBot="1">
      <c r="A28" s="155"/>
      <c r="B28" s="178"/>
      <c r="C28" s="179"/>
      <c r="D28" s="16" t="s">
        <v>60</v>
      </c>
      <c r="E28" s="17"/>
      <c r="F28" s="89"/>
      <c r="G28" s="31"/>
      <c r="H28" s="90"/>
      <c r="I28" s="11"/>
      <c r="J28" s="151" t="s">
        <v>87</v>
      </c>
      <c r="K28" s="152"/>
      <c r="L28" s="152"/>
      <c r="M28" s="152"/>
      <c r="N28" s="7" t="s">
        <v>159</v>
      </c>
      <c r="O28" s="63"/>
      <c r="P28" s="54"/>
      <c r="Q28" s="102"/>
    </row>
    <row r="29" spans="1:17" ht="26.25" customHeight="1" thickBot="1">
      <c r="A29" s="155"/>
      <c r="B29" s="178" t="s">
        <v>17</v>
      </c>
      <c r="C29" s="179"/>
      <c r="D29" s="16" t="s">
        <v>59</v>
      </c>
      <c r="E29" s="17"/>
      <c r="F29" s="89">
        <v>289</v>
      </c>
      <c r="G29" s="31">
        <v>286</v>
      </c>
      <c r="H29" s="90">
        <v>358</v>
      </c>
      <c r="I29" s="11"/>
      <c r="J29" s="151" t="s">
        <v>88</v>
      </c>
      <c r="K29" s="152"/>
      <c r="L29" s="152"/>
      <c r="M29" s="152"/>
      <c r="N29" s="7" t="s">
        <v>160</v>
      </c>
      <c r="O29" s="100">
        <f>O25-O26+O27-O28</f>
        <v>158</v>
      </c>
      <c r="P29" s="51">
        <f>P25-P26+P27-P28</f>
        <v>129</v>
      </c>
      <c r="Q29" s="101">
        <f>Q25-Q26+Q27-Q28</f>
        <v>152</v>
      </c>
    </row>
    <row r="30" spans="1:17" ht="26.25" customHeight="1" thickBot="1">
      <c r="A30" s="155"/>
      <c r="B30" s="178"/>
      <c r="C30" s="179"/>
      <c r="D30" s="16" t="s">
        <v>60</v>
      </c>
      <c r="E30" s="17"/>
      <c r="F30" s="89"/>
      <c r="G30" s="31"/>
      <c r="H30" s="90"/>
      <c r="I30" s="11"/>
      <c r="J30" s="151" t="s">
        <v>89</v>
      </c>
      <c r="K30" s="152"/>
      <c r="L30" s="152"/>
      <c r="M30" s="152"/>
      <c r="N30" s="7" t="s">
        <v>161</v>
      </c>
      <c r="O30" s="63"/>
      <c r="P30" s="54"/>
      <c r="Q30" s="102"/>
    </row>
    <row r="31" spans="1:17" ht="26.25" customHeight="1" thickBot="1">
      <c r="A31" s="155"/>
      <c r="B31" s="176" t="s">
        <v>61</v>
      </c>
      <c r="C31" s="177"/>
      <c r="D31" s="177"/>
      <c r="E31" s="17"/>
      <c r="F31" s="89">
        <v>197</v>
      </c>
      <c r="G31" s="31">
        <v>191</v>
      </c>
      <c r="H31" s="90">
        <v>192</v>
      </c>
      <c r="I31" s="11"/>
      <c r="J31" s="151" t="s">
        <v>90</v>
      </c>
      <c r="K31" s="152"/>
      <c r="L31" s="152"/>
      <c r="M31" s="152"/>
      <c r="N31" s="7" t="s">
        <v>162</v>
      </c>
      <c r="O31" s="100">
        <f>O29-O30</f>
        <v>158</v>
      </c>
      <c r="P31" s="51">
        <f>P29-P30</f>
        <v>129</v>
      </c>
      <c r="Q31" s="101">
        <f>Q29-Q30</f>
        <v>152</v>
      </c>
    </row>
    <row r="32" spans="1:17" ht="26.25" customHeight="1" thickBot="1">
      <c r="A32" s="155"/>
      <c r="B32" s="145" t="s">
        <v>116</v>
      </c>
      <c r="C32" s="146"/>
      <c r="D32" s="146"/>
      <c r="E32" s="17"/>
      <c r="F32" s="89">
        <v>71815</v>
      </c>
      <c r="G32" s="31">
        <v>69827</v>
      </c>
      <c r="H32" s="90">
        <v>70161</v>
      </c>
      <c r="I32" s="11"/>
      <c r="J32" s="151" t="s">
        <v>120</v>
      </c>
      <c r="K32" s="152"/>
      <c r="L32" s="152"/>
      <c r="M32" s="152"/>
      <c r="N32" s="7"/>
      <c r="O32" s="103">
        <f>IF(O5=0,0,O5/(O11+O23))</f>
        <v>0.5983392019884385</v>
      </c>
      <c r="P32" s="60">
        <f>IF(P5=0,0,P5/(P11+P23))</f>
        <v>0.5614052508241649</v>
      </c>
      <c r="Q32" s="61">
        <f>IF(Q5=0,0,Q5/(Q11+Q23))</f>
        <v>0.5790888196915777</v>
      </c>
    </row>
    <row r="33" spans="1:17" ht="26.25" customHeight="1" thickBot="1">
      <c r="A33" s="155"/>
      <c r="B33" s="135" t="s">
        <v>100</v>
      </c>
      <c r="C33" s="145" t="s">
        <v>117</v>
      </c>
      <c r="D33" s="146"/>
      <c r="E33" s="17"/>
      <c r="F33" s="89"/>
      <c r="G33" s="31"/>
      <c r="H33" s="90"/>
      <c r="I33" s="11"/>
      <c r="J33" s="151" t="s">
        <v>121</v>
      </c>
      <c r="K33" s="152"/>
      <c r="L33" s="152"/>
      <c r="M33" s="152"/>
      <c r="N33" s="7"/>
      <c r="O33" s="103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155"/>
      <c r="B34" s="135"/>
      <c r="C34" s="145" t="s">
        <v>118</v>
      </c>
      <c r="D34" s="146"/>
      <c r="E34" s="17" t="s">
        <v>163</v>
      </c>
      <c r="F34" s="89">
        <v>71815</v>
      </c>
      <c r="G34" s="31">
        <v>69827</v>
      </c>
      <c r="H34" s="90">
        <v>70161</v>
      </c>
      <c r="I34" s="11"/>
      <c r="J34" s="151" t="s">
        <v>99</v>
      </c>
      <c r="K34" s="152"/>
      <c r="L34" s="152"/>
      <c r="M34" s="152"/>
      <c r="N34" s="7"/>
      <c r="O34" s="63">
        <v>40800</v>
      </c>
      <c r="P34" s="54">
        <v>38800</v>
      </c>
      <c r="Q34" s="102">
        <v>41600</v>
      </c>
    </row>
    <row r="35" spans="1:17" ht="26.25" customHeight="1" thickBot="1">
      <c r="A35" s="155"/>
      <c r="B35" s="145" t="s">
        <v>119</v>
      </c>
      <c r="C35" s="146"/>
      <c r="D35" s="146"/>
      <c r="E35" s="17" t="s">
        <v>164</v>
      </c>
      <c r="F35" s="89">
        <v>71815</v>
      </c>
      <c r="G35" s="31">
        <v>69827</v>
      </c>
      <c r="H35" s="90">
        <v>70161</v>
      </c>
      <c r="I35" s="11"/>
      <c r="J35" s="147" t="s">
        <v>165</v>
      </c>
      <c r="K35" s="148"/>
      <c r="L35" s="149" t="s">
        <v>39</v>
      </c>
      <c r="M35" s="150"/>
      <c r="N35" s="7"/>
      <c r="O35" s="63">
        <v>24621</v>
      </c>
      <c r="P35" s="54">
        <v>21461</v>
      </c>
      <c r="Q35" s="102">
        <v>24581</v>
      </c>
    </row>
    <row r="36" spans="1:17" ht="26.25" customHeight="1" thickBot="1">
      <c r="A36" s="156"/>
      <c r="B36" s="160" t="s">
        <v>18</v>
      </c>
      <c r="C36" s="161"/>
      <c r="D36" s="161"/>
      <c r="E36" s="34"/>
      <c r="F36" s="104">
        <f>IF(F35=0,0,F35/F34)</f>
        <v>1</v>
      </c>
      <c r="G36" s="65">
        <f>IF(G35=0,0,G35/G34)</f>
        <v>1</v>
      </c>
      <c r="H36" s="105">
        <f>IF(H35=0,0,H35/H34)</f>
        <v>1</v>
      </c>
      <c r="I36" s="11"/>
      <c r="J36" s="151" t="s">
        <v>102</v>
      </c>
      <c r="K36" s="152"/>
      <c r="L36" s="152"/>
      <c r="M36" s="152"/>
      <c r="N36" s="7"/>
      <c r="O36" s="63">
        <v>474316</v>
      </c>
      <c r="P36" s="54">
        <v>452259</v>
      </c>
      <c r="Q36" s="102">
        <v>429527</v>
      </c>
    </row>
    <row r="37" spans="1:17" ht="26.25" customHeight="1">
      <c r="A37" s="166" t="s">
        <v>46</v>
      </c>
      <c r="B37" s="169" t="s">
        <v>19</v>
      </c>
      <c r="C37" s="144"/>
      <c r="D37" s="144"/>
      <c r="E37" s="12"/>
      <c r="F37" s="93"/>
      <c r="G37" s="22"/>
      <c r="H37" s="85"/>
      <c r="I37" s="11"/>
      <c r="J37" s="67"/>
      <c r="K37" s="67"/>
      <c r="L37" s="67"/>
      <c r="M37" s="67"/>
      <c r="N37" s="67"/>
      <c r="O37" s="67"/>
      <c r="P37" s="67"/>
      <c r="Q37" s="67"/>
    </row>
    <row r="38" spans="1:9" ht="26.25" customHeight="1">
      <c r="A38" s="167"/>
      <c r="B38" s="145" t="s">
        <v>20</v>
      </c>
      <c r="C38" s="146"/>
      <c r="D38" s="146"/>
      <c r="E38" s="17"/>
      <c r="F38" s="1">
        <v>24429</v>
      </c>
      <c r="G38" s="24">
        <v>21830</v>
      </c>
      <c r="H38" s="76">
        <v>27655</v>
      </c>
      <c r="I38" s="11"/>
    </row>
    <row r="39" spans="1:9" ht="26.25" customHeight="1">
      <c r="A39" s="167"/>
      <c r="B39" s="135" t="s">
        <v>166</v>
      </c>
      <c r="C39" s="145" t="s">
        <v>21</v>
      </c>
      <c r="D39" s="146"/>
      <c r="E39" s="17"/>
      <c r="F39" s="1">
        <v>15499</v>
      </c>
      <c r="G39" s="24">
        <v>12997</v>
      </c>
      <c r="H39" s="76">
        <v>15735</v>
      </c>
      <c r="I39" s="11"/>
    </row>
    <row r="40" spans="1:9" ht="26.25" customHeight="1">
      <c r="A40" s="167"/>
      <c r="B40" s="135"/>
      <c r="C40" s="145" t="s">
        <v>22</v>
      </c>
      <c r="D40" s="146"/>
      <c r="E40" s="17"/>
      <c r="F40" s="1">
        <v>8930</v>
      </c>
      <c r="G40" s="24">
        <v>8833</v>
      </c>
      <c r="H40" s="76">
        <v>11920</v>
      </c>
      <c r="I40" s="11"/>
    </row>
    <row r="41" spans="1:9" ht="26.25" customHeight="1">
      <c r="A41" s="167"/>
      <c r="B41" s="145" t="s">
        <v>23</v>
      </c>
      <c r="C41" s="146"/>
      <c r="D41" s="146"/>
      <c r="E41" s="17"/>
      <c r="F41" s="1">
        <v>28678</v>
      </c>
      <c r="G41" s="24">
        <v>28524</v>
      </c>
      <c r="H41" s="76">
        <v>26297</v>
      </c>
      <c r="I41" s="11"/>
    </row>
    <row r="42" spans="1:9" ht="26.25" customHeight="1" thickBot="1">
      <c r="A42" s="168"/>
      <c r="B42" s="160" t="s">
        <v>24</v>
      </c>
      <c r="C42" s="161"/>
      <c r="D42" s="161"/>
      <c r="E42" s="34"/>
      <c r="F42" s="95">
        <f>F37+F38+F41</f>
        <v>53107</v>
      </c>
      <c r="G42" s="39">
        <f>G37+G38+G41</f>
        <v>50354</v>
      </c>
      <c r="H42" s="68">
        <f>H37+H38+H41</f>
        <v>53952</v>
      </c>
      <c r="I42" s="11"/>
    </row>
    <row r="43" spans="1:9" ht="26.25" customHeight="1">
      <c r="A43" s="166" t="s">
        <v>47</v>
      </c>
      <c r="B43" s="173" t="s">
        <v>49</v>
      </c>
      <c r="C43" s="169" t="s">
        <v>25</v>
      </c>
      <c r="D43" s="144"/>
      <c r="E43" s="12"/>
      <c r="F43" s="141" t="s">
        <v>216</v>
      </c>
      <c r="G43" s="183"/>
      <c r="H43" s="184"/>
      <c r="I43" s="11"/>
    </row>
    <row r="44" spans="1:9" ht="26.25" customHeight="1">
      <c r="A44" s="167"/>
      <c r="B44" s="174"/>
      <c r="C44" s="145" t="s">
        <v>62</v>
      </c>
      <c r="D44" s="146"/>
      <c r="E44" s="17"/>
      <c r="F44" s="1">
        <v>3675</v>
      </c>
      <c r="G44" s="24">
        <v>3675</v>
      </c>
      <c r="H44" s="76">
        <v>3675</v>
      </c>
      <c r="I44" s="11"/>
    </row>
    <row r="45" spans="1:9" ht="26.25" customHeight="1">
      <c r="A45" s="167"/>
      <c r="B45" s="174"/>
      <c r="C45" s="145" t="s">
        <v>26</v>
      </c>
      <c r="D45" s="146"/>
      <c r="E45" s="17"/>
      <c r="F45" s="107">
        <v>34425</v>
      </c>
      <c r="G45" s="70">
        <v>34425</v>
      </c>
      <c r="H45" s="108">
        <v>34425</v>
      </c>
      <c r="I45" s="11"/>
    </row>
    <row r="46" spans="1:9" ht="26.25" customHeight="1">
      <c r="A46" s="167"/>
      <c r="B46" s="174"/>
      <c r="C46" s="145" t="s">
        <v>63</v>
      </c>
      <c r="D46" s="146"/>
      <c r="E46" s="17"/>
      <c r="F46" s="89">
        <v>163.2</v>
      </c>
      <c r="G46" s="31">
        <v>164.3</v>
      </c>
      <c r="H46" s="90">
        <v>163.5</v>
      </c>
      <c r="I46" s="11"/>
    </row>
    <row r="47" spans="1:9" ht="26.25" customHeight="1">
      <c r="A47" s="167"/>
      <c r="B47" s="174"/>
      <c r="C47" s="145" t="s">
        <v>64</v>
      </c>
      <c r="D47" s="146"/>
      <c r="E47" s="17"/>
      <c r="F47" s="89">
        <v>340.2</v>
      </c>
      <c r="G47" s="31">
        <v>312.6</v>
      </c>
      <c r="H47" s="90">
        <v>394.2</v>
      </c>
      <c r="I47" s="11"/>
    </row>
    <row r="48" spans="1:9" ht="26.25" customHeight="1">
      <c r="A48" s="167"/>
      <c r="B48" s="174"/>
      <c r="C48" s="135" t="s">
        <v>167</v>
      </c>
      <c r="D48" s="16" t="s">
        <v>65</v>
      </c>
      <c r="E48" s="17"/>
      <c r="F48" s="89">
        <v>215.8</v>
      </c>
      <c r="G48" s="31">
        <v>186.1</v>
      </c>
      <c r="H48" s="90">
        <v>224.3</v>
      </c>
      <c r="I48" s="11"/>
    </row>
    <row r="49" spans="1:9" ht="26.25" customHeight="1">
      <c r="A49" s="167"/>
      <c r="B49" s="175"/>
      <c r="C49" s="135"/>
      <c r="D49" s="16" t="s">
        <v>66</v>
      </c>
      <c r="E49" s="17"/>
      <c r="F49" s="89">
        <v>124.3</v>
      </c>
      <c r="G49" s="31">
        <v>126.5</v>
      </c>
      <c r="H49" s="90">
        <v>169.9</v>
      </c>
      <c r="I49" s="11"/>
    </row>
    <row r="50" spans="1:9" ht="26.25" customHeight="1">
      <c r="A50" s="167"/>
      <c r="B50" s="170" t="s">
        <v>42</v>
      </c>
      <c r="C50" s="171"/>
      <c r="D50" s="16" t="s">
        <v>27</v>
      </c>
      <c r="E50" s="17"/>
      <c r="F50" s="89"/>
      <c r="G50" s="31"/>
      <c r="H50" s="90"/>
      <c r="I50" s="11"/>
    </row>
    <row r="51" spans="1:9" ht="26.25" customHeight="1">
      <c r="A51" s="167"/>
      <c r="B51" s="172"/>
      <c r="C51" s="136"/>
      <c r="D51" s="16" t="s">
        <v>129</v>
      </c>
      <c r="E51" s="17"/>
      <c r="F51" s="1">
        <v>300000</v>
      </c>
      <c r="G51" s="24">
        <v>300000</v>
      </c>
      <c r="H51" s="76">
        <v>300000</v>
      </c>
      <c r="I51" s="11"/>
    </row>
    <row r="52" spans="1:9" ht="26.25" customHeight="1" thickBot="1">
      <c r="A52" s="168"/>
      <c r="B52" s="137"/>
      <c r="C52" s="138"/>
      <c r="D52" s="33" t="s">
        <v>28</v>
      </c>
      <c r="E52" s="34"/>
      <c r="F52" s="109">
        <v>34060</v>
      </c>
      <c r="G52" s="73">
        <v>34060</v>
      </c>
      <c r="H52" s="77">
        <v>34060</v>
      </c>
      <c r="I52" s="11"/>
    </row>
    <row r="53" spans="1:9" ht="26.25" customHeight="1">
      <c r="A53" s="166" t="s">
        <v>29</v>
      </c>
      <c r="B53" s="169" t="s">
        <v>30</v>
      </c>
      <c r="C53" s="144"/>
      <c r="D53" s="144"/>
      <c r="E53" s="12"/>
      <c r="F53" s="93"/>
      <c r="G53" s="22"/>
      <c r="H53" s="85"/>
      <c r="I53" s="11"/>
    </row>
    <row r="54" spans="1:9" ht="26.25" customHeight="1">
      <c r="A54" s="167"/>
      <c r="B54" s="145" t="s">
        <v>31</v>
      </c>
      <c r="C54" s="146"/>
      <c r="D54" s="146"/>
      <c r="E54" s="17"/>
      <c r="F54" s="1"/>
      <c r="G54" s="24"/>
      <c r="H54" s="76"/>
      <c r="I54" s="11"/>
    </row>
    <row r="55" spans="1:8" ht="26.25" customHeight="1" thickBot="1">
      <c r="A55" s="168"/>
      <c r="B55" s="160" t="s">
        <v>32</v>
      </c>
      <c r="C55" s="161"/>
      <c r="D55" s="161"/>
      <c r="E55" s="34"/>
      <c r="F55" s="95">
        <f>F53+F54</f>
        <v>0</v>
      </c>
      <c r="G55" s="39">
        <f>G53+G54</f>
        <v>0</v>
      </c>
      <c r="H55" s="68">
        <f>H53+H54</f>
        <v>0</v>
      </c>
    </row>
  </sheetData>
  <sheetProtection/>
  <mergeCells count="97">
    <mergeCell ref="F43:H43"/>
    <mergeCell ref="J35:K35"/>
    <mergeCell ref="L35:M35"/>
    <mergeCell ref="A1:Q1"/>
    <mergeCell ref="J5:J16"/>
    <mergeCell ref="K6:K10"/>
    <mergeCell ref="K12:K15"/>
    <mergeCell ref="L7:L9"/>
    <mergeCell ref="J4:M4"/>
    <mergeCell ref="L18:M18"/>
    <mergeCell ref="J26:M26"/>
    <mergeCell ref="J27:M27"/>
    <mergeCell ref="J32:M32"/>
    <mergeCell ref="J33:M33"/>
    <mergeCell ref="J36:M36"/>
    <mergeCell ref="J28:M28"/>
    <mergeCell ref="J29:M29"/>
    <mergeCell ref="J30:M30"/>
    <mergeCell ref="J31:M31"/>
    <mergeCell ref="J34:M34"/>
    <mergeCell ref="K5:M5"/>
    <mergeCell ref="L6:M6"/>
    <mergeCell ref="K24:M24"/>
    <mergeCell ref="J25:M25"/>
    <mergeCell ref="J17:J24"/>
    <mergeCell ref="L23:M23"/>
    <mergeCell ref="K21:K23"/>
    <mergeCell ref="K16:M16"/>
    <mergeCell ref="L19:M19"/>
    <mergeCell ref="L10:M10"/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B50:C52"/>
    <mergeCell ref="C46:D46"/>
    <mergeCell ref="C47:D47"/>
    <mergeCell ref="B36:D36"/>
    <mergeCell ref="B33:B34"/>
    <mergeCell ref="C33:D33"/>
    <mergeCell ref="C48:C49"/>
    <mergeCell ref="K11:M11"/>
    <mergeCell ref="K20:M20"/>
    <mergeCell ref="L21:M21"/>
    <mergeCell ref="K17:M17"/>
    <mergeCell ref="K18:K19"/>
    <mergeCell ref="L12:M12"/>
    <mergeCell ref="L15:M15"/>
    <mergeCell ref="L13:L14"/>
    <mergeCell ref="B27:C28"/>
    <mergeCell ref="A37:A42"/>
    <mergeCell ref="B37:D37"/>
    <mergeCell ref="B38:D38"/>
    <mergeCell ref="B39:B40"/>
    <mergeCell ref="C39:D39"/>
    <mergeCell ref="B42:D42"/>
    <mergeCell ref="A22:A36"/>
    <mergeCell ref="B41:D41"/>
    <mergeCell ref="B35:D35"/>
    <mergeCell ref="B22:D22"/>
    <mergeCell ref="B23:D23"/>
    <mergeCell ref="C34:D34"/>
    <mergeCell ref="C40:D40"/>
    <mergeCell ref="B25:D25"/>
    <mergeCell ref="B24:D24"/>
    <mergeCell ref="B31:D31"/>
    <mergeCell ref="B32:D32"/>
    <mergeCell ref="B29:C30"/>
    <mergeCell ref="B26:D26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C18:D18"/>
    <mergeCell ref="C19:D19"/>
    <mergeCell ref="C20:D20"/>
    <mergeCell ref="B21:D21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55"/>
  <sheetViews>
    <sheetView showZeros="0" view="pageBreakPreview" zoomScale="80" zoomScaleNormal="75" zoomScaleSheetLayoutView="80" workbookViewId="0" topLeftCell="A1">
      <selection activeCell="A2" sqref="A2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153" t="s">
        <v>131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136</v>
      </c>
      <c r="P3" s="4" t="s">
        <v>0</v>
      </c>
    </row>
    <row r="4" spans="1:17" ht="26.25" customHeight="1" thickBot="1">
      <c r="A4" s="151" t="s">
        <v>50</v>
      </c>
      <c r="B4" s="152"/>
      <c r="C4" s="152"/>
      <c r="D4" s="152"/>
      <c r="E4" s="7"/>
      <c r="F4" s="8" t="s">
        <v>123</v>
      </c>
      <c r="G4" s="9" t="s">
        <v>124</v>
      </c>
      <c r="H4" s="10" t="s">
        <v>130</v>
      </c>
      <c r="I4" s="11"/>
      <c r="J4" s="151" t="s">
        <v>50</v>
      </c>
      <c r="K4" s="152"/>
      <c r="L4" s="152"/>
      <c r="M4" s="152"/>
      <c r="N4" s="7"/>
      <c r="O4" s="8" t="s">
        <v>123</v>
      </c>
      <c r="P4" s="9" t="s">
        <v>124</v>
      </c>
      <c r="Q4" s="10" t="s">
        <v>130</v>
      </c>
    </row>
    <row r="5" spans="1:17" ht="26.25" customHeight="1" thickBot="1">
      <c r="A5" s="151" t="s">
        <v>1</v>
      </c>
      <c r="B5" s="152"/>
      <c r="C5" s="152"/>
      <c r="D5" s="152"/>
      <c r="E5" s="7"/>
      <c r="F5" s="180">
        <v>33855</v>
      </c>
      <c r="G5" s="181"/>
      <c r="H5" s="182"/>
      <c r="I5" s="11"/>
      <c r="J5" s="154" t="s">
        <v>48</v>
      </c>
      <c r="K5" s="144" t="s">
        <v>69</v>
      </c>
      <c r="L5" s="144"/>
      <c r="M5" s="144"/>
      <c r="N5" s="12" t="s">
        <v>139</v>
      </c>
      <c r="O5" s="81">
        <v>230434</v>
      </c>
      <c r="P5" s="42">
        <v>238883</v>
      </c>
      <c r="Q5" s="15">
        <v>230970</v>
      </c>
    </row>
    <row r="6" spans="1:17" ht="26.25" customHeight="1" thickBot="1">
      <c r="A6" s="151" t="s">
        <v>91</v>
      </c>
      <c r="B6" s="152"/>
      <c r="C6" s="152"/>
      <c r="D6" s="152"/>
      <c r="E6" s="7"/>
      <c r="F6" s="180">
        <v>35521</v>
      </c>
      <c r="G6" s="181"/>
      <c r="H6" s="182"/>
      <c r="I6" s="11"/>
      <c r="J6" s="155"/>
      <c r="K6" s="157" t="s">
        <v>140</v>
      </c>
      <c r="L6" s="145" t="s">
        <v>57</v>
      </c>
      <c r="M6" s="146"/>
      <c r="N6" s="17" t="s">
        <v>141</v>
      </c>
      <c r="O6" s="82">
        <v>121197</v>
      </c>
      <c r="P6" s="19">
        <v>120843</v>
      </c>
      <c r="Q6" s="83">
        <v>122622</v>
      </c>
    </row>
    <row r="7" spans="1:17" ht="26.25" customHeight="1">
      <c r="A7" s="154" t="s">
        <v>43</v>
      </c>
      <c r="B7" s="169" t="s">
        <v>54</v>
      </c>
      <c r="C7" s="144"/>
      <c r="D7" s="144"/>
      <c r="E7" s="12" t="s">
        <v>142</v>
      </c>
      <c r="F7" s="84">
        <v>95247</v>
      </c>
      <c r="G7" s="22">
        <v>95027</v>
      </c>
      <c r="H7" s="85">
        <v>94546</v>
      </c>
      <c r="I7" s="11"/>
      <c r="J7" s="155"/>
      <c r="K7" s="158"/>
      <c r="L7" s="157" t="s">
        <v>143</v>
      </c>
      <c r="M7" s="16" t="s">
        <v>34</v>
      </c>
      <c r="N7" s="17"/>
      <c r="O7" s="82">
        <v>121197</v>
      </c>
      <c r="P7" s="19">
        <v>120843</v>
      </c>
      <c r="Q7" s="83">
        <v>122622</v>
      </c>
    </row>
    <row r="8" spans="1:17" ht="26.25" customHeight="1">
      <c r="A8" s="155"/>
      <c r="B8" s="145" t="s">
        <v>2</v>
      </c>
      <c r="C8" s="146"/>
      <c r="D8" s="146"/>
      <c r="E8" s="17"/>
      <c r="F8" s="1">
        <v>7577</v>
      </c>
      <c r="G8" s="24">
        <v>7538</v>
      </c>
      <c r="H8" s="76">
        <v>7609</v>
      </c>
      <c r="I8" s="25"/>
      <c r="J8" s="155"/>
      <c r="K8" s="158"/>
      <c r="L8" s="158"/>
      <c r="M8" s="16" t="s">
        <v>35</v>
      </c>
      <c r="N8" s="17"/>
      <c r="O8" s="82"/>
      <c r="P8" s="19"/>
      <c r="Q8" s="83"/>
    </row>
    <row r="9" spans="1:17" ht="26.25" customHeight="1">
      <c r="A9" s="155"/>
      <c r="B9" s="145" t="s">
        <v>55</v>
      </c>
      <c r="C9" s="146"/>
      <c r="D9" s="146"/>
      <c r="E9" s="17" t="s">
        <v>144</v>
      </c>
      <c r="F9" s="1">
        <v>7577</v>
      </c>
      <c r="G9" s="24">
        <v>7538</v>
      </c>
      <c r="H9" s="76">
        <v>7609</v>
      </c>
      <c r="I9" s="11"/>
      <c r="J9" s="155"/>
      <c r="K9" s="158"/>
      <c r="L9" s="159"/>
      <c r="M9" s="16" t="s">
        <v>36</v>
      </c>
      <c r="N9" s="17" t="s">
        <v>145</v>
      </c>
      <c r="O9" s="82"/>
      <c r="P9" s="19"/>
      <c r="Q9" s="83"/>
    </row>
    <row r="10" spans="1:17" ht="26.25" customHeight="1">
      <c r="A10" s="155"/>
      <c r="B10" s="145" t="s">
        <v>56</v>
      </c>
      <c r="C10" s="146"/>
      <c r="D10" s="146"/>
      <c r="E10" s="17" t="s">
        <v>52</v>
      </c>
      <c r="F10" s="86">
        <f>IF(F9=0,0,F9/F7)</f>
        <v>0.07955106197570527</v>
      </c>
      <c r="G10" s="27">
        <f>IF(G9=0,0,G9/G7)</f>
        <v>0.07932482347122397</v>
      </c>
      <c r="H10" s="87">
        <f>IF(H9=0,0,H9/H7)</f>
        <v>0.08047934338840353</v>
      </c>
      <c r="I10" s="11"/>
      <c r="J10" s="155"/>
      <c r="K10" s="159"/>
      <c r="L10" s="162" t="s">
        <v>71</v>
      </c>
      <c r="M10" s="163"/>
      <c r="N10" s="29"/>
      <c r="O10" s="82">
        <v>109237</v>
      </c>
      <c r="P10" s="19">
        <v>118030</v>
      </c>
      <c r="Q10" s="83">
        <v>108343</v>
      </c>
    </row>
    <row r="11" spans="1:17" ht="26.25" customHeight="1">
      <c r="A11" s="155"/>
      <c r="B11" s="145" t="s">
        <v>3</v>
      </c>
      <c r="C11" s="146"/>
      <c r="D11" s="146"/>
      <c r="E11" s="17" t="s">
        <v>146</v>
      </c>
      <c r="F11" s="1">
        <v>6707</v>
      </c>
      <c r="G11" s="24">
        <v>6792</v>
      </c>
      <c r="H11" s="76">
        <v>6864</v>
      </c>
      <c r="I11" s="11"/>
      <c r="J11" s="155"/>
      <c r="K11" s="146" t="s">
        <v>72</v>
      </c>
      <c r="L11" s="146"/>
      <c r="M11" s="146"/>
      <c r="N11" s="17" t="s">
        <v>147</v>
      </c>
      <c r="O11" s="88">
        <v>179265</v>
      </c>
      <c r="P11" s="19">
        <v>177325</v>
      </c>
      <c r="Q11" s="83">
        <v>170940</v>
      </c>
    </row>
    <row r="12" spans="1:17" ht="26.25" customHeight="1">
      <c r="A12" s="155"/>
      <c r="B12" s="145" t="s">
        <v>68</v>
      </c>
      <c r="C12" s="146"/>
      <c r="D12" s="146"/>
      <c r="E12" s="17" t="s">
        <v>148</v>
      </c>
      <c r="F12" s="86">
        <f>IF(F11=0,0,F11/F9)</f>
        <v>0.8851788306717698</v>
      </c>
      <c r="G12" s="27">
        <f>IF(G11=0,0,G11/G9)</f>
        <v>0.9010347572300345</v>
      </c>
      <c r="H12" s="87">
        <f>IF(H11=0,0,H11/H9)</f>
        <v>0.9020896307004863</v>
      </c>
      <c r="I12" s="11"/>
      <c r="J12" s="155"/>
      <c r="K12" s="157" t="s">
        <v>149</v>
      </c>
      <c r="L12" s="145" t="s">
        <v>58</v>
      </c>
      <c r="M12" s="146"/>
      <c r="N12" s="17"/>
      <c r="O12" s="82">
        <v>90148</v>
      </c>
      <c r="P12" s="19">
        <v>92195</v>
      </c>
      <c r="Q12" s="83">
        <v>88940</v>
      </c>
    </row>
    <row r="13" spans="1:17" ht="26.25" customHeight="1">
      <c r="A13" s="155"/>
      <c r="B13" s="145" t="s">
        <v>4</v>
      </c>
      <c r="C13" s="146"/>
      <c r="D13" s="146"/>
      <c r="E13" s="17"/>
      <c r="F13" s="89">
        <v>1458</v>
      </c>
      <c r="G13" s="31">
        <v>1458</v>
      </c>
      <c r="H13" s="90">
        <v>1458</v>
      </c>
      <c r="I13" s="11"/>
      <c r="J13" s="155"/>
      <c r="K13" s="158"/>
      <c r="L13" s="157" t="s">
        <v>150</v>
      </c>
      <c r="M13" s="16" t="s">
        <v>33</v>
      </c>
      <c r="N13" s="17"/>
      <c r="O13" s="82">
        <v>16170</v>
      </c>
      <c r="P13" s="19">
        <v>17787</v>
      </c>
      <c r="Q13" s="83">
        <v>15393</v>
      </c>
    </row>
    <row r="14" spans="1:17" ht="26.25" customHeight="1">
      <c r="A14" s="155"/>
      <c r="B14" s="145" t="s">
        <v>5</v>
      </c>
      <c r="C14" s="146"/>
      <c r="D14" s="146"/>
      <c r="E14" s="17"/>
      <c r="F14" s="89">
        <v>1138</v>
      </c>
      <c r="G14" s="31">
        <v>1138</v>
      </c>
      <c r="H14" s="90">
        <v>1138</v>
      </c>
      <c r="I14" s="11"/>
      <c r="J14" s="155"/>
      <c r="K14" s="158"/>
      <c r="L14" s="159"/>
      <c r="M14" s="16" t="s">
        <v>37</v>
      </c>
      <c r="N14" s="17"/>
      <c r="O14" s="82"/>
      <c r="P14" s="19"/>
      <c r="Q14" s="83"/>
    </row>
    <row r="15" spans="1:17" ht="26.25" customHeight="1" thickBot="1">
      <c r="A15" s="156"/>
      <c r="B15" s="160" t="s">
        <v>103</v>
      </c>
      <c r="C15" s="161"/>
      <c r="D15" s="161"/>
      <c r="E15" s="34"/>
      <c r="F15" s="91">
        <v>1138</v>
      </c>
      <c r="G15" s="36">
        <v>1138</v>
      </c>
      <c r="H15" s="92">
        <v>1138</v>
      </c>
      <c r="I15" s="11"/>
      <c r="J15" s="155"/>
      <c r="K15" s="159"/>
      <c r="L15" s="162" t="s">
        <v>38</v>
      </c>
      <c r="M15" s="163"/>
      <c r="N15" s="29"/>
      <c r="O15" s="82">
        <v>86265</v>
      </c>
      <c r="P15" s="19">
        <v>83088</v>
      </c>
      <c r="Q15" s="83">
        <v>79789</v>
      </c>
    </row>
    <row r="16" spans="1:17" ht="26.25" customHeight="1" thickBot="1">
      <c r="A16" s="166" t="s">
        <v>44</v>
      </c>
      <c r="B16" s="169" t="s">
        <v>6</v>
      </c>
      <c r="C16" s="144"/>
      <c r="D16" s="144"/>
      <c r="E16" s="12"/>
      <c r="F16" s="93">
        <v>14234381</v>
      </c>
      <c r="G16" s="22">
        <v>14234381</v>
      </c>
      <c r="H16" s="85">
        <v>14234381</v>
      </c>
      <c r="I16" s="11"/>
      <c r="J16" s="156"/>
      <c r="K16" s="160" t="s">
        <v>73</v>
      </c>
      <c r="L16" s="161"/>
      <c r="M16" s="161"/>
      <c r="N16" s="34" t="s">
        <v>151</v>
      </c>
      <c r="O16" s="94">
        <f>O5-O11</f>
        <v>51169</v>
      </c>
      <c r="P16" s="39">
        <f>P5-P11</f>
        <v>61558</v>
      </c>
      <c r="Q16" s="68">
        <f>Q5-Q11</f>
        <v>60030</v>
      </c>
    </row>
    <row r="17" spans="1:17" ht="26.25" customHeight="1">
      <c r="A17" s="167"/>
      <c r="B17" s="135" t="s">
        <v>7</v>
      </c>
      <c r="C17" s="145" t="s">
        <v>8</v>
      </c>
      <c r="D17" s="146"/>
      <c r="E17" s="17"/>
      <c r="F17" s="1">
        <v>5425108</v>
      </c>
      <c r="G17" s="24">
        <v>5425108</v>
      </c>
      <c r="H17" s="76">
        <v>5425108</v>
      </c>
      <c r="I17" s="11"/>
      <c r="J17" s="154" t="s">
        <v>75</v>
      </c>
      <c r="K17" s="164" t="s">
        <v>76</v>
      </c>
      <c r="L17" s="165"/>
      <c r="M17" s="165"/>
      <c r="N17" s="12" t="s">
        <v>152</v>
      </c>
      <c r="O17" s="81">
        <v>83577</v>
      </c>
      <c r="P17" s="42">
        <v>85131</v>
      </c>
      <c r="Q17" s="15">
        <v>90660</v>
      </c>
    </row>
    <row r="18" spans="1:17" ht="26.25" customHeight="1">
      <c r="A18" s="167"/>
      <c r="B18" s="135"/>
      <c r="C18" s="145" t="s">
        <v>9</v>
      </c>
      <c r="D18" s="146"/>
      <c r="E18" s="17"/>
      <c r="F18" s="1">
        <v>4308000</v>
      </c>
      <c r="G18" s="24">
        <v>4308000</v>
      </c>
      <c r="H18" s="76">
        <v>4308000</v>
      </c>
      <c r="I18" s="11"/>
      <c r="J18" s="155"/>
      <c r="K18" s="157" t="s">
        <v>150</v>
      </c>
      <c r="L18" s="145" t="s">
        <v>92</v>
      </c>
      <c r="M18" s="146"/>
      <c r="N18" s="17"/>
      <c r="O18" s="82">
        <v>42000</v>
      </c>
      <c r="P18" s="19">
        <v>45000</v>
      </c>
      <c r="Q18" s="83">
        <v>51000</v>
      </c>
    </row>
    <row r="19" spans="1:17" ht="26.25" customHeight="1">
      <c r="A19" s="167"/>
      <c r="B19" s="135"/>
      <c r="C19" s="145" t="s">
        <v>10</v>
      </c>
      <c r="D19" s="146"/>
      <c r="E19" s="17"/>
      <c r="F19" s="1">
        <v>1199213</v>
      </c>
      <c r="G19" s="24">
        <v>1199213</v>
      </c>
      <c r="H19" s="76">
        <v>1199213</v>
      </c>
      <c r="I19" s="11"/>
      <c r="J19" s="155"/>
      <c r="K19" s="159"/>
      <c r="L19" s="145" t="s">
        <v>71</v>
      </c>
      <c r="M19" s="146"/>
      <c r="N19" s="17"/>
      <c r="O19" s="88">
        <v>36763</v>
      </c>
      <c r="P19" s="19">
        <v>31970</v>
      </c>
      <c r="Q19" s="83">
        <v>31657</v>
      </c>
    </row>
    <row r="20" spans="1:17" ht="26.25" customHeight="1">
      <c r="A20" s="167"/>
      <c r="B20" s="135"/>
      <c r="C20" s="145" t="s">
        <v>11</v>
      </c>
      <c r="D20" s="146"/>
      <c r="E20" s="17"/>
      <c r="F20" s="1">
        <v>3302060</v>
      </c>
      <c r="G20" s="24">
        <v>3302060</v>
      </c>
      <c r="H20" s="76">
        <v>3302060</v>
      </c>
      <c r="I20" s="11"/>
      <c r="J20" s="155"/>
      <c r="K20" s="145" t="s">
        <v>78</v>
      </c>
      <c r="L20" s="146"/>
      <c r="M20" s="146"/>
      <c r="N20" s="44" t="s">
        <v>153</v>
      </c>
      <c r="O20" s="82">
        <v>145381</v>
      </c>
      <c r="P20" s="19">
        <v>140650</v>
      </c>
      <c r="Q20" s="83">
        <v>149644</v>
      </c>
    </row>
    <row r="21" spans="1:17" ht="26.25" customHeight="1" thickBot="1">
      <c r="A21" s="168"/>
      <c r="B21" s="160" t="s">
        <v>12</v>
      </c>
      <c r="C21" s="161"/>
      <c r="D21" s="161"/>
      <c r="E21" s="34"/>
      <c r="F21" s="95">
        <v>10823630</v>
      </c>
      <c r="G21" s="39">
        <v>10823630</v>
      </c>
      <c r="H21" s="68">
        <v>10823630</v>
      </c>
      <c r="I21" s="11"/>
      <c r="J21" s="155"/>
      <c r="K21" s="157" t="s">
        <v>154</v>
      </c>
      <c r="L21" s="145" t="s">
        <v>80</v>
      </c>
      <c r="M21" s="146"/>
      <c r="N21" s="17"/>
      <c r="O21" s="82">
        <v>9517</v>
      </c>
      <c r="P21" s="19"/>
      <c r="Q21" s="83"/>
    </row>
    <row r="22" spans="1:17" ht="26.25" customHeight="1">
      <c r="A22" s="154" t="s">
        <v>45</v>
      </c>
      <c r="B22" s="169" t="s">
        <v>67</v>
      </c>
      <c r="C22" s="144"/>
      <c r="D22" s="144"/>
      <c r="E22" s="12"/>
      <c r="F22" s="96">
        <v>82</v>
      </c>
      <c r="G22" s="46">
        <v>82</v>
      </c>
      <c r="H22" s="97">
        <v>82</v>
      </c>
      <c r="I22" s="11"/>
      <c r="J22" s="155"/>
      <c r="K22" s="158"/>
      <c r="L22" s="48" t="s">
        <v>150</v>
      </c>
      <c r="M22" s="16" t="s">
        <v>101</v>
      </c>
      <c r="N22" s="17"/>
      <c r="O22" s="82"/>
      <c r="P22" s="19"/>
      <c r="Q22" s="83"/>
    </row>
    <row r="23" spans="1:17" ht="26.25" customHeight="1">
      <c r="A23" s="155"/>
      <c r="B23" s="145" t="s">
        <v>13</v>
      </c>
      <c r="C23" s="146"/>
      <c r="D23" s="146"/>
      <c r="E23" s="17"/>
      <c r="F23" s="98" t="s">
        <v>132</v>
      </c>
      <c r="G23" s="79" t="s">
        <v>132</v>
      </c>
      <c r="H23" s="99" t="s">
        <v>132</v>
      </c>
      <c r="I23" s="11"/>
      <c r="J23" s="155"/>
      <c r="K23" s="159"/>
      <c r="L23" s="145" t="s">
        <v>81</v>
      </c>
      <c r="M23" s="146"/>
      <c r="N23" s="17" t="s">
        <v>155</v>
      </c>
      <c r="O23" s="82">
        <v>135864</v>
      </c>
      <c r="P23" s="19">
        <v>140650</v>
      </c>
      <c r="Q23" s="83">
        <v>149644</v>
      </c>
    </row>
    <row r="24" spans="1:17" ht="26.25" customHeight="1" thickBot="1">
      <c r="A24" s="155"/>
      <c r="B24" s="145" t="s">
        <v>122</v>
      </c>
      <c r="C24" s="146"/>
      <c r="D24" s="146"/>
      <c r="E24" s="17"/>
      <c r="F24" s="98"/>
      <c r="G24" s="79"/>
      <c r="H24" s="99"/>
      <c r="I24" s="11"/>
      <c r="J24" s="156"/>
      <c r="K24" s="160" t="s">
        <v>83</v>
      </c>
      <c r="L24" s="161"/>
      <c r="M24" s="161"/>
      <c r="N24" s="34" t="s">
        <v>156</v>
      </c>
      <c r="O24" s="95">
        <f>O17-O20</f>
        <v>-61804</v>
      </c>
      <c r="P24" s="39">
        <f>P17-P20</f>
        <v>-55519</v>
      </c>
      <c r="Q24" s="68">
        <f>Q17-Q20</f>
        <v>-58984</v>
      </c>
    </row>
    <row r="25" spans="1:17" ht="26.25" customHeight="1" thickBot="1">
      <c r="A25" s="155"/>
      <c r="B25" s="145" t="s">
        <v>14</v>
      </c>
      <c r="C25" s="146"/>
      <c r="D25" s="146"/>
      <c r="E25" s="17"/>
      <c r="F25" s="98" t="s">
        <v>137</v>
      </c>
      <c r="G25" s="79" t="s">
        <v>137</v>
      </c>
      <c r="H25" s="99" t="s">
        <v>137</v>
      </c>
      <c r="I25" s="11"/>
      <c r="J25" s="151" t="s">
        <v>85</v>
      </c>
      <c r="K25" s="152"/>
      <c r="L25" s="152"/>
      <c r="M25" s="152"/>
      <c r="N25" s="7" t="s">
        <v>157</v>
      </c>
      <c r="O25" s="100">
        <f>O16+O24</f>
        <v>-10635</v>
      </c>
      <c r="P25" s="51">
        <f>P16+P24</f>
        <v>6039</v>
      </c>
      <c r="Q25" s="101">
        <f>Q16+Q24</f>
        <v>1046</v>
      </c>
    </row>
    <row r="26" spans="1:17" ht="26.25" customHeight="1" thickBot="1">
      <c r="A26" s="155"/>
      <c r="B26" s="145" t="s">
        <v>15</v>
      </c>
      <c r="C26" s="146"/>
      <c r="D26" s="146"/>
      <c r="E26" s="17"/>
      <c r="F26" s="1">
        <v>3</v>
      </c>
      <c r="G26" s="24">
        <v>3</v>
      </c>
      <c r="H26" s="76">
        <v>3</v>
      </c>
      <c r="I26" s="11"/>
      <c r="J26" s="151" t="s">
        <v>40</v>
      </c>
      <c r="K26" s="152"/>
      <c r="L26" s="152"/>
      <c r="M26" s="152"/>
      <c r="N26" s="7" t="s">
        <v>53</v>
      </c>
      <c r="O26" s="63"/>
      <c r="P26" s="54"/>
      <c r="Q26" s="102"/>
    </row>
    <row r="27" spans="1:17" ht="26.25" customHeight="1" thickBot="1">
      <c r="A27" s="155"/>
      <c r="B27" s="178" t="s">
        <v>16</v>
      </c>
      <c r="C27" s="179"/>
      <c r="D27" s="16" t="s">
        <v>59</v>
      </c>
      <c r="E27" s="17"/>
      <c r="F27" s="89">
        <v>2970</v>
      </c>
      <c r="G27" s="31">
        <v>2970</v>
      </c>
      <c r="H27" s="90">
        <v>2970</v>
      </c>
      <c r="I27" s="11"/>
      <c r="J27" s="151" t="s">
        <v>86</v>
      </c>
      <c r="K27" s="152"/>
      <c r="L27" s="152"/>
      <c r="M27" s="152"/>
      <c r="N27" s="7" t="s">
        <v>158</v>
      </c>
      <c r="O27" s="63">
        <v>18874</v>
      </c>
      <c r="P27" s="54">
        <v>8240</v>
      </c>
      <c r="Q27" s="102">
        <v>14279</v>
      </c>
    </row>
    <row r="28" spans="1:17" ht="26.25" customHeight="1" thickBot="1">
      <c r="A28" s="155"/>
      <c r="B28" s="178"/>
      <c r="C28" s="179"/>
      <c r="D28" s="16" t="s">
        <v>60</v>
      </c>
      <c r="E28" s="17"/>
      <c r="F28" s="89"/>
      <c r="G28" s="31"/>
      <c r="H28" s="90"/>
      <c r="I28" s="11"/>
      <c r="J28" s="151" t="s">
        <v>87</v>
      </c>
      <c r="K28" s="152"/>
      <c r="L28" s="152"/>
      <c r="M28" s="152"/>
      <c r="N28" s="7" t="s">
        <v>159</v>
      </c>
      <c r="O28" s="63"/>
      <c r="P28" s="54"/>
      <c r="Q28" s="102"/>
    </row>
    <row r="29" spans="1:17" ht="26.25" customHeight="1" thickBot="1">
      <c r="A29" s="155"/>
      <c r="B29" s="178" t="s">
        <v>17</v>
      </c>
      <c r="C29" s="179"/>
      <c r="D29" s="16" t="s">
        <v>59</v>
      </c>
      <c r="E29" s="17"/>
      <c r="F29" s="89">
        <v>1898</v>
      </c>
      <c r="G29" s="31">
        <v>1930</v>
      </c>
      <c r="H29" s="90">
        <v>1957</v>
      </c>
      <c r="I29" s="11"/>
      <c r="J29" s="151" t="s">
        <v>88</v>
      </c>
      <c r="K29" s="152"/>
      <c r="L29" s="152"/>
      <c r="M29" s="152"/>
      <c r="N29" s="7" t="s">
        <v>160</v>
      </c>
      <c r="O29" s="100">
        <f>O25-O26+O27-O28</f>
        <v>8239</v>
      </c>
      <c r="P29" s="51">
        <f>P25-P26+P27-P28</f>
        <v>14279</v>
      </c>
      <c r="Q29" s="101">
        <f>Q25-Q26+Q27-Q28</f>
        <v>15325</v>
      </c>
    </row>
    <row r="30" spans="1:17" ht="26.25" customHeight="1" thickBot="1">
      <c r="A30" s="155"/>
      <c r="B30" s="178"/>
      <c r="C30" s="179"/>
      <c r="D30" s="16" t="s">
        <v>60</v>
      </c>
      <c r="E30" s="17"/>
      <c r="F30" s="89"/>
      <c r="G30" s="31"/>
      <c r="H30" s="90"/>
      <c r="I30" s="11"/>
      <c r="J30" s="151" t="s">
        <v>89</v>
      </c>
      <c r="K30" s="152"/>
      <c r="L30" s="152"/>
      <c r="M30" s="152"/>
      <c r="N30" s="7" t="s">
        <v>161</v>
      </c>
      <c r="O30" s="63"/>
      <c r="P30" s="54"/>
      <c r="Q30" s="102"/>
    </row>
    <row r="31" spans="1:17" ht="26.25" customHeight="1" thickBot="1">
      <c r="A31" s="155"/>
      <c r="B31" s="176" t="s">
        <v>61</v>
      </c>
      <c r="C31" s="177"/>
      <c r="D31" s="177"/>
      <c r="E31" s="17"/>
      <c r="F31" s="89">
        <v>1762</v>
      </c>
      <c r="G31" s="31">
        <v>1754</v>
      </c>
      <c r="H31" s="90">
        <v>1749</v>
      </c>
      <c r="I31" s="11"/>
      <c r="J31" s="151" t="s">
        <v>90</v>
      </c>
      <c r="K31" s="152"/>
      <c r="L31" s="152"/>
      <c r="M31" s="152"/>
      <c r="N31" s="7" t="s">
        <v>162</v>
      </c>
      <c r="O31" s="100">
        <f>O29-O30</f>
        <v>8239</v>
      </c>
      <c r="P31" s="51">
        <f>P29-P30</f>
        <v>14279</v>
      </c>
      <c r="Q31" s="101">
        <f>Q29-Q30</f>
        <v>15325</v>
      </c>
    </row>
    <row r="32" spans="1:17" ht="26.25" customHeight="1" thickBot="1">
      <c r="A32" s="155"/>
      <c r="B32" s="145" t="s">
        <v>116</v>
      </c>
      <c r="C32" s="146"/>
      <c r="D32" s="146"/>
      <c r="E32" s="17"/>
      <c r="F32" s="89">
        <v>641590</v>
      </c>
      <c r="G32" s="31">
        <v>640617</v>
      </c>
      <c r="H32" s="90">
        <v>638363</v>
      </c>
      <c r="I32" s="11"/>
      <c r="J32" s="151" t="s">
        <v>120</v>
      </c>
      <c r="K32" s="152"/>
      <c r="L32" s="152"/>
      <c r="M32" s="152"/>
      <c r="N32" s="7"/>
      <c r="O32" s="103">
        <f>IF(O5=0,0,O5/(O11+O23))</f>
        <v>0.7312370489545551</v>
      </c>
      <c r="P32" s="60">
        <f>IF(P5=0,0,P5/(P11+P23))</f>
        <v>0.7512634641088136</v>
      </c>
      <c r="Q32" s="61">
        <f>IF(Q5=0,0,Q5/(Q11+Q23))</f>
        <v>0.7204663988221496</v>
      </c>
    </row>
    <row r="33" spans="1:17" ht="26.25" customHeight="1" thickBot="1">
      <c r="A33" s="155"/>
      <c r="B33" s="135" t="s">
        <v>100</v>
      </c>
      <c r="C33" s="145" t="s">
        <v>117</v>
      </c>
      <c r="D33" s="146"/>
      <c r="E33" s="17"/>
      <c r="F33" s="89"/>
      <c r="G33" s="31"/>
      <c r="H33" s="90"/>
      <c r="I33" s="11"/>
      <c r="J33" s="151" t="s">
        <v>121</v>
      </c>
      <c r="K33" s="152"/>
      <c r="L33" s="152"/>
      <c r="M33" s="152"/>
      <c r="N33" s="7"/>
      <c r="O33" s="103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155"/>
      <c r="B34" s="135"/>
      <c r="C34" s="145" t="s">
        <v>118</v>
      </c>
      <c r="D34" s="146"/>
      <c r="E34" s="17" t="s">
        <v>163</v>
      </c>
      <c r="F34" s="89">
        <v>641590</v>
      </c>
      <c r="G34" s="31">
        <v>640617</v>
      </c>
      <c r="H34" s="90">
        <v>638363</v>
      </c>
      <c r="I34" s="11"/>
      <c r="J34" s="151" t="s">
        <v>99</v>
      </c>
      <c r="K34" s="152"/>
      <c r="L34" s="152"/>
      <c r="M34" s="152"/>
      <c r="N34" s="7"/>
      <c r="O34" s="63">
        <v>146000</v>
      </c>
      <c r="P34" s="54">
        <v>150000</v>
      </c>
      <c r="Q34" s="102">
        <v>140000</v>
      </c>
    </row>
    <row r="35" spans="1:17" ht="26.25" customHeight="1" thickBot="1">
      <c r="A35" s="155"/>
      <c r="B35" s="145" t="s">
        <v>119</v>
      </c>
      <c r="C35" s="146"/>
      <c r="D35" s="146"/>
      <c r="E35" s="17" t="s">
        <v>164</v>
      </c>
      <c r="F35" s="89">
        <v>571621</v>
      </c>
      <c r="G35" s="31">
        <v>570185</v>
      </c>
      <c r="H35" s="90">
        <v>578061</v>
      </c>
      <c r="I35" s="11"/>
      <c r="J35" s="147" t="s">
        <v>165</v>
      </c>
      <c r="K35" s="148"/>
      <c r="L35" s="149" t="s">
        <v>39</v>
      </c>
      <c r="M35" s="150"/>
      <c r="N35" s="7"/>
      <c r="O35" s="63">
        <v>143331</v>
      </c>
      <c r="P35" s="54">
        <v>142216</v>
      </c>
      <c r="Q35" s="102">
        <v>140000</v>
      </c>
    </row>
    <row r="36" spans="1:17" ht="26.25" customHeight="1" thickBot="1">
      <c r="A36" s="156"/>
      <c r="B36" s="160" t="s">
        <v>18</v>
      </c>
      <c r="C36" s="161"/>
      <c r="D36" s="161"/>
      <c r="E36" s="34"/>
      <c r="F36" s="104">
        <f>IF(F35=0,0,F35/F34)</f>
        <v>0.8909443725743855</v>
      </c>
      <c r="G36" s="65">
        <f>IF(G35=0,0,G35/G34)</f>
        <v>0.8900559928943503</v>
      </c>
      <c r="H36" s="105">
        <f>IF(H35=0,0,H35/H34)</f>
        <v>0.9055365050919304</v>
      </c>
      <c r="I36" s="11"/>
      <c r="J36" s="151" t="s">
        <v>102</v>
      </c>
      <c r="K36" s="152"/>
      <c r="L36" s="152"/>
      <c r="M36" s="152"/>
      <c r="N36" s="7"/>
      <c r="O36" s="63">
        <v>3223216</v>
      </c>
      <c r="P36" s="54">
        <v>3127567</v>
      </c>
      <c r="Q36" s="102">
        <v>3028922</v>
      </c>
    </row>
    <row r="37" spans="1:17" ht="26.25" customHeight="1">
      <c r="A37" s="166" t="s">
        <v>46</v>
      </c>
      <c r="B37" s="169" t="s">
        <v>19</v>
      </c>
      <c r="C37" s="144"/>
      <c r="D37" s="144"/>
      <c r="E37" s="12"/>
      <c r="F37" s="93"/>
      <c r="G37" s="22"/>
      <c r="H37" s="85"/>
      <c r="I37" s="11"/>
      <c r="J37" s="67"/>
      <c r="K37" s="67"/>
      <c r="L37" s="67"/>
      <c r="M37" s="67"/>
      <c r="N37" s="67"/>
      <c r="O37" s="67"/>
      <c r="P37" s="67"/>
      <c r="Q37" s="67"/>
    </row>
    <row r="38" spans="1:9" ht="26.25" customHeight="1">
      <c r="A38" s="167"/>
      <c r="B38" s="145" t="s">
        <v>20</v>
      </c>
      <c r="C38" s="146"/>
      <c r="D38" s="146"/>
      <c r="E38" s="17"/>
      <c r="F38" s="1">
        <v>171798</v>
      </c>
      <c r="G38" s="24">
        <v>175759</v>
      </c>
      <c r="H38" s="76">
        <v>180584</v>
      </c>
      <c r="I38" s="11"/>
    </row>
    <row r="39" spans="1:9" ht="26.25" customHeight="1">
      <c r="A39" s="167"/>
      <c r="B39" s="135" t="s">
        <v>166</v>
      </c>
      <c r="C39" s="145" t="s">
        <v>21</v>
      </c>
      <c r="D39" s="146"/>
      <c r="E39" s="17"/>
      <c r="F39" s="1">
        <v>93000</v>
      </c>
      <c r="G39" s="24">
        <v>94237</v>
      </c>
      <c r="H39" s="76">
        <v>91151</v>
      </c>
      <c r="I39" s="11"/>
    </row>
    <row r="40" spans="1:9" ht="26.25" customHeight="1">
      <c r="A40" s="167"/>
      <c r="B40" s="135"/>
      <c r="C40" s="145" t="s">
        <v>22</v>
      </c>
      <c r="D40" s="146"/>
      <c r="E40" s="17"/>
      <c r="F40" s="1">
        <v>78798</v>
      </c>
      <c r="G40" s="24">
        <v>81522</v>
      </c>
      <c r="H40" s="76">
        <v>89433</v>
      </c>
      <c r="I40" s="11"/>
    </row>
    <row r="41" spans="1:9" ht="26.25" customHeight="1">
      <c r="A41" s="167"/>
      <c r="B41" s="145" t="s">
        <v>23</v>
      </c>
      <c r="C41" s="146"/>
      <c r="D41" s="146"/>
      <c r="E41" s="17"/>
      <c r="F41" s="1">
        <v>143331</v>
      </c>
      <c r="G41" s="24">
        <v>142216</v>
      </c>
      <c r="H41" s="76">
        <v>140000</v>
      </c>
      <c r="I41" s="11"/>
    </row>
    <row r="42" spans="1:9" ht="26.25" customHeight="1" thickBot="1">
      <c r="A42" s="168"/>
      <c r="B42" s="160" t="s">
        <v>24</v>
      </c>
      <c r="C42" s="161"/>
      <c r="D42" s="161"/>
      <c r="E42" s="34"/>
      <c r="F42" s="95">
        <f>F37+F38+F41</f>
        <v>315129</v>
      </c>
      <c r="G42" s="39">
        <f>G37+G38+G41</f>
        <v>317975</v>
      </c>
      <c r="H42" s="68">
        <f>H37+H38+H41</f>
        <v>320584</v>
      </c>
      <c r="I42" s="11"/>
    </row>
    <row r="43" spans="1:9" ht="26.25" customHeight="1">
      <c r="A43" s="166" t="s">
        <v>47</v>
      </c>
      <c r="B43" s="173" t="s">
        <v>49</v>
      </c>
      <c r="C43" s="169" t="s">
        <v>25</v>
      </c>
      <c r="D43" s="144"/>
      <c r="E43" s="12"/>
      <c r="F43" s="141" t="s">
        <v>138</v>
      </c>
      <c r="G43" s="183"/>
      <c r="H43" s="184"/>
      <c r="I43" s="11"/>
    </row>
    <row r="44" spans="1:9" ht="26.25" customHeight="1">
      <c r="A44" s="167"/>
      <c r="B44" s="174"/>
      <c r="C44" s="145" t="s">
        <v>62</v>
      </c>
      <c r="D44" s="146"/>
      <c r="E44" s="17"/>
      <c r="F44" s="1">
        <v>3675</v>
      </c>
      <c r="G44" s="24">
        <v>3675</v>
      </c>
      <c r="H44" s="76">
        <v>3675</v>
      </c>
      <c r="I44" s="11"/>
    </row>
    <row r="45" spans="1:9" ht="26.25" customHeight="1">
      <c r="A45" s="167"/>
      <c r="B45" s="174"/>
      <c r="C45" s="145" t="s">
        <v>26</v>
      </c>
      <c r="D45" s="146"/>
      <c r="E45" s="17"/>
      <c r="F45" s="107">
        <v>38899</v>
      </c>
      <c r="G45" s="70">
        <v>38899</v>
      </c>
      <c r="H45" s="108">
        <v>38899</v>
      </c>
      <c r="I45" s="11"/>
    </row>
    <row r="46" spans="1:9" ht="26.25" customHeight="1">
      <c r="A46" s="167"/>
      <c r="B46" s="174"/>
      <c r="C46" s="145" t="s">
        <v>63</v>
      </c>
      <c r="D46" s="146"/>
      <c r="E46" s="17"/>
      <c r="F46" s="89">
        <v>212</v>
      </c>
      <c r="G46" s="31">
        <v>211.9</v>
      </c>
      <c r="H46" s="90">
        <v>212.1</v>
      </c>
      <c r="I46" s="11"/>
    </row>
    <row r="47" spans="1:9" ht="26.25" customHeight="1">
      <c r="A47" s="167"/>
      <c r="B47" s="174"/>
      <c r="C47" s="145" t="s">
        <v>64</v>
      </c>
      <c r="D47" s="146"/>
      <c r="E47" s="17"/>
      <c r="F47" s="89">
        <v>300.5</v>
      </c>
      <c r="G47" s="31">
        <v>308.2</v>
      </c>
      <c r="H47" s="90">
        <v>312.4</v>
      </c>
      <c r="I47" s="11"/>
    </row>
    <row r="48" spans="1:9" ht="26.25" customHeight="1">
      <c r="A48" s="167"/>
      <c r="B48" s="174"/>
      <c r="C48" s="135" t="s">
        <v>167</v>
      </c>
      <c r="D48" s="16" t="s">
        <v>65</v>
      </c>
      <c r="E48" s="17"/>
      <c r="F48" s="89">
        <v>162.7</v>
      </c>
      <c r="G48" s="31">
        <v>165.3</v>
      </c>
      <c r="H48" s="90">
        <v>157.7</v>
      </c>
      <c r="I48" s="11"/>
    </row>
    <row r="49" spans="1:9" ht="26.25" customHeight="1">
      <c r="A49" s="167"/>
      <c r="B49" s="175"/>
      <c r="C49" s="135"/>
      <c r="D49" s="16" t="s">
        <v>66</v>
      </c>
      <c r="E49" s="17"/>
      <c r="F49" s="89">
        <v>137.9</v>
      </c>
      <c r="G49" s="31">
        <v>143</v>
      </c>
      <c r="H49" s="90">
        <v>154.7</v>
      </c>
      <c r="I49" s="11"/>
    </row>
    <row r="50" spans="1:9" ht="26.25" customHeight="1">
      <c r="A50" s="167"/>
      <c r="B50" s="170" t="s">
        <v>42</v>
      </c>
      <c r="C50" s="171"/>
      <c r="D50" s="16" t="s">
        <v>27</v>
      </c>
      <c r="E50" s="17"/>
      <c r="F50" s="89"/>
      <c r="G50" s="31"/>
      <c r="H50" s="90"/>
      <c r="I50" s="11"/>
    </row>
    <row r="51" spans="1:9" ht="26.25" customHeight="1">
      <c r="A51" s="167"/>
      <c r="B51" s="172"/>
      <c r="C51" s="136"/>
      <c r="D51" s="16" t="s">
        <v>129</v>
      </c>
      <c r="E51" s="17"/>
      <c r="F51" s="1">
        <v>500000</v>
      </c>
      <c r="G51" s="24">
        <v>500000</v>
      </c>
      <c r="H51" s="76">
        <v>500000</v>
      </c>
      <c r="I51" s="11"/>
    </row>
    <row r="52" spans="1:9" ht="26.25" customHeight="1" thickBot="1">
      <c r="A52" s="168"/>
      <c r="B52" s="137"/>
      <c r="C52" s="138"/>
      <c r="D52" s="33" t="s">
        <v>28</v>
      </c>
      <c r="E52" s="34"/>
      <c r="F52" s="109">
        <v>33635</v>
      </c>
      <c r="G52" s="73">
        <v>33635</v>
      </c>
      <c r="H52" s="77">
        <v>33635</v>
      </c>
      <c r="I52" s="11"/>
    </row>
    <row r="53" spans="1:9" ht="26.25" customHeight="1">
      <c r="A53" s="166" t="s">
        <v>29</v>
      </c>
      <c r="B53" s="169" t="s">
        <v>30</v>
      </c>
      <c r="C53" s="144"/>
      <c r="D53" s="144"/>
      <c r="E53" s="12"/>
      <c r="F53" s="93">
        <v>2</v>
      </c>
      <c r="G53" s="22">
        <v>2</v>
      </c>
      <c r="H53" s="85">
        <v>2</v>
      </c>
      <c r="I53" s="11"/>
    </row>
    <row r="54" spans="1:9" ht="26.25" customHeight="1">
      <c r="A54" s="167"/>
      <c r="B54" s="145" t="s">
        <v>31</v>
      </c>
      <c r="C54" s="146"/>
      <c r="D54" s="146"/>
      <c r="E54" s="17"/>
      <c r="F54" s="1">
        <v>1</v>
      </c>
      <c r="G54" s="24"/>
      <c r="H54" s="76"/>
      <c r="I54" s="11"/>
    </row>
    <row r="55" spans="1:8" ht="26.25" customHeight="1" thickBot="1">
      <c r="A55" s="168"/>
      <c r="B55" s="160" t="s">
        <v>32</v>
      </c>
      <c r="C55" s="161"/>
      <c r="D55" s="161"/>
      <c r="E55" s="34"/>
      <c r="F55" s="95">
        <f>F53+F54</f>
        <v>3</v>
      </c>
      <c r="G55" s="39">
        <f>G53+G54</f>
        <v>2</v>
      </c>
      <c r="H55" s="68">
        <f>H53+H54</f>
        <v>2</v>
      </c>
    </row>
  </sheetData>
  <sheetProtection/>
  <mergeCells count="97">
    <mergeCell ref="A16:A21"/>
    <mergeCell ref="B16:D16"/>
    <mergeCell ref="B17:B20"/>
    <mergeCell ref="C17:D17"/>
    <mergeCell ref="C18:D18"/>
    <mergeCell ref="C19:D19"/>
    <mergeCell ref="C20:D20"/>
    <mergeCell ref="B21:D21"/>
    <mergeCell ref="F5:H5"/>
    <mergeCell ref="F6:H6"/>
    <mergeCell ref="B15:D15"/>
    <mergeCell ref="B11:D11"/>
    <mergeCell ref="B12:D12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B22:D22"/>
    <mergeCell ref="B23:D23"/>
    <mergeCell ref="C34:D34"/>
    <mergeCell ref="C40:D40"/>
    <mergeCell ref="B25:D25"/>
    <mergeCell ref="B24:D24"/>
    <mergeCell ref="B31:D31"/>
    <mergeCell ref="B32:D32"/>
    <mergeCell ref="B29:C30"/>
    <mergeCell ref="B26:D26"/>
    <mergeCell ref="B27:C28"/>
    <mergeCell ref="A37:A42"/>
    <mergeCell ref="B37:D37"/>
    <mergeCell ref="B38:D38"/>
    <mergeCell ref="B39:B40"/>
    <mergeCell ref="C39:D39"/>
    <mergeCell ref="B42:D42"/>
    <mergeCell ref="A22:A36"/>
    <mergeCell ref="B41:D41"/>
    <mergeCell ref="B35:D35"/>
    <mergeCell ref="J32:M32"/>
    <mergeCell ref="J33:M33"/>
    <mergeCell ref="J34:M34"/>
    <mergeCell ref="L10:M10"/>
    <mergeCell ref="K11:M11"/>
    <mergeCell ref="K20:M20"/>
    <mergeCell ref="L21:M21"/>
    <mergeCell ref="K17:M17"/>
    <mergeCell ref="K18:K19"/>
    <mergeCell ref="L12:M12"/>
    <mergeCell ref="B36:D36"/>
    <mergeCell ref="B33:B34"/>
    <mergeCell ref="C33:D33"/>
    <mergeCell ref="C48:C49"/>
    <mergeCell ref="A43:A52"/>
    <mergeCell ref="B43:B49"/>
    <mergeCell ref="C43:D43"/>
    <mergeCell ref="C44:D44"/>
    <mergeCell ref="C45:D45"/>
    <mergeCell ref="B50:C52"/>
    <mergeCell ref="C46:D46"/>
    <mergeCell ref="C47:D47"/>
    <mergeCell ref="A53:A55"/>
    <mergeCell ref="B53:D53"/>
    <mergeCell ref="B54:D54"/>
    <mergeCell ref="B55:D55"/>
    <mergeCell ref="J30:M30"/>
    <mergeCell ref="J31:M31"/>
    <mergeCell ref="K24:M24"/>
    <mergeCell ref="J25:M25"/>
    <mergeCell ref="J26:M26"/>
    <mergeCell ref="J27:M27"/>
    <mergeCell ref="J17:J24"/>
    <mergeCell ref="L23:M23"/>
    <mergeCell ref="K21:K23"/>
    <mergeCell ref="F43:H43"/>
    <mergeCell ref="K5:M5"/>
    <mergeCell ref="L6:M6"/>
    <mergeCell ref="J35:K35"/>
    <mergeCell ref="L35:M35"/>
    <mergeCell ref="L18:M18"/>
    <mergeCell ref="L19:M19"/>
    <mergeCell ref="J36:M36"/>
    <mergeCell ref="J28:M28"/>
    <mergeCell ref="J29:M29"/>
    <mergeCell ref="A1:Q1"/>
    <mergeCell ref="J5:J16"/>
    <mergeCell ref="K6:K10"/>
    <mergeCell ref="K12:K15"/>
    <mergeCell ref="L7:L9"/>
    <mergeCell ref="J4:M4"/>
    <mergeCell ref="L15:M15"/>
    <mergeCell ref="L13:L14"/>
    <mergeCell ref="K16:M16"/>
    <mergeCell ref="A4:D4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55"/>
  <sheetViews>
    <sheetView showZeros="0" view="pageBreakPreview" zoomScale="80" zoomScaleNormal="75" zoomScaleSheetLayoutView="80" workbookViewId="0" topLeftCell="A1">
      <selection activeCell="D2" sqref="D2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153" t="s">
        <v>131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228</v>
      </c>
      <c r="P3" s="4" t="s">
        <v>0</v>
      </c>
    </row>
    <row r="4" spans="1:17" ht="26.25" customHeight="1" thickBot="1">
      <c r="A4" s="151" t="s">
        <v>50</v>
      </c>
      <c r="B4" s="152"/>
      <c r="C4" s="152"/>
      <c r="D4" s="152"/>
      <c r="E4" s="7"/>
      <c r="F4" s="8" t="s">
        <v>123</v>
      </c>
      <c r="G4" s="9" t="s">
        <v>124</v>
      </c>
      <c r="H4" s="10" t="s">
        <v>130</v>
      </c>
      <c r="I4" s="11"/>
      <c r="J4" s="151" t="s">
        <v>50</v>
      </c>
      <c r="K4" s="152"/>
      <c r="L4" s="152"/>
      <c r="M4" s="152"/>
      <c r="N4" s="7"/>
      <c r="O4" s="8" t="s">
        <v>123</v>
      </c>
      <c r="P4" s="9" t="s">
        <v>124</v>
      </c>
      <c r="Q4" s="10" t="s">
        <v>130</v>
      </c>
    </row>
    <row r="5" spans="1:17" ht="26.25" customHeight="1" thickBot="1">
      <c r="A5" s="151" t="s">
        <v>1</v>
      </c>
      <c r="B5" s="152"/>
      <c r="C5" s="152"/>
      <c r="D5" s="152"/>
      <c r="E5" s="7"/>
      <c r="F5" s="180">
        <v>34260</v>
      </c>
      <c r="G5" s="181"/>
      <c r="H5" s="182"/>
      <c r="I5" s="11"/>
      <c r="J5" s="154" t="s">
        <v>48</v>
      </c>
      <c r="K5" s="144" t="s">
        <v>69</v>
      </c>
      <c r="L5" s="144"/>
      <c r="M5" s="144"/>
      <c r="N5" s="12" t="s">
        <v>139</v>
      </c>
      <c r="O5" s="81">
        <v>94770</v>
      </c>
      <c r="P5" s="42">
        <v>89053</v>
      </c>
      <c r="Q5" s="15">
        <v>88940</v>
      </c>
    </row>
    <row r="6" spans="1:17" ht="26.25" customHeight="1" thickBot="1">
      <c r="A6" s="151" t="s">
        <v>91</v>
      </c>
      <c r="B6" s="152"/>
      <c r="C6" s="152"/>
      <c r="D6" s="152"/>
      <c r="E6" s="7"/>
      <c r="F6" s="180">
        <v>35788</v>
      </c>
      <c r="G6" s="181"/>
      <c r="H6" s="182"/>
      <c r="I6" s="11"/>
      <c r="J6" s="155"/>
      <c r="K6" s="157" t="s">
        <v>140</v>
      </c>
      <c r="L6" s="145" t="s">
        <v>57</v>
      </c>
      <c r="M6" s="146"/>
      <c r="N6" s="17" t="s">
        <v>141</v>
      </c>
      <c r="O6" s="82">
        <v>39562</v>
      </c>
      <c r="P6" s="19">
        <v>39950</v>
      </c>
      <c r="Q6" s="83">
        <v>40762</v>
      </c>
    </row>
    <row r="7" spans="1:17" ht="26.25" customHeight="1">
      <c r="A7" s="154" t="s">
        <v>43</v>
      </c>
      <c r="B7" s="169" t="s">
        <v>54</v>
      </c>
      <c r="C7" s="144"/>
      <c r="D7" s="144"/>
      <c r="E7" s="12" t="s">
        <v>142</v>
      </c>
      <c r="F7" s="84">
        <v>9734</v>
      </c>
      <c r="G7" s="22">
        <v>9521</v>
      </c>
      <c r="H7" s="85">
        <v>9389</v>
      </c>
      <c r="I7" s="11"/>
      <c r="J7" s="155"/>
      <c r="K7" s="158"/>
      <c r="L7" s="157" t="s">
        <v>143</v>
      </c>
      <c r="M7" s="16" t="s">
        <v>34</v>
      </c>
      <c r="N7" s="17"/>
      <c r="O7" s="82">
        <v>39562</v>
      </c>
      <c r="P7" s="19">
        <v>39950</v>
      </c>
      <c r="Q7" s="83">
        <v>40762</v>
      </c>
    </row>
    <row r="8" spans="1:17" ht="26.25" customHeight="1">
      <c r="A8" s="155"/>
      <c r="B8" s="145" t="s">
        <v>2</v>
      </c>
      <c r="C8" s="146"/>
      <c r="D8" s="146"/>
      <c r="E8" s="17"/>
      <c r="F8" s="1">
        <v>3484</v>
      </c>
      <c r="G8" s="24">
        <v>3500</v>
      </c>
      <c r="H8" s="76">
        <v>3438</v>
      </c>
      <c r="I8" s="25"/>
      <c r="J8" s="155"/>
      <c r="K8" s="158"/>
      <c r="L8" s="158"/>
      <c r="M8" s="16" t="s">
        <v>35</v>
      </c>
      <c r="N8" s="17"/>
      <c r="O8" s="82"/>
      <c r="P8" s="19"/>
      <c r="Q8" s="83"/>
    </row>
    <row r="9" spans="1:17" ht="26.25" customHeight="1">
      <c r="A9" s="155"/>
      <c r="B9" s="145" t="s">
        <v>55</v>
      </c>
      <c r="C9" s="146"/>
      <c r="D9" s="146"/>
      <c r="E9" s="17" t="s">
        <v>144</v>
      </c>
      <c r="F9" s="1">
        <v>3484</v>
      </c>
      <c r="G9" s="24">
        <v>3500</v>
      </c>
      <c r="H9" s="76">
        <v>3438</v>
      </c>
      <c r="I9" s="11"/>
      <c r="J9" s="155"/>
      <c r="K9" s="158"/>
      <c r="L9" s="159"/>
      <c r="M9" s="16" t="s">
        <v>36</v>
      </c>
      <c r="N9" s="17" t="s">
        <v>145</v>
      </c>
      <c r="O9" s="82"/>
      <c r="P9" s="19"/>
      <c r="Q9" s="83"/>
    </row>
    <row r="10" spans="1:17" ht="26.25" customHeight="1">
      <c r="A10" s="155"/>
      <c r="B10" s="145" t="s">
        <v>56</v>
      </c>
      <c r="C10" s="146"/>
      <c r="D10" s="146"/>
      <c r="E10" s="17" t="s">
        <v>52</v>
      </c>
      <c r="F10" s="86">
        <f>IF(F9=0,0,F9/F7)</f>
        <v>0.35792069036367374</v>
      </c>
      <c r="G10" s="27">
        <f>IF(G9=0,0,G9/G7)</f>
        <v>0.3676084444911249</v>
      </c>
      <c r="H10" s="87">
        <f>IF(H9=0,0,H9/H7)</f>
        <v>0.36617318138246885</v>
      </c>
      <c r="I10" s="11"/>
      <c r="J10" s="155"/>
      <c r="K10" s="159"/>
      <c r="L10" s="162" t="s">
        <v>71</v>
      </c>
      <c r="M10" s="163"/>
      <c r="N10" s="29"/>
      <c r="O10" s="82">
        <f>52612+2596-0</f>
        <v>55208</v>
      </c>
      <c r="P10" s="19">
        <f>48204+899</f>
        <v>49103</v>
      </c>
      <c r="Q10" s="83">
        <f>48013+165-0</f>
        <v>48178</v>
      </c>
    </row>
    <row r="11" spans="1:17" ht="26.25" customHeight="1">
      <c r="A11" s="155"/>
      <c r="B11" s="145" t="s">
        <v>3</v>
      </c>
      <c r="C11" s="146"/>
      <c r="D11" s="146"/>
      <c r="E11" s="17" t="s">
        <v>146</v>
      </c>
      <c r="F11" s="1">
        <v>2749</v>
      </c>
      <c r="G11" s="24">
        <v>2800</v>
      </c>
      <c r="H11" s="76">
        <v>2792</v>
      </c>
      <c r="I11" s="11"/>
      <c r="J11" s="155"/>
      <c r="K11" s="146" t="s">
        <v>72</v>
      </c>
      <c r="L11" s="146"/>
      <c r="M11" s="146"/>
      <c r="N11" s="17" t="s">
        <v>220</v>
      </c>
      <c r="O11" s="88">
        <v>94770</v>
      </c>
      <c r="P11" s="19">
        <v>89053</v>
      </c>
      <c r="Q11" s="83">
        <v>88940</v>
      </c>
    </row>
    <row r="12" spans="1:17" ht="26.25" customHeight="1">
      <c r="A12" s="155"/>
      <c r="B12" s="145" t="s">
        <v>68</v>
      </c>
      <c r="C12" s="146"/>
      <c r="D12" s="146"/>
      <c r="E12" s="17" t="s">
        <v>148</v>
      </c>
      <c r="F12" s="86">
        <f>IF(F11=0,0,F11/F9)</f>
        <v>0.7890355912743973</v>
      </c>
      <c r="G12" s="27">
        <f>IF(G11=0,0,G11/G9)</f>
        <v>0.8</v>
      </c>
      <c r="H12" s="87">
        <f>IF(H11=0,0,H11/H9)</f>
        <v>0.8121000581733566</v>
      </c>
      <c r="I12" s="11"/>
      <c r="J12" s="155"/>
      <c r="K12" s="157" t="s">
        <v>149</v>
      </c>
      <c r="L12" s="145" t="s">
        <v>58</v>
      </c>
      <c r="M12" s="146"/>
      <c r="N12" s="17"/>
      <c r="O12" s="82">
        <v>35169</v>
      </c>
      <c r="P12" s="19">
        <v>32131</v>
      </c>
      <c r="Q12" s="83">
        <v>34685</v>
      </c>
    </row>
    <row r="13" spans="1:17" ht="26.25" customHeight="1">
      <c r="A13" s="155"/>
      <c r="B13" s="145" t="s">
        <v>4</v>
      </c>
      <c r="C13" s="146"/>
      <c r="D13" s="146"/>
      <c r="E13" s="17"/>
      <c r="F13" s="89"/>
      <c r="G13" s="31"/>
      <c r="H13" s="90"/>
      <c r="I13" s="11"/>
      <c r="J13" s="155"/>
      <c r="K13" s="158"/>
      <c r="L13" s="157" t="s">
        <v>150</v>
      </c>
      <c r="M13" s="16" t="s">
        <v>33</v>
      </c>
      <c r="N13" s="17"/>
      <c r="O13" s="82"/>
      <c r="P13" s="19"/>
      <c r="Q13" s="83"/>
    </row>
    <row r="14" spans="1:17" ht="26.25" customHeight="1">
      <c r="A14" s="155"/>
      <c r="B14" s="145" t="s">
        <v>5</v>
      </c>
      <c r="C14" s="146"/>
      <c r="D14" s="146"/>
      <c r="E14" s="17"/>
      <c r="F14" s="89">
        <v>541</v>
      </c>
      <c r="G14" s="31">
        <v>541</v>
      </c>
      <c r="H14" s="90">
        <v>541</v>
      </c>
      <c r="I14" s="11"/>
      <c r="J14" s="155"/>
      <c r="K14" s="158"/>
      <c r="L14" s="159"/>
      <c r="M14" s="16" t="s">
        <v>37</v>
      </c>
      <c r="N14" s="17"/>
      <c r="O14" s="82"/>
      <c r="P14" s="19"/>
      <c r="Q14" s="83"/>
    </row>
    <row r="15" spans="1:17" ht="26.25" customHeight="1" thickBot="1">
      <c r="A15" s="156"/>
      <c r="B15" s="160" t="s">
        <v>103</v>
      </c>
      <c r="C15" s="161"/>
      <c r="D15" s="161"/>
      <c r="E15" s="34"/>
      <c r="F15" s="91">
        <v>541</v>
      </c>
      <c r="G15" s="36">
        <v>541</v>
      </c>
      <c r="H15" s="92">
        <v>541</v>
      </c>
      <c r="I15" s="11"/>
      <c r="J15" s="155"/>
      <c r="K15" s="159"/>
      <c r="L15" s="162" t="s">
        <v>38</v>
      </c>
      <c r="M15" s="163"/>
      <c r="N15" s="29"/>
      <c r="O15" s="82">
        <v>59601</v>
      </c>
      <c r="P15" s="19">
        <v>56922</v>
      </c>
      <c r="Q15" s="83">
        <v>54255</v>
      </c>
    </row>
    <row r="16" spans="1:17" ht="26.25" customHeight="1" thickBot="1">
      <c r="A16" s="166" t="s">
        <v>44</v>
      </c>
      <c r="B16" s="169" t="s">
        <v>6</v>
      </c>
      <c r="C16" s="144"/>
      <c r="D16" s="144"/>
      <c r="E16" s="12"/>
      <c r="F16" s="93">
        <v>9701250</v>
      </c>
      <c r="G16" s="22">
        <v>9713813</v>
      </c>
      <c r="H16" s="85">
        <v>9721472</v>
      </c>
      <c r="I16" s="11"/>
      <c r="J16" s="156"/>
      <c r="K16" s="160" t="s">
        <v>73</v>
      </c>
      <c r="L16" s="161"/>
      <c r="M16" s="161"/>
      <c r="N16" s="34" t="s">
        <v>151</v>
      </c>
      <c r="O16" s="94">
        <f>O5-O11</f>
        <v>0</v>
      </c>
      <c r="P16" s="39">
        <f>P5-P11</f>
        <v>0</v>
      </c>
      <c r="Q16" s="68">
        <f>Q5-Q11</f>
        <v>0</v>
      </c>
    </row>
    <row r="17" spans="1:17" ht="26.25" customHeight="1">
      <c r="A17" s="167"/>
      <c r="B17" s="135" t="s">
        <v>7</v>
      </c>
      <c r="C17" s="145" t="s">
        <v>8</v>
      </c>
      <c r="D17" s="146"/>
      <c r="E17" s="17"/>
      <c r="F17" s="1">
        <v>2018788</v>
      </c>
      <c r="G17" s="24">
        <v>2018788</v>
      </c>
      <c r="H17" s="76">
        <v>2018788</v>
      </c>
      <c r="I17" s="11"/>
      <c r="J17" s="154" t="s">
        <v>75</v>
      </c>
      <c r="K17" s="164" t="s">
        <v>76</v>
      </c>
      <c r="L17" s="165"/>
      <c r="M17" s="165"/>
      <c r="N17" s="12" t="s">
        <v>152</v>
      </c>
      <c r="O17" s="81">
        <v>131089</v>
      </c>
      <c r="P17" s="42">
        <v>131382</v>
      </c>
      <c r="Q17" s="15">
        <v>122223</v>
      </c>
    </row>
    <row r="18" spans="1:17" ht="26.25" customHeight="1">
      <c r="A18" s="167"/>
      <c r="B18" s="135"/>
      <c r="C18" s="145" t="s">
        <v>9</v>
      </c>
      <c r="D18" s="146"/>
      <c r="E18" s="17"/>
      <c r="F18" s="1">
        <v>3176200</v>
      </c>
      <c r="G18" s="24">
        <v>3176200</v>
      </c>
      <c r="H18" s="76">
        <v>3176200</v>
      </c>
      <c r="I18" s="11"/>
      <c r="J18" s="155"/>
      <c r="K18" s="157" t="s">
        <v>150</v>
      </c>
      <c r="L18" s="145" t="s">
        <v>92</v>
      </c>
      <c r="M18" s="146"/>
      <c r="N18" s="17"/>
      <c r="O18" s="82"/>
      <c r="P18" s="19"/>
      <c r="Q18" s="83"/>
    </row>
    <row r="19" spans="1:17" ht="26.25" customHeight="1">
      <c r="A19" s="167"/>
      <c r="B19" s="135"/>
      <c r="C19" s="145" t="s">
        <v>10</v>
      </c>
      <c r="D19" s="146"/>
      <c r="E19" s="17"/>
      <c r="F19" s="1">
        <v>373029</v>
      </c>
      <c r="G19" s="24">
        <v>373449</v>
      </c>
      <c r="H19" s="76">
        <v>374289</v>
      </c>
      <c r="I19" s="11"/>
      <c r="J19" s="155"/>
      <c r="K19" s="159"/>
      <c r="L19" s="145" t="s">
        <v>71</v>
      </c>
      <c r="M19" s="146"/>
      <c r="N19" s="17"/>
      <c r="O19" s="88">
        <f>40435+80644</f>
        <v>121079</v>
      </c>
      <c r="P19" s="19">
        <f>38257+84678</f>
        <v>122935</v>
      </c>
      <c r="Q19" s="83">
        <f>31664+87158</f>
        <v>118822</v>
      </c>
    </row>
    <row r="20" spans="1:17" ht="26.25" customHeight="1">
      <c r="A20" s="167"/>
      <c r="B20" s="135"/>
      <c r="C20" s="145" t="s">
        <v>11</v>
      </c>
      <c r="D20" s="146"/>
      <c r="E20" s="17"/>
      <c r="F20" s="1">
        <v>4133233</v>
      </c>
      <c r="G20" s="24">
        <v>4145376</v>
      </c>
      <c r="H20" s="76">
        <v>4152195</v>
      </c>
      <c r="I20" s="11"/>
      <c r="J20" s="155"/>
      <c r="K20" s="145" t="s">
        <v>78</v>
      </c>
      <c r="L20" s="146"/>
      <c r="M20" s="146"/>
      <c r="N20" s="44" t="s">
        <v>153</v>
      </c>
      <c r="O20" s="82">
        <v>133949</v>
      </c>
      <c r="P20" s="19">
        <v>131441</v>
      </c>
      <c r="Q20" s="83">
        <v>122249</v>
      </c>
    </row>
    <row r="21" spans="1:17" ht="26.25" customHeight="1" thickBot="1">
      <c r="A21" s="168"/>
      <c r="B21" s="160" t="s">
        <v>12</v>
      </c>
      <c r="C21" s="161"/>
      <c r="D21" s="161"/>
      <c r="E21" s="34"/>
      <c r="F21" s="95">
        <v>4129478</v>
      </c>
      <c r="G21" s="39">
        <v>4129478</v>
      </c>
      <c r="H21" s="68">
        <v>4129478</v>
      </c>
      <c r="I21" s="11"/>
      <c r="J21" s="155"/>
      <c r="K21" s="157" t="s">
        <v>154</v>
      </c>
      <c r="L21" s="145" t="s">
        <v>80</v>
      </c>
      <c r="M21" s="146"/>
      <c r="N21" s="17"/>
      <c r="O21" s="82">
        <v>15037</v>
      </c>
      <c r="P21" s="19">
        <v>12563</v>
      </c>
      <c r="Q21" s="83">
        <v>7660</v>
      </c>
    </row>
    <row r="22" spans="1:17" ht="26.25" customHeight="1">
      <c r="A22" s="154" t="s">
        <v>45</v>
      </c>
      <c r="B22" s="169" t="s">
        <v>67</v>
      </c>
      <c r="C22" s="144"/>
      <c r="D22" s="144"/>
      <c r="E22" s="12"/>
      <c r="F22" s="96">
        <v>64</v>
      </c>
      <c r="G22" s="46">
        <v>64</v>
      </c>
      <c r="H22" s="97">
        <v>64</v>
      </c>
      <c r="I22" s="11"/>
      <c r="J22" s="155"/>
      <c r="K22" s="158"/>
      <c r="L22" s="48" t="s">
        <v>150</v>
      </c>
      <c r="M22" s="16" t="s">
        <v>101</v>
      </c>
      <c r="N22" s="17"/>
      <c r="O22" s="82"/>
      <c r="P22" s="19"/>
      <c r="Q22" s="83"/>
    </row>
    <row r="23" spans="1:17" ht="26.25" customHeight="1">
      <c r="A23" s="155"/>
      <c r="B23" s="145" t="s">
        <v>13</v>
      </c>
      <c r="C23" s="146"/>
      <c r="D23" s="146"/>
      <c r="E23" s="17"/>
      <c r="F23" s="98" t="s">
        <v>132</v>
      </c>
      <c r="G23" s="79" t="s">
        <v>132</v>
      </c>
      <c r="H23" s="99" t="s">
        <v>132</v>
      </c>
      <c r="I23" s="11"/>
      <c r="J23" s="155"/>
      <c r="K23" s="159"/>
      <c r="L23" s="145" t="s">
        <v>81</v>
      </c>
      <c r="M23" s="146"/>
      <c r="N23" s="17" t="s">
        <v>155</v>
      </c>
      <c r="O23" s="82">
        <v>116863</v>
      </c>
      <c r="P23" s="19">
        <v>116831</v>
      </c>
      <c r="Q23" s="83">
        <v>112177</v>
      </c>
    </row>
    <row r="24" spans="1:17" ht="26.25" customHeight="1" thickBot="1">
      <c r="A24" s="155"/>
      <c r="B24" s="145" t="s">
        <v>122</v>
      </c>
      <c r="C24" s="146"/>
      <c r="D24" s="146"/>
      <c r="E24" s="17"/>
      <c r="F24" s="98"/>
      <c r="G24" s="79"/>
      <c r="H24" s="99"/>
      <c r="I24" s="11"/>
      <c r="J24" s="156"/>
      <c r="K24" s="160" t="s">
        <v>83</v>
      </c>
      <c r="L24" s="161"/>
      <c r="M24" s="161"/>
      <c r="N24" s="34" t="s">
        <v>156</v>
      </c>
      <c r="O24" s="95">
        <f>O17-O20</f>
        <v>-2860</v>
      </c>
      <c r="P24" s="39">
        <f>P17-P20</f>
        <v>-59</v>
      </c>
      <c r="Q24" s="68">
        <f>Q17-Q20</f>
        <v>-26</v>
      </c>
    </row>
    <row r="25" spans="1:17" ht="26.25" customHeight="1" thickBot="1">
      <c r="A25" s="155"/>
      <c r="B25" s="145" t="s">
        <v>14</v>
      </c>
      <c r="C25" s="146"/>
      <c r="D25" s="146"/>
      <c r="E25" s="17"/>
      <c r="F25" s="98" t="s">
        <v>137</v>
      </c>
      <c r="G25" s="79" t="s">
        <v>137</v>
      </c>
      <c r="H25" s="79" t="s">
        <v>137</v>
      </c>
      <c r="I25" s="11"/>
      <c r="J25" s="151" t="s">
        <v>85</v>
      </c>
      <c r="K25" s="152"/>
      <c r="L25" s="152"/>
      <c r="M25" s="152"/>
      <c r="N25" s="7" t="s">
        <v>157</v>
      </c>
      <c r="O25" s="100">
        <f>O16+O24</f>
        <v>-2860</v>
      </c>
      <c r="P25" s="51">
        <f>P16+P24</f>
        <v>-59</v>
      </c>
      <c r="Q25" s="101">
        <f>Q16+Q24</f>
        <v>-26</v>
      </c>
    </row>
    <row r="26" spans="1:17" ht="26.25" customHeight="1" thickBot="1">
      <c r="A26" s="155"/>
      <c r="B26" s="145" t="s">
        <v>15</v>
      </c>
      <c r="C26" s="146"/>
      <c r="D26" s="146"/>
      <c r="E26" s="17"/>
      <c r="F26" s="1">
        <v>3</v>
      </c>
      <c r="G26" s="24">
        <v>3</v>
      </c>
      <c r="H26" s="76">
        <v>3</v>
      </c>
      <c r="I26" s="11"/>
      <c r="J26" s="151" t="s">
        <v>40</v>
      </c>
      <c r="K26" s="152"/>
      <c r="L26" s="152"/>
      <c r="M26" s="152"/>
      <c r="N26" s="7" t="s">
        <v>53</v>
      </c>
      <c r="O26" s="63"/>
      <c r="P26" s="54"/>
      <c r="Q26" s="102"/>
    </row>
    <row r="27" spans="1:17" ht="26.25" customHeight="1" thickBot="1">
      <c r="A27" s="155"/>
      <c r="B27" s="178" t="s">
        <v>16</v>
      </c>
      <c r="C27" s="179"/>
      <c r="D27" s="16" t="s">
        <v>59</v>
      </c>
      <c r="E27" s="17"/>
      <c r="F27" s="89">
        <v>743</v>
      </c>
      <c r="G27" s="31">
        <v>744</v>
      </c>
      <c r="H27" s="90">
        <v>761</v>
      </c>
      <c r="I27" s="11"/>
      <c r="J27" s="151" t="s">
        <v>86</v>
      </c>
      <c r="K27" s="152"/>
      <c r="L27" s="152"/>
      <c r="M27" s="152"/>
      <c r="N27" s="7" t="s">
        <v>158</v>
      </c>
      <c r="O27" s="63">
        <v>4325</v>
      </c>
      <c r="P27" s="54">
        <v>1465</v>
      </c>
      <c r="Q27" s="102">
        <v>1406</v>
      </c>
    </row>
    <row r="28" spans="1:17" ht="26.25" customHeight="1" thickBot="1">
      <c r="A28" s="155"/>
      <c r="B28" s="178"/>
      <c r="C28" s="179"/>
      <c r="D28" s="16" t="s">
        <v>60</v>
      </c>
      <c r="E28" s="17"/>
      <c r="F28" s="89"/>
      <c r="G28" s="31"/>
      <c r="H28" s="90"/>
      <c r="I28" s="11"/>
      <c r="J28" s="151" t="s">
        <v>87</v>
      </c>
      <c r="K28" s="152"/>
      <c r="L28" s="152"/>
      <c r="M28" s="152"/>
      <c r="N28" s="7" t="s">
        <v>159</v>
      </c>
      <c r="O28" s="63"/>
      <c r="P28" s="54"/>
      <c r="Q28" s="102"/>
    </row>
    <row r="29" spans="1:17" ht="26.25" customHeight="1" thickBot="1">
      <c r="A29" s="155"/>
      <c r="B29" s="178" t="s">
        <v>17</v>
      </c>
      <c r="C29" s="179"/>
      <c r="D29" s="16" t="s">
        <v>59</v>
      </c>
      <c r="E29" s="17"/>
      <c r="F29" s="89">
        <v>858</v>
      </c>
      <c r="G29" s="31">
        <v>867</v>
      </c>
      <c r="H29" s="90">
        <v>895</v>
      </c>
      <c r="I29" s="11"/>
      <c r="J29" s="151" t="s">
        <v>88</v>
      </c>
      <c r="K29" s="152"/>
      <c r="L29" s="152"/>
      <c r="M29" s="152"/>
      <c r="N29" s="7" t="s">
        <v>160</v>
      </c>
      <c r="O29" s="100">
        <f>O25-O26+O27-O28</f>
        <v>1465</v>
      </c>
      <c r="P29" s="51">
        <f>P25-P26+P27-P28</f>
        <v>1406</v>
      </c>
      <c r="Q29" s="101">
        <f>Q25-Q26+Q27-Q28</f>
        <v>1380</v>
      </c>
    </row>
    <row r="30" spans="1:17" ht="26.25" customHeight="1" thickBot="1">
      <c r="A30" s="155"/>
      <c r="B30" s="178"/>
      <c r="C30" s="179"/>
      <c r="D30" s="16" t="s">
        <v>60</v>
      </c>
      <c r="E30" s="17"/>
      <c r="F30" s="89"/>
      <c r="G30" s="31"/>
      <c r="H30" s="90"/>
      <c r="I30" s="11"/>
      <c r="J30" s="151" t="s">
        <v>89</v>
      </c>
      <c r="K30" s="152"/>
      <c r="L30" s="152"/>
      <c r="M30" s="152"/>
      <c r="N30" s="7" t="s">
        <v>161</v>
      </c>
      <c r="O30" s="63"/>
      <c r="P30" s="54"/>
      <c r="Q30" s="102"/>
    </row>
    <row r="31" spans="1:17" ht="26.25" customHeight="1" thickBot="1">
      <c r="A31" s="155"/>
      <c r="B31" s="176" t="s">
        <v>61</v>
      </c>
      <c r="C31" s="177"/>
      <c r="D31" s="177"/>
      <c r="E31" s="17"/>
      <c r="F31" s="89">
        <v>743</v>
      </c>
      <c r="G31" s="31">
        <v>744</v>
      </c>
      <c r="H31" s="90">
        <v>761</v>
      </c>
      <c r="I31" s="11"/>
      <c r="J31" s="151" t="s">
        <v>90</v>
      </c>
      <c r="K31" s="152"/>
      <c r="L31" s="152"/>
      <c r="M31" s="152"/>
      <c r="N31" s="7" t="s">
        <v>162</v>
      </c>
      <c r="O31" s="100">
        <f>O29-O30</f>
        <v>1465</v>
      </c>
      <c r="P31" s="51">
        <f>P29-P30</f>
        <v>1406</v>
      </c>
      <c r="Q31" s="101">
        <f>Q29-Q30</f>
        <v>1380</v>
      </c>
    </row>
    <row r="32" spans="1:17" ht="26.25" customHeight="1" thickBot="1">
      <c r="A32" s="155"/>
      <c r="B32" s="145" t="s">
        <v>116</v>
      </c>
      <c r="C32" s="146"/>
      <c r="D32" s="146"/>
      <c r="E32" s="17"/>
      <c r="F32" s="89">
        <v>320271</v>
      </c>
      <c r="G32" s="31">
        <v>320324</v>
      </c>
      <c r="H32" s="90">
        <v>327769</v>
      </c>
      <c r="I32" s="11"/>
      <c r="J32" s="151" t="s">
        <v>120</v>
      </c>
      <c r="K32" s="152"/>
      <c r="L32" s="152"/>
      <c r="M32" s="152"/>
      <c r="N32" s="7"/>
      <c r="O32" s="103">
        <f>IF(O5=0,0,O5/(O11+O23))</f>
        <v>0.44780350890456594</v>
      </c>
      <c r="P32" s="60">
        <f>IF(P5=0,0,P5/(P11+P23))</f>
        <v>0.43253968253968256</v>
      </c>
      <c r="Q32" s="61">
        <f>IF(Q5=0,0,Q5/(Q11+Q23))</f>
        <v>0.4422301446421735</v>
      </c>
    </row>
    <row r="33" spans="1:17" ht="26.25" customHeight="1" thickBot="1">
      <c r="A33" s="155"/>
      <c r="B33" s="135" t="s">
        <v>100</v>
      </c>
      <c r="C33" s="145" t="s">
        <v>117</v>
      </c>
      <c r="D33" s="146"/>
      <c r="E33" s="17"/>
      <c r="F33" s="89"/>
      <c r="G33" s="31"/>
      <c r="H33" s="90"/>
      <c r="I33" s="11"/>
      <c r="J33" s="151" t="s">
        <v>121</v>
      </c>
      <c r="K33" s="152"/>
      <c r="L33" s="152"/>
      <c r="M33" s="152"/>
      <c r="N33" s="7"/>
      <c r="O33" s="103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155"/>
      <c r="B34" s="135"/>
      <c r="C34" s="145" t="s">
        <v>118</v>
      </c>
      <c r="D34" s="146"/>
      <c r="E34" s="17" t="s">
        <v>163</v>
      </c>
      <c r="F34" s="89">
        <v>320271</v>
      </c>
      <c r="G34" s="31">
        <v>320324</v>
      </c>
      <c r="H34" s="90">
        <v>327769</v>
      </c>
      <c r="I34" s="11"/>
      <c r="J34" s="151" t="s">
        <v>99</v>
      </c>
      <c r="K34" s="152"/>
      <c r="L34" s="152"/>
      <c r="M34" s="152"/>
      <c r="N34" s="7"/>
      <c r="O34" s="63">
        <v>176287</v>
      </c>
      <c r="P34" s="54">
        <v>172038</v>
      </c>
      <c r="Q34" s="102">
        <v>167000</v>
      </c>
    </row>
    <row r="35" spans="1:17" ht="26.25" customHeight="1" thickBot="1">
      <c r="A35" s="155"/>
      <c r="B35" s="145" t="s">
        <v>119</v>
      </c>
      <c r="C35" s="146"/>
      <c r="D35" s="146"/>
      <c r="E35" s="17" t="s">
        <v>164</v>
      </c>
      <c r="F35" s="89">
        <v>320271</v>
      </c>
      <c r="G35" s="31">
        <v>320324</v>
      </c>
      <c r="H35" s="90">
        <v>327769</v>
      </c>
      <c r="I35" s="11"/>
      <c r="J35" s="147" t="s">
        <v>165</v>
      </c>
      <c r="K35" s="148"/>
      <c r="L35" s="149" t="s">
        <v>39</v>
      </c>
      <c r="M35" s="150"/>
      <c r="N35" s="7"/>
      <c r="O35" s="63">
        <f>176287-83240</f>
        <v>93047</v>
      </c>
      <c r="P35" s="54">
        <f>172038-85577</f>
        <v>86461</v>
      </c>
      <c r="Q35" s="102">
        <f>167000-87323</f>
        <v>79677</v>
      </c>
    </row>
    <row r="36" spans="1:17" ht="26.25" customHeight="1" thickBot="1">
      <c r="A36" s="156"/>
      <c r="B36" s="160" t="s">
        <v>18</v>
      </c>
      <c r="C36" s="161"/>
      <c r="D36" s="161"/>
      <c r="E36" s="34"/>
      <c r="F36" s="104">
        <f>IF(F35=0,0,F35/F34)</f>
        <v>1</v>
      </c>
      <c r="G36" s="65">
        <f>IF(G35=0,0,G35/G34)</f>
        <v>1</v>
      </c>
      <c r="H36" s="105">
        <f>IF(H35=0,0,H35/H34)</f>
        <v>1</v>
      </c>
      <c r="I36" s="11"/>
      <c r="J36" s="151" t="s">
        <v>102</v>
      </c>
      <c r="K36" s="152"/>
      <c r="L36" s="152"/>
      <c r="M36" s="152"/>
      <c r="N36" s="7"/>
      <c r="O36" s="63">
        <v>2508608</v>
      </c>
      <c r="P36" s="54">
        <v>2391777</v>
      </c>
      <c r="Q36" s="102">
        <v>2279600</v>
      </c>
    </row>
    <row r="37" spans="1:17" ht="26.25" customHeight="1">
      <c r="A37" s="166" t="s">
        <v>46</v>
      </c>
      <c r="B37" s="169" t="s">
        <v>19</v>
      </c>
      <c r="C37" s="144"/>
      <c r="D37" s="144"/>
      <c r="E37" s="12"/>
      <c r="F37" s="93"/>
      <c r="G37" s="22"/>
      <c r="H37" s="85"/>
      <c r="I37" s="11"/>
      <c r="J37" s="67"/>
      <c r="K37" s="67"/>
      <c r="L37" s="67"/>
      <c r="M37" s="67"/>
      <c r="N37" s="67"/>
      <c r="O37" s="67"/>
      <c r="P37" s="67"/>
      <c r="Q37" s="67"/>
    </row>
    <row r="38" spans="1:9" ht="26.25" customHeight="1">
      <c r="A38" s="167"/>
      <c r="B38" s="145" t="s">
        <v>20</v>
      </c>
      <c r="C38" s="146"/>
      <c r="D38" s="146"/>
      <c r="E38" s="17"/>
      <c r="F38" s="1">
        <v>136494</v>
      </c>
      <c r="G38" s="24">
        <v>132296</v>
      </c>
      <c r="H38" s="76">
        <v>120519</v>
      </c>
      <c r="I38" s="11"/>
    </row>
    <row r="39" spans="1:9" ht="26.25" customHeight="1">
      <c r="A39" s="167"/>
      <c r="B39" s="135" t="s">
        <v>166</v>
      </c>
      <c r="C39" s="145" t="s">
        <v>21</v>
      </c>
      <c r="D39" s="146"/>
      <c r="E39" s="17"/>
      <c r="F39" s="1">
        <v>32501</v>
      </c>
      <c r="G39" s="24">
        <v>29630</v>
      </c>
      <c r="H39" s="76">
        <v>32095</v>
      </c>
      <c r="I39" s="11"/>
    </row>
    <row r="40" spans="1:9" ht="26.25" customHeight="1">
      <c r="A40" s="167"/>
      <c r="B40" s="135"/>
      <c r="C40" s="145" t="s">
        <v>22</v>
      </c>
      <c r="D40" s="146"/>
      <c r="E40" s="17"/>
      <c r="F40" s="1">
        <v>103993</v>
      </c>
      <c r="G40" s="24">
        <v>102666</v>
      </c>
      <c r="H40" s="76">
        <v>88424</v>
      </c>
      <c r="I40" s="11"/>
    </row>
    <row r="41" spans="1:9" ht="26.25" customHeight="1">
      <c r="A41" s="167"/>
      <c r="B41" s="145" t="s">
        <v>23</v>
      </c>
      <c r="C41" s="146"/>
      <c r="D41" s="146"/>
      <c r="E41" s="17"/>
      <c r="F41" s="1">
        <v>75139</v>
      </c>
      <c r="G41" s="24">
        <v>73588</v>
      </c>
      <c r="H41" s="76">
        <v>80598</v>
      </c>
      <c r="I41" s="11"/>
    </row>
    <row r="42" spans="1:9" ht="26.25" customHeight="1" thickBot="1">
      <c r="A42" s="168"/>
      <c r="B42" s="160" t="s">
        <v>24</v>
      </c>
      <c r="C42" s="161"/>
      <c r="D42" s="161"/>
      <c r="E42" s="34"/>
      <c r="F42" s="95">
        <f>F37+F38+F41</f>
        <v>211633</v>
      </c>
      <c r="G42" s="39">
        <f>G37+G38+G41</f>
        <v>205884</v>
      </c>
      <c r="H42" s="68">
        <f>H37+H38+H41</f>
        <v>201117</v>
      </c>
      <c r="I42" s="11"/>
    </row>
    <row r="43" spans="1:9" ht="26.25" customHeight="1">
      <c r="A43" s="166" t="s">
        <v>47</v>
      </c>
      <c r="B43" s="173" t="s">
        <v>49</v>
      </c>
      <c r="C43" s="169" t="s">
        <v>25</v>
      </c>
      <c r="D43" s="144"/>
      <c r="E43" s="12"/>
      <c r="F43" s="110" t="s">
        <v>218</v>
      </c>
      <c r="G43" s="111" t="s">
        <v>219</v>
      </c>
      <c r="H43" s="112" t="s">
        <v>219</v>
      </c>
      <c r="I43" s="11"/>
    </row>
    <row r="44" spans="1:9" ht="26.25" customHeight="1">
      <c r="A44" s="167"/>
      <c r="B44" s="174"/>
      <c r="C44" s="145" t="s">
        <v>62</v>
      </c>
      <c r="D44" s="146"/>
      <c r="E44" s="17"/>
      <c r="F44" s="1">
        <v>3675</v>
      </c>
      <c r="G44" s="24">
        <v>3675</v>
      </c>
      <c r="H44" s="76">
        <v>3675</v>
      </c>
      <c r="I44" s="11"/>
    </row>
    <row r="45" spans="1:9" ht="26.25" customHeight="1">
      <c r="A45" s="167"/>
      <c r="B45" s="174"/>
      <c r="C45" s="145" t="s">
        <v>26</v>
      </c>
      <c r="D45" s="146"/>
      <c r="E45" s="17"/>
      <c r="F45" s="107">
        <v>35695</v>
      </c>
      <c r="G45" s="70">
        <v>35695</v>
      </c>
      <c r="H45" s="108">
        <v>35695</v>
      </c>
      <c r="I45" s="11"/>
    </row>
    <row r="46" spans="1:9" ht="26.25" customHeight="1">
      <c r="A46" s="167"/>
      <c r="B46" s="174"/>
      <c r="C46" s="145" t="s">
        <v>63</v>
      </c>
      <c r="D46" s="146"/>
      <c r="E46" s="17"/>
      <c r="F46" s="89">
        <f>39562000/320271</f>
        <v>123.52663837812352</v>
      </c>
      <c r="G46" s="31">
        <f>39950000/320324</f>
        <v>124.7174735580225</v>
      </c>
      <c r="H46" s="90">
        <f>40762000/327769</f>
        <v>124.36197443931549</v>
      </c>
      <c r="I46" s="11"/>
    </row>
    <row r="47" spans="1:9" ht="26.25" customHeight="1">
      <c r="A47" s="167"/>
      <c r="B47" s="174"/>
      <c r="C47" s="145" t="s">
        <v>64</v>
      </c>
      <c r="D47" s="146"/>
      <c r="E47" s="17"/>
      <c r="F47" s="89">
        <f>136494000/320271</f>
        <v>426.1828264188765</v>
      </c>
      <c r="G47" s="31">
        <f>132296000/320324</f>
        <v>413.00683058403365</v>
      </c>
      <c r="H47" s="90">
        <f>120519000/327769</f>
        <v>367.6949314913857</v>
      </c>
      <c r="I47" s="11"/>
    </row>
    <row r="48" spans="1:9" ht="26.25" customHeight="1">
      <c r="A48" s="167"/>
      <c r="B48" s="174"/>
      <c r="C48" s="135" t="s">
        <v>167</v>
      </c>
      <c r="D48" s="16" t="s">
        <v>65</v>
      </c>
      <c r="E48" s="17"/>
      <c r="F48" s="89">
        <f>32501000/320271</f>
        <v>101.47968439228029</v>
      </c>
      <c r="G48" s="31">
        <f>29630000/320324</f>
        <v>92.50009365517414</v>
      </c>
      <c r="H48" s="90">
        <f>32095000/327769</f>
        <v>97.91957140547153</v>
      </c>
      <c r="I48" s="11"/>
    </row>
    <row r="49" spans="1:9" ht="26.25" customHeight="1">
      <c r="A49" s="167"/>
      <c r="B49" s="175"/>
      <c r="C49" s="135"/>
      <c r="D49" s="16" t="s">
        <v>66</v>
      </c>
      <c r="E49" s="17"/>
      <c r="F49" s="89">
        <f>103993000/320271</f>
        <v>324.70314202659625</v>
      </c>
      <c r="G49" s="31">
        <f>102666000/320324</f>
        <v>320.50673692885954</v>
      </c>
      <c r="H49" s="90">
        <f>88424000/327769</f>
        <v>269.77536008591414</v>
      </c>
      <c r="I49" s="11"/>
    </row>
    <row r="50" spans="1:9" ht="26.25" customHeight="1">
      <c r="A50" s="167"/>
      <c r="B50" s="170" t="s">
        <v>42</v>
      </c>
      <c r="C50" s="171"/>
      <c r="D50" s="16" t="s">
        <v>27</v>
      </c>
      <c r="E50" s="17"/>
      <c r="F50" s="89">
        <v>15.9</v>
      </c>
      <c r="G50" s="31">
        <v>15.9</v>
      </c>
      <c r="H50" s="90">
        <v>15.9</v>
      </c>
      <c r="I50" s="11"/>
    </row>
    <row r="51" spans="1:9" ht="26.25" customHeight="1">
      <c r="A51" s="167"/>
      <c r="B51" s="172"/>
      <c r="C51" s="136"/>
      <c r="D51" s="16" t="s">
        <v>129</v>
      </c>
      <c r="E51" s="17"/>
      <c r="F51" s="1">
        <v>420000</v>
      </c>
      <c r="G51" s="24">
        <v>420000</v>
      </c>
      <c r="H51" s="76">
        <v>420000</v>
      </c>
      <c r="I51" s="11"/>
    </row>
    <row r="52" spans="1:9" ht="26.25" customHeight="1" thickBot="1">
      <c r="A52" s="168"/>
      <c r="B52" s="137"/>
      <c r="C52" s="138"/>
      <c r="D52" s="33" t="s">
        <v>28</v>
      </c>
      <c r="E52" s="34"/>
      <c r="F52" s="109">
        <v>34362</v>
      </c>
      <c r="G52" s="73">
        <v>34362</v>
      </c>
      <c r="H52" s="77">
        <v>34362</v>
      </c>
      <c r="I52" s="11"/>
    </row>
    <row r="53" spans="1:9" ht="26.25" customHeight="1">
      <c r="A53" s="166" t="s">
        <v>29</v>
      </c>
      <c r="B53" s="169" t="s">
        <v>30</v>
      </c>
      <c r="C53" s="144"/>
      <c r="D53" s="144"/>
      <c r="E53" s="12"/>
      <c r="F53" s="93"/>
      <c r="G53" s="22"/>
      <c r="H53" s="85"/>
      <c r="I53" s="11"/>
    </row>
    <row r="54" spans="1:9" ht="26.25" customHeight="1">
      <c r="A54" s="167"/>
      <c r="B54" s="145" t="s">
        <v>31</v>
      </c>
      <c r="C54" s="146"/>
      <c r="D54" s="146"/>
      <c r="E54" s="17"/>
      <c r="F54" s="1">
        <v>1</v>
      </c>
      <c r="G54" s="24">
        <v>1</v>
      </c>
      <c r="H54" s="76">
        <v>1</v>
      </c>
      <c r="I54" s="11"/>
    </row>
    <row r="55" spans="1:8" ht="26.25" customHeight="1" thickBot="1">
      <c r="A55" s="168"/>
      <c r="B55" s="160" t="s">
        <v>32</v>
      </c>
      <c r="C55" s="161"/>
      <c r="D55" s="161"/>
      <c r="E55" s="34"/>
      <c r="F55" s="95">
        <f>F53+F54</f>
        <v>1</v>
      </c>
      <c r="G55" s="39">
        <f>G53+G54</f>
        <v>1</v>
      </c>
      <c r="H55" s="68">
        <v>1</v>
      </c>
    </row>
  </sheetData>
  <sheetProtection/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6:D26"/>
    <mergeCell ref="B27:C28"/>
    <mergeCell ref="B22:D22"/>
    <mergeCell ref="B23:D23"/>
    <mergeCell ref="B25:D25"/>
    <mergeCell ref="B24:D24"/>
    <mergeCell ref="C34:D34"/>
    <mergeCell ref="B31:D31"/>
    <mergeCell ref="B32:D32"/>
    <mergeCell ref="B29:C30"/>
    <mergeCell ref="A37:A42"/>
    <mergeCell ref="B37:D37"/>
    <mergeCell ref="B38:D38"/>
    <mergeCell ref="B39:B40"/>
    <mergeCell ref="C39:D39"/>
    <mergeCell ref="B42:D42"/>
    <mergeCell ref="K20:M20"/>
    <mergeCell ref="L21:M21"/>
    <mergeCell ref="K16:M16"/>
    <mergeCell ref="K17:M17"/>
    <mergeCell ref="K18:K19"/>
    <mergeCell ref="L18:M18"/>
    <mergeCell ref="L19:M19"/>
    <mergeCell ref="K21:K23"/>
    <mergeCell ref="A43:A52"/>
    <mergeCell ref="A53:A55"/>
    <mergeCell ref="B53:D53"/>
    <mergeCell ref="B54:D54"/>
    <mergeCell ref="B55:D55"/>
    <mergeCell ref="B43:B49"/>
    <mergeCell ref="C43:D43"/>
    <mergeCell ref="C44:D44"/>
    <mergeCell ref="C45:D45"/>
    <mergeCell ref="C48:C49"/>
    <mergeCell ref="J17:J24"/>
    <mergeCell ref="B50:C52"/>
    <mergeCell ref="C46:D46"/>
    <mergeCell ref="C47:D47"/>
    <mergeCell ref="C40:D40"/>
    <mergeCell ref="B41:D41"/>
    <mergeCell ref="B35:D35"/>
    <mergeCell ref="B36:D36"/>
    <mergeCell ref="B33:B34"/>
    <mergeCell ref="C33:D33"/>
    <mergeCell ref="J36:M36"/>
    <mergeCell ref="J28:M28"/>
    <mergeCell ref="J29:M29"/>
    <mergeCell ref="J30:M30"/>
    <mergeCell ref="J31:M31"/>
    <mergeCell ref="J32:M32"/>
    <mergeCell ref="J33:M33"/>
    <mergeCell ref="J34:M34"/>
    <mergeCell ref="L23:M23"/>
    <mergeCell ref="L6:M6"/>
    <mergeCell ref="J35:K35"/>
    <mergeCell ref="L35:M35"/>
    <mergeCell ref="L12:M12"/>
    <mergeCell ref="L15:M15"/>
    <mergeCell ref="K24:M24"/>
    <mergeCell ref="J25:M25"/>
    <mergeCell ref="J26:M26"/>
    <mergeCell ref="J27:M27"/>
    <mergeCell ref="A1:Q1"/>
    <mergeCell ref="J5:J16"/>
    <mergeCell ref="K6:K10"/>
    <mergeCell ref="K12:K15"/>
    <mergeCell ref="L7:L9"/>
    <mergeCell ref="L13:L14"/>
    <mergeCell ref="J4:M4"/>
    <mergeCell ref="K5:M5"/>
    <mergeCell ref="L10:M10"/>
    <mergeCell ref="K11:M11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workbookViewId="0" topLeftCell="A1">
      <selection activeCell="F3" sqref="F3:G3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153" t="s">
        <v>221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226</v>
      </c>
      <c r="P3" s="4" t="s">
        <v>0</v>
      </c>
    </row>
    <row r="4" spans="1:17" ht="26.25" customHeight="1" thickBot="1">
      <c r="A4" s="151" t="s">
        <v>50</v>
      </c>
      <c r="B4" s="152"/>
      <c r="C4" s="152"/>
      <c r="D4" s="152"/>
      <c r="E4" s="7"/>
      <c r="F4" s="8" t="s">
        <v>123</v>
      </c>
      <c r="G4" s="9" t="s">
        <v>124</v>
      </c>
      <c r="H4" s="10" t="s">
        <v>130</v>
      </c>
      <c r="I4" s="11"/>
      <c r="J4" s="151" t="s">
        <v>50</v>
      </c>
      <c r="K4" s="152"/>
      <c r="L4" s="152"/>
      <c r="M4" s="152"/>
      <c r="N4" s="7"/>
      <c r="O4" s="8" t="s">
        <v>123</v>
      </c>
      <c r="P4" s="9" t="s">
        <v>124</v>
      </c>
      <c r="Q4" s="10" t="s">
        <v>130</v>
      </c>
    </row>
    <row r="5" spans="1:17" ht="26.25" customHeight="1" thickBot="1">
      <c r="A5" s="151" t="s">
        <v>1</v>
      </c>
      <c r="B5" s="152"/>
      <c r="C5" s="152"/>
      <c r="D5" s="152"/>
      <c r="E5" s="7"/>
      <c r="F5" s="180">
        <v>37425</v>
      </c>
      <c r="G5" s="181"/>
      <c r="H5" s="182"/>
      <c r="I5" s="11"/>
      <c r="J5" s="154" t="s">
        <v>48</v>
      </c>
      <c r="K5" s="144" t="s">
        <v>69</v>
      </c>
      <c r="L5" s="144"/>
      <c r="M5" s="144"/>
      <c r="N5" s="12" t="s">
        <v>139</v>
      </c>
      <c r="O5" s="42">
        <v>6046</v>
      </c>
      <c r="P5" s="41">
        <v>6324</v>
      </c>
      <c r="Q5" s="15">
        <v>7860</v>
      </c>
    </row>
    <row r="6" spans="1:17" ht="26.25" customHeight="1" thickBot="1">
      <c r="A6" s="151" t="s">
        <v>91</v>
      </c>
      <c r="B6" s="152"/>
      <c r="C6" s="152"/>
      <c r="D6" s="152"/>
      <c r="E6" s="7"/>
      <c r="F6" s="180">
        <v>37560</v>
      </c>
      <c r="G6" s="181"/>
      <c r="H6" s="182"/>
      <c r="I6" s="11"/>
      <c r="J6" s="155"/>
      <c r="K6" s="157" t="s">
        <v>140</v>
      </c>
      <c r="L6" s="145" t="s">
        <v>57</v>
      </c>
      <c r="M6" s="146"/>
      <c r="N6" s="17" t="s">
        <v>141</v>
      </c>
      <c r="O6" s="19">
        <v>5369</v>
      </c>
      <c r="P6" s="18">
        <v>5761</v>
      </c>
      <c r="Q6" s="83">
        <v>6462</v>
      </c>
    </row>
    <row r="7" spans="1:17" ht="26.25" customHeight="1">
      <c r="A7" s="154" t="s">
        <v>43</v>
      </c>
      <c r="B7" s="169" t="s">
        <v>54</v>
      </c>
      <c r="C7" s="144"/>
      <c r="D7" s="144"/>
      <c r="E7" s="12" t="s">
        <v>142</v>
      </c>
      <c r="F7" s="22">
        <v>7737</v>
      </c>
      <c r="G7" s="21">
        <v>7647</v>
      </c>
      <c r="H7" s="85">
        <v>7561</v>
      </c>
      <c r="I7" s="11"/>
      <c r="J7" s="155"/>
      <c r="K7" s="158"/>
      <c r="L7" s="157" t="s">
        <v>143</v>
      </c>
      <c r="M7" s="16" t="s">
        <v>34</v>
      </c>
      <c r="N7" s="17"/>
      <c r="O7" s="19">
        <v>5369</v>
      </c>
      <c r="P7" s="18">
        <v>5761</v>
      </c>
      <c r="Q7" s="83">
        <v>6462</v>
      </c>
    </row>
    <row r="8" spans="1:17" ht="26.25" customHeight="1">
      <c r="A8" s="155"/>
      <c r="B8" s="145" t="s">
        <v>2</v>
      </c>
      <c r="C8" s="146"/>
      <c r="D8" s="146"/>
      <c r="E8" s="17"/>
      <c r="F8" s="24">
        <v>3060</v>
      </c>
      <c r="G8" s="2">
        <v>3060</v>
      </c>
      <c r="H8" s="76">
        <v>1340</v>
      </c>
      <c r="I8" s="25"/>
      <c r="J8" s="155"/>
      <c r="K8" s="158"/>
      <c r="L8" s="158"/>
      <c r="M8" s="16" t="s">
        <v>35</v>
      </c>
      <c r="N8" s="17"/>
      <c r="O8" s="19"/>
      <c r="P8" s="18"/>
      <c r="Q8" s="83"/>
    </row>
    <row r="9" spans="1:17" ht="26.25" customHeight="1">
      <c r="A9" s="155"/>
      <c r="B9" s="145" t="s">
        <v>55</v>
      </c>
      <c r="C9" s="146"/>
      <c r="D9" s="146"/>
      <c r="E9" s="17" t="s">
        <v>144</v>
      </c>
      <c r="F9" s="24">
        <v>3060</v>
      </c>
      <c r="G9" s="2">
        <v>3060</v>
      </c>
      <c r="H9" s="76">
        <v>1340</v>
      </c>
      <c r="I9" s="11"/>
      <c r="J9" s="155"/>
      <c r="K9" s="158"/>
      <c r="L9" s="159"/>
      <c r="M9" s="16" t="s">
        <v>36</v>
      </c>
      <c r="N9" s="17" t="s">
        <v>145</v>
      </c>
      <c r="O9" s="19"/>
      <c r="P9" s="18"/>
      <c r="Q9" s="83"/>
    </row>
    <row r="10" spans="1:17" ht="26.25" customHeight="1">
      <c r="A10" s="155"/>
      <c r="B10" s="145" t="s">
        <v>56</v>
      </c>
      <c r="C10" s="146"/>
      <c r="D10" s="146"/>
      <c r="E10" s="17" t="s">
        <v>52</v>
      </c>
      <c r="F10" s="27">
        <f>IF(F9=0,0,F9/F7)</f>
        <v>0.3955021326095386</v>
      </c>
      <c r="G10" s="26">
        <f>IF(G9=0,0,G9/G7)</f>
        <v>0.40015692428403293</v>
      </c>
      <c r="H10" s="87">
        <f>IF(H9=0,0,H9/H7)</f>
        <v>0.17722523475730723</v>
      </c>
      <c r="I10" s="11"/>
      <c r="J10" s="155"/>
      <c r="K10" s="159"/>
      <c r="L10" s="162" t="s">
        <v>71</v>
      </c>
      <c r="M10" s="163"/>
      <c r="N10" s="29"/>
      <c r="O10" s="19">
        <v>677</v>
      </c>
      <c r="P10" s="18">
        <v>563</v>
      </c>
      <c r="Q10" s="83">
        <v>1398</v>
      </c>
    </row>
    <row r="11" spans="1:17" ht="26.25" customHeight="1">
      <c r="A11" s="155"/>
      <c r="B11" s="145" t="s">
        <v>3</v>
      </c>
      <c r="C11" s="146"/>
      <c r="D11" s="146"/>
      <c r="E11" s="17" t="s">
        <v>146</v>
      </c>
      <c r="F11" s="24">
        <v>448</v>
      </c>
      <c r="G11" s="2">
        <v>498</v>
      </c>
      <c r="H11" s="76">
        <v>543</v>
      </c>
      <c r="I11" s="11"/>
      <c r="J11" s="155"/>
      <c r="K11" s="146" t="s">
        <v>72</v>
      </c>
      <c r="L11" s="146"/>
      <c r="M11" s="146"/>
      <c r="N11" s="17" t="s">
        <v>222</v>
      </c>
      <c r="O11" s="19">
        <v>6046</v>
      </c>
      <c r="P11" s="18">
        <v>6317</v>
      </c>
      <c r="Q11" s="83">
        <v>7860</v>
      </c>
    </row>
    <row r="12" spans="1:17" ht="26.25" customHeight="1">
      <c r="A12" s="155"/>
      <c r="B12" s="145" t="s">
        <v>68</v>
      </c>
      <c r="C12" s="146"/>
      <c r="D12" s="146"/>
      <c r="E12" s="17" t="s">
        <v>148</v>
      </c>
      <c r="F12" s="27">
        <f>IF(F11=0,0,F11/F9)</f>
        <v>0.14640522875816994</v>
      </c>
      <c r="G12" s="26">
        <f>IF(G11=0,0,G11/G9)</f>
        <v>0.1627450980392157</v>
      </c>
      <c r="H12" s="87">
        <f>IF(H11=0,0,H11/H9)</f>
        <v>0.4052238805970149</v>
      </c>
      <c r="I12" s="11"/>
      <c r="J12" s="155"/>
      <c r="K12" s="157" t="s">
        <v>149</v>
      </c>
      <c r="L12" s="145" t="s">
        <v>58</v>
      </c>
      <c r="M12" s="146"/>
      <c r="N12" s="17"/>
      <c r="O12" s="19">
        <v>3871</v>
      </c>
      <c r="P12" s="18">
        <v>4823</v>
      </c>
      <c r="Q12" s="83">
        <v>6388</v>
      </c>
    </row>
    <row r="13" spans="1:17" ht="26.25" customHeight="1">
      <c r="A13" s="155"/>
      <c r="B13" s="145" t="s">
        <v>4</v>
      </c>
      <c r="C13" s="146"/>
      <c r="D13" s="146"/>
      <c r="E13" s="17"/>
      <c r="F13" s="31"/>
      <c r="G13" s="30"/>
      <c r="H13" s="90"/>
      <c r="I13" s="11"/>
      <c r="J13" s="155"/>
      <c r="K13" s="158"/>
      <c r="L13" s="157" t="s">
        <v>150</v>
      </c>
      <c r="M13" s="16" t="s">
        <v>33</v>
      </c>
      <c r="N13" s="17"/>
      <c r="O13" s="19">
        <v>220</v>
      </c>
      <c r="P13" s="18">
        <v>218</v>
      </c>
      <c r="Q13" s="83">
        <v>235</v>
      </c>
    </row>
    <row r="14" spans="1:17" ht="26.25" customHeight="1">
      <c r="A14" s="155"/>
      <c r="B14" s="145" t="s">
        <v>5</v>
      </c>
      <c r="C14" s="146"/>
      <c r="D14" s="146"/>
      <c r="E14" s="17"/>
      <c r="F14" s="31">
        <v>2114</v>
      </c>
      <c r="G14" s="30">
        <v>2114</v>
      </c>
      <c r="H14" s="90">
        <v>2114</v>
      </c>
      <c r="I14" s="11"/>
      <c r="J14" s="155"/>
      <c r="K14" s="158"/>
      <c r="L14" s="159"/>
      <c r="M14" s="16" t="s">
        <v>37</v>
      </c>
      <c r="N14" s="17"/>
      <c r="O14" s="19"/>
      <c r="P14" s="18"/>
      <c r="Q14" s="83"/>
    </row>
    <row r="15" spans="1:17" ht="26.25" customHeight="1" thickBot="1">
      <c r="A15" s="156"/>
      <c r="B15" s="160" t="s">
        <v>103</v>
      </c>
      <c r="C15" s="161"/>
      <c r="D15" s="161"/>
      <c r="E15" s="34"/>
      <c r="F15" s="36">
        <v>2114</v>
      </c>
      <c r="G15" s="35">
        <v>2114</v>
      </c>
      <c r="H15" s="92">
        <v>2114</v>
      </c>
      <c r="I15" s="11"/>
      <c r="J15" s="155"/>
      <c r="K15" s="159"/>
      <c r="L15" s="162" t="s">
        <v>38</v>
      </c>
      <c r="M15" s="163"/>
      <c r="N15" s="29"/>
      <c r="O15" s="19">
        <v>2175</v>
      </c>
      <c r="P15" s="18">
        <v>1494</v>
      </c>
      <c r="Q15" s="83">
        <v>1472</v>
      </c>
    </row>
    <row r="16" spans="1:17" ht="26.25" customHeight="1" thickBot="1">
      <c r="A16" s="166" t="s">
        <v>44</v>
      </c>
      <c r="B16" s="169" t="s">
        <v>6</v>
      </c>
      <c r="C16" s="144"/>
      <c r="D16" s="144"/>
      <c r="E16" s="12"/>
      <c r="F16" s="22">
        <v>207123</v>
      </c>
      <c r="G16" s="21">
        <v>216201</v>
      </c>
      <c r="H16" s="85">
        <v>236093</v>
      </c>
      <c r="I16" s="11"/>
      <c r="J16" s="156"/>
      <c r="K16" s="160" t="s">
        <v>73</v>
      </c>
      <c r="L16" s="161"/>
      <c r="M16" s="161"/>
      <c r="N16" s="34" t="s">
        <v>151</v>
      </c>
      <c r="O16" s="39">
        <f>O5-O11</f>
        <v>0</v>
      </c>
      <c r="P16" s="38">
        <f>P5-P11</f>
        <v>7</v>
      </c>
      <c r="Q16" s="68">
        <f>Q5-Q11</f>
        <v>0</v>
      </c>
    </row>
    <row r="17" spans="1:17" ht="26.25" customHeight="1">
      <c r="A17" s="167"/>
      <c r="B17" s="135" t="s">
        <v>7</v>
      </c>
      <c r="C17" s="145" t="s">
        <v>8</v>
      </c>
      <c r="D17" s="146"/>
      <c r="E17" s="17"/>
      <c r="F17" s="24">
        <v>44695</v>
      </c>
      <c r="G17" s="2">
        <v>47412</v>
      </c>
      <c r="H17" s="76">
        <v>51853</v>
      </c>
      <c r="I17" s="11"/>
      <c r="J17" s="154" t="s">
        <v>75</v>
      </c>
      <c r="K17" s="164" t="s">
        <v>76</v>
      </c>
      <c r="L17" s="165"/>
      <c r="M17" s="165"/>
      <c r="N17" s="12" t="s">
        <v>152</v>
      </c>
      <c r="O17" s="42">
        <v>14867</v>
      </c>
      <c r="P17" s="41">
        <v>25329</v>
      </c>
      <c r="Q17" s="15">
        <v>21808</v>
      </c>
    </row>
    <row r="18" spans="1:17" ht="26.25" customHeight="1">
      <c r="A18" s="167"/>
      <c r="B18" s="135"/>
      <c r="C18" s="145" t="s">
        <v>9</v>
      </c>
      <c r="D18" s="146"/>
      <c r="E18" s="17"/>
      <c r="F18" s="24">
        <v>80900</v>
      </c>
      <c r="G18" s="2">
        <v>80900</v>
      </c>
      <c r="H18" s="76">
        <v>86500</v>
      </c>
      <c r="I18" s="11"/>
      <c r="J18" s="155"/>
      <c r="K18" s="157" t="s">
        <v>150</v>
      </c>
      <c r="L18" s="145" t="s">
        <v>92</v>
      </c>
      <c r="M18" s="146"/>
      <c r="N18" s="17"/>
      <c r="O18" s="19"/>
      <c r="P18" s="18"/>
      <c r="Q18" s="83">
        <v>5600</v>
      </c>
    </row>
    <row r="19" spans="1:17" ht="26.25" customHeight="1">
      <c r="A19" s="167"/>
      <c r="B19" s="135"/>
      <c r="C19" s="145" t="s">
        <v>10</v>
      </c>
      <c r="D19" s="146"/>
      <c r="E19" s="17"/>
      <c r="F19" s="24">
        <v>48505</v>
      </c>
      <c r="G19" s="2">
        <v>50824</v>
      </c>
      <c r="H19" s="76">
        <v>55374</v>
      </c>
      <c r="I19" s="11"/>
      <c r="J19" s="155"/>
      <c r="K19" s="159"/>
      <c r="L19" s="145" t="s">
        <v>71</v>
      </c>
      <c r="M19" s="146"/>
      <c r="N19" s="17"/>
      <c r="O19" s="19">
        <v>8614</v>
      </c>
      <c r="P19" s="18">
        <v>14039</v>
      </c>
      <c r="Q19" s="83">
        <v>7217</v>
      </c>
    </row>
    <row r="20" spans="1:17" ht="26.25" customHeight="1">
      <c r="A20" s="167"/>
      <c r="B20" s="135"/>
      <c r="C20" s="145" t="s">
        <v>11</v>
      </c>
      <c r="D20" s="146"/>
      <c r="E20" s="17"/>
      <c r="F20" s="24">
        <v>33023</v>
      </c>
      <c r="G20" s="2">
        <v>37065</v>
      </c>
      <c r="H20" s="76">
        <v>42366</v>
      </c>
      <c r="I20" s="11"/>
      <c r="J20" s="155"/>
      <c r="K20" s="145" t="s">
        <v>78</v>
      </c>
      <c r="L20" s="146"/>
      <c r="M20" s="146"/>
      <c r="N20" s="44" t="s">
        <v>153</v>
      </c>
      <c r="O20" s="19">
        <v>14867</v>
      </c>
      <c r="P20" s="18">
        <v>25319</v>
      </c>
      <c r="Q20" s="83">
        <v>21825</v>
      </c>
    </row>
    <row r="21" spans="1:17" ht="26.25" customHeight="1" thickBot="1">
      <c r="A21" s="168"/>
      <c r="B21" s="160" t="s">
        <v>12</v>
      </c>
      <c r="C21" s="161"/>
      <c r="D21" s="161"/>
      <c r="E21" s="34"/>
      <c r="F21" s="39">
        <v>134086</v>
      </c>
      <c r="G21" s="38">
        <v>140970</v>
      </c>
      <c r="H21" s="68">
        <v>154295</v>
      </c>
      <c r="I21" s="11"/>
      <c r="J21" s="155"/>
      <c r="K21" s="157" t="s">
        <v>154</v>
      </c>
      <c r="L21" s="145" t="s">
        <v>80</v>
      </c>
      <c r="M21" s="146"/>
      <c r="N21" s="17"/>
      <c r="O21" s="19">
        <v>14867</v>
      </c>
      <c r="P21" s="18">
        <v>24165</v>
      </c>
      <c r="Q21" s="83">
        <v>19892</v>
      </c>
    </row>
    <row r="22" spans="1:17" ht="26.25" customHeight="1">
      <c r="A22" s="154" t="s">
        <v>45</v>
      </c>
      <c r="B22" s="169" t="s">
        <v>67</v>
      </c>
      <c r="C22" s="144"/>
      <c r="D22" s="144"/>
      <c r="E22" s="12"/>
      <c r="F22" s="46"/>
      <c r="G22" s="45"/>
      <c r="H22" s="97"/>
      <c r="I22" s="11"/>
      <c r="J22" s="155"/>
      <c r="K22" s="158"/>
      <c r="L22" s="48" t="s">
        <v>150</v>
      </c>
      <c r="M22" s="16" t="s">
        <v>101</v>
      </c>
      <c r="N22" s="17"/>
      <c r="O22" s="19"/>
      <c r="P22" s="18"/>
      <c r="Q22" s="83"/>
    </row>
    <row r="23" spans="1:17" ht="26.25" customHeight="1">
      <c r="A23" s="155"/>
      <c r="B23" s="145" t="s">
        <v>13</v>
      </c>
      <c r="C23" s="146"/>
      <c r="D23" s="146"/>
      <c r="E23" s="17"/>
      <c r="F23" s="48"/>
      <c r="G23" s="49"/>
      <c r="H23" s="114"/>
      <c r="I23" s="11"/>
      <c r="J23" s="155"/>
      <c r="K23" s="159"/>
      <c r="L23" s="145" t="s">
        <v>81</v>
      </c>
      <c r="M23" s="146"/>
      <c r="N23" s="17" t="s">
        <v>155</v>
      </c>
      <c r="O23" s="19"/>
      <c r="P23" s="18">
        <v>1154</v>
      </c>
      <c r="Q23" s="83">
        <v>1933</v>
      </c>
    </row>
    <row r="24" spans="1:17" ht="26.25" customHeight="1" thickBot="1">
      <c r="A24" s="155"/>
      <c r="B24" s="145" t="s">
        <v>122</v>
      </c>
      <c r="C24" s="146"/>
      <c r="D24" s="146"/>
      <c r="E24" s="17"/>
      <c r="F24" s="48"/>
      <c r="G24" s="49"/>
      <c r="H24" s="114"/>
      <c r="I24" s="11"/>
      <c r="J24" s="156"/>
      <c r="K24" s="160" t="s">
        <v>83</v>
      </c>
      <c r="L24" s="161"/>
      <c r="M24" s="161"/>
      <c r="N24" s="34" t="s">
        <v>156</v>
      </c>
      <c r="O24" s="39">
        <f>O17-O20</f>
        <v>0</v>
      </c>
      <c r="P24" s="38">
        <f>P17-P20</f>
        <v>10</v>
      </c>
      <c r="Q24" s="68">
        <f>Q17-Q20</f>
        <v>-17</v>
      </c>
    </row>
    <row r="25" spans="1:17" ht="26.25" customHeight="1" thickBot="1">
      <c r="A25" s="155"/>
      <c r="B25" s="145" t="s">
        <v>14</v>
      </c>
      <c r="C25" s="146"/>
      <c r="D25" s="146"/>
      <c r="E25" s="17"/>
      <c r="F25" s="48" t="s">
        <v>168</v>
      </c>
      <c r="G25" s="49" t="s">
        <v>168</v>
      </c>
      <c r="H25" s="114" t="s">
        <v>168</v>
      </c>
      <c r="I25" s="11"/>
      <c r="J25" s="151" t="s">
        <v>85</v>
      </c>
      <c r="K25" s="152"/>
      <c r="L25" s="152"/>
      <c r="M25" s="152"/>
      <c r="N25" s="7" t="s">
        <v>157</v>
      </c>
      <c r="O25" s="51">
        <f>O16+O24</f>
        <v>0</v>
      </c>
      <c r="P25" s="50">
        <f>P16+P24</f>
        <v>17</v>
      </c>
      <c r="Q25" s="101">
        <f>Q16+Q24</f>
        <v>-17</v>
      </c>
    </row>
    <row r="26" spans="1:17" ht="26.25" customHeight="1" thickBot="1">
      <c r="A26" s="155"/>
      <c r="B26" s="145" t="s">
        <v>15</v>
      </c>
      <c r="C26" s="146"/>
      <c r="D26" s="146"/>
      <c r="E26" s="17"/>
      <c r="F26" s="24">
        <v>137</v>
      </c>
      <c r="G26" s="2">
        <v>149</v>
      </c>
      <c r="H26" s="76">
        <v>163</v>
      </c>
      <c r="I26" s="11"/>
      <c r="J26" s="151" t="s">
        <v>40</v>
      </c>
      <c r="K26" s="152"/>
      <c r="L26" s="152"/>
      <c r="M26" s="152"/>
      <c r="N26" s="7" t="s">
        <v>53</v>
      </c>
      <c r="O26" s="54"/>
      <c r="P26" s="53"/>
      <c r="Q26" s="102"/>
    </row>
    <row r="27" spans="1:17" ht="26.25" customHeight="1" thickBot="1">
      <c r="A27" s="155"/>
      <c r="B27" s="178" t="s">
        <v>16</v>
      </c>
      <c r="C27" s="179"/>
      <c r="D27" s="16" t="s">
        <v>59</v>
      </c>
      <c r="E27" s="17"/>
      <c r="F27" s="31">
        <v>157</v>
      </c>
      <c r="G27" s="30">
        <v>171</v>
      </c>
      <c r="H27" s="90">
        <v>188</v>
      </c>
      <c r="I27" s="11"/>
      <c r="J27" s="151" t="s">
        <v>86</v>
      </c>
      <c r="K27" s="152"/>
      <c r="L27" s="152"/>
      <c r="M27" s="152"/>
      <c r="N27" s="7" t="s">
        <v>158</v>
      </c>
      <c r="O27" s="54"/>
      <c r="P27" s="53"/>
      <c r="Q27" s="102">
        <v>17</v>
      </c>
    </row>
    <row r="28" spans="1:17" ht="26.25" customHeight="1" thickBot="1">
      <c r="A28" s="155"/>
      <c r="B28" s="178"/>
      <c r="C28" s="179"/>
      <c r="D28" s="16" t="s">
        <v>60</v>
      </c>
      <c r="E28" s="17"/>
      <c r="F28" s="31"/>
      <c r="G28" s="30"/>
      <c r="H28" s="90"/>
      <c r="I28" s="11"/>
      <c r="J28" s="151" t="s">
        <v>87</v>
      </c>
      <c r="K28" s="152"/>
      <c r="L28" s="152"/>
      <c r="M28" s="152"/>
      <c r="N28" s="7" t="s">
        <v>159</v>
      </c>
      <c r="O28" s="54"/>
      <c r="P28" s="53"/>
      <c r="Q28" s="102"/>
    </row>
    <row r="29" spans="1:17" ht="26.25" customHeight="1" thickBot="1">
      <c r="A29" s="155"/>
      <c r="B29" s="178" t="s">
        <v>17</v>
      </c>
      <c r="C29" s="179"/>
      <c r="D29" s="16" t="s">
        <v>59</v>
      </c>
      <c r="E29" s="17"/>
      <c r="F29" s="31"/>
      <c r="G29" s="30"/>
      <c r="H29" s="90"/>
      <c r="I29" s="11"/>
      <c r="J29" s="151" t="s">
        <v>88</v>
      </c>
      <c r="K29" s="152"/>
      <c r="L29" s="152"/>
      <c r="M29" s="152"/>
      <c r="N29" s="7" t="s">
        <v>160</v>
      </c>
      <c r="O29" s="51">
        <f>O25-O26+O27-O28</f>
        <v>0</v>
      </c>
      <c r="P29" s="50">
        <f>P25-P26+P27-P28</f>
        <v>17</v>
      </c>
      <c r="Q29" s="101">
        <f>Q25-Q26+Q27-Q28</f>
        <v>0</v>
      </c>
    </row>
    <row r="30" spans="1:17" ht="26.25" customHeight="1" thickBot="1">
      <c r="A30" s="155"/>
      <c r="B30" s="178"/>
      <c r="C30" s="179"/>
      <c r="D30" s="16" t="s">
        <v>60</v>
      </c>
      <c r="E30" s="17"/>
      <c r="F30" s="31"/>
      <c r="G30" s="30"/>
      <c r="H30" s="90"/>
      <c r="I30" s="11"/>
      <c r="J30" s="151" t="s">
        <v>89</v>
      </c>
      <c r="K30" s="152"/>
      <c r="L30" s="152"/>
      <c r="M30" s="152"/>
      <c r="N30" s="7" t="s">
        <v>161</v>
      </c>
      <c r="O30" s="54"/>
      <c r="P30" s="53"/>
      <c r="Q30" s="102"/>
    </row>
    <row r="31" spans="1:17" ht="26.25" customHeight="1" thickBot="1">
      <c r="A31" s="155"/>
      <c r="B31" s="176" t="s">
        <v>61</v>
      </c>
      <c r="C31" s="177"/>
      <c r="D31" s="177"/>
      <c r="E31" s="17"/>
      <c r="F31" s="31">
        <v>159</v>
      </c>
      <c r="G31" s="30">
        <v>171</v>
      </c>
      <c r="H31" s="90">
        <v>188</v>
      </c>
      <c r="I31" s="11"/>
      <c r="J31" s="151" t="s">
        <v>90</v>
      </c>
      <c r="K31" s="152"/>
      <c r="L31" s="152"/>
      <c r="M31" s="152"/>
      <c r="N31" s="7" t="s">
        <v>162</v>
      </c>
      <c r="O31" s="51">
        <f>O29-O30</f>
        <v>0</v>
      </c>
      <c r="P31" s="50">
        <f>P29-P30</f>
        <v>17</v>
      </c>
      <c r="Q31" s="101">
        <f>Q29-Q30</f>
        <v>0</v>
      </c>
    </row>
    <row r="32" spans="1:17" ht="26.25" customHeight="1" thickBot="1">
      <c r="A32" s="155"/>
      <c r="B32" s="145" t="s">
        <v>116</v>
      </c>
      <c r="C32" s="146"/>
      <c r="D32" s="146"/>
      <c r="E32" s="17"/>
      <c r="F32" s="31">
        <v>54912</v>
      </c>
      <c r="G32" s="30">
        <v>58548</v>
      </c>
      <c r="H32" s="90">
        <v>65586</v>
      </c>
      <c r="I32" s="11"/>
      <c r="J32" s="151" t="s">
        <v>120</v>
      </c>
      <c r="K32" s="152"/>
      <c r="L32" s="152"/>
      <c r="M32" s="152"/>
      <c r="N32" s="7"/>
      <c r="O32" s="60">
        <f>IF(O5=0,0,O5/(O11+O23))</f>
        <v>1</v>
      </c>
      <c r="P32" s="56">
        <f>IF(P5=0,0,P5/(P11+P23))</f>
        <v>0.8464730290456431</v>
      </c>
      <c r="Q32" s="61">
        <f>IF(Q5=0,0,Q5/(Q11+Q23))</f>
        <v>0.8026141121209027</v>
      </c>
    </row>
    <row r="33" spans="1:17" ht="26.25" customHeight="1" thickBot="1">
      <c r="A33" s="155"/>
      <c r="B33" s="135" t="s">
        <v>100</v>
      </c>
      <c r="C33" s="145" t="s">
        <v>117</v>
      </c>
      <c r="D33" s="146"/>
      <c r="E33" s="17"/>
      <c r="F33" s="31"/>
      <c r="G33" s="30"/>
      <c r="H33" s="90"/>
      <c r="I33" s="11"/>
      <c r="J33" s="151" t="s">
        <v>121</v>
      </c>
      <c r="K33" s="152"/>
      <c r="L33" s="152"/>
      <c r="M33" s="152"/>
      <c r="N33" s="7"/>
      <c r="O33" s="60">
        <f>IF(O31&lt;0,O31/(O6-O9),0)</f>
        <v>0</v>
      </c>
      <c r="P33" s="56">
        <f>IF(P31&lt;0,P31/(P6-P9),0)</f>
        <v>0</v>
      </c>
      <c r="Q33" s="61">
        <f>IF(Q31&lt;0,Q31/(Q6-Q9),0)</f>
        <v>0</v>
      </c>
    </row>
    <row r="34" spans="1:17" ht="26.25" customHeight="1" thickBot="1">
      <c r="A34" s="155"/>
      <c r="B34" s="135"/>
      <c r="C34" s="145" t="s">
        <v>118</v>
      </c>
      <c r="D34" s="146"/>
      <c r="E34" s="17" t="s">
        <v>163</v>
      </c>
      <c r="F34" s="31">
        <v>54912</v>
      </c>
      <c r="G34" s="30">
        <v>58548</v>
      </c>
      <c r="H34" s="90">
        <v>65586</v>
      </c>
      <c r="I34" s="11"/>
      <c r="J34" s="151" t="s">
        <v>99</v>
      </c>
      <c r="K34" s="152"/>
      <c r="L34" s="152"/>
      <c r="M34" s="152"/>
      <c r="N34" s="7"/>
      <c r="O34" s="54">
        <v>9291</v>
      </c>
      <c r="P34" s="53">
        <v>14602</v>
      </c>
      <c r="Q34" s="102">
        <v>8615</v>
      </c>
    </row>
    <row r="35" spans="1:17" ht="26.25" customHeight="1" thickBot="1">
      <c r="A35" s="155"/>
      <c r="B35" s="145" t="s">
        <v>119</v>
      </c>
      <c r="C35" s="146"/>
      <c r="D35" s="146"/>
      <c r="E35" s="17" t="s">
        <v>164</v>
      </c>
      <c r="F35" s="31">
        <v>54912</v>
      </c>
      <c r="G35" s="30">
        <v>58548</v>
      </c>
      <c r="H35" s="90">
        <v>65586</v>
      </c>
      <c r="I35" s="11"/>
      <c r="J35" s="147" t="s">
        <v>165</v>
      </c>
      <c r="K35" s="148"/>
      <c r="L35" s="149" t="s">
        <v>39</v>
      </c>
      <c r="M35" s="150"/>
      <c r="N35" s="7"/>
      <c r="O35" s="54">
        <v>677</v>
      </c>
      <c r="P35" s="53">
        <v>563</v>
      </c>
      <c r="Q35" s="102">
        <v>1398</v>
      </c>
    </row>
    <row r="36" spans="1:17" ht="26.25" customHeight="1" thickBot="1">
      <c r="A36" s="156"/>
      <c r="B36" s="160" t="s">
        <v>18</v>
      </c>
      <c r="C36" s="161"/>
      <c r="D36" s="161"/>
      <c r="E36" s="34"/>
      <c r="F36" s="65">
        <f>IF(F35=0,0,F35/F34)</f>
        <v>1</v>
      </c>
      <c r="G36" s="64">
        <f>IF(G35=0,0,G35/G34)</f>
        <v>1</v>
      </c>
      <c r="H36" s="105">
        <f>IF(H35=0,0,H35/H34)</f>
        <v>1</v>
      </c>
      <c r="I36" s="11"/>
      <c r="J36" s="151" t="s">
        <v>102</v>
      </c>
      <c r="K36" s="152"/>
      <c r="L36" s="152"/>
      <c r="M36" s="152"/>
      <c r="N36" s="7"/>
      <c r="O36" s="54">
        <v>80213</v>
      </c>
      <c r="P36" s="53">
        <v>79059</v>
      </c>
      <c r="Q36" s="102">
        <v>82726</v>
      </c>
    </row>
    <row r="37" spans="1:17" ht="26.25" customHeight="1">
      <c r="A37" s="166" t="s">
        <v>46</v>
      </c>
      <c r="B37" s="169" t="s">
        <v>19</v>
      </c>
      <c r="C37" s="144"/>
      <c r="D37" s="144"/>
      <c r="E37" s="12"/>
      <c r="F37" s="22"/>
      <c r="G37" s="21"/>
      <c r="H37" s="85"/>
      <c r="I37" s="11"/>
      <c r="J37" s="67"/>
      <c r="K37" s="67"/>
      <c r="L37" s="67"/>
      <c r="M37" s="67"/>
      <c r="N37" s="67"/>
      <c r="O37" s="67"/>
      <c r="P37" s="67"/>
      <c r="Q37" s="67"/>
    </row>
    <row r="38" spans="1:9" ht="26.25" customHeight="1">
      <c r="A38" s="167"/>
      <c r="B38" s="145" t="s">
        <v>20</v>
      </c>
      <c r="C38" s="146"/>
      <c r="D38" s="146"/>
      <c r="E38" s="17"/>
      <c r="F38" s="24">
        <v>5485</v>
      </c>
      <c r="G38" s="2">
        <v>6908</v>
      </c>
      <c r="H38" s="76">
        <v>8395</v>
      </c>
      <c r="I38" s="11"/>
    </row>
    <row r="39" spans="1:9" ht="26.25" customHeight="1">
      <c r="A39" s="167"/>
      <c r="B39" s="135" t="s">
        <v>166</v>
      </c>
      <c r="C39" s="145" t="s">
        <v>21</v>
      </c>
      <c r="D39" s="146"/>
      <c r="E39" s="17"/>
      <c r="F39" s="24">
        <v>3871</v>
      </c>
      <c r="G39" s="2">
        <v>4823</v>
      </c>
      <c r="H39" s="76">
        <v>6388</v>
      </c>
      <c r="I39" s="11"/>
    </row>
    <row r="40" spans="1:9" ht="26.25" customHeight="1">
      <c r="A40" s="167"/>
      <c r="B40" s="135"/>
      <c r="C40" s="145" t="s">
        <v>22</v>
      </c>
      <c r="D40" s="146"/>
      <c r="E40" s="17"/>
      <c r="F40" s="24">
        <v>1614</v>
      </c>
      <c r="G40" s="2">
        <v>2085</v>
      </c>
      <c r="H40" s="76">
        <v>2007</v>
      </c>
      <c r="I40" s="11"/>
    </row>
    <row r="41" spans="1:9" ht="26.25" customHeight="1">
      <c r="A41" s="167"/>
      <c r="B41" s="145" t="s">
        <v>23</v>
      </c>
      <c r="C41" s="146"/>
      <c r="D41" s="146"/>
      <c r="E41" s="17"/>
      <c r="F41" s="24">
        <v>561</v>
      </c>
      <c r="G41" s="2">
        <v>563</v>
      </c>
      <c r="H41" s="76">
        <v>1398</v>
      </c>
      <c r="I41" s="11"/>
    </row>
    <row r="42" spans="1:9" ht="26.25" customHeight="1" thickBot="1">
      <c r="A42" s="168"/>
      <c r="B42" s="160" t="s">
        <v>24</v>
      </c>
      <c r="C42" s="161"/>
      <c r="D42" s="161"/>
      <c r="E42" s="34"/>
      <c r="F42" s="39">
        <f>F37+F38+F41</f>
        <v>6046</v>
      </c>
      <c r="G42" s="38">
        <f>G37+G38+G41</f>
        <v>7471</v>
      </c>
      <c r="H42" s="68">
        <f>H37+H38+H41</f>
        <v>9793</v>
      </c>
      <c r="I42" s="11"/>
    </row>
    <row r="43" spans="1:9" ht="26.25" customHeight="1">
      <c r="A43" s="166" t="s">
        <v>47</v>
      </c>
      <c r="B43" s="173" t="s">
        <v>49</v>
      </c>
      <c r="C43" s="169" t="s">
        <v>25</v>
      </c>
      <c r="D43" s="144"/>
      <c r="E43" s="12"/>
      <c r="F43" s="22" t="s">
        <v>213</v>
      </c>
      <c r="G43" s="21" t="s">
        <v>213</v>
      </c>
      <c r="H43" s="85" t="s">
        <v>215</v>
      </c>
      <c r="I43" s="11"/>
    </row>
    <row r="44" spans="1:9" ht="26.25" customHeight="1">
      <c r="A44" s="167"/>
      <c r="B44" s="174"/>
      <c r="C44" s="145" t="s">
        <v>62</v>
      </c>
      <c r="D44" s="146"/>
      <c r="E44" s="17"/>
      <c r="F44" s="24">
        <v>2625</v>
      </c>
      <c r="G44" s="2">
        <v>2625</v>
      </c>
      <c r="H44" s="76">
        <v>2625</v>
      </c>
      <c r="I44" s="11"/>
    </row>
    <row r="45" spans="1:9" ht="26.25" customHeight="1">
      <c r="A45" s="167"/>
      <c r="B45" s="174"/>
      <c r="C45" s="145" t="s">
        <v>26</v>
      </c>
      <c r="D45" s="146"/>
      <c r="E45" s="17"/>
      <c r="F45" s="70">
        <v>37347</v>
      </c>
      <c r="G45" s="69">
        <v>37347</v>
      </c>
      <c r="H45" s="108">
        <v>37347</v>
      </c>
      <c r="I45" s="11"/>
    </row>
    <row r="46" spans="1:9" ht="26.25" customHeight="1">
      <c r="A46" s="167"/>
      <c r="B46" s="174"/>
      <c r="C46" s="145" t="s">
        <v>63</v>
      </c>
      <c r="D46" s="146"/>
      <c r="E46" s="17"/>
      <c r="F46" s="31">
        <v>97.8</v>
      </c>
      <c r="G46" s="30">
        <v>98.4</v>
      </c>
      <c r="H46" s="90">
        <v>98.5</v>
      </c>
      <c r="I46" s="11"/>
    </row>
    <row r="47" spans="1:9" ht="26.25" customHeight="1">
      <c r="A47" s="167"/>
      <c r="B47" s="174"/>
      <c r="C47" s="145" t="s">
        <v>64</v>
      </c>
      <c r="D47" s="146"/>
      <c r="E47" s="17"/>
      <c r="F47" s="31">
        <v>99.9</v>
      </c>
      <c r="G47" s="30">
        <v>118</v>
      </c>
      <c r="H47" s="90">
        <v>128</v>
      </c>
      <c r="I47" s="11"/>
    </row>
    <row r="48" spans="1:9" ht="26.25" customHeight="1">
      <c r="A48" s="167"/>
      <c r="B48" s="174"/>
      <c r="C48" s="135" t="s">
        <v>167</v>
      </c>
      <c r="D48" s="16" t="s">
        <v>65</v>
      </c>
      <c r="E48" s="17"/>
      <c r="F48" s="31">
        <v>70.5</v>
      </c>
      <c r="G48" s="30">
        <v>82.4</v>
      </c>
      <c r="H48" s="90">
        <v>97.4</v>
      </c>
      <c r="I48" s="11"/>
    </row>
    <row r="49" spans="1:9" ht="26.25" customHeight="1">
      <c r="A49" s="167"/>
      <c r="B49" s="175"/>
      <c r="C49" s="135"/>
      <c r="D49" s="16" t="s">
        <v>66</v>
      </c>
      <c r="E49" s="17"/>
      <c r="F49" s="31">
        <v>29.4</v>
      </c>
      <c r="G49" s="30">
        <v>35.6</v>
      </c>
      <c r="H49" s="90">
        <v>30.6</v>
      </c>
      <c r="I49" s="11"/>
    </row>
    <row r="50" spans="1:9" ht="26.25" customHeight="1">
      <c r="A50" s="167"/>
      <c r="B50" s="170" t="s">
        <v>42</v>
      </c>
      <c r="C50" s="171"/>
      <c r="D50" s="16" t="s">
        <v>27</v>
      </c>
      <c r="E50" s="17"/>
      <c r="F50" s="31">
        <v>46.2</v>
      </c>
      <c r="G50" s="30">
        <v>40</v>
      </c>
      <c r="H50" s="90">
        <v>41.6</v>
      </c>
      <c r="I50" s="11"/>
    </row>
    <row r="51" spans="1:9" ht="26.25" customHeight="1">
      <c r="A51" s="167"/>
      <c r="B51" s="172"/>
      <c r="C51" s="136"/>
      <c r="D51" s="16" t="s">
        <v>129</v>
      </c>
      <c r="E51" s="17"/>
      <c r="F51" s="24"/>
      <c r="G51" s="2"/>
      <c r="H51" s="76"/>
      <c r="I51" s="11"/>
    </row>
    <row r="52" spans="1:9" ht="26.25" customHeight="1" thickBot="1">
      <c r="A52" s="168"/>
      <c r="B52" s="137"/>
      <c r="C52" s="138"/>
      <c r="D52" s="33" t="s">
        <v>28</v>
      </c>
      <c r="E52" s="34"/>
      <c r="F52" s="73">
        <v>37347</v>
      </c>
      <c r="G52" s="134">
        <v>37347</v>
      </c>
      <c r="H52" s="77">
        <v>37347</v>
      </c>
      <c r="I52" s="11"/>
    </row>
    <row r="53" spans="1:9" ht="26.25" customHeight="1">
      <c r="A53" s="166" t="s">
        <v>29</v>
      </c>
      <c r="B53" s="169" t="s">
        <v>30</v>
      </c>
      <c r="C53" s="144"/>
      <c r="D53" s="144"/>
      <c r="E53" s="12"/>
      <c r="F53" s="22"/>
      <c r="G53" s="21"/>
      <c r="H53" s="85"/>
      <c r="I53" s="11"/>
    </row>
    <row r="54" spans="1:9" ht="26.25" customHeight="1">
      <c r="A54" s="167"/>
      <c r="B54" s="145" t="s">
        <v>31</v>
      </c>
      <c r="C54" s="146"/>
      <c r="D54" s="146"/>
      <c r="E54" s="17"/>
      <c r="F54" s="24">
        <v>1</v>
      </c>
      <c r="G54" s="2">
        <v>1</v>
      </c>
      <c r="H54" s="76">
        <v>1</v>
      </c>
      <c r="I54" s="11"/>
    </row>
    <row r="55" spans="1:8" ht="26.25" customHeight="1" thickBot="1">
      <c r="A55" s="168"/>
      <c r="B55" s="160" t="s">
        <v>32</v>
      </c>
      <c r="C55" s="161"/>
      <c r="D55" s="161"/>
      <c r="E55" s="34"/>
      <c r="F55" s="39">
        <f>F53+F54</f>
        <v>1</v>
      </c>
      <c r="G55" s="38">
        <f>G53+G54</f>
        <v>1</v>
      </c>
      <c r="H55" s="68">
        <f>H53+H54</f>
        <v>1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55"/>
  <sheetViews>
    <sheetView showZeros="0" view="pageBreakPreview" zoomScale="80" zoomScaleNormal="75" zoomScaleSheetLayoutView="80" workbookViewId="0" topLeftCell="A1">
      <selection activeCell="A3" sqref="A3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153" t="s">
        <v>221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229</v>
      </c>
      <c r="P3" s="4" t="s">
        <v>0</v>
      </c>
    </row>
    <row r="4" spans="1:17" ht="26.25" customHeight="1" thickBot="1">
      <c r="A4" s="151" t="s">
        <v>50</v>
      </c>
      <c r="B4" s="152"/>
      <c r="C4" s="152"/>
      <c r="D4" s="152"/>
      <c r="E4" s="7"/>
      <c r="F4" s="8" t="s">
        <v>123</v>
      </c>
      <c r="G4" s="9" t="s">
        <v>124</v>
      </c>
      <c r="H4" s="10" t="s">
        <v>130</v>
      </c>
      <c r="I4" s="11"/>
      <c r="J4" s="151" t="s">
        <v>50</v>
      </c>
      <c r="K4" s="152"/>
      <c r="L4" s="152"/>
      <c r="M4" s="152"/>
      <c r="N4" s="7"/>
      <c r="O4" s="8" t="s">
        <v>123</v>
      </c>
      <c r="P4" s="9" t="s">
        <v>124</v>
      </c>
      <c r="Q4" s="10" t="s">
        <v>130</v>
      </c>
    </row>
    <row r="5" spans="1:17" ht="26.25" customHeight="1" thickBot="1">
      <c r="A5" s="151" t="s">
        <v>1</v>
      </c>
      <c r="B5" s="152"/>
      <c r="C5" s="152"/>
      <c r="D5" s="152"/>
      <c r="E5" s="7"/>
      <c r="F5" s="180">
        <v>38121</v>
      </c>
      <c r="G5" s="181"/>
      <c r="H5" s="182"/>
      <c r="I5" s="11"/>
      <c r="J5" s="154" t="s">
        <v>48</v>
      </c>
      <c r="K5" s="144" t="s">
        <v>69</v>
      </c>
      <c r="L5" s="144"/>
      <c r="M5" s="144"/>
      <c r="N5" s="12" t="s">
        <v>139</v>
      </c>
      <c r="O5" s="81">
        <v>21939</v>
      </c>
      <c r="P5" s="42">
        <v>22870</v>
      </c>
      <c r="Q5" s="15">
        <v>25143</v>
      </c>
    </row>
    <row r="6" spans="1:17" ht="26.25" customHeight="1" thickBot="1">
      <c r="A6" s="151" t="s">
        <v>91</v>
      </c>
      <c r="B6" s="152"/>
      <c r="C6" s="152"/>
      <c r="D6" s="152"/>
      <c r="E6" s="7"/>
      <c r="F6" s="180">
        <v>38169</v>
      </c>
      <c r="G6" s="181"/>
      <c r="H6" s="182"/>
      <c r="I6" s="11"/>
      <c r="J6" s="155"/>
      <c r="K6" s="157" t="s">
        <v>140</v>
      </c>
      <c r="L6" s="145" t="s">
        <v>57</v>
      </c>
      <c r="M6" s="146"/>
      <c r="N6" s="17" t="s">
        <v>141</v>
      </c>
      <c r="O6" s="82">
        <v>13893</v>
      </c>
      <c r="P6" s="19">
        <v>15108</v>
      </c>
      <c r="Q6" s="83">
        <v>15743</v>
      </c>
    </row>
    <row r="7" spans="1:17" ht="26.25" customHeight="1">
      <c r="A7" s="154" t="s">
        <v>43</v>
      </c>
      <c r="B7" s="169" t="s">
        <v>54</v>
      </c>
      <c r="C7" s="144"/>
      <c r="D7" s="144"/>
      <c r="E7" s="12" t="s">
        <v>142</v>
      </c>
      <c r="F7" s="84">
        <v>8251</v>
      </c>
      <c r="G7" s="22">
        <v>8116</v>
      </c>
      <c r="H7" s="85">
        <v>8020</v>
      </c>
      <c r="I7" s="11"/>
      <c r="J7" s="155"/>
      <c r="K7" s="158"/>
      <c r="L7" s="157" t="s">
        <v>143</v>
      </c>
      <c r="M7" s="16" t="s">
        <v>34</v>
      </c>
      <c r="N7" s="17"/>
      <c r="O7" s="82">
        <v>13893</v>
      </c>
      <c r="P7" s="19">
        <v>15108</v>
      </c>
      <c r="Q7" s="83">
        <v>15743</v>
      </c>
    </row>
    <row r="8" spans="1:17" ht="26.25" customHeight="1">
      <c r="A8" s="155"/>
      <c r="B8" s="145" t="s">
        <v>2</v>
      </c>
      <c r="C8" s="146"/>
      <c r="D8" s="146"/>
      <c r="E8" s="17"/>
      <c r="F8" s="1">
        <v>1366</v>
      </c>
      <c r="G8" s="24">
        <v>1439</v>
      </c>
      <c r="H8" s="76">
        <v>1477</v>
      </c>
      <c r="I8" s="25"/>
      <c r="J8" s="155"/>
      <c r="K8" s="158"/>
      <c r="L8" s="158"/>
      <c r="M8" s="16" t="s">
        <v>35</v>
      </c>
      <c r="N8" s="17"/>
      <c r="O8" s="82"/>
      <c r="P8" s="19"/>
      <c r="Q8" s="83"/>
    </row>
    <row r="9" spans="1:17" ht="26.25" customHeight="1">
      <c r="A9" s="155"/>
      <c r="B9" s="145" t="s">
        <v>55</v>
      </c>
      <c r="C9" s="146"/>
      <c r="D9" s="146"/>
      <c r="E9" s="17" t="s">
        <v>144</v>
      </c>
      <c r="F9" s="1">
        <v>1366</v>
      </c>
      <c r="G9" s="24">
        <v>1439</v>
      </c>
      <c r="H9" s="76">
        <v>1477</v>
      </c>
      <c r="I9" s="11"/>
      <c r="J9" s="155"/>
      <c r="K9" s="158"/>
      <c r="L9" s="159"/>
      <c r="M9" s="16" t="s">
        <v>36</v>
      </c>
      <c r="N9" s="17" t="s">
        <v>145</v>
      </c>
      <c r="O9" s="82"/>
      <c r="P9" s="19"/>
      <c r="Q9" s="83"/>
    </row>
    <row r="10" spans="1:17" ht="26.25" customHeight="1">
      <c r="A10" s="155"/>
      <c r="B10" s="145" t="s">
        <v>56</v>
      </c>
      <c r="C10" s="146"/>
      <c r="D10" s="146"/>
      <c r="E10" s="17" t="s">
        <v>52</v>
      </c>
      <c r="F10" s="86">
        <f>IF(F9=0,0,F9/F7)</f>
        <v>0.16555569021936736</v>
      </c>
      <c r="G10" s="27">
        <f>IF(G9=0,0,G9/G7)</f>
        <v>0.17730409068506653</v>
      </c>
      <c r="H10" s="87">
        <f>IF(H9=0,0,H9/H7)</f>
        <v>0.1841645885286783</v>
      </c>
      <c r="I10" s="11"/>
      <c r="J10" s="155"/>
      <c r="K10" s="159"/>
      <c r="L10" s="162" t="s">
        <v>71</v>
      </c>
      <c r="M10" s="163"/>
      <c r="N10" s="29"/>
      <c r="O10" s="82">
        <v>6669</v>
      </c>
      <c r="P10" s="19">
        <v>7055</v>
      </c>
      <c r="Q10" s="83">
        <v>9264</v>
      </c>
    </row>
    <row r="11" spans="1:17" ht="26.25" customHeight="1">
      <c r="A11" s="155"/>
      <c r="B11" s="145" t="s">
        <v>3</v>
      </c>
      <c r="C11" s="146"/>
      <c r="D11" s="146"/>
      <c r="E11" s="17" t="s">
        <v>146</v>
      </c>
      <c r="F11" s="1">
        <v>1366</v>
      </c>
      <c r="G11" s="24">
        <v>1439</v>
      </c>
      <c r="H11" s="76">
        <v>1477</v>
      </c>
      <c r="I11" s="11"/>
      <c r="J11" s="155"/>
      <c r="K11" s="146" t="s">
        <v>72</v>
      </c>
      <c r="L11" s="146"/>
      <c r="M11" s="146"/>
      <c r="N11" s="17" t="s">
        <v>224</v>
      </c>
      <c r="O11" s="88">
        <v>21905</v>
      </c>
      <c r="P11" s="19">
        <v>22822</v>
      </c>
      <c r="Q11" s="83">
        <v>25189</v>
      </c>
    </row>
    <row r="12" spans="1:17" ht="26.25" customHeight="1">
      <c r="A12" s="155"/>
      <c r="B12" s="145" t="s">
        <v>68</v>
      </c>
      <c r="C12" s="146"/>
      <c r="D12" s="146"/>
      <c r="E12" s="17" t="s">
        <v>148</v>
      </c>
      <c r="F12" s="86">
        <f>IF(F11=0,0,F11/F9)</f>
        <v>1</v>
      </c>
      <c r="G12" s="27">
        <f>IF(G11=0,0,G11/G9)</f>
        <v>1</v>
      </c>
      <c r="H12" s="87">
        <f>IF(H11=0,0,H11/H9)</f>
        <v>1</v>
      </c>
      <c r="I12" s="11"/>
      <c r="J12" s="155"/>
      <c r="K12" s="157" t="s">
        <v>149</v>
      </c>
      <c r="L12" s="145" t="s">
        <v>58</v>
      </c>
      <c r="M12" s="146"/>
      <c r="N12" s="17"/>
      <c r="O12" s="82">
        <v>17018</v>
      </c>
      <c r="P12" s="19">
        <v>17457</v>
      </c>
      <c r="Q12" s="83">
        <v>19612</v>
      </c>
    </row>
    <row r="13" spans="1:17" ht="26.25" customHeight="1">
      <c r="A13" s="155"/>
      <c r="B13" s="145" t="s">
        <v>4</v>
      </c>
      <c r="C13" s="146"/>
      <c r="D13" s="146"/>
      <c r="E13" s="17"/>
      <c r="F13" s="89"/>
      <c r="G13" s="31"/>
      <c r="H13" s="90"/>
      <c r="I13" s="11"/>
      <c r="J13" s="155"/>
      <c r="K13" s="158"/>
      <c r="L13" s="157" t="s">
        <v>150</v>
      </c>
      <c r="M13" s="16" t="s">
        <v>33</v>
      </c>
      <c r="N13" s="17"/>
      <c r="O13" s="82">
        <v>664</v>
      </c>
      <c r="P13" s="19">
        <v>666</v>
      </c>
      <c r="Q13" s="83">
        <v>570</v>
      </c>
    </row>
    <row r="14" spans="1:17" ht="26.25" customHeight="1">
      <c r="A14" s="155"/>
      <c r="B14" s="145" t="s">
        <v>5</v>
      </c>
      <c r="C14" s="146"/>
      <c r="D14" s="146"/>
      <c r="E14" s="17"/>
      <c r="F14" s="89">
        <v>4668</v>
      </c>
      <c r="G14" s="31">
        <v>4668</v>
      </c>
      <c r="H14" s="90">
        <v>4668</v>
      </c>
      <c r="I14" s="11"/>
      <c r="J14" s="155"/>
      <c r="K14" s="158"/>
      <c r="L14" s="159"/>
      <c r="M14" s="16" t="s">
        <v>37</v>
      </c>
      <c r="N14" s="17"/>
      <c r="O14" s="82"/>
      <c r="P14" s="19"/>
      <c r="Q14" s="83"/>
    </row>
    <row r="15" spans="1:17" ht="26.25" customHeight="1" thickBot="1">
      <c r="A15" s="156"/>
      <c r="B15" s="160" t="s">
        <v>103</v>
      </c>
      <c r="C15" s="161"/>
      <c r="D15" s="161"/>
      <c r="E15" s="34"/>
      <c r="F15" s="91">
        <v>4668</v>
      </c>
      <c r="G15" s="36">
        <v>4668</v>
      </c>
      <c r="H15" s="92">
        <v>4668</v>
      </c>
      <c r="I15" s="11"/>
      <c r="J15" s="155"/>
      <c r="K15" s="159"/>
      <c r="L15" s="162" t="s">
        <v>38</v>
      </c>
      <c r="M15" s="163"/>
      <c r="N15" s="29"/>
      <c r="O15" s="82">
        <v>4887</v>
      </c>
      <c r="P15" s="19">
        <v>5365</v>
      </c>
      <c r="Q15" s="83">
        <v>5577</v>
      </c>
    </row>
    <row r="16" spans="1:17" ht="26.25" customHeight="1" thickBot="1">
      <c r="A16" s="166" t="s">
        <v>44</v>
      </c>
      <c r="B16" s="169" t="s">
        <v>6</v>
      </c>
      <c r="C16" s="144"/>
      <c r="D16" s="144"/>
      <c r="E16" s="12"/>
      <c r="F16" s="93">
        <v>509083</v>
      </c>
      <c r="G16" s="22">
        <v>542844</v>
      </c>
      <c r="H16" s="85">
        <v>570107</v>
      </c>
      <c r="I16" s="11"/>
      <c r="J16" s="156"/>
      <c r="K16" s="160" t="s">
        <v>73</v>
      </c>
      <c r="L16" s="161"/>
      <c r="M16" s="161"/>
      <c r="N16" s="34" t="s">
        <v>151</v>
      </c>
      <c r="O16" s="94">
        <f>O5-O11</f>
        <v>34</v>
      </c>
      <c r="P16" s="39">
        <f>P5-P11</f>
        <v>48</v>
      </c>
      <c r="Q16" s="68">
        <f>Q5-Q11</f>
        <v>-46</v>
      </c>
    </row>
    <row r="17" spans="1:17" ht="26.25" customHeight="1">
      <c r="A17" s="167"/>
      <c r="B17" s="135" t="s">
        <v>7</v>
      </c>
      <c r="C17" s="145" t="s">
        <v>8</v>
      </c>
      <c r="D17" s="146"/>
      <c r="E17" s="17"/>
      <c r="F17" s="1">
        <v>128697</v>
      </c>
      <c r="G17" s="24">
        <v>140103</v>
      </c>
      <c r="H17" s="76">
        <v>146089</v>
      </c>
      <c r="I17" s="11"/>
      <c r="J17" s="154" t="s">
        <v>75</v>
      </c>
      <c r="K17" s="164" t="s">
        <v>76</v>
      </c>
      <c r="L17" s="165"/>
      <c r="M17" s="165"/>
      <c r="N17" s="12" t="s">
        <v>152</v>
      </c>
      <c r="O17" s="81">
        <v>51487</v>
      </c>
      <c r="P17" s="42">
        <v>33761</v>
      </c>
      <c r="Q17" s="15">
        <v>29942</v>
      </c>
    </row>
    <row r="18" spans="1:17" ht="26.25" customHeight="1">
      <c r="A18" s="167"/>
      <c r="B18" s="135"/>
      <c r="C18" s="145" t="s">
        <v>9</v>
      </c>
      <c r="D18" s="146"/>
      <c r="E18" s="17"/>
      <c r="F18" s="1">
        <v>257900</v>
      </c>
      <c r="G18" s="24">
        <v>268200</v>
      </c>
      <c r="H18" s="76">
        <v>279600</v>
      </c>
      <c r="I18" s="11"/>
      <c r="J18" s="155"/>
      <c r="K18" s="157" t="s">
        <v>150</v>
      </c>
      <c r="L18" s="145" t="s">
        <v>92</v>
      </c>
      <c r="M18" s="146"/>
      <c r="N18" s="17"/>
      <c r="O18" s="82">
        <v>23100</v>
      </c>
      <c r="P18" s="19">
        <v>10300</v>
      </c>
      <c r="Q18" s="83">
        <v>11400</v>
      </c>
    </row>
    <row r="19" spans="1:17" ht="26.25" customHeight="1">
      <c r="A19" s="167"/>
      <c r="B19" s="135"/>
      <c r="C19" s="145" t="s">
        <v>10</v>
      </c>
      <c r="D19" s="146"/>
      <c r="E19" s="17"/>
      <c r="F19" s="1">
        <v>43780</v>
      </c>
      <c r="G19" s="24">
        <v>46400</v>
      </c>
      <c r="H19" s="76">
        <v>48470</v>
      </c>
      <c r="I19" s="11"/>
      <c r="J19" s="155"/>
      <c r="K19" s="159"/>
      <c r="L19" s="145" t="s">
        <v>71</v>
      </c>
      <c r="M19" s="146"/>
      <c r="N19" s="17"/>
      <c r="O19" s="88">
        <v>9532</v>
      </c>
      <c r="P19" s="19">
        <v>8245</v>
      </c>
      <c r="Q19" s="83">
        <v>9536</v>
      </c>
    </row>
    <row r="20" spans="1:17" ht="26.25" customHeight="1">
      <c r="A20" s="167"/>
      <c r="B20" s="135"/>
      <c r="C20" s="145" t="s">
        <v>11</v>
      </c>
      <c r="D20" s="146"/>
      <c r="E20" s="17"/>
      <c r="F20" s="1">
        <v>78706</v>
      </c>
      <c r="G20" s="24">
        <v>88141</v>
      </c>
      <c r="H20" s="76">
        <v>95948</v>
      </c>
      <c r="I20" s="11"/>
      <c r="J20" s="155"/>
      <c r="K20" s="145" t="s">
        <v>78</v>
      </c>
      <c r="L20" s="146"/>
      <c r="M20" s="146"/>
      <c r="N20" s="44" t="s">
        <v>153</v>
      </c>
      <c r="O20" s="82">
        <v>51487</v>
      </c>
      <c r="P20" s="19">
        <v>33761</v>
      </c>
      <c r="Q20" s="83">
        <v>29942</v>
      </c>
    </row>
    <row r="21" spans="1:17" ht="26.25" customHeight="1" thickBot="1">
      <c r="A21" s="168"/>
      <c r="B21" s="160" t="s">
        <v>12</v>
      </c>
      <c r="C21" s="161"/>
      <c r="D21" s="161"/>
      <c r="E21" s="34"/>
      <c r="F21" s="95">
        <v>386102</v>
      </c>
      <c r="G21" s="39">
        <v>408915</v>
      </c>
      <c r="H21" s="68">
        <v>426867</v>
      </c>
      <c r="I21" s="11"/>
      <c r="J21" s="155"/>
      <c r="K21" s="157" t="s">
        <v>154</v>
      </c>
      <c r="L21" s="145" t="s">
        <v>80</v>
      </c>
      <c r="M21" s="146"/>
      <c r="N21" s="17"/>
      <c r="O21" s="82">
        <v>51487</v>
      </c>
      <c r="P21" s="19">
        <v>33761</v>
      </c>
      <c r="Q21" s="83">
        <v>27263</v>
      </c>
    </row>
    <row r="22" spans="1:17" ht="26.25" customHeight="1">
      <c r="A22" s="154" t="s">
        <v>45</v>
      </c>
      <c r="B22" s="169" t="s">
        <v>67</v>
      </c>
      <c r="C22" s="144"/>
      <c r="D22" s="144"/>
      <c r="E22" s="12"/>
      <c r="F22" s="96"/>
      <c r="G22" s="46"/>
      <c r="H22" s="97"/>
      <c r="I22" s="11"/>
      <c r="J22" s="155"/>
      <c r="K22" s="158"/>
      <c r="L22" s="48" t="s">
        <v>150</v>
      </c>
      <c r="M22" s="16" t="s">
        <v>101</v>
      </c>
      <c r="N22" s="17"/>
      <c r="O22" s="82"/>
      <c r="P22" s="19"/>
      <c r="Q22" s="83"/>
    </row>
    <row r="23" spans="1:17" ht="26.25" customHeight="1">
      <c r="A23" s="155"/>
      <c r="B23" s="145" t="s">
        <v>13</v>
      </c>
      <c r="C23" s="146"/>
      <c r="D23" s="146"/>
      <c r="E23" s="17"/>
      <c r="F23" s="113"/>
      <c r="G23" s="48"/>
      <c r="H23" s="114"/>
      <c r="I23" s="11"/>
      <c r="J23" s="155"/>
      <c r="K23" s="159"/>
      <c r="L23" s="145" t="s">
        <v>81</v>
      </c>
      <c r="M23" s="146"/>
      <c r="N23" s="17" t="s">
        <v>155</v>
      </c>
      <c r="O23" s="82"/>
      <c r="P23" s="19"/>
      <c r="Q23" s="83">
        <v>2679</v>
      </c>
    </row>
    <row r="24" spans="1:17" ht="26.25" customHeight="1" thickBot="1">
      <c r="A24" s="155"/>
      <c r="B24" s="145" t="s">
        <v>122</v>
      </c>
      <c r="C24" s="146"/>
      <c r="D24" s="146"/>
      <c r="E24" s="17"/>
      <c r="F24" s="113"/>
      <c r="G24" s="48"/>
      <c r="H24" s="114"/>
      <c r="I24" s="11"/>
      <c r="J24" s="156"/>
      <c r="K24" s="160" t="s">
        <v>83</v>
      </c>
      <c r="L24" s="161"/>
      <c r="M24" s="161"/>
      <c r="N24" s="34" t="s">
        <v>156</v>
      </c>
      <c r="O24" s="95">
        <f>O17-O20</f>
        <v>0</v>
      </c>
      <c r="P24" s="39">
        <f>P17-P20</f>
        <v>0</v>
      </c>
      <c r="Q24" s="68">
        <f>Q17-Q20</f>
        <v>0</v>
      </c>
    </row>
    <row r="25" spans="1:17" ht="26.25" customHeight="1" thickBot="1">
      <c r="A25" s="155"/>
      <c r="B25" s="145" t="s">
        <v>14</v>
      </c>
      <c r="C25" s="146"/>
      <c r="D25" s="146"/>
      <c r="E25" s="17"/>
      <c r="F25" s="98" t="s">
        <v>137</v>
      </c>
      <c r="G25" s="79" t="s">
        <v>137</v>
      </c>
      <c r="H25" s="99" t="s">
        <v>137</v>
      </c>
      <c r="I25" s="11"/>
      <c r="J25" s="151" t="s">
        <v>85</v>
      </c>
      <c r="K25" s="152"/>
      <c r="L25" s="152"/>
      <c r="M25" s="152"/>
      <c r="N25" s="7" t="s">
        <v>157</v>
      </c>
      <c r="O25" s="100">
        <f>O16+O24</f>
        <v>34</v>
      </c>
      <c r="P25" s="51">
        <f>P16+P24</f>
        <v>48</v>
      </c>
      <c r="Q25" s="101">
        <f>Q16+Q24</f>
        <v>-46</v>
      </c>
    </row>
    <row r="26" spans="1:17" ht="26.25" customHeight="1" thickBot="1">
      <c r="A26" s="155"/>
      <c r="B26" s="145" t="s">
        <v>15</v>
      </c>
      <c r="C26" s="146"/>
      <c r="D26" s="146"/>
      <c r="E26" s="17"/>
      <c r="F26" s="1">
        <v>390</v>
      </c>
      <c r="G26" s="24">
        <v>416</v>
      </c>
      <c r="H26" s="76">
        <v>436</v>
      </c>
      <c r="I26" s="11"/>
      <c r="J26" s="151" t="s">
        <v>40</v>
      </c>
      <c r="K26" s="152"/>
      <c r="L26" s="152"/>
      <c r="M26" s="152"/>
      <c r="N26" s="7" t="s">
        <v>53</v>
      </c>
      <c r="O26" s="63"/>
      <c r="P26" s="54"/>
      <c r="Q26" s="102"/>
    </row>
    <row r="27" spans="1:17" ht="26.25" customHeight="1" thickBot="1">
      <c r="A27" s="155"/>
      <c r="B27" s="178" t="s">
        <v>16</v>
      </c>
      <c r="C27" s="179"/>
      <c r="D27" s="16" t="s">
        <v>59</v>
      </c>
      <c r="E27" s="17"/>
      <c r="F27" s="89">
        <v>485</v>
      </c>
      <c r="G27" s="31">
        <v>512</v>
      </c>
      <c r="H27" s="90">
        <v>533</v>
      </c>
      <c r="I27" s="11"/>
      <c r="J27" s="151" t="s">
        <v>86</v>
      </c>
      <c r="K27" s="152"/>
      <c r="L27" s="152"/>
      <c r="M27" s="152"/>
      <c r="N27" s="7" t="s">
        <v>158</v>
      </c>
      <c r="O27" s="63">
        <v>89</v>
      </c>
      <c r="P27" s="54">
        <v>123</v>
      </c>
      <c r="Q27" s="102">
        <v>171</v>
      </c>
    </row>
    <row r="28" spans="1:17" ht="26.25" customHeight="1" thickBot="1">
      <c r="A28" s="155"/>
      <c r="B28" s="178"/>
      <c r="C28" s="179"/>
      <c r="D28" s="16" t="s">
        <v>60</v>
      </c>
      <c r="E28" s="17"/>
      <c r="F28" s="89"/>
      <c r="G28" s="31"/>
      <c r="H28" s="90"/>
      <c r="I28" s="11"/>
      <c r="J28" s="151" t="s">
        <v>87</v>
      </c>
      <c r="K28" s="152"/>
      <c r="L28" s="152"/>
      <c r="M28" s="152"/>
      <c r="N28" s="7" t="s">
        <v>159</v>
      </c>
      <c r="O28" s="63"/>
      <c r="P28" s="54"/>
      <c r="Q28" s="102"/>
    </row>
    <row r="29" spans="1:17" ht="26.25" customHeight="1" thickBot="1">
      <c r="A29" s="155"/>
      <c r="B29" s="178" t="s">
        <v>17</v>
      </c>
      <c r="C29" s="179"/>
      <c r="D29" s="16" t="s">
        <v>59</v>
      </c>
      <c r="E29" s="17"/>
      <c r="F29" s="89"/>
      <c r="G29" s="31"/>
      <c r="H29" s="90"/>
      <c r="I29" s="11"/>
      <c r="J29" s="151" t="s">
        <v>88</v>
      </c>
      <c r="K29" s="152"/>
      <c r="L29" s="152"/>
      <c r="M29" s="152"/>
      <c r="N29" s="7" t="s">
        <v>160</v>
      </c>
      <c r="O29" s="100">
        <f>O25-O26+O27-O28</f>
        <v>123</v>
      </c>
      <c r="P29" s="51">
        <f>P25-P26+P27-P28</f>
        <v>171</v>
      </c>
      <c r="Q29" s="101">
        <f>Q25-Q26+Q27-Q28</f>
        <v>125</v>
      </c>
    </row>
    <row r="30" spans="1:17" ht="26.25" customHeight="1" thickBot="1">
      <c r="A30" s="155"/>
      <c r="B30" s="178"/>
      <c r="C30" s="179"/>
      <c r="D30" s="16" t="s">
        <v>60</v>
      </c>
      <c r="E30" s="17"/>
      <c r="F30" s="89"/>
      <c r="G30" s="31"/>
      <c r="H30" s="90"/>
      <c r="I30" s="11"/>
      <c r="J30" s="151" t="s">
        <v>89</v>
      </c>
      <c r="K30" s="152"/>
      <c r="L30" s="152"/>
      <c r="M30" s="152"/>
      <c r="N30" s="7" t="s">
        <v>161</v>
      </c>
      <c r="O30" s="63"/>
      <c r="P30" s="54"/>
      <c r="Q30" s="102"/>
    </row>
    <row r="31" spans="1:17" ht="26.25" customHeight="1" thickBot="1">
      <c r="A31" s="155"/>
      <c r="B31" s="176" t="s">
        <v>61</v>
      </c>
      <c r="C31" s="177"/>
      <c r="D31" s="177"/>
      <c r="E31" s="17"/>
      <c r="F31" s="89">
        <v>268</v>
      </c>
      <c r="G31" s="31">
        <v>282</v>
      </c>
      <c r="H31" s="90">
        <v>288</v>
      </c>
      <c r="I31" s="11"/>
      <c r="J31" s="151" t="s">
        <v>90</v>
      </c>
      <c r="K31" s="152"/>
      <c r="L31" s="152"/>
      <c r="M31" s="152"/>
      <c r="N31" s="7" t="s">
        <v>162</v>
      </c>
      <c r="O31" s="100">
        <f>O29-O30</f>
        <v>123</v>
      </c>
      <c r="P31" s="51">
        <f>P29-P30</f>
        <v>171</v>
      </c>
      <c r="Q31" s="101">
        <f>Q29-Q30</f>
        <v>125</v>
      </c>
    </row>
    <row r="32" spans="1:17" ht="26.25" customHeight="1" thickBot="1">
      <c r="A32" s="155"/>
      <c r="B32" s="145" t="s">
        <v>116</v>
      </c>
      <c r="C32" s="146"/>
      <c r="D32" s="146"/>
      <c r="E32" s="17"/>
      <c r="F32" s="89">
        <v>91643</v>
      </c>
      <c r="G32" s="31">
        <v>99551</v>
      </c>
      <c r="H32" s="90">
        <v>100640</v>
      </c>
      <c r="I32" s="11"/>
      <c r="J32" s="151" t="s">
        <v>120</v>
      </c>
      <c r="K32" s="152"/>
      <c r="L32" s="152"/>
      <c r="M32" s="152"/>
      <c r="N32" s="7"/>
      <c r="O32" s="103">
        <f>IF(O5=0,0,O5/(O11+O23))</f>
        <v>1.0015521570417714</v>
      </c>
      <c r="P32" s="60">
        <f>IF(P5=0,0,P5/(P11+P23))</f>
        <v>1.0021032337218474</v>
      </c>
      <c r="Q32" s="61">
        <f>IF(Q5=0,0,Q5/(Q11+Q23))</f>
        <v>0.902217597244151</v>
      </c>
    </row>
    <row r="33" spans="1:17" ht="26.25" customHeight="1" thickBot="1">
      <c r="A33" s="155"/>
      <c r="B33" s="135" t="s">
        <v>100</v>
      </c>
      <c r="C33" s="145" t="s">
        <v>117</v>
      </c>
      <c r="D33" s="146"/>
      <c r="E33" s="17"/>
      <c r="F33" s="89"/>
      <c r="G33" s="31"/>
      <c r="H33" s="90"/>
      <c r="I33" s="11"/>
      <c r="J33" s="151" t="s">
        <v>121</v>
      </c>
      <c r="K33" s="152"/>
      <c r="L33" s="152"/>
      <c r="M33" s="152"/>
      <c r="N33" s="7"/>
      <c r="O33" s="103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155"/>
      <c r="B34" s="135"/>
      <c r="C34" s="145" t="s">
        <v>118</v>
      </c>
      <c r="D34" s="146"/>
      <c r="E34" s="17" t="s">
        <v>163</v>
      </c>
      <c r="F34" s="89">
        <v>91643</v>
      </c>
      <c r="G34" s="31">
        <v>99551</v>
      </c>
      <c r="H34" s="90">
        <v>100640</v>
      </c>
      <c r="I34" s="11"/>
      <c r="J34" s="151" t="s">
        <v>99</v>
      </c>
      <c r="K34" s="152"/>
      <c r="L34" s="152"/>
      <c r="M34" s="152"/>
      <c r="N34" s="7"/>
      <c r="O34" s="63">
        <v>16200</v>
      </c>
      <c r="P34" s="54">
        <v>15300</v>
      </c>
      <c r="Q34" s="102">
        <v>18800</v>
      </c>
    </row>
    <row r="35" spans="1:17" ht="26.25" customHeight="1" thickBot="1">
      <c r="A35" s="155"/>
      <c r="B35" s="145" t="s">
        <v>119</v>
      </c>
      <c r="C35" s="146"/>
      <c r="D35" s="146"/>
      <c r="E35" s="17" t="s">
        <v>164</v>
      </c>
      <c r="F35" s="89">
        <v>91643</v>
      </c>
      <c r="G35" s="31">
        <v>99551</v>
      </c>
      <c r="H35" s="90">
        <v>100640</v>
      </c>
      <c r="I35" s="11"/>
      <c r="J35" s="147" t="s">
        <v>165</v>
      </c>
      <c r="K35" s="148"/>
      <c r="L35" s="149" t="s">
        <v>39</v>
      </c>
      <c r="M35" s="150"/>
      <c r="N35" s="7"/>
      <c r="O35" s="63">
        <v>2932</v>
      </c>
      <c r="P35" s="54">
        <v>3219</v>
      </c>
      <c r="Q35" s="102">
        <v>8256</v>
      </c>
    </row>
    <row r="36" spans="1:17" ht="26.25" customHeight="1" thickBot="1">
      <c r="A36" s="156"/>
      <c r="B36" s="160" t="s">
        <v>18</v>
      </c>
      <c r="C36" s="161"/>
      <c r="D36" s="161"/>
      <c r="E36" s="34"/>
      <c r="F36" s="104">
        <f>IF(F35=0,0,F35/F34)</f>
        <v>1</v>
      </c>
      <c r="G36" s="65">
        <f>IF(G35=0,0,G35/G34)</f>
        <v>1</v>
      </c>
      <c r="H36" s="105">
        <f>IF(H35=0,0,H35/H34)</f>
        <v>1</v>
      </c>
      <c r="I36" s="11"/>
      <c r="J36" s="151" t="s">
        <v>102</v>
      </c>
      <c r="K36" s="152"/>
      <c r="L36" s="152"/>
      <c r="M36" s="152"/>
      <c r="N36" s="7"/>
      <c r="O36" s="63">
        <v>257900</v>
      </c>
      <c r="P36" s="54">
        <v>268200</v>
      </c>
      <c r="Q36" s="102">
        <v>276922</v>
      </c>
    </row>
    <row r="37" spans="1:17" ht="26.25" customHeight="1">
      <c r="A37" s="166" t="s">
        <v>46</v>
      </c>
      <c r="B37" s="169" t="s">
        <v>19</v>
      </c>
      <c r="C37" s="144"/>
      <c r="D37" s="144"/>
      <c r="E37" s="12"/>
      <c r="F37" s="93"/>
      <c r="G37" s="22"/>
      <c r="H37" s="85"/>
      <c r="I37" s="11"/>
      <c r="J37" s="67"/>
      <c r="K37" s="67"/>
      <c r="L37" s="67"/>
      <c r="M37" s="67"/>
      <c r="N37" s="67"/>
      <c r="O37" s="67"/>
      <c r="P37" s="67"/>
      <c r="Q37" s="67"/>
    </row>
    <row r="38" spans="1:9" ht="26.25" customHeight="1">
      <c r="A38" s="167"/>
      <c r="B38" s="145" t="s">
        <v>20</v>
      </c>
      <c r="C38" s="146"/>
      <c r="D38" s="146"/>
      <c r="E38" s="17"/>
      <c r="F38" s="1">
        <v>18973</v>
      </c>
      <c r="G38" s="24">
        <v>19603</v>
      </c>
      <c r="H38" s="76">
        <v>19612</v>
      </c>
      <c r="I38" s="11"/>
    </row>
    <row r="39" spans="1:9" ht="26.25" customHeight="1">
      <c r="A39" s="167"/>
      <c r="B39" s="135" t="s">
        <v>166</v>
      </c>
      <c r="C39" s="145" t="s">
        <v>21</v>
      </c>
      <c r="D39" s="146"/>
      <c r="E39" s="17"/>
      <c r="F39" s="1">
        <v>17018</v>
      </c>
      <c r="G39" s="24">
        <v>17457</v>
      </c>
      <c r="H39" s="76">
        <v>19612</v>
      </c>
      <c r="I39" s="11"/>
    </row>
    <row r="40" spans="1:9" ht="26.25" customHeight="1">
      <c r="A40" s="167"/>
      <c r="B40" s="135"/>
      <c r="C40" s="145" t="s">
        <v>22</v>
      </c>
      <c r="D40" s="146"/>
      <c r="E40" s="17"/>
      <c r="F40" s="1">
        <v>1955</v>
      </c>
      <c r="G40" s="24">
        <v>2146</v>
      </c>
      <c r="H40" s="76">
        <v>0</v>
      </c>
      <c r="I40" s="11"/>
    </row>
    <row r="41" spans="1:9" ht="26.25" customHeight="1">
      <c r="A41" s="167"/>
      <c r="B41" s="145" t="s">
        <v>23</v>
      </c>
      <c r="C41" s="146"/>
      <c r="D41" s="146"/>
      <c r="E41" s="17"/>
      <c r="F41" s="1">
        <v>2932</v>
      </c>
      <c r="G41" s="24">
        <v>3219</v>
      </c>
      <c r="H41" s="76">
        <v>8256</v>
      </c>
      <c r="I41" s="11"/>
    </row>
    <row r="42" spans="1:9" ht="26.25" customHeight="1" thickBot="1">
      <c r="A42" s="168"/>
      <c r="B42" s="160" t="s">
        <v>24</v>
      </c>
      <c r="C42" s="161"/>
      <c r="D42" s="161"/>
      <c r="E42" s="34"/>
      <c r="F42" s="95">
        <f>F37+F38+F41</f>
        <v>21905</v>
      </c>
      <c r="G42" s="39">
        <f>G37+G38+G41</f>
        <v>22822</v>
      </c>
      <c r="H42" s="68">
        <f>H37+H38+H41</f>
        <v>27868</v>
      </c>
      <c r="I42" s="11"/>
    </row>
    <row r="43" spans="1:9" ht="26.25" customHeight="1">
      <c r="A43" s="166" t="s">
        <v>47</v>
      </c>
      <c r="B43" s="173" t="s">
        <v>49</v>
      </c>
      <c r="C43" s="169" t="s">
        <v>25</v>
      </c>
      <c r="D43" s="144"/>
      <c r="E43" s="12"/>
      <c r="F43" s="115" t="s">
        <v>223</v>
      </c>
      <c r="G43" s="116" t="s">
        <v>223</v>
      </c>
      <c r="H43" s="117" t="s">
        <v>223</v>
      </c>
      <c r="I43" s="11"/>
    </row>
    <row r="44" spans="1:9" ht="26.25" customHeight="1">
      <c r="A44" s="167"/>
      <c r="B44" s="174"/>
      <c r="C44" s="145" t="s">
        <v>62</v>
      </c>
      <c r="D44" s="146"/>
      <c r="E44" s="17"/>
      <c r="F44" s="1">
        <v>2625</v>
      </c>
      <c r="G44" s="24">
        <v>2625</v>
      </c>
      <c r="H44" s="76">
        <v>2625</v>
      </c>
      <c r="I44" s="11"/>
    </row>
    <row r="45" spans="1:9" ht="26.25" customHeight="1">
      <c r="A45" s="167"/>
      <c r="B45" s="174"/>
      <c r="C45" s="145" t="s">
        <v>26</v>
      </c>
      <c r="D45" s="146"/>
      <c r="E45" s="17"/>
      <c r="F45" s="107">
        <v>38693</v>
      </c>
      <c r="G45" s="70">
        <v>38693</v>
      </c>
      <c r="H45" s="108">
        <v>38693</v>
      </c>
      <c r="I45" s="11"/>
    </row>
    <row r="46" spans="1:9" ht="26.25" customHeight="1">
      <c r="A46" s="167"/>
      <c r="B46" s="174"/>
      <c r="C46" s="145" t="s">
        <v>63</v>
      </c>
      <c r="D46" s="146"/>
      <c r="E46" s="17"/>
      <c r="F46" s="89">
        <v>151.6</v>
      </c>
      <c r="G46" s="31">
        <v>151.8</v>
      </c>
      <c r="H46" s="90">
        <v>156.4</v>
      </c>
      <c r="I46" s="11"/>
    </row>
    <row r="47" spans="1:9" ht="26.25" customHeight="1">
      <c r="A47" s="167"/>
      <c r="B47" s="174"/>
      <c r="C47" s="145" t="s">
        <v>64</v>
      </c>
      <c r="D47" s="146"/>
      <c r="E47" s="17"/>
      <c r="F47" s="89">
        <v>207</v>
      </c>
      <c r="G47" s="31">
        <v>196.9</v>
      </c>
      <c r="H47" s="90">
        <v>194.9</v>
      </c>
      <c r="I47" s="11"/>
    </row>
    <row r="48" spans="1:9" ht="26.25" customHeight="1">
      <c r="A48" s="167"/>
      <c r="B48" s="174"/>
      <c r="C48" s="135" t="s">
        <v>167</v>
      </c>
      <c r="D48" s="16" t="s">
        <v>65</v>
      </c>
      <c r="E48" s="17"/>
      <c r="F48" s="89">
        <v>185.7</v>
      </c>
      <c r="G48" s="31">
        <v>175.4</v>
      </c>
      <c r="H48" s="90">
        <v>194.9</v>
      </c>
      <c r="I48" s="11"/>
    </row>
    <row r="49" spans="1:9" ht="26.25" customHeight="1">
      <c r="A49" s="167"/>
      <c r="B49" s="175"/>
      <c r="C49" s="135"/>
      <c r="D49" s="16" t="s">
        <v>66</v>
      </c>
      <c r="E49" s="17"/>
      <c r="F49" s="89">
        <v>21.3</v>
      </c>
      <c r="G49" s="31">
        <v>21.6</v>
      </c>
      <c r="H49" s="90"/>
      <c r="I49" s="11"/>
    </row>
    <row r="50" spans="1:9" ht="26.25" customHeight="1">
      <c r="A50" s="167"/>
      <c r="B50" s="170" t="s">
        <v>42</v>
      </c>
      <c r="C50" s="171"/>
      <c r="D50" s="16" t="s">
        <v>27</v>
      </c>
      <c r="E50" s="17"/>
      <c r="F50" s="89">
        <v>10.6</v>
      </c>
      <c r="G50" s="31">
        <v>11.7</v>
      </c>
      <c r="H50" s="90">
        <v>9.7</v>
      </c>
      <c r="I50" s="11"/>
    </row>
    <row r="51" spans="1:9" ht="26.25" customHeight="1">
      <c r="A51" s="167"/>
      <c r="B51" s="172"/>
      <c r="C51" s="136"/>
      <c r="D51" s="16" t="s">
        <v>129</v>
      </c>
      <c r="E51" s="17"/>
      <c r="F51" s="1"/>
      <c r="G51" s="24"/>
      <c r="H51" s="76"/>
      <c r="I51" s="11"/>
    </row>
    <row r="52" spans="1:9" ht="26.25" customHeight="1" thickBot="1">
      <c r="A52" s="168"/>
      <c r="B52" s="137"/>
      <c r="C52" s="138"/>
      <c r="D52" s="33" t="s">
        <v>28</v>
      </c>
      <c r="E52" s="34"/>
      <c r="F52" s="109">
        <v>38097</v>
      </c>
      <c r="G52" s="73">
        <v>38097</v>
      </c>
      <c r="H52" s="77">
        <v>38097</v>
      </c>
      <c r="I52" s="11"/>
    </row>
    <row r="53" spans="1:9" ht="26.25" customHeight="1">
      <c r="A53" s="166" t="s">
        <v>29</v>
      </c>
      <c r="B53" s="169" t="s">
        <v>30</v>
      </c>
      <c r="C53" s="144"/>
      <c r="D53" s="144"/>
      <c r="E53" s="12"/>
      <c r="F53" s="93"/>
      <c r="G53" s="22"/>
      <c r="H53" s="85"/>
      <c r="I53" s="11"/>
    </row>
    <row r="54" spans="1:9" ht="26.25" customHeight="1">
      <c r="A54" s="167"/>
      <c r="B54" s="145" t="s">
        <v>31</v>
      </c>
      <c r="C54" s="146"/>
      <c r="D54" s="146"/>
      <c r="E54" s="17"/>
      <c r="F54" s="1">
        <v>1</v>
      </c>
      <c r="G54" s="24">
        <v>1</v>
      </c>
      <c r="H54" s="76">
        <v>1</v>
      </c>
      <c r="I54" s="11"/>
    </row>
    <row r="55" spans="1:8" ht="26.25" customHeight="1" thickBot="1">
      <c r="A55" s="168"/>
      <c r="B55" s="160" t="s">
        <v>32</v>
      </c>
      <c r="C55" s="161"/>
      <c r="D55" s="161"/>
      <c r="E55" s="34"/>
      <c r="F55" s="95">
        <f>F53+F54</f>
        <v>1</v>
      </c>
      <c r="G55" s="39">
        <f>G53+G54</f>
        <v>1</v>
      </c>
      <c r="H55" s="68">
        <f>H53+H54</f>
        <v>1</v>
      </c>
    </row>
  </sheetData>
  <sheetProtection/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1:K23"/>
    <mergeCell ref="K17:M17"/>
    <mergeCell ref="K18:K19"/>
    <mergeCell ref="L18:M18"/>
    <mergeCell ref="L19:M19"/>
    <mergeCell ref="L12:M12"/>
    <mergeCell ref="L15:M15"/>
    <mergeCell ref="L10:M10"/>
    <mergeCell ref="K11:M11"/>
    <mergeCell ref="A43:A52"/>
    <mergeCell ref="B43:B49"/>
    <mergeCell ref="K20:M20"/>
    <mergeCell ref="L21:M21"/>
    <mergeCell ref="L23:M23"/>
    <mergeCell ref="K24:M24"/>
    <mergeCell ref="J25:M25"/>
    <mergeCell ref="J26:M26"/>
    <mergeCell ref="J27:M27"/>
    <mergeCell ref="J17:J24"/>
    <mergeCell ref="B50:C52"/>
    <mergeCell ref="C46:D46"/>
    <mergeCell ref="C47:D47"/>
    <mergeCell ref="C48:C49"/>
    <mergeCell ref="A53:A55"/>
    <mergeCell ref="B53:D53"/>
    <mergeCell ref="B54:D54"/>
    <mergeCell ref="B55:D55"/>
    <mergeCell ref="A37:A42"/>
    <mergeCell ref="B37:D37"/>
    <mergeCell ref="B38:D38"/>
    <mergeCell ref="B39:B40"/>
    <mergeCell ref="C39:D39"/>
    <mergeCell ref="C43:D43"/>
    <mergeCell ref="C44:D44"/>
    <mergeCell ref="C45:D45"/>
    <mergeCell ref="C40:D40"/>
    <mergeCell ref="B41:D41"/>
    <mergeCell ref="B42:D42"/>
    <mergeCell ref="B35:D35"/>
    <mergeCell ref="B36:D36"/>
    <mergeCell ref="B33:B34"/>
    <mergeCell ref="C33:D33"/>
    <mergeCell ref="C34:D34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C18:D18"/>
    <mergeCell ref="C19:D19"/>
    <mergeCell ref="C20:D20"/>
    <mergeCell ref="B21:D21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55"/>
  <sheetViews>
    <sheetView showZeros="0" view="pageBreakPreview" zoomScale="80" zoomScaleNormal="75" zoomScaleSheetLayoutView="80" workbookViewId="0" topLeftCell="A1">
      <selection activeCell="A3" sqref="A3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153" t="s">
        <v>131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230</v>
      </c>
      <c r="P3" s="4" t="s">
        <v>0</v>
      </c>
    </row>
    <row r="4" spans="1:17" ht="26.25" customHeight="1" thickBot="1">
      <c r="A4" s="151" t="s">
        <v>50</v>
      </c>
      <c r="B4" s="152"/>
      <c r="C4" s="152"/>
      <c r="D4" s="152"/>
      <c r="E4" s="7"/>
      <c r="F4" s="8" t="s">
        <v>123</v>
      </c>
      <c r="G4" s="9" t="s">
        <v>124</v>
      </c>
      <c r="H4" s="10" t="s">
        <v>130</v>
      </c>
      <c r="I4" s="11"/>
      <c r="J4" s="151" t="s">
        <v>50</v>
      </c>
      <c r="K4" s="152"/>
      <c r="L4" s="152"/>
      <c r="M4" s="152"/>
      <c r="N4" s="7"/>
      <c r="O4" s="8" t="s">
        <v>123</v>
      </c>
      <c r="P4" s="9" t="s">
        <v>124</v>
      </c>
      <c r="Q4" s="10" t="s">
        <v>130</v>
      </c>
    </row>
    <row r="5" spans="1:17" ht="26.25" customHeight="1" thickBot="1">
      <c r="A5" s="151" t="s">
        <v>1</v>
      </c>
      <c r="B5" s="152"/>
      <c r="C5" s="152"/>
      <c r="D5" s="152"/>
      <c r="E5" s="7"/>
      <c r="F5" s="180">
        <v>34880</v>
      </c>
      <c r="G5" s="181"/>
      <c r="H5" s="182"/>
      <c r="I5" s="11"/>
      <c r="J5" s="154" t="s">
        <v>48</v>
      </c>
      <c r="K5" s="144" t="s">
        <v>69</v>
      </c>
      <c r="L5" s="144"/>
      <c r="M5" s="144"/>
      <c r="N5" s="12" t="s">
        <v>139</v>
      </c>
      <c r="O5" s="81">
        <v>78590</v>
      </c>
      <c r="P5" s="42">
        <v>97938</v>
      </c>
      <c r="Q5" s="15">
        <v>95662</v>
      </c>
    </row>
    <row r="6" spans="1:17" ht="26.25" customHeight="1" thickBot="1">
      <c r="A6" s="151" t="s">
        <v>91</v>
      </c>
      <c r="B6" s="152"/>
      <c r="C6" s="152"/>
      <c r="D6" s="152"/>
      <c r="E6" s="7"/>
      <c r="F6" s="180">
        <v>36325</v>
      </c>
      <c r="G6" s="181"/>
      <c r="H6" s="182"/>
      <c r="I6" s="11"/>
      <c r="J6" s="155"/>
      <c r="K6" s="157" t="s">
        <v>140</v>
      </c>
      <c r="L6" s="145" t="s">
        <v>57</v>
      </c>
      <c r="M6" s="146"/>
      <c r="N6" s="17" t="s">
        <v>141</v>
      </c>
      <c r="O6" s="82">
        <v>29184</v>
      </c>
      <c r="P6" s="19">
        <v>31116</v>
      </c>
      <c r="Q6" s="83">
        <v>32139</v>
      </c>
    </row>
    <row r="7" spans="1:17" ht="26.25" customHeight="1">
      <c r="A7" s="154" t="s">
        <v>43</v>
      </c>
      <c r="B7" s="169" t="s">
        <v>54</v>
      </c>
      <c r="C7" s="144"/>
      <c r="D7" s="144"/>
      <c r="E7" s="12" t="s">
        <v>142</v>
      </c>
      <c r="F7" s="84">
        <v>125428</v>
      </c>
      <c r="G7" s="22">
        <v>129440</v>
      </c>
      <c r="H7" s="85">
        <v>129630</v>
      </c>
      <c r="I7" s="11"/>
      <c r="J7" s="155"/>
      <c r="K7" s="158"/>
      <c r="L7" s="157" t="s">
        <v>143</v>
      </c>
      <c r="M7" s="16" t="s">
        <v>34</v>
      </c>
      <c r="N7" s="17"/>
      <c r="O7" s="82">
        <v>29184</v>
      </c>
      <c r="P7" s="19">
        <v>31116</v>
      </c>
      <c r="Q7" s="83">
        <v>32139</v>
      </c>
    </row>
    <row r="8" spans="1:17" ht="26.25" customHeight="1">
      <c r="A8" s="155"/>
      <c r="B8" s="145" t="s">
        <v>2</v>
      </c>
      <c r="C8" s="146"/>
      <c r="D8" s="146"/>
      <c r="E8" s="17"/>
      <c r="F8" s="1">
        <v>2987</v>
      </c>
      <c r="G8" s="24">
        <v>2954</v>
      </c>
      <c r="H8" s="76">
        <v>2913</v>
      </c>
      <c r="I8" s="25"/>
      <c r="J8" s="155"/>
      <c r="K8" s="158"/>
      <c r="L8" s="158"/>
      <c r="M8" s="16" t="s">
        <v>35</v>
      </c>
      <c r="N8" s="17"/>
      <c r="O8" s="82"/>
      <c r="P8" s="19"/>
      <c r="Q8" s="83"/>
    </row>
    <row r="9" spans="1:17" ht="26.25" customHeight="1">
      <c r="A9" s="155"/>
      <c r="B9" s="145" t="s">
        <v>55</v>
      </c>
      <c r="C9" s="146"/>
      <c r="D9" s="146"/>
      <c r="E9" s="17" t="s">
        <v>144</v>
      </c>
      <c r="F9" s="1">
        <v>2987</v>
      </c>
      <c r="G9" s="24">
        <v>2954</v>
      </c>
      <c r="H9" s="76">
        <v>2913</v>
      </c>
      <c r="I9" s="11"/>
      <c r="J9" s="155"/>
      <c r="K9" s="158"/>
      <c r="L9" s="159"/>
      <c r="M9" s="16" t="s">
        <v>36</v>
      </c>
      <c r="N9" s="17" t="s">
        <v>145</v>
      </c>
      <c r="O9" s="82"/>
      <c r="P9" s="19"/>
      <c r="Q9" s="83"/>
    </row>
    <row r="10" spans="1:17" ht="26.25" customHeight="1">
      <c r="A10" s="155"/>
      <c r="B10" s="145" t="s">
        <v>56</v>
      </c>
      <c r="C10" s="146"/>
      <c r="D10" s="146"/>
      <c r="E10" s="17" t="s">
        <v>52</v>
      </c>
      <c r="F10" s="86">
        <f>IF(F9=0,0,F9/F7)</f>
        <v>0.023814459291386293</v>
      </c>
      <c r="G10" s="27">
        <f>IF(G9=0,0,G9/G7)</f>
        <v>0.022821384425216317</v>
      </c>
      <c r="H10" s="87">
        <f>IF(H9=0,0,H9/H7)</f>
        <v>0.02247165008099977</v>
      </c>
      <c r="I10" s="11"/>
      <c r="J10" s="155"/>
      <c r="K10" s="159"/>
      <c r="L10" s="162" t="s">
        <v>71</v>
      </c>
      <c r="M10" s="163"/>
      <c r="N10" s="29"/>
      <c r="O10" s="82">
        <v>47799</v>
      </c>
      <c r="P10" s="19">
        <v>64992</v>
      </c>
      <c r="Q10" s="83">
        <v>63523</v>
      </c>
    </row>
    <row r="11" spans="1:17" ht="26.25" customHeight="1">
      <c r="A11" s="155"/>
      <c r="B11" s="145" t="s">
        <v>3</v>
      </c>
      <c r="C11" s="146"/>
      <c r="D11" s="146"/>
      <c r="E11" s="17" t="s">
        <v>146</v>
      </c>
      <c r="F11" s="1">
        <v>1677</v>
      </c>
      <c r="G11" s="24">
        <v>1761</v>
      </c>
      <c r="H11" s="76">
        <v>1818</v>
      </c>
      <c r="I11" s="11"/>
      <c r="J11" s="155"/>
      <c r="K11" s="146" t="s">
        <v>72</v>
      </c>
      <c r="L11" s="146"/>
      <c r="M11" s="146"/>
      <c r="N11" s="17" t="s">
        <v>170</v>
      </c>
      <c r="O11" s="88">
        <v>78590</v>
      </c>
      <c r="P11" s="19">
        <v>97938</v>
      </c>
      <c r="Q11" s="83">
        <v>92637</v>
      </c>
    </row>
    <row r="12" spans="1:17" ht="26.25" customHeight="1">
      <c r="A12" s="155"/>
      <c r="B12" s="145" t="s">
        <v>68</v>
      </c>
      <c r="C12" s="146"/>
      <c r="D12" s="146"/>
      <c r="E12" s="17" t="s">
        <v>148</v>
      </c>
      <c r="F12" s="86">
        <f>IF(F11=0,0,F11/F9)</f>
        <v>0.5614328757951121</v>
      </c>
      <c r="G12" s="27">
        <f>IF(G11=0,0,G11/G9)</f>
        <v>0.5961408259986459</v>
      </c>
      <c r="H12" s="87">
        <f>IF(H11=0,0,H11/H9)</f>
        <v>0.6240988671472708</v>
      </c>
      <c r="I12" s="11"/>
      <c r="J12" s="155"/>
      <c r="K12" s="157" t="s">
        <v>149</v>
      </c>
      <c r="L12" s="145" t="s">
        <v>58</v>
      </c>
      <c r="M12" s="146"/>
      <c r="N12" s="17"/>
      <c r="O12" s="82">
        <v>42249</v>
      </c>
      <c r="P12" s="19">
        <v>61034</v>
      </c>
      <c r="Q12" s="83">
        <v>56668</v>
      </c>
    </row>
    <row r="13" spans="1:17" ht="26.25" customHeight="1">
      <c r="A13" s="155"/>
      <c r="B13" s="145" t="s">
        <v>4</v>
      </c>
      <c r="C13" s="146"/>
      <c r="D13" s="146"/>
      <c r="E13" s="17"/>
      <c r="F13" s="89">
        <v>2107</v>
      </c>
      <c r="G13" s="31">
        <v>2107</v>
      </c>
      <c r="H13" s="90">
        <v>2107</v>
      </c>
      <c r="I13" s="11"/>
      <c r="J13" s="155"/>
      <c r="K13" s="158"/>
      <c r="L13" s="157" t="s">
        <v>150</v>
      </c>
      <c r="M13" s="16" t="s">
        <v>33</v>
      </c>
      <c r="N13" s="17"/>
      <c r="O13" s="82">
        <v>4855</v>
      </c>
      <c r="P13" s="19">
        <v>18642</v>
      </c>
      <c r="Q13" s="83">
        <v>20312</v>
      </c>
    </row>
    <row r="14" spans="1:17" ht="26.25" customHeight="1">
      <c r="A14" s="155"/>
      <c r="B14" s="145" t="s">
        <v>5</v>
      </c>
      <c r="C14" s="146"/>
      <c r="D14" s="146"/>
      <c r="E14" s="17"/>
      <c r="F14" s="89">
        <v>168</v>
      </c>
      <c r="G14" s="31">
        <v>172</v>
      </c>
      <c r="H14" s="90">
        <v>172</v>
      </c>
      <c r="I14" s="11"/>
      <c r="J14" s="155"/>
      <c r="K14" s="158"/>
      <c r="L14" s="159"/>
      <c r="M14" s="16" t="s">
        <v>37</v>
      </c>
      <c r="N14" s="17"/>
      <c r="O14" s="82"/>
      <c r="P14" s="19"/>
      <c r="Q14" s="83"/>
    </row>
    <row r="15" spans="1:17" ht="26.25" customHeight="1" thickBot="1">
      <c r="A15" s="156"/>
      <c r="B15" s="160" t="s">
        <v>103</v>
      </c>
      <c r="C15" s="161"/>
      <c r="D15" s="161"/>
      <c r="E15" s="34"/>
      <c r="F15" s="91">
        <v>168</v>
      </c>
      <c r="G15" s="36">
        <v>172</v>
      </c>
      <c r="H15" s="92">
        <v>172</v>
      </c>
      <c r="I15" s="11"/>
      <c r="J15" s="155"/>
      <c r="K15" s="159"/>
      <c r="L15" s="162" t="s">
        <v>38</v>
      </c>
      <c r="M15" s="163"/>
      <c r="N15" s="29"/>
      <c r="O15" s="82">
        <v>36341</v>
      </c>
      <c r="P15" s="19">
        <v>36904</v>
      </c>
      <c r="Q15" s="83">
        <v>35969</v>
      </c>
    </row>
    <row r="16" spans="1:17" ht="26.25" customHeight="1" thickBot="1">
      <c r="A16" s="166" t="s">
        <v>44</v>
      </c>
      <c r="B16" s="169" t="s">
        <v>6</v>
      </c>
      <c r="C16" s="144"/>
      <c r="D16" s="144"/>
      <c r="E16" s="12"/>
      <c r="F16" s="93">
        <v>7452444</v>
      </c>
      <c r="G16" s="22">
        <v>7452444</v>
      </c>
      <c r="H16" s="85">
        <v>7452444</v>
      </c>
      <c r="I16" s="11"/>
      <c r="J16" s="156"/>
      <c r="K16" s="160" t="s">
        <v>73</v>
      </c>
      <c r="L16" s="161"/>
      <c r="M16" s="161"/>
      <c r="N16" s="34" t="s">
        <v>151</v>
      </c>
      <c r="O16" s="94">
        <f>O5-O11</f>
        <v>0</v>
      </c>
      <c r="P16" s="39">
        <f>P5-P11</f>
        <v>0</v>
      </c>
      <c r="Q16" s="68">
        <f>Q5-Q11</f>
        <v>3025</v>
      </c>
    </row>
    <row r="17" spans="1:17" ht="26.25" customHeight="1">
      <c r="A17" s="167"/>
      <c r="B17" s="135" t="s">
        <v>7</v>
      </c>
      <c r="C17" s="145" t="s">
        <v>8</v>
      </c>
      <c r="D17" s="146"/>
      <c r="E17" s="17"/>
      <c r="F17" s="1">
        <v>3027600</v>
      </c>
      <c r="G17" s="24">
        <v>3027600</v>
      </c>
      <c r="H17" s="76">
        <v>3027600</v>
      </c>
      <c r="I17" s="11"/>
      <c r="J17" s="154" t="s">
        <v>75</v>
      </c>
      <c r="K17" s="164" t="s">
        <v>76</v>
      </c>
      <c r="L17" s="165"/>
      <c r="M17" s="165"/>
      <c r="N17" s="12" t="s">
        <v>152</v>
      </c>
      <c r="O17" s="81">
        <v>235367</v>
      </c>
      <c r="P17" s="42">
        <v>66124</v>
      </c>
      <c r="Q17" s="15">
        <v>59973</v>
      </c>
    </row>
    <row r="18" spans="1:17" ht="26.25" customHeight="1">
      <c r="A18" s="167"/>
      <c r="B18" s="135"/>
      <c r="C18" s="145" t="s">
        <v>9</v>
      </c>
      <c r="D18" s="146"/>
      <c r="E18" s="17"/>
      <c r="F18" s="1">
        <v>2206300</v>
      </c>
      <c r="G18" s="24">
        <v>2206300</v>
      </c>
      <c r="H18" s="76">
        <v>2206300</v>
      </c>
      <c r="I18" s="11"/>
      <c r="J18" s="155"/>
      <c r="K18" s="157" t="s">
        <v>150</v>
      </c>
      <c r="L18" s="145" t="s">
        <v>92</v>
      </c>
      <c r="M18" s="146"/>
      <c r="N18" s="17"/>
      <c r="O18" s="82">
        <v>86400</v>
      </c>
      <c r="P18" s="19"/>
      <c r="Q18" s="83"/>
    </row>
    <row r="19" spans="1:17" ht="26.25" customHeight="1">
      <c r="A19" s="167"/>
      <c r="B19" s="135"/>
      <c r="C19" s="145" t="s">
        <v>10</v>
      </c>
      <c r="D19" s="146"/>
      <c r="E19" s="17"/>
      <c r="F19" s="1">
        <v>184460</v>
      </c>
      <c r="G19" s="24">
        <v>184460</v>
      </c>
      <c r="H19" s="76">
        <v>184460</v>
      </c>
      <c r="I19" s="11"/>
      <c r="J19" s="155"/>
      <c r="K19" s="159"/>
      <c r="L19" s="145" t="s">
        <v>71</v>
      </c>
      <c r="M19" s="146"/>
      <c r="N19" s="17"/>
      <c r="O19" s="88">
        <v>77947</v>
      </c>
      <c r="P19" s="19">
        <v>65099</v>
      </c>
      <c r="Q19" s="83">
        <v>59368</v>
      </c>
    </row>
    <row r="20" spans="1:17" ht="26.25" customHeight="1">
      <c r="A20" s="167"/>
      <c r="B20" s="135"/>
      <c r="C20" s="145" t="s">
        <v>11</v>
      </c>
      <c r="D20" s="146"/>
      <c r="E20" s="17"/>
      <c r="F20" s="1">
        <v>2034084</v>
      </c>
      <c r="G20" s="24">
        <v>2034084</v>
      </c>
      <c r="H20" s="76">
        <v>2034084</v>
      </c>
      <c r="I20" s="11"/>
      <c r="J20" s="155"/>
      <c r="K20" s="145" t="s">
        <v>78</v>
      </c>
      <c r="L20" s="146"/>
      <c r="M20" s="146"/>
      <c r="N20" s="44" t="s">
        <v>153</v>
      </c>
      <c r="O20" s="82">
        <v>241505</v>
      </c>
      <c r="P20" s="19">
        <v>63304</v>
      </c>
      <c r="Q20" s="83">
        <v>59973</v>
      </c>
    </row>
    <row r="21" spans="1:17" ht="26.25" customHeight="1" thickBot="1">
      <c r="A21" s="168"/>
      <c r="B21" s="160" t="s">
        <v>12</v>
      </c>
      <c r="C21" s="161"/>
      <c r="D21" s="161"/>
      <c r="E21" s="34"/>
      <c r="F21" s="95">
        <v>6045220</v>
      </c>
      <c r="G21" s="39">
        <v>6045220</v>
      </c>
      <c r="H21" s="68">
        <v>6045220</v>
      </c>
      <c r="I21" s="11"/>
      <c r="J21" s="155"/>
      <c r="K21" s="157" t="s">
        <v>154</v>
      </c>
      <c r="L21" s="145" t="s">
        <v>80</v>
      </c>
      <c r="M21" s="146"/>
      <c r="N21" s="17"/>
      <c r="O21" s="82">
        <v>182968</v>
      </c>
      <c r="P21" s="19">
        <v>3139</v>
      </c>
      <c r="Q21" s="83">
        <v>0</v>
      </c>
    </row>
    <row r="22" spans="1:17" ht="26.25" customHeight="1">
      <c r="A22" s="154" t="s">
        <v>45</v>
      </c>
      <c r="B22" s="169" t="s">
        <v>67</v>
      </c>
      <c r="C22" s="144"/>
      <c r="D22" s="144"/>
      <c r="E22" s="12"/>
      <c r="F22" s="96">
        <v>50</v>
      </c>
      <c r="G22" s="46">
        <v>50</v>
      </c>
      <c r="H22" s="97">
        <v>50</v>
      </c>
      <c r="I22" s="11"/>
      <c r="J22" s="155"/>
      <c r="K22" s="158"/>
      <c r="L22" s="48" t="s">
        <v>150</v>
      </c>
      <c r="M22" s="16" t="s">
        <v>101</v>
      </c>
      <c r="N22" s="17"/>
      <c r="O22" s="82"/>
      <c r="P22" s="19"/>
      <c r="Q22" s="83"/>
    </row>
    <row r="23" spans="1:17" ht="26.25" customHeight="1">
      <c r="A23" s="155"/>
      <c r="B23" s="145" t="s">
        <v>13</v>
      </c>
      <c r="C23" s="146"/>
      <c r="D23" s="146"/>
      <c r="E23" s="17"/>
      <c r="F23" s="98" t="s">
        <v>132</v>
      </c>
      <c r="G23" s="79" t="s">
        <v>132</v>
      </c>
      <c r="H23" s="99" t="s">
        <v>132</v>
      </c>
      <c r="I23" s="11"/>
      <c r="J23" s="155"/>
      <c r="K23" s="159"/>
      <c r="L23" s="145" t="s">
        <v>81</v>
      </c>
      <c r="M23" s="146"/>
      <c r="N23" s="17" t="s">
        <v>155</v>
      </c>
      <c r="O23" s="82">
        <v>58537</v>
      </c>
      <c r="P23" s="19">
        <v>60165</v>
      </c>
      <c r="Q23" s="83">
        <v>59973</v>
      </c>
    </row>
    <row r="24" spans="1:17" ht="26.25" customHeight="1" thickBot="1">
      <c r="A24" s="155"/>
      <c r="B24" s="145" t="s">
        <v>122</v>
      </c>
      <c r="C24" s="146"/>
      <c r="D24" s="146"/>
      <c r="E24" s="17"/>
      <c r="F24" s="98"/>
      <c r="G24" s="79"/>
      <c r="H24" s="99"/>
      <c r="I24" s="11"/>
      <c r="J24" s="156"/>
      <c r="K24" s="160" t="s">
        <v>83</v>
      </c>
      <c r="L24" s="161"/>
      <c r="M24" s="161"/>
      <c r="N24" s="34" t="s">
        <v>156</v>
      </c>
      <c r="O24" s="95">
        <f>O17-O20</f>
        <v>-6138</v>
      </c>
      <c r="P24" s="39">
        <f>P17-P20</f>
        <v>2820</v>
      </c>
      <c r="Q24" s="68">
        <f>Q17-Q20</f>
        <v>0</v>
      </c>
    </row>
    <row r="25" spans="1:17" ht="26.25" customHeight="1" thickBot="1">
      <c r="A25" s="155"/>
      <c r="B25" s="145" t="s">
        <v>14</v>
      </c>
      <c r="C25" s="146"/>
      <c r="D25" s="146"/>
      <c r="E25" s="17"/>
      <c r="F25" s="98" t="s">
        <v>168</v>
      </c>
      <c r="G25" s="79" t="s">
        <v>168</v>
      </c>
      <c r="H25" s="99" t="s">
        <v>168</v>
      </c>
      <c r="I25" s="11"/>
      <c r="J25" s="151" t="s">
        <v>85</v>
      </c>
      <c r="K25" s="152"/>
      <c r="L25" s="152"/>
      <c r="M25" s="152"/>
      <c r="N25" s="7" t="s">
        <v>157</v>
      </c>
      <c r="O25" s="100">
        <f>O16+O24</f>
        <v>-6138</v>
      </c>
      <c r="P25" s="51">
        <f>P16+P24</f>
        <v>2820</v>
      </c>
      <c r="Q25" s="101">
        <f>Q16+Q24</f>
        <v>3025</v>
      </c>
    </row>
    <row r="26" spans="1:17" ht="26.25" customHeight="1" thickBot="1">
      <c r="A26" s="155"/>
      <c r="B26" s="145" t="s">
        <v>15</v>
      </c>
      <c r="C26" s="146"/>
      <c r="D26" s="146"/>
      <c r="E26" s="17"/>
      <c r="F26" s="1">
        <v>5</v>
      </c>
      <c r="G26" s="24">
        <v>5</v>
      </c>
      <c r="H26" s="76">
        <v>5</v>
      </c>
      <c r="I26" s="11"/>
      <c r="J26" s="151" t="s">
        <v>40</v>
      </c>
      <c r="K26" s="152"/>
      <c r="L26" s="152"/>
      <c r="M26" s="152"/>
      <c r="N26" s="7" t="s">
        <v>53</v>
      </c>
      <c r="O26" s="63"/>
      <c r="P26" s="54"/>
      <c r="Q26" s="102"/>
    </row>
    <row r="27" spans="1:17" ht="26.25" customHeight="1" thickBot="1">
      <c r="A27" s="155"/>
      <c r="B27" s="178" t="s">
        <v>16</v>
      </c>
      <c r="C27" s="179"/>
      <c r="D27" s="16" t="s">
        <v>59</v>
      </c>
      <c r="E27" s="17"/>
      <c r="F27" s="89">
        <v>1040</v>
      </c>
      <c r="G27" s="31">
        <v>1040</v>
      </c>
      <c r="H27" s="90">
        <v>1363</v>
      </c>
      <c r="I27" s="11"/>
      <c r="J27" s="151" t="s">
        <v>86</v>
      </c>
      <c r="K27" s="152"/>
      <c r="L27" s="152"/>
      <c r="M27" s="152"/>
      <c r="N27" s="7" t="s">
        <v>158</v>
      </c>
      <c r="O27" s="63">
        <v>11418</v>
      </c>
      <c r="P27" s="54">
        <v>5281</v>
      </c>
      <c r="Q27" s="102">
        <v>8101</v>
      </c>
    </row>
    <row r="28" spans="1:17" ht="26.25" customHeight="1" thickBot="1">
      <c r="A28" s="155"/>
      <c r="B28" s="178"/>
      <c r="C28" s="179"/>
      <c r="D28" s="16" t="s">
        <v>60</v>
      </c>
      <c r="E28" s="17"/>
      <c r="F28" s="89"/>
      <c r="G28" s="31"/>
      <c r="H28" s="90"/>
      <c r="I28" s="11"/>
      <c r="J28" s="151" t="s">
        <v>87</v>
      </c>
      <c r="K28" s="152"/>
      <c r="L28" s="152"/>
      <c r="M28" s="152"/>
      <c r="N28" s="7" t="s">
        <v>159</v>
      </c>
      <c r="O28" s="63"/>
      <c r="P28" s="54"/>
      <c r="Q28" s="102"/>
    </row>
    <row r="29" spans="1:17" ht="26.25" customHeight="1" thickBot="1">
      <c r="A29" s="155"/>
      <c r="B29" s="178" t="s">
        <v>17</v>
      </c>
      <c r="C29" s="179"/>
      <c r="D29" s="16" t="s">
        <v>59</v>
      </c>
      <c r="E29" s="17"/>
      <c r="F29" s="89">
        <v>738</v>
      </c>
      <c r="G29" s="31">
        <v>761</v>
      </c>
      <c r="H29" s="90">
        <v>811</v>
      </c>
      <c r="I29" s="11"/>
      <c r="J29" s="151" t="s">
        <v>88</v>
      </c>
      <c r="K29" s="152"/>
      <c r="L29" s="152"/>
      <c r="M29" s="152"/>
      <c r="N29" s="7" t="s">
        <v>160</v>
      </c>
      <c r="O29" s="100">
        <f>O25-O26+O27-O28</f>
        <v>5280</v>
      </c>
      <c r="P29" s="51">
        <f>P25-P26+P27-P28</f>
        <v>8101</v>
      </c>
      <c r="Q29" s="101">
        <f>Q25-Q26+Q27-Q28</f>
        <v>11126</v>
      </c>
    </row>
    <row r="30" spans="1:17" ht="26.25" customHeight="1" thickBot="1">
      <c r="A30" s="155"/>
      <c r="B30" s="178"/>
      <c r="C30" s="179"/>
      <c r="D30" s="16" t="s">
        <v>60</v>
      </c>
      <c r="E30" s="17"/>
      <c r="F30" s="89"/>
      <c r="G30" s="31"/>
      <c r="H30" s="90"/>
      <c r="I30" s="11"/>
      <c r="J30" s="151" t="s">
        <v>89</v>
      </c>
      <c r="K30" s="152"/>
      <c r="L30" s="152"/>
      <c r="M30" s="152"/>
      <c r="N30" s="7" t="s">
        <v>161</v>
      </c>
      <c r="O30" s="63"/>
      <c r="P30" s="54"/>
      <c r="Q30" s="102">
        <v>7000</v>
      </c>
    </row>
    <row r="31" spans="1:17" ht="26.25" customHeight="1" thickBot="1">
      <c r="A31" s="155"/>
      <c r="B31" s="176" t="s">
        <v>61</v>
      </c>
      <c r="C31" s="177"/>
      <c r="D31" s="177"/>
      <c r="E31" s="17"/>
      <c r="F31" s="89">
        <v>605</v>
      </c>
      <c r="G31" s="31">
        <v>637</v>
      </c>
      <c r="H31" s="90">
        <v>669</v>
      </c>
      <c r="I31" s="11"/>
      <c r="J31" s="151" t="s">
        <v>90</v>
      </c>
      <c r="K31" s="152"/>
      <c r="L31" s="152"/>
      <c r="M31" s="152"/>
      <c r="N31" s="7" t="s">
        <v>162</v>
      </c>
      <c r="O31" s="100">
        <f>O29-O30</f>
        <v>5280</v>
      </c>
      <c r="P31" s="51">
        <f>P29-P30</f>
        <v>8101</v>
      </c>
      <c r="Q31" s="101">
        <f>Q29-Q30</f>
        <v>4126</v>
      </c>
    </row>
    <row r="32" spans="1:17" ht="26.25" customHeight="1" thickBot="1">
      <c r="A32" s="155"/>
      <c r="B32" s="145" t="s">
        <v>116</v>
      </c>
      <c r="C32" s="146"/>
      <c r="D32" s="146"/>
      <c r="E32" s="17"/>
      <c r="F32" s="89">
        <v>220927</v>
      </c>
      <c r="G32" s="31">
        <v>232785</v>
      </c>
      <c r="H32" s="90">
        <v>244356</v>
      </c>
      <c r="I32" s="11"/>
      <c r="J32" s="151" t="s">
        <v>120</v>
      </c>
      <c r="K32" s="152"/>
      <c r="L32" s="152"/>
      <c r="M32" s="152"/>
      <c r="N32" s="7"/>
      <c r="O32" s="103">
        <f>IF(O5=0,0,O5/(O11+O23))</f>
        <v>0.5731183501425686</v>
      </c>
      <c r="P32" s="60">
        <f>IF(P5=0,0,P5/(P11+P23))</f>
        <v>0.619456936301019</v>
      </c>
      <c r="Q32" s="61">
        <f>IF(Q5=0,0,Q5/(Q11+Q23))</f>
        <v>0.6268396566411113</v>
      </c>
    </row>
    <row r="33" spans="1:17" ht="26.25" customHeight="1" thickBot="1">
      <c r="A33" s="155"/>
      <c r="B33" s="135" t="s">
        <v>100</v>
      </c>
      <c r="C33" s="145" t="s">
        <v>117</v>
      </c>
      <c r="D33" s="146"/>
      <c r="E33" s="17"/>
      <c r="F33" s="89"/>
      <c r="G33" s="31"/>
      <c r="H33" s="90"/>
      <c r="I33" s="11"/>
      <c r="J33" s="151" t="s">
        <v>121</v>
      </c>
      <c r="K33" s="152"/>
      <c r="L33" s="152"/>
      <c r="M33" s="152"/>
      <c r="N33" s="7"/>
      <c r="O33" s="103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155"/>
      <c r="B34" s="135"/>
      <c r="C34" s="145" t="s">
        <v>118</v>
      </c>
      <c r="D34" s="146"/>
      <c r="E34" s="17" t="s">
        <v>163</v>
      </c>
      <c r="F34" s="89">
        <v>220927</v>
      </c>
      <c r="G34" s="31">
        <v>232785</v>
      </c>
      <c r="H34" s="90">
        <v>244356</v>
      </c>
      <c r="I34" s="11"/>
      <c r="J34" s="151" t="s">
        <v>99</v>
      </c>
      <c r="K34" s="152"/>
      <c r="L34" s="152"/>
      <c r="M34" s="152"/>
      <c r="N34" s="7"/>
      <c r="O34" s="63">
        <v>125746</v>
      </c>
      <c r="P34" s="54">
        <v>130091</v>
      </c>
      <c r="Q34" s="102">
        <v>122891</v>
      </c>
    </row>
    <row r="35" spans="1:17" ht="26.25" customHeight="1" thickBot="1">
      <c r="A35" s="155"/>
      <c r="B35" s="145" t="s">
        <v>119</v>
      </c>
      <c r="C35" s="146"/>
      <c r="D35" s="146"/>
      <c r="E35" s="17" t="s">
        <v>164</v>
      </c>
      <c r="F35" s="89">
        <v>220927</v>
      </c>
      <c r="G35" s="31">
        <v>232785</v>
      </c>
      <c r="H35" s="90">
        <v>244356</v>
      </c>
      <c r="I35" s="11"/>
      <c r="J35" s="147" t="s">
        <v>165</v>
      </c>
      <c r="K35" s="148"/>
      <c r="L35" s="149" t="s">
        <v>39</v>
      </c>
      <c r="M35" s="150"/>
      <c r="N35" s="7"/>
      <c r="O35" s="63">
        <v>62216</v>
      </c>
      <c r="P35" s="54">
        <v>76918</v>
      </c>
      <c r="Q35" s="102">
        <v>71442</v>
      </c>
    </row>
    <row r="36" spans="1:17" ht="26.25" customHeight="1" thickBot="1">
      <c r="A36" s="156"/>
      <c r="B36" s="160" t="s">
        <v>18</v>
      </c>
      <c r="C36" s="161"/>
      <c r="D36" s="161"/>
      <c r="E36" s="34"/>
      <c r="F36" s="104">
        <f>IF(F35=0,0,F35/F34)</f>
        <v>1</v>
      </c>
      <c r="G36" s="65">
        <f>IF(G35=0,0,G35/G34)</f>
        <v>1</v>
      </c>
      <c r="H36" s="105">
        <f>IF(H35=0,0,H35/H34)</f>
        <v>1</v>
      </c>
      <c r="I36" s="11"/>
      <c r="J36" s="151" t="s">
        <v>102</v>
      </c>
      <c r="K36" s="152"/>
      <c r="L36" s="152"/>
      <c r="M36" s="152"/>
      <c r="N36" s="7"/>
      <c r="O36" s="63">
        <v>1803168</v>
      </c>
      <c r="P36" s="54">
        <v>1743003</v>
      </c>
      <c r="Q36" s="102">
        <v>1683030</v>
      </c>
    </row>
    <row r="37" spans="1:17" ht="26.25" customHeight="1">
      <c r="A37" s="166" t="s">
        <v>46</v>
      </c>
      <c r="B37" s="169" t="s">
        <v>19</v>
      </c>
      <c r="C37" s="144"/>
      <c r="D37" s="144"/>
      <c r="E37" s="12"/>
      <c r="F37" s="93"/>
      <c r="G37" s="22"/>
      <c r="H37" s="85"/>
      <c r="I37" s="11"/>
      <c r="J37" s="67"/>
      <c r="K37" s="67"/>
      <c r="L37" s="67"/>
      <c r="M37" s="67"/>
      <c r="N37" s="67"/>
      <c r="O37" s="67"/>
      <c r="P37" s="67"/>
      <c r="Q37" s="67"/>
    </row>
    <row r="38" spans="1:9" ht="26.25" customHeight="1">
      <c r="A38" s="167"/>
      <c r="B38" s="145" t="s">
        <v>20</v>
      </c>
      <c r="C38" s="146"/>
      <c r="D38" s="146"/>
      <c r="E38" s="17"/>
      <c r="F38" s="1">
        <v>91765</v>
      </c>
      <c r="G38" s="24">
        <v>95274</v>
      </c>
      <c r="H38" s="76">
        <v>91062</v>
      </c>
      <c r="I38" s="11"/>
    </row>
    <row r="39" spans="1:9" ht="26.25" customHeight="1">
      <c r="A39" s="167"/>
      <c r="B39" s="135" t="s">
        <v>166</v>
      </c>
      <c r="C39" s="145" t="s">
        <v>21</v>
      </c>
      <c r="D39" s="146"/>
      <c r="E39" s="17"/>
      <c r="F39" s="1">
        <v>42249</v>
      </c>
      <c r="G39" s="24">
        <v>61034</v>
      </c>
      <c r="H39" s="76">
        <v>56668</v>
      </c>
      <c r="I39" s="11"/>
    </row>
    <row r="40" spans="1:9" ht="26.25" customHeight="1">
      <c r="A40" s="167"/>
      <c r="B40" s="135"/>
      <c r="C40" s="145" t="s">
        <v>22</v>
      </c>
      <c r="D40" s="146"/>
      <c r="E40" s="17"/>
      <c r="F40" s="1">
        <v>49516</v>
      </c>
      <c r="G40" s="24">
        <v>34240</v>
      </c>
      <c r="H40" s="76">
        <v>34394</v>
      </c>
      <c r="I40" s="11"/>
    </row>
    <row r="41" spans="1:9" ht="26.25" customHeight="1">
      <c r="A41" s="167"/>
      <c r="B41" s="145" t="s">
        <v>23</v>
      </c>
      <c r="C41" s="146"/>
      <c r="D41" s="146"/>
      <c r="E41" s="17"/>
      <c r="F41" s="1">
        <v>45362</v>
      </c>
      <c r="G41" s="24">
        <v>62829</v>
      </c>
      <c r="H41" s="76">
        <v>61548</v>
      </c>
      <c r="I41" s="11"/>
    </row>
    <row r="42" spans="1:9" ht="26.25" customHeight="1" thickBot="1">
      <c r="A42" s="168"/>
      <c r="B42" s="160" t="s">
        <v>24</v>
      </c>
      <c r="C42" s="161"/>
      <c r="D42" s="161"/>
      <c r="E42" s="34"/>
      <c r="F42" s="95">
        <f>F37+F38+F41</f>
        <v>137127</v>
      </c>
      <c r="G42" s="39">
        <f>G37+G38+G41</f>
        <v>158103</v>
      </c>
      <c r="H42" s="68">
        <f>H37+H38+H41</f>
        <v>152610</v>
      </c>
      <c r="I42" s="11"/>
    </row>
    <row r="43" spans="1:9" ht="26.25" customHeight="1">
      <c r="A43" s="166" t="s">
        <v>47</v>
      </c>
      <c r="B43" s="173" t="s">
        <v>49</v>
      </c>
      <c r="C43" s="169" t="s">
        <v>25</v>
      </c>
      <c r="D43" s="144"/>
      <c r="E43" s="12"/>
      <c r="F43" s="110" t="s">
        <v>169</v>
      </c>
      <c r="G43" s="111" t="s">
        <v>169</v>
      </c>
      <c r="H43" s="112" t="s">
        <v>169</v>
      </c>
      <c r="I43" s="11"/>
    </row>
    <row r="44" spans="1:9" ht="26.25" customHeight="1">
      <c r="A44" s="167"/>
      <c r="B44" s="174"/>
      <c r="C44" s="145" t="s">
        <v>62</v>
      </c>
      <c r="D44" s="146"/>
      <c r="E44" s="17"/>
      <c r="F44" s="1">
        <v>3675</v>
      </c>
      <c r="G44" s="24">
        <v>3675</v>
      </c>
      <c r="H44" s="76">
        <v>3675</v>
      </c>
      <c r="I44" s="11"/>
    </row>
    <row r="45" spans="1:9" ht="26.25" customHeight="1">
      <c r="A45" s="167"/>
      <c r="B45" s="174"/>
      <c r="C45" s="145" t="s">
        <v>26</v>
      </c>
      <c r="D45" s="146"/>
      <c r="E45" s="17"/>
      <c r="F45" s="107">
        <v>36147</v>
      </c>
      <c r="G45" s="70">
        <v>36147</v>
      </c>
      <c r="H45" s="108">
        <v>36147</v>
      </c>
      <c r="I45" s="11"/>
    </row>
    <row r="46" spans="1:9" ht="26.25" customHeight="1">
      <c r="A46" s="167"/>
      <c r="B46" s="174"/>
      <c r="C46" s="145" t="s">
        <v>63</v>
      </c>
      <c r="D46" s="146"/>
      <c r="E46" s="17"/>
      <c r="F46" s="89">
        <v>132.1</v>
      </c>
      <c r="G46" s="31">
        <v>133.7</v>
      </c>
      <c r="H46" s="90">
        <v>131.5</v>
      </c>
      <c r="I46" s="11"/>
    </row>
    <row r="47" spans="1:9" ht="26.25" customHeight="1">
      <c r="A47" s="167"/>
      <c r="B47" s="174"/>
      <c r="C47" s="145" t="s">
        <v>64</v>
      </c>
      <c r="D47" s="146"/>
      <c r="E47" s="17"/>
      <c r="F47" s="89">
        <v>415.4</v>
      </c>
      <c r="G47" s="31">
        <v>409.3</v>
      </c>
      <c r="H47" s="90">
        <v>372.7</v>
      </c>
      <c r="I47" s="11"/>
    </row>
    <row r="48" spans="1:9" ht="26.25" customHeight="1">
      <c r="A48" s="167"/>
      <c r="B48" s="174"/>
      <c r="C48" s="135" t="s">
        <v>167</v>
      </c>
      <c r="D48" s="16" t="s">
        <v>65</v>
      </c>
      <c r="E48" s="17"/>
      <c r="F48" s="89">
        <v>191.2</v>
      </c>
      <c r="G48" s="31">
        <v>262.2</v>
      </c>
      <c r="H48" s="90">
        <v>231.9</v>
      </c>
      <c r="I48" s="11"/>
    </row>
    <row r="49" spans="1:9" ht="26.25" customHeight="1">
      <c r="A49" s="167"/>
      <c r="B49" s="175"/>
      <c r="C49" s="135"/>
      <c r="D49" s="16" t="s">
        <v>66</v>
      </c>
      <c r="E49" s="17"/>
      <c r="F49" s="89">
        <v>224.1</v>
      </c>
      <c r="G49" s="31">
        <v>147.1</v>
      </c>
      <c r="H49" s="90">
        <v>140.8</v>
      </c>
      <c r="I49" s="11"/>
    </row>
    <row r="50" spans="1:9" ht="26.25" customHeight="1">
      <c r="A50" s="167"/>
      <c r="B50" s="170" t="s">
        <v>42</v>
      </c>
      <c r="C50" s="171"/>
      <c r="D50" s="16" t="s">
        <v>27</v>
      </c>
      <c r="E50" s="17"/>
      <c r="F50" s="89">
        <v>6.3</v>
      </c>
      <c r="G50" s="31">
        <v>32.7</v>
      </c>
      <c r="H50" s="90"/>
      <c r="I50" s="11"/>
    </row>
    <row r="51" spans="1:9" ht="26.25" customHeight="1">
      <c r="A51" s="167"/>
      <c r="B51" s="172"/>
      <c r="C51" s="136"/>
      <c r="D51" s="16" t="s">
        <v>129</v>
      </c>
      <c r="E51" s="17"/>
      <c r="F51" s="1">
        <v>200000</v>
      </c>
      <c r="G51" s="24">
        <v>200000</v>
      </c>
      <c r="H51" s="76">
        <v>200000</v>
      </c>
      <c r="I51" s="11"/>
    </row>
    <row r="52" spans="1:9" ht="26.25" customHeight="1" thickBot="1">
      <c r="A52" s="168"/>
      <c r="B52" s="137"/>
      <c r="C52" s="138"/>
      <c r="D52" s="33" t="s">
        <v>28</v>
      </c>
      <c r="E52" s="34"/>
      <c r="F52" s="109">
        <v>35499</v>
      </c>
      <c r="G52" s="73">
        <v>35499</v>
      </c>
      <c r="H52" s="77">
        <v>35499</v>
      </c>
      <c r="I52" s="11"/>
    </row>
    <row r="53" spans="1:9" ht="26.25" customHeight="1">
      <c r="A53" s="166" t="s">
        <v>29</v>
      </c>
      <c r="B53" s="169" t="s">
        <v>30</v>
      </c>
      <c r="C53" s="144"/>
      <c r="D53" s="144"/>
      <c r="E53" s="12"/>
      <c r="F53" s="93">
        <v>1</v>
      </c>
      <c r="G53" s="22">
        <v>1</v>
      </c>
      <c r="H53" s="85">
        <v>2</v>
      </c>
      <c r="I53" s="11"/>
    </row>
    <row r="54" spans="1:9" ht="26.25" customHeight="1">
      <c r="A54" s="167"/>
      <c r="B54" s="145" t="s">
        <v>31</v>
      </c>
      <c r="C54" s="146"/>
      <c r="D54" s="146"/>
      <c r="E54" s="17"/>
      <c r="F54" s="1">
        <v>2</v>
      </c>
      <c r="G54" s="24">
        <v>1</v>
      </c>
      <c r="H54" s="76">
        <v>0</v>
      </c>
      <c r="I54" s="11"/>
    </row>
    <row r="55" spans="1:8" ht="26.25" customHeight="1" thickBot="1">
      <c r="A55" s="168"/>
      <c r="B55" s="160" t="s">
        <v>32</v>
      </c>
      <c r="C55" s="161"/>
      <c r="D55" s="161"/>
      <c r="E55" s="34"/>
      <c r="F55" s="95">
        <f>F53+F54</f>
        <v>3</v>
      </c>
      <c r="G55" s="39">
        <f>G53+G54</f>
        <v>2</v>
      </c>
      <c r="H55" s="68">
        <f>H53+H54</f>
        <v>2</v>
      </c>
    </row>
  </sheetData>
  <sheetProtection/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6:D26"/>
    <mergeCell ref="B27:C28"/>
    <mergeCell ref="B22:D22"/>
    <mergeCell ref="B23:D23"/>
    <mergeCell ref="B25:D25"/>
    <mergeCell ref="B24:D24"/>
    <mergeCell ref="C34:D34"/>
    <mergeCell ref="B31:D31"/>
    <mergeCell ref="B32:D32"/>
    <mergeCell ref="B29:C30"/>
    <mergeCell ref="A37:A42"/>
    <mergeCell ref="B37:D37"/>
    <mergeCell ref="B38:D38"/>
    <mergeCell ref="B39:B40"/>
    <mergeCell ref="C39:D39"/>
    <mergeCell ref="B42:D42"/>
    <mergeCell ref="K20:M20"/>
    <mergeCell ref="L21:M21"/>
    <mergeCell ref="K16:M16"/>
    <mergeCell ref="K17:M17"/>
    <mergeCell ref="K18:K19"/>
    <mergeCell ref="L18:M18"/>
    <mergeCell ref="L19:M19"/>
    <mergeCell ref="K21:K23"/>
    <mergeCell ref="A43:A52"/>
    <mergeCell ref="A53:A55"/>
    <mergeCell ref="B53:D53"/>
    <mergeCell ref="B54:D54"/>
    <mergeCell ref="B55:D55"/>
    <mergeCell ref="B43:B49"/>
    <mergeCell ref="C43:D43"/>
    <mergeCell ref="C44:D44"/>
    <mergeCell ref="C45:D45"/>
    <mergeCell ref="C48:C49"/>
    <mergeCell ref="J17:J24"/>
    <mergeCell ref="B50:C52"/>
    <mergeCell ref="C46:D46"/>
    <mergeCell ref="C47:D47"/>
    <mergeCell ref="C40:D40"/>
    <mergeCell ref="B41:D41"/>
    <mergeCell ref="B35:D35"/>
    <mergeCell ref="B36:D36"/>
    <mergeCell ref="B33:B34"/>
    <mergeCell ref="C33:D33"/>
    <mergeCell ref="J36:M36"/>
    <mergeCell ref="J28:M28"/>
    <mergeCell ref="J29:M29"/>
    <mergeCell ref="J30:M30"/>
    <mergeCell ref="J31:M31"/>
    <mergeCell ref="J32:M32"/>
    <mergeCell ref="J33:M33"/>
    <mergeCell ref="J34:M34"/>
    <mergeCell ref="L23:M23"/>
    <mergeCell ref="L6:M6"/>
    <mergeCell ref="J35:K35"/>
    <mergeCell ref="L35:M35"/>
    <mergeCell ref="L12:M12"/>
    <mergeCell ref="L15:M15"/>
    <mergeCell ref="K24:M24"/>
    <mergeCell ref="J25:M25"/>
    <mergeCell ref="J26:M26"/>
    <mergeCell ref="J27:M27"/>
    <mergeCell ref="A1:Q1"/>
    <mergeCell ref="J5:J16"/>
    <mergeCell ref="K6:K10"/>
    <mergeCell ref="K12:K15"/>
    <mergeCell ref="L7:L9"/>
    <mergeCell ref="L13:L14"/>
    <mergeCell ref="J4:M4"/>
    <mergeCell ref="K5:M5"/>
    <mergeCell ref="L10:M10"/>
    <mergeCell ref="K11:M11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55"/>
  <sheetViews>
    <sheetView showZeros="0" view="pageBreakPreview" zoomScale="80" zoomScaleNormal="75" zoomScaleSheetLayoutView="80" workbookViewId="0" topLeftCell="A1">
      <selection activeCell="D51" sqref="D51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153" t="s">
        <v>131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171</v>
      </c>
      <c r="P3" s="4" t="s">
        <v>0</v>
      </c>
    </row>
    <row r="4" spans="1:17" ht="26.25" customHeight="1" thickBot="1">
      <c r="A4" s="151" t="s">
        <v>50</v>
      </c>
      <c r="B4" s="152"/>
      <c r="C4" s="152"/>
      <c r="D4" s="152"/>
      <c r="E4" s="7"/>
      <c r="F4" s="8" t="s">
        <v>123</v>
      </c>
      <c r="G4" s="9" t="s">
        <v>124</v>
      </c>
      <c r="H4" s="10" t="s">
        <v>130</v>
      </c>
      <c r="I4" s="11"/>
      <c r="J4" s="151" t="s">
        <v>50</v>
      </c>
      <c r="K4" s="152"/>
      <c r="L4" s="152"/>
      <c r="M4" s="152"/>
      <c r="N4" s="7"/>
      <c r="O4" s="8" t="s">
        <v>123</v>
      </c>
      <c r="P4" s="9" t="s">
        <v>124</v>
      </c>
      <c r="Q4" s="10" t="s">
        <v>130</v>
      </c>
    </row>
    <row r="5" spans="1:17" ht="26.25" customHeight="1" thickBot="1">
      <c r="A5" s="151" t="s">
        <v>1</v>
      </c>
      <c r="B5" s="152"/>
      <c r="C5" s="152"/>
      <c r="D5" s="152"/>
      <c r="E5" s="7"/>
      <c r="F5" s="180">
        <v>32599</v>
      </c>
      <c r="G5" s="181"/>
      <c r="H5" s="182"/>
      <c r="I5" s="11"/>
      <c r="J5" s="154" t="s">
        <v>48</v>
      </c>
      <c r="K5" s="144" t="s">
        <v>69</v>
      </c>
      <c r="L5" s="144"/>
      <c r="M5" s="144"/>
      <c r="N5" s="12" t="s">
        <v>139</v>
      </c>
      <c r="O5" s="81">
        <v>21647</v>
      </c>
      <c r="P5" s="42">
        <v>21833</v>
      </c>
      <c r="Q5" s="15">
        <v>21783</v>
      </c>
    </row>
    <row r="6" spans="1:17" ht="26.25" customHeight="1" thickBot="1">
      <c r="A6" s="151" t="s">
        <v>91</v>
      </c>
      <c r="B6" s="152"/>
      <c r="C6" s="152"/>
      <c r="D6" s="152"/>
      <c r="E6" s="7"/>
      <c r="F6" s="180">
        <v>34486</v>
      </c>
      <c r="G6" s="181"/>
      <c r="H6" s="182"/>
      <c r="I6" s="11"/>
      <c r="J6" s="155"/>
      <c r="K6" s="157" t="s">
        <v>140</v>
      </c>
      <c r="L6" s="145" t="s">
        <v>57</v>
      </c>
      <c r="M6" s="146"/>
      <c r="N6" s="17" t="s">
        <v>141</v>
      </c>
      <c r="O6" s="82">
        <v>3178</v>
      </c>
      <c r="P6" s="19">
        <v>3000</v>
      </c>
      <c r="Q6" s="83">
        <v>2893</v>
      </c>
    </row>
    <row r="7" spans="1:17" ht="26.25" customHeight="1">
      <c r="A7" s="154" t="s">
        <v>43</v>
      </c>
      <c r="B7" s="169" t="s">
        <v>54</v>
      </c>
      <c r="C7" s="144"/>
      <c r="D7" s="144"/>
      <c r="E7" s="12" t="s">
        <v>142</v>
      </c>
      <c r="F7" s="84">
        <v>177515</v>
      </c>
      <c r="G7" s="22">
        <v>177928</v>
      </c>
      <c r="H7" s="85">
        <v>178199</v>
      </c>
      <c r="I7" s="11"/>
      <c r="J7" s="155"/>
      <c r="K7" s="158"/>
      <c r="L7" s="157" t="s">
        <v>143</v>
      </c>
      <c r="M7" s="16" t="s">
        <v>34</v>
      </c>
      <c r="N7" s="17"/>
      <c r="O7" s="82">
        <v>3178</v>
      </c>
      <c r="P7" s="19">
        <v>3000</v>
      </c>
      <c r="Q7" s="83">
        <v>2893</v>
      </c>
    </row>
    <row r="8" spans="1:17" ht="26.25" customHeight="1">
      <c r="A8" s="155"/>
      <c r="B8" s="145" t="s">
        <v>2</v>
      </c>
      <c r="C8" s="146"/>
      <c r="D8" s="146"/>
      <c r="E8" s="17"/>
      <c r="F8" s="1">
        <v>335</v>
      </c>
      <c r="G8" s="24">
        <v>332</v>
      </c>
      <c r="H8" s="76">
        <v>317</v>
      </c>
      <c r="I8" s="25"/>
      <c r="J8" s="155"/>
      <c r="K8" s="158"/>
      <c r="L8" s="158"/>
      <c r="M8" s="16" t="s">
        <v>35</v>
      </c>
      <c r="N8" s="17"/>
      <c r="O8" s="82"/>
      <c r="P8" s="19"/>
      <c r="Q8" s="83"/>
    </row>
    <row r="9" spans="1:17" ht="26.25" customHeight="1">
      <c r="A9" s="155"/>
      <c r="B9" s="145" t="s">
        <v>55</v>
      </c>
      <c r="C9" s="146"/>
      <c r="D9" s="146"/>
      <c r="E9" s="17" t="s">
        <v>144</v>
      </c>
      <c r="F9" s="1">
        <v>335</v>
      </c>
      <c r="G9" s="24">
        <v>332</v>
      </c>
      <c r="H9" s="76">
        <v>317</v>
      </c>
      <c r="I9" s="11"/>
      <c r="J9" s="155"/>
      <c r="K9" s="158"/>
      <c r="L9" s="159"/>
      <c r="M9" s="16" t="s">
        <v>36</v>
      </c>
      <c r="N9" s="17" t="s">
        <v>145</v>
      </c>
      <c r="O9" s="82"/>
      <c r="P9" s="19"/>
      <c r="Q9" s="83"/>
    </row>
    <row r="10" spans="1:17" ht="26.25" customHeight="1">
      <c r="A10" s="155"/>
      <c r="B10" s="145" t="s">
        <v>56</v>
      </c>
      <c r="C10" s="146"/>
      <c r="D10" s="146"/>
      <c r="E10" s="17" t="s">
        <v>52</v>
      </c>
      <c r="F10" s="86">
        <f>IF(F9=0,0,F9/F7)</f>
        <v>0.0018871644649747909</v>
      </c>
      <c r="G10" s="27">
        <f>IF(G9=0,0,G9/G7)</f>
        <v>0.0018659232948158805</v>
      </c>
      <c r="H10" s="87">
        <f>IF(H9=0,0,H9/H7)</f>
        <v>0.0017789100948939107</v>
      </c>
      <c r="I10" s="11"/>
      <c r="J10" s="155"/>
      <c r="K10" s="159"/>
      <c r="L10" s="162" t="s">
        <v>71</v>
      </c>
      <c r="M10" s="163"/>
      <c r="N10" s="29"/>
      <c r="O10" s="82">
        <v>18469</v>
      </c>
      <c r="P10" s="19">
        <v>18833</v>
      </c>
      <c r="Q10" s="83">
        <v>18890</v>
      </c>
    </row>
    <row r="11" spans="1:17" ht="26.25" customHeight="1">
      <c r="A11" s="155"/>
      <c r="B11" s="145" t="s">
        <v>3</v>
      </c>
      <c r="C11" s="146"/>
      <c r="D11" s="146"/>
      <c r="E11" s="17" t="s">
        <v>146</v>
      </c>
      <c r="F11" s="1">
        <v>317</v>
      </c>
      <c r="G11" s="24">
        <v>309</v>
      </c>
      <c r="H11" s="76">
        <v>296</v>
      </c>
      <c r="I11" s="11"/>
      <c r="J11" s="155"/>
      <c r="K11" s="146" t="s">
        <v>72</v>
      </c>
      <c r="L11" s="146"/>
      <c r="M11" s="146"/>
      <c r="N11" s="17" t="s">
        <v>173</v>
      </c>
      <c r="O11" s="88">
        <v>19119</v>
      </c>
      <c r="P11" s="19">
        <v>17284</v>
      </c>
      <c r="Q11" s="83">
        <v>17073</v>
      </c>
    </row>
    <row r="12" spans="1:17" ht="26.25" customHeight="1">
      <c r="A12" s="155"/>
      <c r="B12" s="145" t="s">
        <v>68</v>
      </c>
      <c r="C12" s="146"/>
      <c r="D12" s="146"/>
      <c r="E12" s="17" t="s">
        <v>148</v>
      </c>
      <c r="F12" s="86">
        <f>IF(F11=0,0,F11/F9)</f>
        <v>0.9462686567164179</v>
      </c>
      <c r="G12" s="27">
        <f>IF(G11=0,0,G11/G9)</f>
        <v>0.9307228915662651</v>
      </c>
      <c r="H12" s="87">
        <f>IF(H11=0,0,H11/H9)</f>
        <v>0.9337539432176656</v>
      </c>
      <c r="I12" s="11"/>
      <c r="J12" s="155"/>
      <c r="K12" s="157" t="s">
        <v>149</v>
      </c>
      <c r="L12" s="145" t="s">
        <v>58</v>
      </c>
      <c r="M12" s="146"/>
      <c r="N12" s="17"/>
      <c r="O12" s="82">
        <v>16567</v>
      </c>
      <c r="P12" s="19">
        <v>14850</v>
      </c>
      <c r="Q12" s="83">
        <v>14784</v>
      </c>
    </row>
    <row r="13" spans="1:17" ht="26.25" customHeight="1">
      <c r="A13" s="155"/>
      <c r="B13" s="145" t="s">
        <v>4</v>
      </c>
      <c r="C13" s="146"/>
      <c r="D13" s="146"/>
      <c r="E13" s="17"/>
      <c r="F13" s="89">
        <v>1743</v>
      </c>
      <c r="G13" s="31">
        <v>1743</v>
      </c>
      <c r="H13" s="90">
        <v>1743</v>
      </c>
      <c r="I13" s="11"/>
      <c r="J13" s="155"/>
      <c r="K13" s="158"/>
      <c r="L13" s="157" t="s">
        <v>150</v>
      </c>
      <c r="M13" s="16" t="s">
        <v>33</v>
      </c>
      <c r="N13" s="17"/>
      <c r="O13" s="82">
        <v>10435</v>
      </c>
      <c r="P13" s="19">
        <v>9778</v>
      </c>
      <c r="Q13" s="83">
        <v>9785</v>
      </c>
    </row>
    <row r="14" spans="1:17" ht="26.25" customHeight="1">
      <c r="A14" s="155"/>
      <c r="B14" s="145" t="s">
        <v>5</v>
      </c>
      <c r="C14" s="146"/>
      <c r="D14" s="146"/>
      <c r="E14" s="17"/>
      <c r="F14" s="89">
        <v>16</v>
      </c>
      <c r="G14" s="31">
        <v>16</v>
      </c>
      <c r="H14" s="90">
        <v>16</v>
      </c>
      <c r="I14" s="11"/>
      <c r="J14" s="155"/>
      <c r="K14" s="158"/>
      <c r="L14" s="159"/>
      <c r="M14" s="16" t="s">
        <v>37</v>
      </c>
      <c r="N14" s="17"/>
      <c r="O14" s="82"/>
      <c r="P14" s="19"/>
      <c r="Q14" s="83"/>
    </row>
    <row r="15" spans="1:17" ht="26.25" customHeight="1" thickBot="1">
      <c r="A15" s="156"/>
      <c r="B15" s="160" t="s">
        <v>103</v>
      </c>
      <c r="C15" s="161"/>
      <c r="D15" s="161"/>
      <c r="E15" s="34"/>
      <c r="F15" s="91">
        <v>16</v>
      </c>
      <c r="G15" s="36">
        <v>16</v>
      </c>
      <c r="H15" s="92">
        <v>16</v>
      </c>
      <c r="I15" s="11"/>
      <c r="J15" s="155"/>
      <c r="K15" s="159"/>
      <c r="L15" s="162" t="s">
        <v>38</v>
      </c>
      <c r="M15" s="163"/>
      <c r="N15" s="29"/>
      <c r="O15" s="82">
        <v>2552</v>
      </c>
      <c r="P15" s="19">
        <v>2434</v>
      </c>
      <c r="Q15" s="83">
        <v>2289</v>
      </c>
    </row>
    <row r="16" spans="1:17" ht="26.25" customHeight="1" thickBot="1">
      <c r="A16" s="166" t="s">
        <v>44</v>
      </c>
      <c r="B16" s="169" t="s">
        <v>6</v>
      </c>
      <c r="C16" s="144"/>
      <c r="D16" s="144"/>
      <c r="E16" s="12"/>
      <c r="F16" s="93">
        <v>804488</v>
      </c>
      <c r="G16" s="22">
        <v>804488</v>
      </c>
      <c r="H16" s="85">
        <v>804488</v>
      </c>
      <c r="I16" s="11"/>
      <c r="J16" s="156"/>
      <c r="K16" s="160" t="s">
        <v>73</v>
      </c>
      <c r="L16" s="161"/>
      <c r="M16" s="161"/>
      <c r="N16" s="34" t="s">
        <v>151</v>
      </c>
      <c r="O16" s="94">
        <f>O5-O11</f>
        <v>2528</v>
      </c>
      <c r="P16" s="39">
        <f>P5-P11</f>
        <v>4549</v>
      </c>
      <c r="Q16" s="68">
        <f>Q5-Q11</f>
        <v>4710</v>
      </c>
    </row>
    <row r="17" spans="1:17" ht="26.25" customHeight="1">
      <c r="A17" s="167"/>
      <c r="B17" s="135" t="s">
        <v>7</v>
      </c>
      <c r="C17" s="145" t="s">
        <v>8</v>
      </c>
      <c r="D17" s="146"/>
      <c r="E17" s="17"/>
      <c r="F17" s="1">
        <v>332796</v>
      </c>
      <c r="G17" s="24">
        <v>332796</v>
      </c>
      <c r="H17" s="76">
        <v>332796</v>
      </c>
      <c r="I17" s="11"/>
      <c r="J17" s="154" t="s">
        <v>75</v>
      </c>
      <c r="K17" s="164" t="s">
        <v>76</v>
      </c>
      <c r="L17" s="165"/>
      <c r="M17" s="165"/>
      <c r="N17" s="12" t="s">
        <v>152</v>
      </c>
      <c r="O17" s="81"/>
      <c r="P17" s="42"/>
      <c r="Q17" s="15"/>
    </row>
    <row r="18" spans="1:17" ht="26.25" customHeight="1">
      <c r="A18" s="167"/>
      <c r="B18" s="135"/>
      <c r="C18" s="145" t="s">
        <v>9</v>
      </c>
      <c r="D18" s="146"/>
      <c r="E18" s="17"/>
      <c r="F18" s="1">
        <v>91500</v>
      </c>
      <c r="G18" s="24">
        <v>91500</v>
      </c>
      <c r="H18" s="76">
        <v>91500</v>
      </c>
      <c r="I18" s="11"/>
      <c r="J18" s="155"/>
      <c r="K18" s="157" t="s">
        <v>150</v>
      </c>
      <c r="L18" s="145" t="s">
        <v>92</v>
      </c>
      <c r="M18" s="146"/>
      <c r="N18" s="17"/>
      <c r="O18" s="82"/>
      <c r="P18" s="19"/>
      <c r="Q18" s="83"/>
    </row>
    <row r="19" spans="1:17" ht="26.25" customHeight="1">
      <c r="A19" s="167"/>
      <c r="B19" s="135"/>
      <c r="C19" s="145" t="s">
        <v>10</v>
      </c>
      <c r="D19" s="146"/>
      <c r="E19" s="17"/>
      <c r="F19" s="1">
        <v>47310</v>
      </c>
      <c r="G19" s="24">
        <v>47310</v>
      </c>
      <c r="H19" s="76">
        <v>47310</v>
      </c>
      <c r="I19" s="11"/>
      <c r="J19" s="155"/>
      <c r="K19" s="159"/>
      <c r="L19" s="145" t="s">
        <v>71</v>
      </c>
      <c r="M19" s="146"/>
      <c r="N19" s="17"/>
      <c r="O19" s="88"/>
      <c r="P19" s="19"/>
      <c r="Q19" s="83"/>
    </row>
    <row r="20" spans="1:17" ht="26.25" customHeight="1">
      <c r="A20" s="167"/>
      <c r="B20" s="135"/>
      <c r="C20" s="145" t="s">
        <v>11</v>
      </c>
      <c r="D20" s="146"/>
      <c r="E20" s="17"/>
      <c r="F20" s="1">
        <v>332882</v>
      </c>
      <c r="G20" s="24">
        <v>332882</v>
      </c>
      <c r="H20" s="76">
        <v>332882</v>
      </c>
      <c r="I20" s="11"/>
      <c r="J20" s="155"/>
      <c r="K20" s="145" t="s">
        <v>78</v>
      </c>
      <c r="L20" s="146"/>
      <c r="M20" s="146"/>
      <c r="N20" s="44" t="s">
        <v>153</v>
      </c>
      <c r="O20" s="82">
        <v>2541</v>
      </c>
      <c r="P20" s="19">
        <v>4549</v>
      </c>
      <c r="Q20" s="83">
        <v>4694</v>
      </c>
    </row>
    <row r="21" spans="1:17" ht="26.25" customHeight="1" thickBot="1">
      <c r="A21" s="168"/>
      <c r="B21" s="160" t="s">
        <v>12</v>
      </c>
      <c r="C21" s="161"/>
      <c r="D21" s="161"/>
      <c r="E21" s="34"/>
      <c r="F21" s="95">
        <v>665146</v>
      </c>
      <c r="G21" s="39">
        <v>665146</v>
      </c>
      <c r="H21" s="68">
        <v>665146</v>
      </c>
      <c r="I21" s="11"/>
      <c r="J21" s="155"/>
      <c r="K21" s="157" t="s">
        <v>154</v>
      </c>
      <c r="L21" s="145" t="s">
        <v>80</v>
      </c>
      <c r="M21" s="146"/>
      <c r="N21" s="17"/>
      <c r="O21" s="82"/>
      <c r="P21" s="19"/>
      <c r="Q21" s="83"/>
    </row>
    <row r="22" spans="1:17" ht="26.25" customHeight="1">
      <c r="A22" s="154" t="s">
        <v>45</v>
      </c>
      <c r="B22" s="169" t="s">
        <v>67</v>
      </c>
      <c r="C22" s="144"/>
      <c r="D22" s="144"/>
      <c r="E22" s="12"/>
      <c r="F22" s="96">
        <v>4.41</v>
      </c>
      <c r="G22" s="46">
        <v>4.41</v>
      </c>
      <c r="H22" s="97">
        <v>4.41</v>
      </c>
      <c r="I22" s="11"/>
      <c r="J22" s="155"/>
      <c r="K22" s="158"/>
      <c r="L22" s="48" t="s">
        <v>150</v>
      </c>
      <c r="M22" s="16" t="s">
        <v>101</v>
      </c>
      <c r="N22" s="17"/>
      <c r="O22" s="82"/>
      <c r="P22" s="19"/>
      <c r="Q22" s="83"/>
    </row>
    <row r="23" spans="1:17" ht="26.25" customHeight="1">
      <c r="A23" s="155"/>
      <c r="B23" s="145" t="s">
        <v>13</v>
      </c>
      <c r="C23" s="146"/>
      <c r="D23" s="146"/>
      <c r="E23" s="17"/>
      <c r="F23" s="98" t="s">
        <v>132</v>
      </c>
      <c r="G23" s="79" t="s">
        <v>132</v>
      </c>
      <c r="H23" s="99" t="s">
        <v>132</v>
      </c>
      <c r="I23" s="11"/>
      <c r="J23" s="155"/>
      <c r="K23" s="159"/>
      <c r="L23" s="145" t="s">
        <v>81</v>
      </c>
      <c r="M23" s="146"/>
      <c r="N23" s="17" t="s">
        <v>155</v>
      </c>
      <c r="O23" s="82">
        <v>2541</v>
      </c>
      <c r="P23" s="19">
        <v>4549</v>
      </c>
      <c r="Q23" s="83">
        <v>4694</v>
      </c>
    </row>
    <row r="24" spans="1:17" ht="26.25" customHeight="1" thickBot="1">
      <c r="A24" s="155"/>
      <c r="B24" s="145" t="s">
        <v>122</v>
      </c>
      <c r="C24" s="146"/>
      <c r="D24" s="146"/>
      <c r="E24" s="17"/>
      <c r="F24" s="113"/>
      <c r="G24" s="48"/>
      <c r="H24" s="114"/>
      <c r="I24" s="11"/>
      <c r="J24" s="156"/>
      <c r="K24" s="160" t="s">
        <v>83</v>
      </c>
      <c r="L24" s="161"/>
      <c r="M24" s="161"/>
      <c r="N24" s="34" t="s">
        <v>156</v>
      </c>
      <c r="O24" s="95">
        <f>O17-O20</f>
        <v>-2541</v>
      </c>
      <c r="P24" s="39">
        <f>P17-P20</f>
        <v>-4549</v>
      </c>
      <c r="Q24" s="68">
        <f>Q17-Q20</f>
        <v>-4694</v>
      </c>
    </row>
    <row r="25" spans="1:17" ht="26.25" customHeight="1" thickBot="1">
      <c r="A25" s="155"/>
      <c r="B25" s="145" t="s">
        <v>14</v>
      </c>
      <c r="C25" s="146"/>
      <c r="D25" s="146"/>
      <c r="E25" s="17"/>
      <c r="F25" s="98" t="s">
        <v>168</v>
      </c>
      <c r="G25" s="79" t="s">
        <v>168</v>
      </c>
      <c r="H25" s="99" t="s">
        <v>168</v>
      </c>
      <c r="I25" s="11"/>
      <c r="J25" s="151" t="s">
        <v>85</v>
      </c>
      <c r="K25" s="152"/>
      <c r="L25" s="152"/>
      <c r="M25" s="152"/>
      <c r="N25" s="7" t="s">
        <v>157</v>
      </c>
      <c r="O25" s="100">
        <f>O16+O24</f>
        <v>-13</v>
      </c>
      <c r="P25" s="51">
        <f>P16+P24</f>
        <v>0</v>
      </c>
      <c r="Q25" s="101">
        <f>Q16+Q24</f>
        <v>16</v>
      </c>
    </row>
    <row r="26" spans="1:17" ht="26.25" customHeight="1" thickBot="1">
      <c r="A26" s="155"/>
      <c r="B26" s="145" t="s">
        <v>15</v>
      </c>
      <c r="C26" s="146"/>
      <c r="D26" s="146"/>
      <c r="E26" s="17"/>
      <c r="F26" s="1">
        <v>1</v>
      </c>
      <c r="G26" s="24">
        <v>1</v>
      </c>
      <c r="H26" s="76">
        <v>1</v>
      </c>
      <c r="I26" s="11"/>
      <c r="J26" s="151" t="s">
        <v>40</v>
      </c>
      <c r="K26" s="152"/>
      <c r="L26" s="152"/>
      <c r="M26" s="152"/>
      <c r="N26" s="7" t="s">
        <v>53</v>
      </c>
      <c r="O26" s="63"/>
      <c r="P26" s="54"/>
      <c r="Q26" s="102"/>
    </row>
    <row r="27" spans="1:17" ht="26.25" customHeight="1" thickBot="1">
      <c r="A27" s="155"/>
      <c r="B27" s="178" t="s">
        <v>16</v>
      </c>
      <c r="C27" s="179"/>
      <c r="D27" s="16" t="s">
        <v>59</v>
      </c>
      <c r="E27" s="17"/>
      <c r="F27" s="89">
        <v>122</v>
      </c>
      <c r="G27" s="31">
        <v>122</v>
      </c>
      <c r="H27" s="90">
        <v>122</v>
      </c>
      <c r="I27" s="11"/>
      <c r="J27" s="151" t="s">
        <v>86</v>
      </c>
      <c r="K27" s="152"/>
      <c r="L27" s="152"/>
      <c r="M27" s="152"/>
      <c r="N27" s="7" t="s">
        <v>158</v>
      </c>
      <c r="O27" s="63">
        <v>13</v>
      </c>
      <c r="P27" s="54"/>
      <c r="Q27" s="102"/>
    </row>
    <row r="28" spans="1:17" ht="26.25" customHeight="1" thickBot="1">
      <c r="A28" s="155"/>
      <c r="B28" s="178"/>
      <c r="C28" s="179"/>
      <c r="D28" s="16" t="s">
        <v>60</v>
      </c>
      <c r="E28" s="17"/>
      <c r="F28" s="89"/>
      <c r="G28" s="31"/>
      <c r="H28" s="90"/>
      <c r="I28" s="11"/>
      <c r="J28" s="151" t="s">
        <v>87</v>
      </c>
      <c r="K28" s="152"/>
      <c r="L28" s="152"/>
      <c r="M28" s="152"/>
      <c r="N28" s="7" t="s">
        <v>159</v>
      </c>
      <c r="O28" s="63"/>
      <c r="P28" s="54"/>
      <c r="Q28" s="102"/>
    </row>
    <row r="29" spans="1:17" ht="26.25" customHeight="1" thickBot="1">
      <c r="A29" s="155"/>
      <c r="B29" s="178" t="s">
        <v>17</v>
      </c>
      <c r="C29" s="179"/>
      <c r="D29" s="16" t="s">
        <v>59</v>
      </c>
      <c r="E29" s="17"/>
      <c r="F29" s="89">
        <v>179</v>
      </c>
      <c r="G29" s="31">
        <v>137</v>
      </c>
      <c r="H29" s="90">
        <v>167</v>
      </c>
      <c r="I29" s="11"/>
      <c r="J29" s="151" t="s">
        <v>88</v>
      </c>
      <c r="K29" s="152"/>
      <c r="L29" s="152"/>
      <c r="M29" s="152"/>
      <c r="N29" s="7" t="s">
        <v>160</v>
      </c>
      <c r="O29" s="100">
        <f>O25-O26+O27-O28</f>
        <v>0</v>
      </c>
      <c r="P29" s="51">
        <f>P25-P26+P27-P28</f>
        <v>0</v>
      </c>
      <c r="Q29" s="101">
        <f>Q25-Q26+Q27-Q28</f>
        <v>16</v>
      </c>
    </row>
    <row r="30" spans="1:17" ht="26.25" customHeight="1" thickBot="1">
      <c r="A30" s="155"/>
      <c r="B30" s="178"/>
      <c r="C30" s="179"/>
      <c r="D30" s="16" t="s">
        <v>60</v>
      </c>
      <c r="E30" s="17"/>
      <c r="F30" s="89"/>
      <c r="G30" s="31"/>
      <c r="H30" s="90"/>
      <c r="I30" s="11"/>
      <c r="J30" s="151" t="s">
        <v>89</v>
      </c>
      <c r="K30" s="152"/>
      <c r="L30" s="152"/>
      <c r="M30" s="152"/>
      <c r="N30" s="7" t="s">
        <v>161</v>
      </c>
      <c r="O30" s="63"/>
      <c r="P30" s="54"/>
      <c r="Q30" s="102"/>
    </row>
    <row r="31" spans="1:17" ht="26.25" customHeight="1" thickBot="1">
      <c r="A31" s="155"/>
      <c r="B31" s="176" t="s">
        <v>61</v>
      </c>
      <c r="C31" s="177"/>
      <c r="D31" s="177"/>
      <c r="E31" s="17"/>
      <c r="F31" s="89">
        <v>96</v>
      </c>
      <c r="G31" s="31">
        <v>99</v>
      </c>
      <c r="H31" s="90">
        <v>100</v>
      </c>
      <c r="I31" s="11"/>
      <c r="J31" s="151" t="s">
        <v>90</v>
      </c>
      <c r="K31" s="152"/>
      <c r="L31" s="152"/>
      <c r="M31" s="152"/>
      <c r="N31" s="7" t="s">
        <v>162</v>
      </c>
      <c r="O31" s="100">
        <f>O29-O30</f>
        <v>0</v>
      </c>
      <c r="P31" s="51">
        <f>P29-P30</f>
        <v>0</v>
      </c>
      <c r="Q31" s="101">
        <f>Q29-Q30</f>
        <v>16</v>
      </c>
    </row>
    <row r="32" spans="1:17" ht="26.25" customHeight="1" thickBot="1">
      <c r="A32" s="155"/>
      <c r="B32" s="145" t="s">
        <v>116</v>
      </c>
      <c r="C32" s="146"/>
      <c r="D32" s="146"/>
      <c r="E32" s="17"/>
      <c r="F32" s="89">
        <v>34899</v>
      </c>
      <c r="G32" s="31">
        <v>36021</v>
      </c>
      <c r="H32" s="90">
        <v>36664</v>
      </c>
      <c r="I32" s="11"/>
      <c r="J32" s="151" t="s">
        <v>120</v>
      </c>
      <c r="K32" s="152"/>
      <c r="L32" s="152"/>
      <c r="M32" s="152"/>
      <c r="N32" s="7"/>
      <c r="O32" s="103">
        <f>IF(O5=0,0,O5/(O11+O23))</f>
        <v>0.9993998153277932</v>
      </c>
      <c r="P32" s="60">
        <f>IF(P5=0,0,P5/(P11+P23))</f>
        <v>1</v>
      </c>
      <c r="Q32" s="61">
        <f>IF(Q5=0,0,Q5/(Q11+Q23))</f>
        <v>1.000735057656085</v>
      </c>
    </row>
    <row r="33" spans="1:17" ht="26.25" customHeight="1" thickBot="1">
      <c r="A33" s="155"/>
      <c r="B33" s="135" t="s">
        <v>100</v>
      </c>
      <c r="C33" s="145" t="s">
        <v>117</v>
      </c>
      <c r="D33" s="146"/>
      <c r="E33" s="17"/>
      <c r="F33" s="89"/>
      <c r="G33" s="31"/>
      <c r="H33" s="90"/>
      <c r="I33" s="11"/>
      <c r="J33" s="151" t="s">
        <v>121</v>
      </c>
      <c r="K33" s="152"/>
      <c r="L33" s="152"/>
      <c r="M33" s="152"/>
      <c r="N33" s="7"/>
      <c r="O33" s="103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155"/>
      <c r="B34" s="135"/>
      <c r="C34" s="145" t="s">
        <v>118</v>
      </c>
      <c r="D34" s="146"/>
      <c r="E34" s="17" t="s">
        <v>163</v>
      </c>
      <c r="F34" s="89">
        <v>34899</v>
      </c>
      <c r="G34" s="31">
        <v>36021</v>
      </c>
      <c r="H34" s="90">
        <v>36664</v>
      </c>
      <c r="I34" s="11"/>
      <c r="J34" s="151" t="s">
        <v>99</v>
      </c>
      <c r="K34" s="152"/>
      <c r="L34" s="152"/>
      <c r="M34" s="152"/>
      <c r="N34" s="7"/>
      <c r="O34" s="63">
        <v>18469</v>
      </c>
      <c r="P34" s="54">
        <v>18833</v>
      </c>
      <c r="Q34" s="102">
        <v>18890</v>
      </c>
    </row>
    <row r="35" spans="1:17" ht="26.25" customHeight="1" thickBot="1">
      <c r="A35" s="155"/>
      <c r="B35" s="145" t="s">
        <v>119</v>
      </c>
      <c r="C35" s="146"/>
      <c r="D35" s="146"/>
      <c r="E35" s="17" t="s">
        <v>164</v>
      </c>
      <c r="F35" s="89">
        <v>34899</v>
      </c>
      <c r="G35" s="31">
        <v>36021</v>
      </c>
      <c r="H35" s="90">
        <v>36664</v>
      </c>
      <c r="I35" s="11"/>
      <c r="J35" s="147" t="s">
        <v>165</v>
      </c>
      <c r="K35" s="148"/>
      <c r="L35" s="149" t="s">
        <v>39</v>
      </c>
      <c r="M35" s="150"/>
      <c r="N35" s="7"/>
      <c r="O35" s="63">
        <v>5093</v>
      </c>
      <c r="P35" s="54">
        <v>6983</v>
      </c>
      <c r="Q35" s="102">
        <v>6983</v>
      </c>
    </row>
    <row r="36" spans="1:17" ht="26.25" customHeight="1" thickBot="1">
      <c r="A36" s="156"/>
      <c r="B36" s="160" t="s">
        <v>18</v>
      </c>
      <c r="C36" s="161"/>
      <c r="D36" s="161"/>
      <c r="E36" s="34"/>
      <c r="F36" s="104">
        <f>IF(F35=0,0,F35/F34)</f>
        <v>1</v>
      </c>
      <c r="G36" s="65">
        <f>IF(G35=0,0,G35/G34)</f>
        <v>1</v>
      </c>
      <c r="H36" s="105">
        <f>IF(H35=0,0,H35/H34)</f>
        <v>1</v>
      </c>
      <c r="I36" s="11"/>
      <c r="J36" s="151" t="s">
        <v>102</v>
      </c>
      <c r="K36" s="152"/>
      <c r="L36" s="152"/>
      <c r="M36" s="152"/>
      <c r="N36" s="7"/>
      <c r="O36" s="63">
        <v>67490</v>
      </c>
      <c r="P36" s="54">
        <v>62942</v>
      </c>
      <c r="Q36" s="102">
        <v>58248</v>
      </c>
    </row>
    <row r="37" spans="1:17" ht="26.25" customHeight="1">
      <c r="A37" s="166" t="s">
        <v>46</v>
      </c>
      <c r="B37" s="169" t="s">
        <v>19</v>
      </c>
      <c r="C37" s="144"/>
      <c r="D37" s="144"/>
      <c r="E37" s="12"/>
      <c r="F37" s="93"/>
      <c r="G37" s="22"/>
      <c r="H37" s="85"/>
      <c r="I37" s="11"/>
      <c r="J37" s="67"/>
      <c r="K37" s="67"/>
      <c r="L37" s="67"/>
      <c r="M37" s="67"/>
      <c r="N37" s="67"/>
      <c r="O37" s="67"/>
      <c r="P37" s="67"/>
      <c r="Q37" s="67"/>
    </row>
    <row r="38" spans="1:9" ht="26.25" customHeight="1">
      <c r="A38" s="167"/>
      <c r="B38" s="145" t="s">
        <v>20</v>
      </c>
      <c r="C38" s="146"/>
      <c r="D38" s="146"/>
      <c r="E38" s="17"/>
      <c r="F38" s="1">
        <v>16567</v>
      </c>
      <c r="G38" s="24">
        <v>14850</v>
      </c>
      <c r="H38" s="76">
        <v>14784</v>
      </c>
      <c r="I38" s="11"/>
    </row>
    <row r="39" spans="1:9" ht="26.25" customHeight="1">
      <c r="A39" s="167"/>
      <c r="B39" s="135" t="s">
        <v>166</v>
      </c>
      <c r="C39" s="145" t="s">
        <v>21</v>
      </c>
      <c r="D39" s="146"/>
      <c r="E39" s="17"/>
      <c r="F39" s="1">
        <v>16567</v>
      </c>
      <c r="G39" s="24">
        <v>14850</v>
      </c>
      <c r="H39" s="76">
        <v>13784</v>
      </c>
      <c r="I39" s="11"/>
    </row>
    <row r="40" spans="1:9" ht="26.25" customHeight="1">
      <c r="A40" s="167"/>
      <c r="B40" s="135"/>
      <c r="C40" s="145" t="s">
        <v>22</v>
      </c>
      <c r="D40" s="146"/>
      <c r="E40" s="17"/>
      <c r="F40" s="1"/>
      <c r="G40" s="24"/>
      <c r="H40" s="76"/>
      <c r="I40" s="11"/>
    </row>
    <row r="41" spans="1:9" ht="26.25" customHeight="1">
      <c r="A41" s="167"/>
      <c r="B41" s="145" t="s">
        <v>23</v>
      </c>
      <c r="C41" s="146"/>
      <c r="D41" s="146"/>
      <c r="E41" s="17"/>
      <c r="F41" s="1">
        <v>5093</v>
      </c>
      <c r="G41" s="24">
        <v>6983</v>
      </c>
      <c r="H41" s="76">
        <v>6983</v>
      </c>
      <c r="I41" s="11"/>
    </row>
    <row r="42" spans="1:9" ht="26.25" customHeight="1" thickBot="1">
      <c r="A42" s="168"/>
      <c r="B42" s="160" t="s">
        <v>24</v>
      </c>
      <c r="C42" s="161"/>
      <c r="D42" s="161"/>
      <c r="E42" s="34"/>
      <c r="F42" s="95">
        <f>F37+F38+F41</f>
        <v>21660</v>
      </c>
      <c r="G42" s="39">
        <f>G37+G38+G41</f>
        <v>21833</v>
      </c>
      <c r="H42" s="68">
        <f>H37+H38+H41</f>
        <v>21767</v>
      </c>
      <c r="I42" s="11"/>
    </row>
    <row r="43" spans="1:9" ht="26.25" customHeight="1">
      <c r="A43" s="166" t="s">
        <v>47</v>
      </c>
      <c r="B43" s="173" t="s">
        <v>49</v>
      </c>
      <c r="C43" s="169" t="s">
        <v>25</v>
      </c>
      <c r="D43" s="144"/>
      <c r="E43" s="12"/>
      <c r="F43" s="110" t="s">
        <v>172</v>
      </c>
      <c r="G43" s="111" t="s">
        <v>172</v>
      </c>
      <c r="H43" s="112" t="s">
        <v>172</v>
      </c>
      <c r="I43" s="11"/>
    </row>
    <row r="44" spans="1:9" ht="26.25" customHeight="1">
      <c r="A44" s="167"/>
      <c r="B44" s="174"/>
      <c r="C44" s="145" t="s">
        <v>62</v>
      </c>
      <c r="D44" s="146"/>
      <c r="E44" s="17"/>
      <c r="F44" s="1">
        <v>4430</v>
      </c>
      <c r="G44" s="24">
        <v>4430</v>
      </c>
      <c r="H44" s="76">
        <v>4430</v>
      </c>
      <c r="I44" s="11"/>
    </row>
    <row r="45" spans="1:9" ht="26.25" customHeight="1">
      <c r="A45" s="167"/>
      <c r="B45" s="174"/>
      <c r="C45" s="145" t="s">
        <v>26</v>
      </c>
      <c r="D45" s="146"/>
      <c r="E45" s="17"/>
      <c r="F45" s="107">
        <v>34425</v>
      </c>
      <c r="G45" s="70">
        <v>34425</v>
      </c>
      <c r="H45" s="70">
        <v>34425</v>
      </c>
      <c r="I45" s="11"/>
    </row>
    <row r="46" spans="1:9" ht="26.25" customHeight="1">
      <c r="A46" s="167"/>
      <c r="B46" s="174"/>
      <c r="C46" s="145" t="s">
        <v>63</v>
      </c>
      <c r="D46" s="146"/>
      <c r="E46" s="17"/>
      <c r="F46" s="89">
        <v>91.1</v>
      </c>
      <c r="G46" s="31">
        <v>83.3</v>
      </c>
      <c r="H46" s="90">
        <v>78.9</v>
      </c>
      <c r="I46" s="11"/>
    </row>
    <row r="47" spans="1:9" ht="26.25" customHeight="1">
      <c r="A47" s="167"/>
      <c r="B47" s="174"/>
      <c r="C47" s="145" t="s">
        <v>64</v>
      </c>
      <c r="D47" s="146"/>
      <c r="E47" s="17"/>
      <c r="F47" s="89">
        <v>474.7</v>
      </c>
      <c r="G47" s="31">
        <v>412.3</v>
      </c>
      <c r="H47" s="90">
        <v>403.22</v>
      </c>
      <c r="I47" s="11"/>
    </row>
    <row r="48" spans="1:9" ht="26.25" customHeight="1">
      <c r="A48" s="167"/>
      <c r="B48" s="174"/>
      <c r="C48" s="135" t="s">
        <v>167</v>
      </c>
      <c r="D48" s="16" t="s">
        <v>65</v>
      </c>
      <c r="E48" s="17"/>
      <c r="F48" s="89">
        <v>474.7</v>
      </c>
      <c r="G48" s="31">
        <v>412.3</v>
      </c>
      <c r="H48" s="90">
        <v>403.22</v>
      </c>
      <c r="I48" s="11"/>
    </row>
    <row r="49" spans="1:9" ht="26.25" customHeight="1">
      <c r="A49" s="167"/>
      <c r="B49" s="175"/>
      <c r="C49" s="135"/>
      <c r="D49" s="16" t="s">
        <v>66</v>
      </c>
      <c r="E49" s="17"/>
      <c r="F49" s="89">
        <v>145.9</v>
      </c>
      <c r="G49" s="31"/>
      <c r="H49" s="90">
        <v>0</v>
      </c>
      <c r="I49" s="11"/>
    </row>
    <row r="50" spans="1:9" ht="26.25" customHeight="1">
      <c r="A50" s="167"/>
      <c r="B50" s="170" t="s">
        <v>42</v>
      </c>
      <c r="C50" s="171"/>
      <c r="D50" s="16" t="s">
        <v>27</v>
      </c>
      <c r="E50" s="17"/>
      <c r="F50" s="89"/>
      <c r="G50" s="31"/>
      <c r="H50" s="90"/>
      <c r="I50" s="11"/>
    </row>
    <row r="51" spans="1:9" ht="26.25" customHeight="1">
      <c r="A51" s="167"/>
      <c r="B51" s="172"/>
      <c r="C51" s="136"/>
      <c r="D51" s="16" t="s">
        <v>129</v>
      </c>
      <c r="E51" s="17"/>
      <c r="F51" s="1">
        <v>415000</v>
      </c>
      <c r="G51" s="24">
        <v>415000</v>
      </c>
      <c r="H51" s="76">
        <v>415000</v>
      </c>
      <c r="I51" s="11"/>
    </row>
    <row r="52" spans="1:9" ht="26.25" customHeight="1" thickBot="1">
      <c r="A52" s="168"/>
      <c r="B52" s="137"/>
      <c r="C52" s="138"/>
      <c r="D52" s="33" t="s">
        <v>28</v>
      </c>
      <c r="E52" s="34"/>
      <c r="F52" s="109">
        <v>34486</v>
      </c>
      <c r="G52" s="73">
        <v>34486</v>
      </c>
      <c r="H52" s="77">
        <v>34486</v>
      </c>
      <c r="I52" s="11"/>
    </row>
    <row r="53" spans="1:9" ht="26.25" customHeight="1">
      <c r="A53" s="166" t="s">
        <v>29</v>
      </c>
      <c r="B53" s="169" t="s">
        <v>30</v>
      </c>
      <c r="C53" s="144"/>
      <c r="D53" s="144"/>
      <c r="E53" s="12"/>
      <c r="F53" s="93">
        <v>1</v>
      </c>
      <c r="G53" s="22">
        <v>1</v>
      </c>
      <c r="H53" s="85">
        <v>1</v>
      </c>
      <c r="I53" s="11"/>
    </row>
    <row r="54" spans="1:9" ht="26.25" customHeight="1">
      <c r="A54" s="167"/>
      <c r="B54" s="145" t="s">
        <v>31</v>
      </c>
      <c r="C54" s="146"/>
      <c r="D54" s="146"/>
      <c r="E54" s="17"/>
      <c r="F54" s="1"/>
      <c r="G54" s="24"/>
      <c r="H54" s="76"/>
      <c r="I54" s="11"/>
    </row>
    <row r="55" spans="1:8" ht="26.25" customHeight="1" thickBot="1">
      <c r="A55" s="168"/>
      <c r="B55" s="160" t="s">
        <v>32</v>
      </c>
      <c r="C55" s="161"/>
      <c r="D55" s="161"/>
      <c r="E55" s="34"/>
      <c r="F55" s="95">
        <f>F53+F54</f>
        <v>1</v>
      </c>
      <c r="G55" s="39">
        <f>G53+G54</f>
        <v>1</v>
      </c>
      <c r="H55" s="68">
        <f>H53+H54</f>
        <v>1</v>
      </c>
    </row>
  </sheetData>
  <sheetProtection/>
  <mergeCells count="96"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J36:M36"/>
    <mergeCell ref="J28:M28"/>
    <mergeCell ref="J29:M29"/>
    <mergeCell ref="J30:M30"/>
    <mergeCell ref="J31:M31"/>
    <mergeCell ref="J32:M32"/>
    <mergeCell ref="J33:M33"/>
    <mergeCell ref="J34:M34"/>
    <mergeCell ref="J17:J24"/>
    <mergeCell ref="K21:K23"/>
    <mergeCell ref="K17:M17"/>
    <mergeCell ref="K18:K19"/>
    <mergeCell ref="L23:M23"/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L10:M10"/>
    <mergeCell ref="K11:M11"/>
    <mergeCell ref="K20:M20"/>
    <mergeCell ref="L21:M21"/>
    <mergeCell ref="B41:D41"/>
    <mergeCell ref="A37:A42"/>
    <mergeCell ref="B37:D37"/>
    <mergeCell ref="B38:D38"/>
    <mergeCell ref="B39:B40"/>
    <mergeCell ref="C39:D39"/>
    <mergeCell ref="B42:D42"/>
    <mergeCell ref="C40:D40"/>
    <mergeCell ref="B35:D35"/>
    <mergeCell ref="B36:D36"/>
    <mergeCell ref="B33:B34"/>
    <mergeCell ref="C33:D33"/>
    <mergeCell ref="C34:D34"/>
    <mergeCell ref="B25:D25"/>
    <mergeCell ref="B24:D24"/>
    <mergeCell ref="B31:D31"/>
    <mergeCell ref="B32:D32"/>
    <mergeCell ref="B29:C30"/>
    <mergeCell ref="B26:D26"/>
    <mergeCell ref="B27:C28"/>
    <mergeCell ref="C18:D18"/>
    <mergeCell ref="C19:D19"/>
    <mergeCell ref="C20:D20"/>
    <mergeCell ref="B21:D21"/>
    <mergeCell ref="B17:B20"/>
    <mergeCell ref="C17:D17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55"/>
  <sheetViews>
    <sheetView showZeros="0" view="pageBreakPreview" zoomScale="80" zoomScaleNormal="75" zoomScaleSheetLayoutView="80" workbookViewId="0" topLeftCell="A1">
      <selection activeCell="B11" sqref="B11:D11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153" t="s">
        <v>131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174</v>
      </c>
      <c r="P3" s="4" t="s">
        <v>0</v>
      </c>
    </row>
    <row r="4" spans="1:17" ht="26.25" customHeight="1" thickBot="1">
      <c r="A4" s="151" t="s">
        <v>50</v>
      </c>
      <c r="B4" s="152"/>
      <c r="C4" s="152"/>
      <c r="D4" s="152"/>
      <c r="E4" s="7"/>
      <c r="F4" s="8" t="s">
        <v>123</v>
      </c>
      <c r="G4" s="9" t="s">
        <v>124</v>
      </c>
      <c r="H4" s="10" t="s">
        <v>130</v>
      </c>
      <c r="I4" s="11"/>
      <c r="J4" s="151" t="s">
        <v>50</v>
      </c>
      <c r="K4" s="152"/>
      <c r="L4" s="152"/>
      <c r="M4" s="152"/>
      <c r="N4" s="7"/>
      <c r="O4" s="8" t="s">
        <v>123</v>
      </c>
      <c r="P4" s="9" t="s">
        <v>124</v>
      </c>
      <c r="Q4" s="10" t="s">
        <v>130</v>
      </c>
    </row>
    <row r="5" spans="1:17" ht="26.25" customHeight="1" thickBot="1">
      <c r="A5" s="151" t="s">
        <v>1</v>
      </c>
      <c r="B5" s="152"/>
      <c r="C5" s="152"/>
      <c r="D5" s="152"/>
      <c r="E5" s="7"/>
      <c r="F5" s="180">
        <v>34804</v>
      </c>
      <c r="G5" s="181"/>
      <c r="H5" s="182"/>
      <c r="I5" s="11"/>
      <c r="J5" s="154" t="s">
        <v>48</v>
      </c>
      <c r="K5" s="144" t="s">
        <v>69</v>
      </c>
      <c r="L5" s="144"/>
      <c r="M5" s="144"/>
      <c r="N5" s="12" t="s">
        <v>139</v>
      </c>
      <c r="O5" s="81">
        <v>132733</v>
      </c>
      <c r="P5" s="42">
        <v>205194</v>
      </c>
      <c r="Q5" s="15">
        <v>218241</v>
      </c>
    </row>
    <row r="6" spans="1:17" ht="26.25" customHeight="1" thickBot="1">
      <c r="A6" s="151" t="s">
        <v>91</v>
      </c>
      <c r="B6" s="152"/>
      <c r="C6" s="152"/>
      <c r="D6" s="152"/>
      <c r="E6" s="7"/>
      <c r="F6" s="180">
        <v>35886</v>
      </c>
      <c r="G6" s="181"/>
      <c r="H6" s="182"/>
      <c r="I6" s="11"/>
      <c r="J6" s="155"/>
      <c r="K6" s="157" t="s">
        <v>140</v>
      </c>
      <c r="L6" s="145" t="s">
        <v>57</v>
      </c>
      <c r="M6" s="146"/>
      <c r="N6" s="17" t="s">
        <v>141</v>
      </c>
      <c r="O6" s="82">
        <v>39649</v>
      </c>
      <c r="P6" s="19">
        <v>46565</v>
      </c>
      <c r="Q6" s="83">
        <v>39315</v>
      </c>
    </row>
    <row r="7" spans="1:17" ht="26.25" customHeight="1">
      <c r="A7" s="154" t="s">
        <v>43</v>
      </c>
      <c r="B7" s="169" t="s">
        <v>54</v>
      </c>
      <c r="C7" s="144"/>
      <c r="D7" s="144"/>
      <c r="E7" s="12" t="s">
        <v>142</v>
      </c>
      <c r="F7" s="84">
        <v>61298</v>
      </c>
      <c r="G7" s="22">
        <v>60978</v>
      </c>
      <c r="H7" s="85">
        <v>60919</v>
      </c>
      <c r="I7" s="11"/>
      <c r="J7" s="155"/>
      <c r="K7" s="158"/>
      <c r="L7" s="157" t="s">
        <v>143</v>
      </c>
      <c r="M7" s="16" t="s">
        <v>34</v>
      </c>
      <c r="N7" s="17"/>
      <c r="O7" s="82">
        <v>26049</v>
      </c>
      <c r="P7" s="19">
        <v>33680</v>
      </c>
      <c r="Q7" s="83">
        <v>39315</v>
      </c>
    </row>
    <row r="8" spans="1:17" ht="26.25" customHeight="1">
      <c r="A8" s="155"/>
      <c r="B8" s="145" t="s">
        <v>2</v>
      </c>
      <c r="C8" s="146"/>
      <c r="D8" s="146"/>
      <c r="E8" s="17"/>
      <c r="F8" s="1">
        <v>2814</v>
      </c>
      <c r="G8" s="24">
        <v>4737</v>
      </c>
      <c r="H8" s="76">
        <v>4669</v>
      </c>
      <c r="I8" s="25"/>
      <c r="J8" s="155"/>
      <c r="K8" s="158"/>
      <c r="L8" s="158"/>
      <c r="M8" s="16" t="s">
        <v>35</v>
      </c>
      <c r="N8" s="17"/>
      <c r="O8" s="82"/>
      <c r="P8" s="19"/>
      <c r="Q8" s="83"/>
    </row>
    <row r="9" spans="1:17" ht="26.25" customHeight="1">
      <c r="A9" s="155"/>
      <c r="B9" s="145" t="s">
        <v>55</v>
      </c>
      <c r="C9" s="146"/>
      <c r="D9" s="146"/>
      <c r="E9" s="17" t="s">
        <v>144</v>
      </c>
      <c r="F9" s="1">
        <v>2814</v>
      </c>
      <c r="G9" s="24">
        <v>4737</v>
      </c>
      <c r="H9" s="76">
        <v>4669</v>
      </c>
      <c r="I9" s="11"/>
      <c r="J9" s="155"/>
      <c r="K9" s="158"/>
      <c r="L9" s="159"/>
      <c r="M9" s="16" t="s">
        <v>36</v>
      </c>
      <c r="N9" s="17" t="s">
        <v>145</v>
      </c>
      <c r="O9" s="82"/>
      <c r="P9" s="19"/>
      <c r="Q9" s="83"/>
    </row>
    <row r="10" spans="1:17" ht="26.25" customHeight="1">
      <c r="A10" s="155"/>
      <c r="B10" s="145" t="s">
        <v>56</v>
      </c>
      <c r="C10" s="146"/>
      <c r="D10" s="146"/>
      <c r="E10" s="17" t="s">
        <v>52</v>
      </c>
      <c r="F10" s="86">
        <f>IF(F9=0,0,F9/F7)</f>
        <v>0.04590688113804692</v>
      </c>
      <c r="G10" s="27">
        <f>IF(G9=0,0,G9/G7)</f>
        <v>0.07768375479681197</v>
      </c>
      <c r="H10" s="87">
        <f>IF(H9=0,0,H9/H7)</f>
        <v>0.07664275513386629</v>
      </c>
      <c r="I10" s="11"/>
      <c r="J10" s="155"/>
      <c r="K10" s="159"/>
      <c r="L10" s="162" t="s">
        <v>71</v>
      </c>
      <c r="M10" s="163"/>
      <c r="N10" s="29"/>
      <c r="O10" s="19">
        <v>93084</v>
      </c>
      <c r="P10" s="19">
        <f>157917+712</f>
        <v>158629</v>
      </c>
      <c r="Q10" s="20">
        <v>178705</v>
      </c>
    </row>
    <row r="11" spans="1:17" ht="26.25" customHeight="1">
      <c r="A11" s="155"/>
      <c r="B11" s="145" t="s">
        <v>3</v>
      </c>
      <c r="C11" s="146"/>
      <c r="D11" s="146"/>
      <c r="E11" s="17" t="s">
        <v>146</v>
      </c>
      <c r="F11" s="1">
        <v>2129</v>
      </c>
      <c r="G11" s="24">
        <v>2982</v>
      </c>
      <c r="H11" s="76">
        <v>3065</v>
      </c>
      <c r="I11" s="11"/>
      <c r="J11" s="155"/>
      <c r="K11" s="146" t="s">
        <v>72</v>
      </c>
      <c r="L11" s="146"/>
      <c r="M11" s="146"/>
      <c r="N11" s="17" t="s">
        <v>175</v>
      </c>
      <c r="O11" s="19">
        <v>116081</v>
      </c>
      <c r="P11" s="19">
        <v>125774</v>
      </c>
      <c r="Q11" s="20">
        <v>138203</v>
      </c>
    </row>
    <row r="12" spans="1:17" ht="26.25" customHeight="1">
      <c r="A12" s="155"/>
      <c r="B12" s="145" t="s">
        <v>68</v>
      </c>
      <c r="C12" s="146"/>
      <c r="D12" s="146"/>
      <c r="E12" s="17" t="s">
        <v>148</v>
      </c>
      <c r="F12" s="86">
        <f>IF(F11=0,0,F11/F9)</f>
        <v>0.7565742714996446</v>
      </c>
      <c r="G12" s="27">
        <f>IF(G11=0,0,G11/G9)</f>
        <v>0.629512349588347</v>
      </c>
      <c r="H12" s="87">
        <f>IF(H11=0,0,H11/H9)</f>
        <v>0.6564574855429428</v>
      </c>
      <c r="I12" s="11"/>
      <c r="J12" s="155"/>
      <c r="K12" s="157" t="s">
        <v>149</v>
      </c>
      <c r="L12" s="145" t="s">
        <v>58</v>
      </c>
      <c r="M12" s="146"/>
      <c r="N12" s="17"/>
      <c r="O12" s="19">
        <v>43856</v>
      </c>
      <c r="P12" s="19">
        <v>47277</v>
      </c>
      <c r="Q12" s="20">
        <v>59937</v>
      </c>
    </row>
    <row r="13" spans="1:17" ht="26.25" customHeight="1">
      <c r="A13" s="155"/>
      <c r="B13" s="145" t="s">
        <v>4</v>
      </c>
      <c r="C13" s="146"/>
      <c r="D13" s="146"/>
      <c r="E13" s="17"/>
      <c r="F13" s="89">
        <v>267</v>
      </c>
      <c r="G13" s="31">
        <v>267</v>
      </c>
      <c r="H13" s="90">
        <v>267</v>
      </c>
      <c r="I13" s="11"/>
      <c r="J13" s="155"/>
      <c r="K13" s="158"/>
      <c r="L13" s="157" t="s">
        <v>150</v>
      </c>
      <c r="M13" s="16" t="s">
        <v>33</v>
      </c>
      <c r="N13" s="17"/>
      <c r="O13" s="19">
        <v>10928</v>
      </c>
      <c r="P13" s="19">
        <v>11480</v>
      </c>
      <c r="Q13" s="20">
        <v>12434</v>
      </c>
    </row>
    <row r="14" spans="1:17" ht="26.25" customHeight="1">
      <c r="A14" s="155"/>
      <c r="B14" s="145" t="s">
        <v>5</v>
      </c>
      <c r="C14" s="146"/>
      <c r="D14" s="146"/>
      <c r="E14" s="17"/>
      <c r="F14" s="31">
        <v>136</v>
      </c>
      <c r="G14" s="30">
        <v>234</v>
      </c>
      <c r="H14" s="90">
        <v>234</v>
      </c>
      <c r="I14" s="11"/>
      <c r="J14" s="155"/>
      <c r="K14" s="158"/>
      <c r="L14" s="159"/>
      <c r="M14" s="16" t="s">
        <v>37</v>
      </c>
      <c r="N14" s="17"/>
      <c r="O14" s="82"/>
      <c r="P14" s="19"/>
      <c r="Q14" s="20"/>
    </row>
    <row r="15" spans="1:17" ht="26.25" customHeight="1" thickBot="1">
      <c r="A15" s="156"/>
      <c r="B15" s="160" t="s">
        <v>103</v>
      </c>
      <c r="C15" s="161"/>
      <c r="D15" s="161"/>
      <c r="E15" s="34"/>
      <c r="F15" s="36">
        <v>136</v>
      </c>
      <c r="G15" s="35">
        <v>234</v>
      </c>
      <c r="H15" s="92">
        <v>234</v>
      </c>
      <c r="I15" s="11"/>
      <c r="J15" s="155"/>
      <c r="K15" s="159"/>
      <c r="L15" s="162" t="s">
        <v>38</v>
      </c>
      <c r="M15" s="163"/>
      <c r="N15" s="29"/>
      <c r="O15" s="82">
        <v>72225</v>
      </c>
      <c r="P15" s="19">
        <v>78497</v>
      </c>
      <c r="Q15" s="83">
        <v>78045</v>
      </c>
    </row>
    <row r="16" spans="1:17" ht="26.25" customHeight="1" thickBot="1">
      <c r="A16" s="166" t="s">
        <v>44</v>
      </c>
      <c r="B16" s="169" t="s">
        <v>6</v>
      </c>
      <c r="C16" s="144"/>
      <c r="D16" s="144"/>
      <c r="E16" s="12"/>
      <c r="F16" s="22">
        <v>11830845</v>
      </c>
      <c r="G16" s="21">
        <v>11980567</v>
      </c>
      <c r="H16" s="85">
        <v>11988206</v>
      </c>
      <c r="I16" s="11"/>
      <c r="J16" s="156"/>
      <c r="K16" s="160" t="s">
        <v>73</v>
      </c>
      <c r="L16" s="161"/>
      <c r="M16" s="161"/>
      <c r="N16" s="34" t="s">
        <v>151</v>
      </c>
      <c r="O16" s="94">
        <f>O5-O11</f>
        <v>16652</v>
      </c>
      <c r="P16" s="39">
        <f>P5-P11</f>
        <v>79420</v>
      </c>
      <c r="Q16" s="68">
        <f>Q5-Q11</f>
        <v>80038</v>
      </c>
    </row>
    <row r="17" spans="1:17" ht="26.25" customHeight="1">
      <c r="A17" s="167"/>
      <c r="B17" s="135" t="s">
        <v>7</v>
      </c>
      <c r="C17" s="145" t="s">
        <v>8</v>
      </c>
      <c r="D17" s="146"/>
      <c r="E17" s="17"/>
      <c r="F17" s="1">
        <v>4147465</v>
      </c>
      <c r="G17" s="24">
        <v>4187865</v>
      </c>
      <c r="H17" s="76">
        <v>4187865</v>
      </c>
      <c r="I17" s="11"/>
      <c r="J17" s="154" t="s">
        <v>75</v>
      </c>
      <c r="K17" s="164" t="s">
        <v>76</v>
      </c>
      <c r="L17" s="165"/>
      <c r="M17" s="165"/>
      <c r="N17" s="12" t="s">
        <v>152</v>
      </c>
      <c r="O17" s="81">
        <v>1060169</v>
      </c>
      <c r="P17" s="42">
        <v>176640</v>
      </c>
      <c r="Q17" s="15">
        <v>33350</v>
      </c>
    </row>
    <row r="18" spans="1:17" ht="26.25" customHeight="1">
      <c r="A18" s="167"/>
      <c r="B18" s="135"/>
      <c r="C18" s="145" t="s">
        <v>9</v>
      </c>
      <c r="D18" s="146"/>
      <c r="E18" s="17"/>
      <c r="F18" s="1">
        <v>4488800</v>
      </c>
      <c r="G18" s="24">
        <v>4536600</v>
      </c>
      <c r="H18" s="76">
        <v>4536600</v>
      </c>
      <c r="I18" s="11"/>
      <c r="J18" s="155"/>
      <c r="K18" s="157" t="s">
        <v>150</v>
      </c>
      <c r="L18" s="145" t="s">
        <v>92</v>
      </c>
      <c r="M18" s="146"/>
      <c r="N18" s="17"/>
      <c r="O18" s="82">
        <v>382600</v>
      </c>
      <c r="P18" s="19">
        <v>47800</v>
      </c>
      <c r="Q18" s="83"/>
    </row>
    <row r="19" spans="1:17" ht="26.25" customHeight="1">
      <c r="A19" s="167"/>
      <c r="B19" s="135"/>
      <c r="C19" s="145" t="s">
        <v>10</v>
      </c>
      <c r="D19" s="146"/>
      <c r="E19" s="17"/>
      <c r="F19" s="1">
        <v>706670</v>
      </c>
      <c r="G19" s="24">
        <v>740740</v>
      </c>
      <c r="H19" s="76">
        <v>748796</v>
      </c>
      <c r="I19" s="11"/>
      <c r="J19" s="155"/>
      <c r="K19" s="159"/>
      <c r="L19" s="145" t="s">
        <v>71</v>
      </c>
      <c r="M19" s="146"/>
      <c r="N19" s="17"/>
      <c r="O19" s="88">
        <v>119916</v>
      </c>
      <c r="P19" s="19">
        <v>46371</v>
      </c>
      <c r="Q19" s="83">
        <v>25295</v>
      </c>
    </row>
    <row r="20" spans="1:17" ht="26.25" customHeight="1">
      <c r="A20" s="167"/>
      <c r="B20" s="135"/>
      <c r="C20" s="145" t="s">
        <v>11</v>
      </c>
      <c r="D20" s="146"/>
      <c r="E20" s="17"/>
      <c r="F20" s="1">
        <v>2487910</v>
      </c>
      <c r="G20" s="24">
        <v>2515362</v>
      </c>
      <c r="H20" s="76">
        <v>2514945</v>
      </c>
      <c r="I20" s="11"/>
      <c r="J20" s="155"/>
      <c r="K20" s="145" t="s">
        <v>78</v>
      </c>
      <c r="L20" s="146"/>
      <c r="M20" s="146"/>
      <c r="N20" s="44" t="s">
        <v>153</v>
      </c>
      <c r="O20" s="82">
        <v>1078324</v>
      </c>
      <c r="P20" s="19">
        <v>260165</v>
      </c>
      <c r="Q20" s="83">
        <v>116982</v>
      </c>
    </row>
    <row r="21" spans="1:17" ht="26.25" customHeight="1" thickBot="1">
      <c r="A21" s="168"/>
      <c r="B21" s="160" t="s">
        <v>12</v>
      </c>
      <c r="C21" s="161"/>
      <c r="D21" s="161"/>
      <c r="E21" s="34"/>
      <c r="F21" s="95">
        <v>7887872</v>
      </c>
      <c r="G21" s="39">
        <v>7968672</v>
      </c>
      <c r="H21" s="68">
        <v>7968672</v>
      </c>
      <c r="I21" s="11"/>
      <c r="J21" s="155"/>
      <c r="K21" s="157" t="s">
        <v>154</v>
      </c>
      <c r="L21" s="145" t="s">
        <v>80</v>
      </c>
      <c r="M21" s="146"/>
      <c r="N21" s="17"/>
      <c r="O21" s="82">
        <v>977202</v>
      </c>
      <c r="P21" s="19">
        <v>149722</v>
      </c>
      <c r="Q21" s="83">
        <v>7639</v>
      </c>
    </row>
    <row r="22" spans="1:17" ht="26.25" customHeight="1">
      <c r="A22" s="154" t="s">
        <v>45</v>
      </c>
      <c r="B22" s="169" t="s">
        <v>67</v>
      </c>
      <c r="C22" s="144"/>
      <c r="D22" s="144"/>
      <c r="E22" s="12"/>
      <c r="F22" s="96">
        <v>80</v>
      </c>
      <c r="G22" s="46">
        <v>80</v>
      </c>
      <c r="H22" s="97">
        <v>80</v>
      </c>
      <c r="I22" s="11"/>
      <c r="J22" s="155"/>
      <c r="K22" s="158"/>
      <c r="L22" s="48" t="s">
        <v>150</v>
      </c>
      <c r="M22" s="16" t="s">
        <v>101</v>
      </c>
      <c r="N22" s="17"/>
      <c r="O22" s="82"/>
      <c r="P22" s="19"/>
      <c r="Q22" s="83"/>
    </row>
    <row r="23" spans="1:17" ht="26.25" customHeight="1">
      <c r="A23" s="155"/>
      <c r="B23" s="145" t="s">
        <v>13</v>
      </c>
      <c r="C23" s="146"/>
      <c r="D23" s="146"/>
      <c r="E23" s="17"/>
      <c r="F23" s="98" t="s">
        <v>132</v>
      </c>
      <c r="G23" s="79" t="s">
        <v>132</v>
      </c>
      <c r="H23" s="99" t="s">
        <v>132</v>
      </c>
      <c r="I23" s="11"/>
      <c r="J23" s="155"/>
      <c r="K23" s="159"/>
      <c r="L23" s="145" t="s">
        <v>81</v>
      </c>
      <c r="M23" s="146"/>
      <c r="N23" s="17" t="s">
        <v>155</v>
      </c>
      <c r="O23" s="82">
        <v>101122</v>
      </c>
      <c r="P23" s="19">
        <v>110443</v>
      </c>
      <c r="Q23" s="83">
        <v>109343</v>
      </c>
    </row>
    <row r="24" spans="1:17" ht="26.25" customHeight="1" thickBot="1">
      <c r="A24" s="155"/>
      <c r="B24" s="145" t="s">
        <v>122</v>
      </c>
      <c r="C24" s="146"/>
      <c r="D24" s="146"/>
      <c r="E24" s="17"/>
      <c r="F24" s="98"/>
      <c r="G24" s="79"/>
      <c r="H24" s="99"/>
      <c r="I24" s="11"/>
      <c r="J24" s="156"/>
      <c r="K24" s="160" t="s">
        <v>83</v>
      </c>
      <c r="L24" s="161"/>
      <c r="M24" s="161"/>
      <c r="N24" s="34" t="s">
        <v>156</v>
      </c>
      <c r="O24" s="95">
        <f>O17-O20</f>
        <v>-18155</v>
      </c>
      <c r="P24" s="39">
        <f>P17-P20</f>
        <v>-83525</v>
      </c>
      <c r="Q24" s="68">
        <f>Q17-Q20</f>
        <v>-83632</v>
      </c>
    </row>
    <row r="25" spans="1:17" ht="26.25" customHeight="1" thickBot="1">
      <c r="A25" s="155"/>
      <c r="B25" s="145" t="s">
        <v>14</v>
      </c>
      <c r="C25" s="146"/>
      <c r="D25" s="146"/>
      <c r="E25" s="17"/>
      <c r="F25" s="98" t="s">
        <v>168</v>
      </c>
      <c r="G25" s="79" t="s">
        <v>168</v>
      </c>
      <c r="H25" s="99" t="s">
        <v>168</v>
      </c>
      <c r="I25" s="11"/>
      <c r="J25" s="151" t="s">
        <v>85</v>
      </c>
      <c r="K25" s="152"/>
      <c r="L25" s="152"/>
      <c r="M25" s="152"/>
      <c r="N25" s="7" t="s">
        <v>157</v>
      </c>
      <c r="O25" s="100">
        <f>O16+O24</f>
        <v>-1503</v>
      </c>
      <c r="P25" s="51">
        <f>P16+P24</f>
        <v>-4105</v>
      </c>
      <c r="Q25" s="101">
        <f>Q16+Q24</f>
        <v>-3594</v>
      </c>
    </row>
    <row r="26" spans="1:17" ht="26.25" customHeight="1" thickBot="1">
      <c r="A26" s="155"/>
      <c r="B26" s="145" t="s">
        <v>15</v>
      </c>
      <c r="C26" s="146"/>
      <c r="D26" s="146"/>
      <c r="E26" s="17"/>
      <c r="F26" s="1">
        <v>3</v>
      </c>
      <c r="G26" s="24">
        <v>4</v>
      </c>
      <c r="H26" s="76">
        <v>4</v>
      </c>
      <c r="I26" s="11"/>
      <c r="J26" s="151" t="s">
        <v>40</v>
      </c>
      <c r="K26" s="152"/>
      <c r="L26" s="152"/>
      <c r="M26" s="152"/>
      <c r="N26" s="7" t="s">
        <v>53</v>
      </c>
      <c r="O26" s="63"/>
      <c r="P26" s="54"/>
      <c r="Q26" s="102"/>
    </row>
    <row r="27" spans="1:17" ht="26.25" customHeight="1" thickBot="1">
      <c r="A27" s="155"/>
      <c r="B27" s="178" t="s">
        <v>16</v>
      </c>
      <c r="C27" s="179"/>
      <c r="D27" s="16" t="s">
        <v>59</v>
      </c>
      <c r="E27" s="17"/>
      <c r="F27" s="89">
        <v>1439</v>
      </c>
      <c r="G27" s="31">
        <v>1953</v>
      </c>
      <c r="H27" s="90">
        <v>1953</v>
      </c>
      <c r="I27" s="11"/>
      <c r="J27" s="151" t="s">
        <v>86</v>
      </c>
      <c r="K27" s="152"/>
      <c r="L27" s="152"/>
      <c r="M27" s="152"/>
      <c r="N27" s="7" t="s">
        <v>158</v>
      </c>
      <c r="O27" s="54">
        <v>16261</v>
      </c>
      <c r="P27" s="53">
        <v>14758</v>
      </c>
      <c r="Q27" s="102">
        <v>10653</v>
      </c>
    </row>
    <row r="28" spans="1:17" ht="26.25" customHeight="1" thickBot="1">
      <c r="A28" s="155"/>
      <c r="B28" s="178"/>
      <c r="C28" s="179"/>
      <c r="D28" s="16" t="s">
        <v>60</v>
      </c>
      <c r="E28" s="17"/>
      <c r="F28" s="89"/>
      <c r="G28" s="31"/>
      <c r="H28" s="90"/>
      <c r="I28" s="11"/>
      <c r="J28" s="151" t="s">
        <v>87</v>
      </c>
      <c r="K28" s="152"/>
      <c r="L28" s="152"/>
      <c r="M28" s="152"/>
      <c r="N28" s="7" t="s">
        <v>159</v>
      </c>
      <c r="O28" s="63"/>
      <c r="P28" s="54"/>
      <c r="Q28" s="102"/>
    </row>
    <row r="29" spans="1:17" ht="26.25" customHeight="1" thickBot="1">
      <c r="A29" s="155"/>
      <c r="B29" s="178" t="s">
        <v>17</v>
      </c>
      <c r="C29" s="179"/>
      <c r="D29" s="16" t="s">
        <v>59</v>
      </c>
      <c r="E29" s="17"/>
      <c r="F29" s="89">
        <v>839</v>
      </c>
      <c r="G29" s="31">
        <v>1297</v>
      </c>
      <c r="H29" s="90">
        <v>1665</v>
      </c>
      <c r="I29" s="11"/>
      <c r="J29" s="151" t="s">
        <v>88</v>
      </c>
      <c r="K29" s="152"/>
      <c r="L29" s="152"/>
      <c r="M29" s="152"/>
      <c r="N29" s="7" t="s">
        <v>160</v>
      </c>
      <c r="O29" s="100">
        <f>O25-O26+O27-O28</f>
        <v>14758</v>
      </c>
      <c r="P29" s="51">
        <f>P25-P26+P27-P28</f>
        <v>10653</v>
      </c>
      <c r="Q29" s="101">
        <f>Q25-Q26+Q27-Q28</f>
        <v>7059</v>
      </c>
    </row>
    <row r="30" spans="1:17" ht="26.25" customHeight="1" thickBot="1">
      <c r="A30" s="155"/>
      <c r="B30" s="178"/>
      <c r="C30" s="179"/>
      <c r="D30" s="16" t="s">
        <v>60</v>
      </c>
      <c r="E30" s="17"/>
      <c r="F30" s="89"/>
      <c r="G30" s="31"/>
      <c r="H30" s="90"/>
      <c r="I30" s="11"/>
      <c r="J30" s="151" t="s">
        <v>89</v>
      </c>
      <c r="K30" s="152"/>
      <c r="L30" s="152"/>
      <c r="M30" s="152"/>
      <c r="N30" s="7" t="s">
        <v>161</v>
      </c>
      <c r="O30" s="63"/>
      <c r="P30" s="54"/>
      <c r="Q30" s="102"/>
    </row>
    <row r="31" spans="1:17" ht="26.25" customHeight="1" thickBot="1">
      <c r="A31" s="155"/>
      <c r="B31" s="176" t="s">
        <v>61</v>
      </c>
      <c r="C31" s="177"/>
      <c r="D31" s="177"/>
      <c r="E31" s="17"/>
      <c r="F31" s="89">
        <v>194</v>
      </c>
      <c r="G31" s="31">
        <v>193</v>
      </c>
      <c r="H31" s="90">
        <v>223</v>
      </c>
      <c r="I31" s="11"/>
      <c r="J31" s="151" t="s">
        <v>90</v>
      </c>
      <c r="K31" s="152"/>
      <c r="L31" s="152"/>
      <c r="M31" s="152"/>
      <c r="N31" s="7" t="s">
        <v>162</v>
      </c>
      <c r="O31" s="100">
        <f>O29-O30</f>
        <v>14758</v>
      </c>
      <c r="P31" s="51">
        <f>P29-P30</f>
        <v>10653</v>
      </c>
      <c r="Q31" s="101">
        <f>Q29-Q30</f>
        <v>7059</v>
      </c>
    </row>
    <row r="32" spans="1:17" ht="26.25" customHeight="1" thickBot="1">
      <c r="A32" s="155"/>
      <c r="B32" s="145" t="s">
        <v>116</v>
      </c>
      <c r="C32" s="146"/>
      <c r="D32" s="146"/>
      <c r="E32" s="17"/>
      <c r="F32" s="89">
        <v>213525</v>
      </c>
      <c r="G32" s="31">
        <v>285155</v>
      </c>
      <c r="H32" s="90">
        <v>318683</v>
      </c>
      <c r="I32" s="11"/>
      <c r="J32" s="151" t="s">
        <v>120</v>
      </c>
      <c r="K32" s="152"/>
      <c r="L32" s="152"/>
      <c r="M32" s="152"/>
      <c r="N32" s="7"/>
      <c r="O32" s="103">
        <f>IF(O5=0,0,O5/(O11+O23))</f>
        <v>0.6111011358038333</v>
      </c>
      <c r="P32" s="60">
        <f>IF(P5=0,0,P5/(P11+P23))</f>
        <v>0.8686673694103303</v>
      </c>
      <c r="Q32" s="61">
        <f>IF(Q5=0,0,Q5/(Q11+Q23))</f>
        <v>0.8816179619141493</v>
      </c>
    </row>
    <row r="33" spans="1:17" ht="26.25" customHeight="1" thickBot="1">
      <c r="A33" s="155"/>
      <c r="B33" s="135" t="s">
        <v>100</v>
      </c>
      <c r="C33" s="145" t="s">
        <v>117</v>
      </c>
      <c r="D33" s="146"/>
      <c r="E33" s="17"/>
      <c r="F33" s="89"/>
      <c r="G33" s="31"/>
      <c r="H33" s="90"/>
      <c r="I33" s="11"/>
      <c r="J33" s="151" t="s">
        <v>121</v>
      </c>
      <c r="K33" s="152"/>
      <c r="L33" s="152"/>
      <c r="M33" s="152"/>
      <c r="N33" s="7"/>
      <c r="O33" s="103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155"/>
      <c r="B34" s="135"/>
      <c r="C34" s="145" t="s">
        <v>118</v>
      </c>
      <c r="D34" s="146"/>
      <c r="E34" s="17" t="s">
        <v>163</v>
      </c>
      <c r="F34" s="89">
        <v>213525</v>
      </c>
      <c r="G34" s="31">
        <v>285155</v>
      </c>
      <c r="H34" s="90">
        <v>318683</v>
      </c>
      <c r="I34" s="11"/>
      <c r="J34" s="151" t="s">
        <v>99</v>
      </c>
      <c r="K34" s="152"/>
      <c r="L34" s="152"/>
      <c r="M34" s="152"/>
      <c r="N34" s="7"/>
      <c r="O34" s="54">
        <v>213000</v>
      </c>
      <c r="P34" s="53">
        <v>205000</v>
      </c>
      <c r="Q34" s="102">
        <v>204000</v>
      </c>
    </row>
    <row r="35" spans="1:17" ht="26.25" customHeight="1" thickBot="1">
      <c r="A35" s="155"/>
      <c r="B35" s="145" t="s">
        <v>119</v>
      </c>
      <c r="C35" s="146"/>
      <c r="D35" s="146"/>
      <c r="E35" s="17" t="s">
        <v>164</v>
      </c>
      <c r="F35" s="89">
        <v>187818</v>
      </c>
      <c r="G35" s="31">
        <v>242593</v>
      </c>
      <c r="H35" s="90">
        <v>282116</v>
      </c>
      <c r="I35" s="11"/>
      <c r="J35" s="147" t="s">
        <v>165</v>
      </c>
      <c r="K35" s="148"/>
      <c r="L35" s="149" t="s">
        <v>39</v>
      </c>
      <c r="M35" s="150"/>
      <c r="N35" s="7"/>
      <c r="O35" s="54">
        <v>119345</v>
      </c>
      <c r="P35" s="53">
        <v>188940</v>
      </c>
      <c r="Q35" s="102">
        <v>187388</v>
      </c>
    </row>
    <row r="36" spans="1:17" ht="26.25" customHeight="1" thickBot="1">
      <c r="A36" s="156"/>
      <c r="B36" s="160" t="s">
        <v>18</v>
      </c>
      <c r="C36" s="161"/>
      <c r="D36" s="161"/>
      <c r="E36" s="34"/>
      <c r="F36" s="104">
        <f>IF(F35=0,0,F35/F34)</f>
        <v>0.8796066034422199</v>
      </c>
      <c r="G36" s="65">
        <f>IF(G35=0,0,G35/G34)</f>
        <v>0.850740825165261</v>
      </c>
      <c r="H36" s="105">
        <f>IF(H35=0,0,H35/H34)</f>
        <v>0.8852558812362128</v>
      </c>
      <c r="I36" s="11"/>
      <c r="J36" s="151" t="s">
        <v>102</v>
      </c>
      <c r="K36" s="152"/>
      <c r="L36" s="152"/>
      <c r="M36" s="152"/>
      <c r="N36" s="7"/>
      <c r="O36" s="54">
        <v>3991511</v>
      </c>
      <c r="P36" s="54">
        <v>3928868</v>
      </c>
      <c r="Q36" s="55">
        <v>3819525</v>
      </c>
    </row>
    <row r="37" spans="1:17" ht="26.25" customHeight="1">
      <c r="A37" s="166" t="s">
        <v>46</v>
      </c>
      <c r="B37" s="169" t="s">
        <v>19</v>
      </c>
      <c r="C37" s="144"/>
      <c r="D37" s="144"/>
      <c r="E37" s="12"/>
      <c r="F37" s="93"/>
      <c r="G37" s="22"/>
      <c r="H37" s="85"/>
      <c r="I37" s="11"/>
      <c r="J37" s="67"/>
      <c r="K37" s="67"/>
      <c r="L37" s="67"/>
      <c r="M37" s="67"/>
      <c r="N37" s="67"/>
      <c r="O37" s="67"/>
      <c r="P37" s="67"/>
      <c r="Q37" s="67"/>
    </row>
    <row r="38" spans="1:9" ht="26.25" customHeight="1">
      <c r="A38" s="167"/>
      <c r="B38" s="145" t="s">
        <v>20</v>
      </c>
      <c r="C38" s="146"/>
      <c r="D38" s="146"/>
      <c r="E38" s="17"/>
      <c r="F38" s="1">
        <v>97858</v>
      </c>
      <c r="G38" s="24">
        <v>47277</v>
      </c>
      <c r="H38" s="76">
        <v>60158</v>
      </c>
      <c r="I38" s="11"/>
    </row>
    <row r="39" spans="1:9" ht="26.25" customHeight="1">
      <c r="A39" s="167"/>
      <c r="B39" s="135" t="s">
        <v>166</v>
      </c>
      <c r="C39" s="145" t="s">
        <v>21</v>
      </c>
      <c r="D39" s="146"/>
      <c r="E39" s="17"/>
      <c r="F39" s="1">
        <v>43856</v>
      </c>
      <c r="G39" s="24">
        <v>47277</v>
      </c>
      <c r="H39" s="76">
        <v>60158</v>
      </c>
      <c r="I39" s="11"/>
    </row>
    <row r="40" spans="1:9" ht="26.25" customHeight="1">
      <c r="A40" s="167"/>
      <c r="B40" s="135"/>
      <c r="C40" s="145" t="s">
        <v>22</v>
      </c>
      <c r="D40" s="146"/>
      <c r="E40" s="17"/>
      <c r="F40" s="1">
        <v>54002</v>
      </c>
      <c r="G40" s="24"/>
      <c r="H40" s="76">
        <v>0</v>
      </c>
      <c r="I40" s="11"/>
    </row>
    <row r="41" spans="1:9" ht="26.25" customHeight="1">
      <c r="A41" s="167"/>
      <c r="B41" s="145" t="s">
        <v>23</v>
      </c>
      <c r="C41" s="146"/>
      <c r="D41" s="146"/>
      <c r="E41" s="17"/>
      <c r="F41" s="1">
        <v>119345</v>
      </c>
      <c r="G41" s="24">
        <v>188940</v>
      </c>
      <c r="H41" s="76">
        <v>187388</v>
      </c>
      <c r="I41" s="11"/>
    </row>
    <row r="42" spans="1:9" ht="26.25" customHeight="1" thickBot="1">
      <c r="A42" s="168"/>
      <c r="B42" s="160" t="s">
        <v>24</v>
      </c>
      <c r="C42" s="161"/>
      <c r="D42" s="161"/>
      <c r="E42" s="34"/>
      <c r="F42" s="95">
        <f>F37+F38+F41</f>
        <v>217203</v>
      </c>
      <c r="G42" s="39">
        <f>G37+G38+G41</f>
        <v>236217</v>
      </c>
      <c r="H42" s="68">
        <f>H37+H38+H41</f>
        <v>247546</v>
      </c>
      <c r="I42" s="11"/>
    </row>
    <row r="43" spans="1:9" ht="26.25" customHeight="1">
      <c r="A43" s="166" t="s">
        <v>47</v>
      </c>
      <c r="B43" s="173" t="s">
        <v>49</v>
      </c>
      <c r="C43" s="169" t="s">
        <v>25</v>
      </c>
      <c r="D43" s="144"/>
      <c r="E43" s="12"/>
      <c r="F43" s="115" t="s">
        <v>176</v>
      </c>
      <c r="G43" s="116" t="s">
        <v>176</v>
      </c>
      <c r="H43" s="117" t="s">
        <v>176</v>
      </c>
      <c r="I43" s="11"/>
    </row>
    <row r="44" spans="1:9" ht="26.25" customHeight="1">
      <c r="A44" s="167"/>
      <c r="B44" s="174"/>
      <c r="C44" s="145" t="s">
        <v>62</v>
      </c>
      <c r="D44" s="146"/>
      <c r="E44" s="17"/>
      <c r="F44" s="1">
        <v>2467</v>
      </c>
      <c r="G44" s="24">
        <v>2467</v>
      </c>
      <c r="H44" s="76">
        <v>2467</v>
      </c>
      <c r="I44" s="11"/>
    </row>
    <row r="45" spans="1:9" ht="26.25" customHeight="1">
      <c r="A45" s="167"/>
      <c r="B45" s="174"/>
      <c r="C45" s="145" t="s">
        <v>26</v>
      </c>
      <c r="D45" s="146"/>
      <c r="E45" s="17"/>
      <c r="F45" s="107">
        <v>35886</v>
      </c>
      <c r="G45" s="70">
        <v>35886</v>
      </c>
      <c r="H45" s="108">
        <v>35886</v>
      </c>
      <c r="I45" s="11"/>
    </row>
    <row r="46" spans="1:9" ht="26.25" customHeight="1">
      <c r="A46" s="167"/>
      <c r="B46" s="174"/>
      <c r="C46" s="145" t="s">
        <v>63</v>
      </c>
      <c r="D46" s="146"/>
      <c r="E46" s="17"/>
      <c r="F46" s="89">
        <v>138.7</v>
      </c>
      <c r="G46" s="31">
        <v>138.8</v>
      </c>
      <c r="H46" s="90">
        <v>139.4</v>
      </c>
      <c r="I46" s="11"/>
    </row>
    <row r="47" spans="1:9" ht="26.25" customHeight="1">
      <c r="A47" s="167"/>
      <c r="B47" s="174"/>
      <c r="C47" s="145" t="s">
        <v>64</v>
      </c>
      <c r="D47" s="146"/>
      <c r="E47" s="17"/>
      <c r="F47" s="89">
        <v>521</v>
      </c>
      <c r="G47" s="31">
        <v>194.9</v>
      </c>
      <c r="H47" s="90">
        <v>213.2</v>
      </c>
      <c r="I47" s="11"/>
    </row>
    <row r="48" spans="1:9" ht="26.25" customHeight="1">
      <c r="A48" s="167"/>
      <c r="B48" s="174"/>
      <c r="C48" s="135" t="s">
        <v>167</v>
      </c>
      <c r="D48" s="16" t="s">
        <v>65</v>
      </c>
      <c r="E48" s="17"/>
      <c r="F48" s="89">
        <v>233.5</v>
      </c>
      <c r="G48" s="31">
        <v>194.9</v>
      </c>
      <c r="H48" s="90">
        <v>213.2</v>
      </c>
      <c r="I48" s="11"/>
    </row>
    <row r="49" spans="1:9" ht="26.25" customHeight="1">
      <c r="A49" s="167"/>
      <c r="B49" s="175"/>
      <c r="C49" s="135"/>
      <c r="D49" s="16" t="s">
        <v>66</v>
      </c>
      <c r="E49" s="17"/>
      <c r="F49" s="89">
        <v>287.5</v>
      </c>
      <c r="G49" s="31"/>
      <c r="H49" s="90"/>
      <c r="I49" s="11"/>
    </row>
    <row r="50" spans="1:9" ht="26.25" customHeight="1">
      <c r="A50" s="167"/>
      <c r="B50" s="170" t="s">
        <v>42</v>
      </c>
      <c r="C50" s="171"/>
      <c r="D50" s="16" t="s">
        <v>27</v>
      </c>
      <c r="E50" s="17"/>
      <c r="F50" s="89">
        <v>28.9</v>
      </c>
      <c r="G50" s="31">
        <v>10.2</v>
      </c>
      <c r="H50" s="90">
        <v>2.5</v>
      </c>
      <c r="I50" s="11"/>
    </row>
    <row r="51" spans="1:9" ht="26.25" customHeight="1">
      <c r="A51" s="167"/>
      <c r="B51" s="172"/>
      <c r="C51" s="136"/>
      <c r="D51" s="16" t="s">
        <v>129</v>
      </c>
      <c r="E51" s="17"/>
      <c r="F51" s="1">
        <v>500000</v>
      </c>
      <c r="G51" s="24">
        <v>500000</v>
      </c>
      <c r="H51" s="76">
        <v>500000</v>
      </c>
      <c r="I51" s="11"/>
    </row>
    <row r="52" spans="1:9" ht="26.25" customHeight="1" thickBot="1">
      <c r="A52" s="168"/>
      <c r="B52" s="137"/>
      <c r="C52" s="138"/>
      <c r="D52" s="33" t="s">
        <v>28</v>
      </c>
      <c r="E52" s="34"/>
      <c r="F52" s="109">
        <v>34804</v>
      </c>
      <c r="G52" s="73">
        <v>34804</v>
      </c>
      <c r="H52" s="77">
        <v>34804</v>
      </c>
      <c r="I52" s="11"/>
    </row>
    <row r="53" spans="1:9" ht="26.25" customHeight="1">
      <c r="A53" s="166" t="s">
        <v>29</v>
      </c>
      <c r="B53" s="169" t="s">
        <v>30</v>
      </c>
      <c r="C53" s="144"/>
      <c r="D53" s="144"/>
      <c r="E53" s="12"/>
      <c r="F53" s="93">
        <v>2</v>
      </c>
      <c r="G53" s="22">
        <v>2</v>
      </c>
      <c r="H53" s="85">
        <v>2</v>
      </c>
      <c r="I53" s="11"/>
    </row>
    <row r="54" spans="1:9" ht="26.25" customHeight="1">
      <c r="A54" s="167"/>
      <c r="B54" s="145" t="s">
        <v>31</v>
      </c>
      <c r="C54" s="146"/>
      <c r="D54" s="146"/>
      <c r="E54" s="17"/>
      <c r="F54" s="1">
        <v>5</v>
      </c>
      <c r="G54" s="24">
        <v>3</v>
      </c>
      <c r="H54" s="76">
        <v>1</v>
      </c>
      <c r="I54" s="11"/>
    </row>
    <row r="55" spans="1:8" ht="26.25" customHeight="1" thickBot="1">
      <c r="A55" s="168"/>
      <c r="B55" s="160" t="s">
        <v>32</v>
      </c>
      <c r="C55" s="161"/>
      <c r="D55" s="161"/>
      <c r="E55" s="34"/>
      <c r="F55" s="95">
        <f>F53+F54</f>
        <v>7</v>
      </c>
      <c r="G55" s="39">
        <f>G53+G54</f>
        <v>5</v>
      </c>
      <c r="H55" s="68">
        <f>H53+H54</f>
        <v>3</v>
      </c>
    </row>
  </sheetData>
  <sheetProtection/>
  <mergeCells count="96"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C46:D46"/>
    <mergeCell ref="C47:D47"/>
    <mergeCell ref="C48:C49"/>
    <mergeCell ref="B50:C52"/>
    <mergeCell ref="B35:D35"/>
    <mergeCell ref="J35:K35"/>
    <mergeCell ref="L35:M35"/>
    <mergeCell ref="B36:D36"/>
    <mergeCell ref="J36:M36"/>
    <mergeCell ref="A37:A42"/>
    <mergeCell ref="B37:D37"/>
    <mergeCell ref="B38:D38"/>
    <mergeCell ref="B39:B40"/>
    <mergeCell ref="C39:D39"/>
    <mergeCell ref="C40:D40"/>
    <mergeCell ref="B41:D41"/>
    <mergeCell ref="B42:D42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A16:A21"/>
    <mergeCell ref="B16:D16"/>
    <mergeCell ref="K16:M16"/>
    <mergeCell ref="B17:B20"/>
    <mergeCell ref="C17:D17"/>
    <mergeCell ref="J17:J24"/>
    <mergeCell ref="K17:M17"/>
    <mergeCell ref="C19:D19"/>
    <mergeCell ref="L19:M19"/>
    <mergeCell ref="C20:D20"/>
    <mergeCell ref="B15:D15"/>
    <mergeCell ref="B21:D21"/>
    <mergeCell ref="K21:K23"/>
    <mergeCell ref="L21:M21"/>
    <mergeCell ref="K20:M20"/>
    <mergeCell ref="B11:D11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F6:H6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K6:K10"/>
    <mergeCell ref="K11:M11"/>
    <mergeCell ref="A1:Q1"/>
    <mergeCell ref="A4:D4"/>
    <mergeCell ref="J4:M4"/>
    <mergeCell ref="A5:D5"/>
    <mergeCell ref="F5:H5"/>
    <mergeCell ref="J5:J16"/>
    <mergeCell ref="K5:M5"/>
    <mergeCell ref="A6:D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workbookViewId="0" topLeftCell="A1">
      <selection activeCell="K12" sqref="K12:K15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153" t="s">
        <v>131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177</v>
      </c>
      <c r="P3" s="4" t="s">
        <v>0</v>
      </c>
    </row>
    <row r="4" spans="1:17" ht="26.25" customHeight="1" thickBot="1">
      <c r="A4" s="151" t="s">
        <v>50</v>
      </c>
      <c r="B4" s="152"/>
      <c r="C4" s="152"/>
      <c r="D4" s="152"/>
      <c r="E4" s="7"/>
      <c r="F4" s="8" t="s">
        <v>123</v>
      </c>
      <c r="G4" s="9" t="s">
        <v>124</v>
      </c>
      <c r="H4" s="10" t="s">
        <v>130</v>
      </c>
      <c r="I4" s="11"/>
      <c r="J4" s="151" t="s">
        <v>50</v>
      </c>
      <c r="K4" s="152"/>
      <c r="L4" s="152"/>
      <c r="M4" s="152"/>
      <c r="N4" s="7"/>
      <c r="O4" s="8" t="s">
        <v>123</v>
      </c>
      <c r="P4" s="9" t="s">
        <v>124</v>
      </c>
      <c r="Q4" s="10" t="s">
        <v>130</v>
      </c>
    </row>
    <row r="5" spans="1:17" ht="26.25" customHeight="1" thickBot="1">
      <c r="A5" s="151" t="s">
        <v>1</v>
      </c>
      <c r="B5" s="152"/>
      <c r="C5" s="152"/>
      <c r="D5" s="152"/>
      <c r="E5" s="7"/>
      <c r="F5" s="180">
        <v>35156</v>
      </c>
      <c r="G5" s="181"/>
      <c r="H5" s="182"/>
      <c r="I5" s="11"/>
      <c r="J5" s="154" t="s">
        <v>48</v>
      </c>
      <c r="K5" s="144" t="s">
        <v>69</v>
      </c>
      <c r="L5" s="144"/>
      <c r="M5" s="144"/>
      <c r="N5" s="12" t="s">
        <v>139</v>
      </c>
      <c r="O5" s="81">
        <v>39890</v>
      </c>
      <c r="P5" s="42">
        <v>35630</v>
      </c>
      <c r="Q5" s="15">
        <v>34697</v>
      </c>
    </row>
    <row r="6" spans="1:17" ht="26.25" customHeight="1" thickBot="1">
      <c r="A6" s="151" t="s">
        <v>91</v>
      </c>
      <c r="B6" s="152"/>
      <c r="C6" s="152"/>
      <c r="D6" s="152"/>
      <c r="E6" s="7"/>
      <c r="F6" s="180">
        <v>35921</v>
      </c>
      <c r="G6" s="181"/>
      <c r="H6" s="182"/>
      <c r="I6" s="11"/>
      <c r="J6" s="155"/>
      <c r="K6" s="157" t="s">
        <v>140</v>
      </c>
      <c r="L6" s="145" t="s">
        <v>57</v>
      </c>
      <c r="M6" s="146"/>
      <c r="N6" s="17" t="s">
        <v>141</v>
      </c>
      <c r="O6" s="82">
        <v>14532</v>
      </c>
      <c r="P6" s="19">
        <v>14751</v>
      </c>
      <c r="Q6" s="83">
        <v>15011</v>
      </c>
    </row>
    <row r="7" spans="1:17" ht="26.25" customHeight="1">
      <c r="A7" s="154" t="s">
        <v>43</v>
      </c>
      <c r="B7" s="169" t="s">
        <v>54</v>
      </c>
      <c r="C7" s="144"/>
      <c r="D7" s="144"/>
      <c r="E7" s="12" t="s">
        <v>142</v>
      </c>
      <c r="F7" s="84">
        <v>70376</v>
      </c>
      <c r="G7" s="22">
        <v>70138</v>
      </c>
      <c r="H7" s="85">
        <v>69749</v>
      </c>
      <c r="I7" s="11"/>
      <c r="J7" s="155"/>
      <c r="K7" s="158"/>
      <c r="L7" s="157" t="s">
        <v>143</v>
      </c>
      <c r="M7" s="16" t="s">
        <v>34</v>
      </c>
      <c r="N7" s="17"/>
      <c r="O7" s="82">
        <v>14532</v>
      </c>
      <c r="P7" s="19">
        <v>14751</v>
      </c>
      <c r="Q7" s="83">
        <v>15011</v>
      </c>
    </row>
    <row r="8" spans="1:17" ht="26.25" customHeight="1">
      <c r="A8" s="155"/>
      <c r="B8" s="145" t="s">
        <v>2</v>
      </c>
      <c r="C8" s="146"/>
      <c r="D8" s="146"/>
      <c r="E8" s="17"/>
      <c r="F8" s="1">
        <v>1808</v>
      </c>
      <c r="G8" s="24">
        <v>1825</v>
      </c>
      <c r="H8" s="76">
        <v>1852</v>
      </c>
      <c r="I8" s="25"/>
      <c r="J8" s="155"/>
      <c r="K8" s="158"/>
      <c r="L8" s="158"/>
      <c r="M8" s="16" t="s">
        <v>35</v>
      </c>
      <c r="N8" s="17"/>
      <c r="O8" s="82"/>
      <c r="P8" s="19"/>
      <c r="Q8" s="83"/>
    </row>
    <row r="9" spans="1:17" ht="26.25" customHeight="1">
      <c r="A9" s="155"/>
      <c r="B9" s="145" t="s">
        <v>55</v>
      </c>
      <c r="C9" s="146"/>
      <c r="D9" s="146"/>
      <c r="E9" s="17" t="s">
        <v>144</v>
      </c>
      <c r="F9" s="1">
        <v>1808</v>
      </c>
      <c r="G9" s="24">
        <v>1825</v>
      </c>
      <c r="H9" s="76">
        <v>1852</v>
      </c>
      <c r="I9" s="11"/>
      <c r="J9" s="155"/>
      <c r="K9" s="158"/>
      <c r="L9" s="159"/>
      <c r="M9" s="16" t="s">
        <v>36</v>
      </c>
      <c r="N9" s="17" t="s">
        <v>145</v>
      </c>
      <c r="O9" s="82"/>
      <c r="P9" s="19"/>
      <c r="Q9" s="83"/>
    </row>
    <row r="10" spans="1:17" ht="26.25" customHeight="1">
      <c r="A10" s="155"/>
      <c r="B10" s="145" t="s">
        <v>56</v>
      </c>
      <c r="C10" s="146"/>
      <c r="D10" s="146"/>
      <c r="E10" s="17" t="s">
        <v>52</v>
      </c>
      <c r="F10" s="86">
        <f>IF(F9=0,0,F9/F7)</f>
        <v>0.02569057633284074</v>
      </c>
      <c r="G10" s="27">
        <f>IF(G9=0,0,G9/G7)</f>
        <v>0.02602013174028344</v>
      </c>
      <c r="H10" s="87">
        <f>IF(H9=0,0,H9/H7)</f>
        <v>0.026552352005046666</v>
      </c>
      <c r="I10" s="11"/>
      <c r="J10" s="155"/>
      <c r="K10" s="159"/>
      <c r="L10" s="162" t="s">
        <v>71</v>
      </c>
      <c r="M10" s="163"/>
      <c r="N10" s="29"/>
      <c r="O10" s="82">
        <v>25358</v>
      </c>
      <c r="P10" s="19">
        <v>20879</v>
      </c>
      <c r="Q10" s="83">
        <v>19686</v>
      </c>
    </row>
    <row r="11" spans="1:17" ht="26.25" customHeight="1">
      <c r="A11" s="155"/>
      <c r="B11" s="145" t="s">
        <v>3</v>
      </c>
      <c r="C11" s="146"/>
      <c r="D11" s="146"/>
      <c r="E11" s="17" t="s">
        <v>146</v>
      </c>
      <c r="F11" s="1">
        <v>1152</v>
      </c>
      <c r="G11" s="24">
        <v>1173</v>
      </c>
      <c r="H11" s="76">
        <v>1205</v>
      </c>
      <c r="I11" s="11"/>
      <c r="J11" s="155"/>
      <c r="K11" s="146" t="s">
        <v>72</v>
      </c>
      <c r="L11" s="146"/>
      <c r="M11" s="146"/>
      <c r="N11" s="17" t="s">
        <v>179</v>
      </c>
      <c r="O11" s="88">
        <v>29419</v>
      </c>
      <c r="P11" s="19">
        <v>29737</v>
      </c>
      <c r="Q11" s="83">
        <v>28472</v>
      </c>
    </row>
    <row r="12" spans="1:17" ht="26.25" customHeight="1">
      <c r="A12" s="155"/>
      <c r="B12" s="145" t="s">
        <v>68</v>
      </c>
      <c r="C12" s="146"/>
      <c r="D12" s="146"/>
      <c r="E12" s="17" t="s">
        <v>148</v>
      </c>
      <c r="F12" s="86">
        <f>IF(F11=0,0,F11/F9)</f>
        <v>0.6371681415929203</v>
      </c>
      <c r="G12" s="27">
        <f>IF(G11=0,0,G11/G9)</f>
        <v>0.6427397260273973</v>
      </c>
      <c r="H12" s="87">
        <f>IF(H11=0,0,H11/H9)</f>
        <v>0.6506479481641468</v>
      </c>
      <c r="I12" s="11"/>
      <c r="J12" s="155"/>
      <c r="K12" s="157" t="s">
        <v>149</v>
      </c>
      <c r="L12" s="145" t="s">
        <v>58</v>
      </c>
      <c r="M12" s="146"/>
      <c r="N12" s="17"/>
      <c r="O12" s="82">
        <v>23222</v>
      </c>
      <c r="P12" s="19">
        <v>23821</v>
      </c>
      <c r="Q12" s="83">
        <v>22837</v>
      </c>
    </row>
    <row r="13" spans="1:17" ht="26.25" customHeight="1">
      <c r="A13" s="155"/>
      <c r="B13" s="145" t="s">
        <v>4</v>
      </c>
      <c r="C13" s="146"/>
      <c r="D13" s="146"/>
      <c r="E13" s="17"/>
      <c r="F13" s="89">
        <v>118</v>
      </c>
      <c r="G13" s="31">
        <v>118</v>
      </c>
      <c r="H13" s="90">
        <v>118</v>
      </c>
      <c r="I13" s="11"/>
      <c r="J13" s="155"/>
      <c r="K13" s="158"/>
      <c r="L13" s="157" t="s">
        <v>150</v>
      </c>
      <c r="M13" s="16" t="s">
        <v>33</v>
      </c>
      <c r="N13" s="17"/>
      <c r="O13" s="82">
        <v>5508</v>
      </c>
      <c r="P13" s="19">
        <v>5645</v>
      </c>
      <c r="Q13" s="83">
        <v>5768</v>
      </c>
    </row>
    <row r="14" spans="1:17" ht="26.25" customHeight="1">
      <c r="A14" s="155"/>
      <c r="B14" s="145" t="s">
        <v>5</v>
      </c>
      <c r="C14" s="146"/>
      <c r="D14" s="146"/>
      <c r="E14" s="17"/>
      <c r="F14" s="89">
        <v>48</v>
      </c>
      <c r="G14" s="31">
        <v>48</v>
      </c>
      <c r="H14" s="90">
        <v>48</v>
      </c>
      <c r="I14" s="11"/>
      <c r="J14" s="155"/>
      <c r="K14" s="158"/>
      <c r="L14" s="159"/>
      <c r="M14" s="16" t="s">
        <v>37</v>
      </c>
      <c r="N14" s="17"/>
      <c r="O14" s="82"/>
      <c r="P14" s="19"/>
      <c r="Q14" s="83"/>
    </row>
    <row r="15" spans="1:17" ht="26.25" customHeight="1" thickBot="1">
      <c r="A15" s="156"/>
      <c r="B15" s="160" t="s">
        <v>103</v>
      </c>
      <c r="C15" s="161"/>
      <c r="D15" s="161"/>
      <c r="E15" s="34"/>
      <c r="F15" s="91">
        <v>48</v>
      </c>
      <c r="G15" s="36">
        <v>48</v>
      </c>
      <c r="H15" s="92">
        <v>48</v>
      </c>
      <c r="I15" s="11"/>
      <c r="J15" s="155"/>
      <c r="K15" s="159"/>
      <c r="L15" s="162" t="s">
        <v>38</v>
      </c>
      <c r="M15" s="163"/>
      <c r="N15" s="29"/>
      <c r="O15" s="82">
        <v>6197</v>
      </c>
      <c r="P15" s="19">
        <v>5916</v>
      </c>
      <c r="Q15" s="83">
        <v>5635</v>
      </c>
    </row>
    <row r="16" spans="1:17" ht="26.25" customHeight="1" thickBot="1">
      <c r="A16" s="166" t="s">
        <v>44</v>
      </c>
      <c r="B16" s="169" t="s">
        <v>6</v>
      </c>
      <c r="C16" s="144"/>
      <c r="D16" s="144"/>
      <c r="E16" s="12"/>
      <c r="F16" s="93">
        <v>783444</v>
      </c>
      <c r="G16" s="22">
        <v>783444</v>
      </c>
      <c r="H16" s="85">
        <v>783444</v>
      </c>
      <c r="I16" s="11"/>
      <c r="J16" s="156"/>
      <c r="K16" s="160" t="s">
        <v>73</v>
      </c>
      <c r="L16" s="161"/>
      <c r="M16" s="161"/>
      <c r="N16" s="34" t="s">
        <v>151</v>
      </c>
      <c r="O16" s="94">
        <f>O5-O11</f>
        <v>10471</v>
      </c>
      <c r="P16" s="39">
        <f>P5-P11</f>
        <v>5893</v>
      </c>
      <c r="Q16" s="68">
        <f>Q5-Q11</f>
        <v>6225</v>
      </c>
    </row>
    <row r="17" spans="1:17" ht="26.25" customHeight="1">
      <c r="A17" s="167"/>
      <c r="B17" s="135" t="s">
        <v>7</v>
      </c>
      <c r="C17" s="145" t="s">
        <v>8</v>
      </c>
      <c r="D17" s="146"/>
      <c r="E17" s="17"/>
      <c r="F17" s="1">
        <v>158513</v>
      </c>
      <c r="G17" s="24">
        <v>158513</v>
      </c>
      <c r="H17" s="76">
        <v>158513</v>
      </c>
      <c r="I17" s="11"/>
      <c r="J17" s="154" t="s">
        <v>75</v>
      </c>
      <c r="K17" s="164" t="s">
        <v>76</v>
      </c>
      <c r="L17" s="165"/>
      <c r="M17" s="165"/>
      <c r="N17" s="12" t="s">
        <v>152</v>
      </c>
      <c r="O17" s="81">
        <v>10796</v>
      </c>
      <c r="P17" s="42">
        <v>10109</v>
      </c>
      <c r="Q17" s="15">
        <v>9563</v>
      </c>
    </row>
    <row r="18" spans="1:17" ht="26.25" customHeight="1">
      <c r="A18" s="167"/>
      <c r="B18" s="135"/>
      <c r="C18" s="145" t="s">
        <v>9</v>
      </c>
      <c r="D18" s="146"/>
      <c r="E18" s="17"/>
      <c r="F18" s="1">
        <v>385000</v>
      </c>
      <c r="G18" s="24">
        <v>385000</v>
      </c>
      <c r="H18" s="76">
        <v>385000</v>
      </c>
      <c r="I18" s="11"/>
      <c r="J18" s="155"/>
      <c r="K18" s="157" t="s">
        <v>150</v>
      </c>
      <c r="L18" s="145" t="s">
        <v>92</v>
      </c>
      <c r="M18" s="146"/>
      <c r="N18" s="17"/>
      <c r="O18" s="82"/>
      <c r="P18" s="19"/>
      <c r="Q18" s="83"/>
    </row>
    <row r="19" spans="1:17" ht="26.25" customHeight="1">
      <c r="A19" s="167"/>
      <c r="B19" s="135"/>
      <c r="C19" s="145" t="s">
        <v>10</v>
      </c>
      <c r="D19" s="146"/>
      <c r="E19" s="17"/>
      <c r="F19" s="1">
        <v>188212</v>
      </c>
      <c r="G19" s="24">
        <v>188632</v>
      </c>
      <c r="H19" s="76">
        <v>189472</v>
      </c>
      <c r="I19" s="11"/>
      <c r="J19" s="155"/>
      <c r="K19" s="159"/>
      <c r="L19" s="145" t="s">
        <v>71</v>
      </c>
      <c r="M19" s="146"/>
      <c r="N19" s="17"/>
      <c r="O19" s="88">
        <v>9956</v>
      </c>
      <c r="P19" s="19">
        <v>9689</v>
      </c>
      <c r="Q19" s="83">
        <v>8723</v>
      </c>
    </row>
    <row r="20" spans="1:17" ht="26.25" customHeight="1">
      <c r="A20" s="167"/>
      <c r="B20" s="135"/>
      <c r="C20" s="145" t="s">
        <v>11</v>
      </c>
      <c r="D20" s="146"/>
      <c r="E20" s="17"/>
      <c r="F20" s="1">
        <v>51719</v>
      </c>
      <c r="G20" s="24">
        <v>51299</v>
      </c>
      <c r="H20" s="76">
        <v>50459</v>
      </c>
      <c r="I20" s="11"/>
      <c r="J20" s="155"/>
      <c r="K20" s="145" t="s">
        <v>78</v>
      </c>
      <c r="L20" s="146"/>
      <c r="M20" s="146"/>
      <c r="N20" s="44" t="s">
        <v>153</v>
      </c>
      <c r="O20" s="82">
        <v>16048</v>
      </c>
      <c r="P20" s="19">
        <v>15463</v>
      </c>
      <c r="Q20" s="83">
        <v>15023</v>
      </c>
    </row>
    <row r="21" spans="1:17" ht="26.25" customHeight="1" thickBot="1">
      <c r="A21" s="168"/>
      <c r="B21" s="160" t="s">
        <v>12</v>
      </c>
      <c r="C21" s="161"/>
      <c r="D21" s="161"/>
      <c r="E21" s="34"/>
      <c r="F21" s="95">
        <v>315626</v>
      </c>
      <c r="G21" s="39">
        <v>315626</v>
      </c>
      <c r="H21" s="68">
        <v>315626</v>
      </c>
      <c r="I21" s="11"/>
      <c r="J21" s="155"/>
      <c r="K21" s="157" t="s">
        <v>154</v>
      </c>
      <c r="L21" s="145" t="s">
        <v>80</v>
      </c>
      <c r="M21" s="146"/>
      <c r="N21" s="17"/>
      <c r="O21" s="82">
        <v>446</v>
      </c>
      <c r="P21" s="19"/>
      <c r="Q21" s="83"/>
    </row>
    <row r="22" spans="1:17" ht="26.25" customHeight="1">
      <c r="A22" s="154" t="s">
        <v>45</v>
      </c>
      <c r="B22" s="169" t="s">
        <v>67</v>
      </c>
      <c r="C22" s="144"/>
      <c r="D22" s="144"/>
      <c r="E22" s="12"/>
      <c r="F22" s="96">
        <v>14</v>
      </c>
      <c r="G22" s="46">
        <v>14</v>
      </c>
      <c r="H22" s="97">
        <v>14</v>
      </c>
      <c r="I22" s="11"/>
      <c r="J22" s="155"/>
      <c r="K22" s="158"/>
      <c r="L22" s="48" t="s">
        <v>150</v>
      </c>
      <c r="M22" s="16" t="s">
        <v>101</v>
      </c>
      <c r="N22" s="17"/>
      <c r="O22" s="82"/>
      <c r="P22" s="19"/>
      <c r="Q22" s="83"/>
    </row>
    <row r="23" spans="1:17" ht="26.25" customHeight="1">
      <c r="A23" s="155"/>
      <c r="B23" s="145" t="s">
        <v>13</v>
      </c>
      <c r="C23" s="146"/>
      <c r="D23" s="146"/>
      <c r="E23" s="17"/>
      <c r="F23" s="98" t="s">
        <v>132</v>
      </c>
      <c r="G23" s="79" t="s">
        <v>132</v>
      </c>
      <c r="H23" s="99" t="s">
        <v>132</v>
      </c>
      <c r="I23" s="11"/>
      <c r="J23" s="155"/>
      <c r="K23" s="159"/>
      <c r="L23" s="145" t="s">
        <v>81</v>
      </c>
      <c r="M23" s="146"/>
      <c r="N23" s="17" t="s">
        <v>155</v>
      </c>
      <c r="O23" s="82">
        <v>14762</v>
      </c>
      <c r="P23" s="19">
        <v>15043</v>
      </c>
      <c r="Q23" s="83">
        <v>14183</v>
      </c>
    </row>
    <row r="24" spans="1:17" ht="26.25" customHeight="1" thickBot="1">
      <c r="A24" s="155"/>
      <c r="B24" s="145" t="s">
        <v>122</v>
      </c>
      <c r="C24" s="146"/>
      <c r="D24" s="146"/>
      <c r="E24" s="17"/>
      <c r="F24" s="98"/>
      <c r="G24" s="79"/>
      <c r="H24" s="99"/>
      <c r="I24" s="11"/>
      <c r="J24" s="156"/>
      <c r="K24" s="160" t="s">
        <v>83</v>
      </c>
      <c r="L24" s="161"/>
      <c r="M24" s="161"/>
      <c r="N24" s="34" t="s">
        <v>156</v>
      </c>
      <c r="O24" s="95">
        <f>O17-O20</f>
        <v>-5252</v>
      </c>
      <c r="P24" s="39">
        <f>P17-P20</f>
        <v>-5354</v>
      </c>
      <c r="Q24" s="68">
        <f>Q17-Q20</f>
        <v>-5460</v>
      </c>
    </row>
    <row r="25" spans="1:17" ht="26.25" customHeight="1" thickBot="1">
      <c r="A25" s="155"/>
      <c r="B25" s="145" t="s">
        <v>14</v>
      </c>
      <c r="C25" s="146"/>
      <c r="D25" s="146"/>
      <c r="E25" s="17"/>
      <c r="F25" s="98" t="s">
        <v>137</v>
      </c>
      <c r="G25" s="79" t="s">
        <v>137</v>
      </c>
      <c r="H25" s="99" t="s">
        <v>137</v>
      </c>
      <c r="I25" s="11"/>
      <c r="J25" s="151" t="s">
        <v>85</v>
      </c>
      <c r="K25" s="152"/>
      <c r="L25" s="152"/>
      <c r="M25" s="152"/>
      <c r="N25" s="7" t="s">
        <v>157</v>
      </c>
      <c r="O25" s="100">
        <f>O16+O24</f>
        <v>5219</v>
      </c>
      <c r="P25" s="51">
        <f>P16+P24</f>
        <v>539</v>
      </c>
      <c r="Q25" s="101">
        <f>Q16+Q24</f>
        <v>765</v>
      </c>
    </row>
    <row r="26" spans="1:17" ht="26.25" customHeight="1" thickBot="1">
      <c r="A26" s="155"/>
      <c r="B26" s="145" t="s">
        <v>15</v>
      </c>
      <c r="C26" s="146"/>
      <c r="D26" s="146"/>
      <c r="E26" s="17"/>
      <c r="F26" s="1">
        <v>2</v>
      </c>
      <c r="G26" s="24">
        <v>2</v>
      </c>
      <c r="H26" s="76">
        <v>2</v>
      </c>
      <c r="I26" s="11"/>
      <c r="J26" s="151" t="s">
        <v>40</v>
      </c>
      <c r="K26" s="152"/>
      <c r="L26" s="152"/>
      <c r="M26" s="152"/>
      <c r="N26" s="7" t="s">
        <v>53</v>
      </c>
      <c r="O26" s="63"/>
      <c r="P26" s="54"/>
      <c r="Q26" s="102"/>
    </row>
    <row r="27" spans="1:17" ht="26.25" customHeight="1" thickBot="1">
      <c r="A27" s="155"/>
      <c r="B27" s="178" t="s">
        <v>16</v>
      </c>
      <c r="C27" s="179"/>
      <c r="D27" s="16" t="s">
        <v>59</v>
      </c>
      <c r="E27" s="17"/>
      <c r="F27" s="89">
        <v>659</v>
      </c>
      <c r="G27" s="31">
        <v>659</v>
      </c>
      <c r="H27" s="90">
        <v>659</v>
      </c>
      <c r="I27" s="11"/>
      <c r="J27" s="151" t="s">
        <v>86</v>
      </c>
      <c r="K27" s="152"/>
      <c r="L27" s="152"/>
      <c r="M27" s="152"/>
      <c r="N27" s="7" t="s">
        <v>158</v>
      </c>
      <c r="O27" s="63"/>
      <c r="P27" s="54">
        <v>5219</v>
      </c>
      <c r="Q27" s="102">
        <v>5758</v>
      </c>
    </row>
    <row r="28" spans="1:17" ht="26.25" customHeight="1" thickBot="1">
      <c r="A28" s="155"/>
      <c r="B28" s="178"/>
      <c r="C28" s="179"/>
      <c r="D28" s="16" t="s">
        <v>60</v>
      </c>
      <c r="E28" s="17"/>
      <c r="F28" s="89"/>
      <c r="G28" s="31"/>
      <c r="H28" s="90"/>
      <c r="I28" s="11"/>
      <c r="J28" s="151" t="s">
        <v>87</v>
      </c>
      <c r="K28" s="152"/>
      <c r="L28" s="152"/>
      <c r="M28" s="152"/>
      <c r="N28" s="7" t="s">
        <v>159</v>
      </c>
      <c r="O28" s="63"/>
      <c r="P28" s="54"/>
      <c r="Q28" s="102"/>
    </row>
    <row r="29" spans="1:17" ht="26.25" customHeight="1" thickBot="1">
      <c r="A29" s="155"/>
      <c r="B29" s="178" t="s">
        <v>17</v>
      </c>
      <c r="C29" s="179"/>
      <c r="D29" s="16" t="s">
        <v>59</v>
      </c>
      <c r="E29" s="17"/>
      <c r="F29" s="89">
        <v>789</v>
      </c>
      <c r="G29" s="31">
        <v>759</v>
      </c>
      <c r="H29" s="90">
        <v>819</v>
      </c>
      <c r="I29" s="11"/>
      <c r="J29" s="151" t="s">
        <v>88</v>
      </c>
      <c r="K29" s="152"/>
      <c r="L29" s="152"/>
      <c r="M29" s="152"/>
      <c r="N29" s="7" t="s">
        <v>160</v>
      </c>
      <c r="O29" s="100">
        <f>O25-O26+O27-O28</f>
        <v>5219</v>
      </c>
      <c r="P29" s="51">
        <f>P25-P26+P27-P28</f>
        <v>5758</v>
      </c>
      <c r="Q29" s="101">
        <f>Q25-Q26+Q27-Q28</f>
        <v>6523</v>
      </c>
    </row>
    <row r="30" spans="1:17" ht="26.25" customHeight="1" thickBot="1">
      <c r="A30" s="155"/>
      <c r="B30" s="178"/>
      <c r="C30" s="179"/>
      <c r="D30" s="16" t="s">
        <v>60</v>
      </c>
      <c r="E30" s="17"/>
      <c r="F30" s="89"/>
      <c r="G30" s="31"/>
      <c r="H30" s="90"/>
      <c r="I30" s="11"/>
      <c r="J30" s="151" t="s">
        <v>89</v>
      </c>
      <c r="K30" s="152"/>
      <c r="L30" s="152"/>
      <c r="M30" s="152"/>
      <c r="N30" s="7" t="s">
        <v>161</v>
      </c>
      <c r="O30" s="63"/>
      <c r="P30" s="54"/>
      <c r="Q30" s="102"/>
    </row>
    <row r="31" spans="1:17" ht="26.25" customHeight="1" thickBot="1">
      <c r="A31" s="155"/>
      <c r="B31" s="176" t="s">
        <v>61</v>
      </c>
      <c r="C31" s="177"/>
      <c r="D31" s="177"/>
      <c r="E31" s="17"/>
      <c r="F31" s="89">
        <v>536</v>
      </c>
      <c r="G31" s="31">
        <v>594</v>
      </c>
      <c r="H31" s="90">
        <v>657</v>
      </c>
      <c r="I31" s="11"/>
      <c r="J31" s="151" t="s">
        <v>90</v>
      </c>
      <c r="K31" s="152"/>
      <c r="L31" s="152"/>
      <c r="M31" s="152"/>
      <c r="N31" s="7" t="s">
        <v>162</v>
      </c>
      <c r="O31" s="100">
        <f>O29-O30</f>
        <v>5219</v>
      </c>
      <c r="P31" s="51">
        <f>P29-P30</f>
        <v>5758</v>
      </c>
      <c r="Q31" s="101">
        <f>Q29-Q30</f>
        <v>6523</v>
      </c>
    </row>
    <row r="32" spans="1:17" ht="26.25" customHeight="1" thickBot="1">
      <c r="A32" s="155"/>
      <c r="B32" s="145" t="s">
        <v>116</v>
      </c>
      <c r="C32" s="146"/>
      <c r="D32" s="146"/>
      <c r="E32" s="17"/>
      <c r="F32" s="89">
        <v>195738</v>
      </c>
      <c r="G32" s="31">
        <v>216928</v>
      </c>
      <c r="H32" s="90">
        <v>239797</v>
      </c>
      <c r="I32" s="11"/>
      <c r="J32" s="151" t="s">
        <v>120</v>
      </c>
      <c r="K32" s="152"/>
      <c r="L32" s="152"/>
      <c r="M32" s="152"/>
      <c r="N32" s="7"/>
      <c r="O32" s="103">
        <f>IF(O5=0,0,O5/(O11+O23))</f>
        <v>0.9028768022453091</v>
      </c>
      <c r="P32" s="60">
        <f>IF(P5=0,0,P5/(P11+P23))</f>
        <v>0.7956677087985707</v>
      </c>
      <c r="Q32" s="61">
        <f>IF(Q5=0,0,Q5/(Q11+Q23))</f>
        <v>0.8134333606845622</v>
      </c>
    </row>
    <row r="33" spans="1:17" ht="26.25" customHeight="1" thickBot="1">
      <c r="A33" s="155"/>
      <c r="B33" s="135" t="s">
        <v>100</v>
      </c>
      <c r="C33" s="145" t="s">
        <v>117</v>
      </c>
      <c r="D33" s="146"/>
      <c r="E33" s="17"/>
      <c r="F33" s="89"/>
      <c r="G33" s="31"/>
      <c r="H33" s="90"/>
      <c r="I33" s="11"/>
      <c r="J33" s="151" t="s">
        <v>121</v>
      </c>
      <c r="K33" s="152"/>
      <c r="L33" s="152"/>
      <c r="M33" s="152"/>
      <c r="N33" s="7"/>
      <c r="O33" s="103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155"/>
      <c r="B34" s="135"/>
      <c r="C34" s="145" t="s">
        <v>118</v>
      </c>
      <c r="D34" s="146"/>
      <c r="E34" s="17" t="s">
        <v>163</v>
      </c>
      <c r="F34" s="89">
        <v>195738</v>
      </c>
      <c r="G34" s="31">
        <v>216928</v>
      </c>
      <c r="H34" s="90">
        <v>239797</v>
      </c>
      <c r="I34" s="11"/>
      <c r="J34" s="151" t="s">
        <v>99</v>
      </c>
      <c r="K34" s="152"/>
      <c r="L34" s="152"/>
      <c r="M34" s="152"/>
      <c r="N34" s="7"/>
      <c r="O34" s="63">
        <v>35314</v>
      </c>
      <c r="P34" s="54">
        <v>30568</v>
      </c>
      <c r="Q34" s="102">
        <v>28409</v>
      </c>
    </row>
    <row r="35" spans="1:17" ht="26.25" customHeight="1" thickBot="1">
      <c r="A35" s="155"/>
      <c r="B35" s="145" t="s">
        <v>119</v>
      </c>
      <c r="C35" s="146"/>
      <c r="D35" s="146"/>
      <c r="E35" s="17" t="s">
        <v>164</v>
      </c>
      <c r="F35" s="89">
        <v>195738</v>
      </c>
      <c r="G35" s="31">
        <v>216928</v>
      </c>
      <c r="H35" s="90">
        <v>239797</v>
      </c>
      <c r="I35" s="11"/>
      <c r="J35" s="147" t="s">
        <v>165</v>
      </c>
      <c r="K35" s="148"/>
      <c r="L35" s="149" t="s">
        <v>39</v>
      </c>
      <c r="M35" s="150"/>
      <c r="N35" s="7"/>
      <c r="O35" s="63">
        <v>24112</v>
      </c>
      <c r="P35" s="54">
        <v>24181</v>
      </c>
      <c r="Q35" s="102">
        <v>23101</v>
      </c>
    </row>
    <row r="36" spans="1:17" ht="26.25" customHeight="1" thickBot="1">
      <c r="A36" s="156"/>
      <c r="B36" s="160" t="s">
        <v>18</v>
      </c>
      <c r="C36" s="161"/>
      <c r="D36" s="161"/>
      <c r="E36" s="34"/>
      <c r="F36" s="104">
        <f>IF(F35=0,0,F35/F34)</f>
        <v>1</v>
      </c>
      <c r="G36" s="65">
        <f>IF(G35=0,0,G35/G34)</f>
        <v>1</v>
      </c>
      <c r="H36" s="105">
        <f>IF(H35=0,0,H35/H34)</f>
        <v>1</v>
      </c>
      <c r="I36" s="11"/>
      <c r="J36" s="151" t="s">
        <v>102</v>
      </c>
      <c r="K36" s="152"/>
      <c r="L36" s="152"/>
      <c r="M36" s="152"/>
      <c r="N36" s="7"/>
      <c r="O36" s="63">
        <v>314615</v>
      </c>
      <c r="P36" s="54">
        <v>299572</v>
      </c>
      <c r="Q36" s="102">
        <v>285389</v>
      </c>
    </row>
    <row r="37" spans="1:17" ht="26.25" customHeight="1">
      <c r="A37" s="166" t="s">
        <v>46</v>
      </c>
      <c r="B37" s="169" t="s">
        <v>19</v>
      </c>
      <c r="C37" s="144"/>
      <c r="D37" s="144"/>
      <c r="E37" s="12"/>
      <c r="F37" s="93"/>
      <c r="G37" s="22"/>
      <c r="H37" s="85"/>
      <c r="I37" s="11"/>
      <c r="J37" s="67"/>
      <c r="K37" s="67"/>
      <c r="L37" s="67"/>
      <c r="M37" s="67"/>
      <c r="N37" s="67"/>
      <c r="O37" s="67"/>
      <c r="P37" s="67"/>
      <c r="Q37" s="67"/>
    </row>
    <row r="38" spans="1:9" ht="26.25" customHeight="1">
      <c r="A38" s="167"/>
      <c r="B38" s="145" t="s">
        <v>20</v>
      </c>
      <c r="C38" s="146"/>
      <c r="D38" s="146"/>
      <c r="E38" s="17"/>
      <c r="F38" s="1">
        <v>16917</v>
      </c>
      <c r="G38" s="24">
        <v>17378</v>
      </c>
      <c r="H38" s="76">
        <v>16270</v>
      </c>
      <c r="I38" s="11"/>
    </row>
    <row r="39" spans="1:9" ht="26.25" customHeight="1">
      <c r="A39" s="167"/>
      <c r="B39" s="135" t="s">
        <v>166</v>
      </c>
      <c r="C39" s="145" t="s">
        <v>21</v>
      </c>
      <c r="D39" s="146"/>
      <c r="E39" s="17"/>
      <c r="F39" s="1">
        <v>16917</v>
      </c>
      <c r="G39" s="24">
        <v>17378</v>
      </c>
      <c r="H39" s="76">
        <v>16270</v>
      </c>
      <c r="I39" s="11"/>
    </row>
    <row r="40" spans="1:9" ht="26.25" customHeight="1">
      <c r="A40" s="167"/>
      <c r="B40" s="135"/>
      <c r="C40" s="145" t="s">
        <v>22</v>
      </c>
      <c r="D40" s="146"/>
      <c r="E40" s="17"/>
      <c r="F40" s="1"/>
      <c r="G40" s="24"/>
      <c r="H40" s="76"/>
      <c r="I40" s="11"/>
    </row>
    <row r="41" spans="1:9" ht="26.25" customHeight="1">
      <c r="A41" s="167"/>
      <c r="B41" s="145" t="s">
        <v>23</v>
      </c>
      <c r="C41" s="146"/>
      <c r="D41" s="146"/>
      <c r="E41" s="17"/>
      <c r="F41" s="1">
        <v>27264</v>
      </c>
      <c r="G41" s="24">
        <v>27402</v>
      </c>
      <c r="H41" s="76">
        <v>26385</v>
      </c>
      <c r="I41" s="11"/>
    </row>
    <row r="42" spans="1:9" ht="26.25" customHeight="1" thickBot="1">
      <c r="A42" s="168"/>
      <c r="B42" s="160" t="s">
        <v>24</v>
      </c>
      <c r="C42" s="161"/>
      <c r="D42" s="161"/>
      <c r="E42" s="34"/>
      <c r="F42" s="95">
        <f>F37+F38+F41</f>
        <v>44181</v>
      </c>
      <c r="G42" s="39">
        <f>G37+G38+G41</f>
        <v>44780</v>
      </c>
      <c r="H42" s="68">
        <f>H37+H38+H41</f>
        <v>42655</v>
      </c>
      <c r="I42" s="11"/>
    </row>
    <row r="43" spans="1:9" ht="26.25" customHeight="1">
      <c r="A43" s="166" t="s">
        <v>47</v>
      </c>
      <c r="B43" s="173" t="s">
        <v>49</v>
      </c>
      <c r="C43" s="169" t="s">
        <v>25</v>
      </c>
      <c r="D43" s="144"/>
      <c r="E43" s="12"/>
      <c r="F43" s="110" t="s">
        <v>178</v>
      </c>
      <c r="G43" s="111" t="s">
        <v>178</v>
      </c>
      <c r="H43" s="112" t="s">
        <v>178</v>
      </c>
      <c r="I43" s="11"/>
    </row>
    <row r="44" spans="1:9" ht="26.25" customHeight="1">
      <c r="A44" s="167"/>
      <c r="B44" s="174"/>
      <c r="C44" s="145" t="s">
        <v>62</v>
      </c>
      <c r="D44" s="146"/>
      <c r="E44" s="17"/>
      <c r="F44" s="1">
        <v>3045</v>
      </c>
      <c r="G44" s="24">
        <v>3045</v>
      </c>
      <c r="H44" s="76">
        <v>3045</v>
      </c>
      <c r="I44" s="11"/>
    </row>
    <row r="45" spans="1:9" ht="26.25" customHeight="1">
      <c r="A45" s="167"/>
      <c r="B45" s="174"/>
      <c r="C45" s="145" t="s">
        <v>26</v>
      </c>
      <c r="D45" s="146"/>
      <c r="E45" s="17"/>
      <c r="F45" s="107">
        <v>35886</v>
      </c>
      <c r="G45" s="70">
        <v>35886</v>
      </c>
      <c r="H45" s="108">
        <v>35886</v>
      </c>
      <c r="I45" s="11"/>
    </row>
    <row r="46" spans="1:9" ht="26.25" customHeight="1">
      <c r="A46" s="167"/>
      <c r="B46" s="174"/>
      <c r="C46" s="145" t="s">
        <v>63</v>
      </c>
      <c r="D46" s="146"/>
      <c r="E46" s="17"/>
      <c r="F46" s="89">
        <v>74.2</v>
      </c>
      <c r="G46" s="31">
        <v>68</v>
      </c>
      <c r="H46" s="90">
        <v>62.6</v>
      </c>
      <c r="I46" s="11"/>
    </row>
    <row r="47" spans="1:9" ht="26.25" customHeight="1">
      <c r="A47" s="167"/>
      <c r="B47" s="174"/>
      <c r="C47" s="145" t="s">
        <v>64</v>
      </c>
      <c r="D47" s="146"/>
      <c r="E47" s="17"/>
      <c r="F47" s="89">
        <v>86.4</v>
      </c>
      <c r="G47" s="31">
        <v>80.1</v>
      </c>
      <c r="H47" s="90">
        <v>67.8</v>
      </c>
      <c r="I47" s="11"/>
    </row>
    <row r="48" spans="1:9" ht="26.25" customHeight="1">
      <c r="A48" s="167"/>
      <c r="B48" s="174"/>
      <c r="C48" s="135" t="s">
        <v>167</v>
      </c>
      <c r="D48" s="16" t="s">
        <v>65</v>
      </c>
      <c r="E48" s="17"/>
      <c r="F48" s="89">
        <v>86.4</v>
      </c>
      <c r="G48" s="31">
        <v>80.1</v>
      </c>
      <c r="H48" s="90">
        <v>67.8</v>
      </c>
      <c r="I48" s="11"/>
    </row>
    <row r="49" spans="1:9" ht="26.25" customHeight="1">
      <c r="A49" s="167"/>
      <c r="B49" s="175"/>
      <c r="C49" s="135"/>
      <c r="D49" s="16" t="s">
        <v>66</v>
      </c>
      <c r="E49" s="17"/>
      <c r="F49" s="89"/>
      <c r="G49" s="31"/>
      <c r="H49" s="90"/>
      <c r="I49" s="11"/>
    </row>
    <row r="50" spans="1:9" ht="26.25" customHeight="1">
      <c r="A50" s="167"/>
      <c r="B50" s="170" t="s">
        <v>42</v>
      </c>
      <c r="C50" s="171"/>
      <c r="D50" s="16" t="s">
        <v>27</v>
      </c>
      <c r="E50" s="17"/>
      <c r="F50" s="89">
        <v>1.8</v>
      </c>
      <c r="G50" s="31">
        <v>0.9</v>
      </c>
      <c r="H50" s="90">
        <v>1.9</v>
      </c>
      <c r="I50" s="11"/>
    </row>
    <row r="51" spans="1:9" ht="26.25" customHeight="1">
      <c r="A51" s="167"/>
      <c r="B51" s="172"/>
      <c r="C51" s="136"/>
      <c r="D51" s="16" t="s">
        <v>129</v>
      </c>
      <c r="E51" s="17"/>
      <c r="F51" s="1"/>
      <c r="G51" s="24"/>
      <c r="H51" s="76"/>
      <c r="I51" s="11"/>
    </row>
    <row r="52" spans="1:9" ht="26.25" customHeight="1" thickBot="1">
      <c r="A52" s="168"/>
      <c r="B52" s="137"/>
      <c r="C52" s="138"/>
      <c r="D52" s="33" t="s">
        <v>28</v>
      </c>
      <c r="E52" s="34"/>
      <c r="F52" s="109">
        <v>35886</v>
      </c>
      <c r="G52" s="73">
        <v>35886</v>
      </c>
      <c r="H52" s="77">
        <v>35886</v>
      </c>
      <c r="I52" s="11"/>
    </row>
    <row r="53" spans="1:9" ht="26.25" customHeight="1">
      <c r="A53" s="166" t="s">
        <v>29</v>
      </c>
      <c r="B53" s="169" t="s">
        <v>30</v>
      </c>
      <c r="C53" s="144"/>
      <c r="D53" s="144"/>
      <c r="E53" s="12"/>
      <c r="F53" s="93">
        <v>1</v>
      </c>
      <c r="G53" s="22">
        <v>1</v>
      </c>
      <c r="H53" s="85">
        <v>1</v>
      </c>
      <c r="I53" s="11"/>
    </row>
    <row r="54" spans="1:9" ht="26.25" customHeight="1">
      <c r="A54" s="167"/>
      <c r="B54" s="145" t="s">
        <v>31</v>
      </c>
      <c r="C54" s="146"/>
      <c r="D54" s="146"/>
      <c r="E54" s="17"/>
      <c r="F54" s="1"/>
      <c r="G54" s="24"/>
      <c r="H54" s="76"/>
      <c r="I54" s="11"/>
    </row>
    <row r="55" spans="1:8" ht="26.25" customHeight="1" thickBot="1">
      <c r="A55" s="168"/>
      <c r="B55" s="160" t="s">
        <v>32</v>
      </c>
      <c r="C55" s="161"/>
      <c r="D55" s="161"/>
      <c r="E55" s="34"/>
      <c r="F55" s="95">
        <f>F53+F54</f>
        <v>1</v>
      </c>
      <c r="G55" s="39">
        <f>G53+G54</f>
        <v>1</v>
      </c>
      <c r="H55" s="68">
        <f>H53+H54</f>
        <v>1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55"/>
  <sheetViews>
    <sheetView showZeros="0" view="pageBreakPreview" zoomScale="80" zoomScaleNormal="75" zoomScaleSheetLayoutView="80" workbookViewId="0" topLeftCell="A1">
      <selection activeCell="M7" sqref="M7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153" t="s">
        <v>131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180</v>
      </c>
      <c r="P3" s="4" t="s">
        <v>0</v>
      </c>
    </row>
    <row r="4" spans="1:17" ht="26.25" customHeight="1" thickBot="1">
      <c r="A4" s="151" t="s">
        <v>50</v>
      </c>
      <c r="B4" s="152"/>
      <c r="C4" s="152"/>
      <c r="D4" s="152"/>
      <c r="E4" s="7"/>
      <c r="F4" s="8" t="s">
        <v>123</v>
      </c>
      <c r="G4" s="9" t="s">
        <v>124</v>
      </c>
      <c r="H4" s="10" t="s">
        <v>130</v>
      </c>
      <c r="I4" s="11"/>
      <c r="J4" s="151" t="s">
        <v>50</v>
      </c>
      <c r="K4" s="152"/>
      <c r="L4" s="152"/>
      <c r="M4" s="152"/>
      <c r="N4" s="7"/>
      <c r="O4" s="8" t="s">
        <v>123</v>
      </c>
      <c r="P4" s="9" t="s">
        <v>124</v>
      </c>
      <c r="Q4" s="10" t="s">
        <v>130</v>
      </c>
    </row>
    <row r="5" spans="1:17" ht="26.25" customHeight="1" thickBot="1">
      <c r="A5" s="151" t="s">
        <v>1</v>
      </c>
      <c r="B5" s="152"/>
      <c r="C5" s="152"/>
      <c r="D5" s="152"/>
      <c r="E5" s="7"/>
      <c r="F5" s="180">
        <v>36049</v>
      </c>
      <c r="G5" s="181"/>
      <c r="H5" s="182"/>
      <c r="I5" s="11"/>
      <c r="J5" s="154" t="s">
        <v>48</v>
      </c>
      <c r="K5" s="144" t="s">
        <v>69</v>
      </c>
      <c r="L5" s="144"/>
      <c r="M5" s="144"/>
      <c r="N5" s="12" t="s">
        <v>139</v>
      </c>
      <c r="O5" s="42">
        <v>48382</v>
      </c>
      <c r="P5" s="41">
        <v>46896</v>
      </c>
      <c r="Q5" s="15">
        <v>45631</v>
      </c>
    </row>
    <row r="6" spans="1:17" ht="26.25" customHeight="1" thickBot="1">
      <c r="A6" s="151" t="s">
        <v>91</v>
      </c>
      <c r="B6" s="152"/>
      <c r="C6" s="152"/>
      <c r="D6" s="152"/>
      <c r="E6" s="7"/>
      <c r="F6" s="180">
        <v>37347</v>
      </c>
      <c r="G6" s="181"/>
      <c r="H6" s="182"/>
      <c r="I6" s="11"/>
      <c r="J6" s="155"/>
      <c r="K6" s="157" t="s">
        <v>140</v>
      </c>
      <c r="L6" s="145" t="s">
        <v>57</v>
      </c>
      <c r="M6" s="146"/>
      <c r="N6" s="17" t="s">
        <v>141</v>
      </c>
      <c r="O6" s="19">
        <v>7551</v>
      </c>
      <c r="P6" s="18">
        <v>7440</v>
      </c>
      <c r="Q6" s="83">
        <v>7493</v>
      </c>
    </row>
    <row r="7" spans="1:17" ht="26.25" customHeight="1">
      <c r="A7" s="154" t="s">
        <v>43</v>
      </c>
      <c r="B7" s="169" t="s">
        <v>54</v>
      </c>
      <c r="C7" s="144"/>
      <c r="D7" s="144"/>
      <c r="E7" s="12" t="s">
        <v>142</v>
      </c>
      <c r="F7" s="22">
        <v>285033</v>
      </c>
      <c r="G7" s="22">
        <v>284804</v>
      </c>
      <c r="H7" s="23">
        <v>283854</v>
      </c>
      <c r="I7" s="11"/>
      <c r="J7" s="155"/>
      <c r="K7" s="158"/>
      <c r="L7" s="157" t="s">
        <v>143</v>
      </c>
      <c r="M7" s="16" t="s">
        <v>34</v>
      </c>
      <c r="N7" s="17"/>
      <c r="O7" s="19">
        <v>7551</v>
      </c>
      <c r="P7" s="18">
        <v>7440</v>
      </c>
      <c r="Q7" s="83">
        <v>7493</v>
      </c>
    </row>
    <row r="8" spans="1:17" ht="26.25" customHeight="1">
      <c r="A8" s="155"/>
      <c r="B8" s="145" t="s">
        <v>2</v>
      </c>
      <c r="C8" s="146"/>
      <c r="D8" s="146"/>
      <c r="E8" s="17"/>
      <c r="F8" s="24">
        <v>590</v>
      </c>
      <c r="G8" s="24">
        <v>582</v>
      </c>
      <c r="H8" s="3">
        <v>579</v>
      </c>
      <c r="I8" s="25"/>
      <c r="J8" s="155"/>
      <c r="K8" s="158"/>
      <c r="L8" s="158"/>
      <c r="M8" s="16" t="s">
        <v>35</v>
      </c>
      <c r="N8" s="17"/>
      <c r="O8" s="19"/>
      <c r="P8" s="18"/>
      <c r="Q8" s="83"/>
    </row>
    <row r="9" spans="1:17" ht="26.25" customHeight="1">
      <c r="A9" s="155"/>
      <c r="B9" s="145" t="s">
        <v>55</v>
      </c>
      <c r="C9" s="146"/>
      <c r="D9" s="146"/>
      <c r="E9" s="17" t="s">
        <v>144</v>
      </c>
      <c r="F9" s="24">
        <v>590</v>
      </c>
      <c r="G9" s="24">
        <v>582</v>
      </c>
      <c r="H9" s="3">
        <v>579</v>
      </c>
      <c r="I9" s="11"/>
      <c r="J9" s="155"/>
      <c r="K9" s="158"/>
      <c r="L9" s="159"/>
      <c r="M9" s="16" t="s">
        <v>36</v>
      </c>
      <c r="N9" s="17" t="s">
        <v>145</v>
      </c>
      <c r="O9" s="19"/>
      <c r="P9" s="18"/>
      <c r="Q9" s="83"/>
    </row>
    <row r="10" spans="1:17" ht="26.25" customHeight="1">
      <c r="A10" s="155"/>
      <c r="B10" s="145" t="s">
        <v>56</v>
      </c>
      <c r="C10" s="146"/>
      <c r="D10" s="146"/>
      <c r="E10" s="17" t="s">
        <v>52</v>
      </c>
      <c r="F10" s="27">
        <f>IF(F9=0,0,F9/F7)</f>
        <v>0.0020699357618240693</v>
      </c>
      <c r="G10" s="27">
        <f>IF(G9=0,0,G9/G7)</f>
        <v>0.0020435106248507745</v>
      </c>
      <c r="H10" s="28">
        <f>IF(H9=0,0,H9/H7)</f>
        <v>0.0020397810141833477</v>
      </c>
      <c r="I10" s="11"/>
      <c r="J10" s="155"/>
      <c r="K10" s="159"/>
      <c r="L10" s="162" t="s">
        <v>71</v>
      </c>
      <c r="M10" s="163"/>
      <c r="N10" s="29"/>
      <c r="O10" s="19">
        <v>40831</v>
      </c>
      <c r="P10" s="18">
        <v>39456</v>
      </c>
      <c r="Q10" s="83">
        <v>38138</v>
      </c>
    </row>
    <row r="11" spans="1:17" ht="26.25" customHeight="1">
      <c r="A11" s="155"/>
      <c r="B11" s="145" t="s">
        <v>3</v>
      </c>
      <c r="C11" s="146"/>
      <c r="D11" s="146"/>
      <c r="E11" s="17" t="s">
        <v>146</v>
      </c>
      <c r="F11" s="24">
        <v>492</v>
      </c>
      <c r="G11" s="24">
        <v>492</v>
      </c>
      <c r="H11" s="3">
        <v>484</v>
      </c>
      <c r="I11" s="11"/>
      <c r="J11" s="155"/>
      <c r="K11" s="146" t="s">
        <v>72</v>
      </c>
      <c r="L11" s="146"/>
      <c r="M11" s="146"/>
      <c r="N11" s="17" t="s">
        <v>183</v>
      </c>
      <c r="O11" s="19">
        <v>48382</v>
      </c>
      <c r="P11" s="18">
        <v>46896</v>
      </c>
      <c r="Q11" s="83">
        <v>45631</v>
      </c>
    </row>
    <row r="12" spans="1:17" ht="26.25" customHeight="1">
      <c r="A12" s="155"/>
      <c r="B12" s="145" t="s">
        <v>68</v>
      </c>
      <c r="C12" s="146"/>
      <c r="D12" s="146"/>
      <c r="E12" s="17" t="s">
        <v>148</v>
      </c>
      <c r="F12" s="27">
        <f>IF(F11=0,0,F11/F9)</f>
        <v>0.8338983050847457</v>
      </c>
      <c r="G12" s="27">
        <f>IF(G11=0,0,G11/G9)</f>
        <v>0.845360824742268</v>
      </c>
      <c r="H12" s="28">
        <f>IF(H11=0,0,H11/H9)</f>
        <v>0.8359240069084629</v>
      </c>
      <c r="I12" s="11"/>
      <c r="J12" s="155"/>
      <c r="K12" s="157" t="s">
        <v>149</v>
      </c>
      <c r="L12" s="145" t="s">
        <v>58</v>
      </c>
      <c r="M12" s="146"/>
      <c r="N12" s="17"/>
      <c r="O12" s="19">
        <v>38462</v>
      </c>
      <c r="P12" s="18">
        <v>37436</v>
      </c>
      <c r="Q12" s="83">
        <v>36646</v>
      </c>
    </row>
    <row r="13" spans="1:17" ht="26.25" customHeight="1">
      <c r="A13" s="155"/>
      <c r="B13" s="145" t="s">
        <v>4</v>
      </c>
      <c r="C13" s="146"/>
      <c r="D13" s="146"/>
      <c r="E13" s="17"/>
      <c r="F13" s="31">
        <v>6125</v>
      </c>
      <c r="G13" s="31">
        <v>6125</v>
      </c>
      <c r="H13" s="32">
        <v>6125</v>
      </c>
      <c r="I13" s="11"/>
      <c r="J13" s="155"/>
      <c r="K13" s="158"/>
      <c r="L13" s="157" t="s">
        <v>150</v>
      </c>
      <c r="M13" s="16" t="s">
        <v>33</v>
      </c>
      <c r="N13" s="17"/>
      <c r="O13" s="19">
        <v>19500</v>
      </c>
      <c r="P13" s="18">
        <v>19700</v>
      </c>
      <c r="Q13" s="83">
        <v>19544</v>
      </c>
    </row>
    <row r="14" spans="1:17" ht="26.25" customHeight="1">
      <c r="A14" s="155"/>
      <c r="B14" s="145" t="s">
        <v>5</v>
      </c>
      <c r="C14" s="146"/>
      <c r="D14" s="146"/>
      <c r="E14" s="17"/>
      <c r="F14" s="31">
        <v>37</v>
      </c>
      <c r="G14" s="31">
        <v>37</v>
      </c>
      <c r="H14" s="32">
        <v>37</v>
      </c>
      <c r="I14" s="11"/>
      <c r="J14" s="155"/>
      <c r="K14" s="158"/>
      <c r="L14" s="159"/>
      <c r="M14" s="16" t="s">
        <v>37</v>
      </c>
      <c r="N14" s="17"/>
      <c r="O14" s="19"/>
      <c r="P14" s="18"/>
      <c r="Q14" s="83"/>
    </row>
    <row r="15" spans="1:17" ht="26.25" customHeight="1" thickBot="1">
      <c r="A15" s="156"/>
      <c r="B15" s="160" t="s">
        <v>103</v>
      </c>
      <c r="C15" s="161"/>
      <c r="D15" s="161"/>
      <c r="E15" s="34"/>
      <c r="F15" s="36">
        <v>37</v>
      </c>
      <c r="G15" s="36">
        <v>37</v>
      </c>
      <c r="H15" s="37">
        <v>37</v>
      </c>
      <c r="I15" s="11"/>
      <c r="J15" s="155"/>
      <c r="K15" s="159"/>
      <c r="L15" s="162" t="s">
        <v>38</v>
      </c>
      <c r="M15" s="163"/>
      <c r="N15" s="29"/>
      <c r="O15" s="19">
        <v>9920</v>
      </c>
      <c r="P15" s="18">
        <v>9460</v>
      </c>
      <c r="Q15" s="83">
        <v>8985</v>
      </c>
    </row>
    <row r="16" spans="1:17" ht="26.25" customHeight="1" thickBot="1">
      <c r="A16" s="166" t="s">
        <v>44</v>
      </c>
      <c r="B16" s="169" t="s">
        <v>6</v>
      </c>
      <c r="C16" s="144"/>
      <c r="D16" s="144"/>
      <c r="E16" s="12"/>
      <c r="F16" s="22">
        <v>2482348</v>
      </c>
      <c r="G16" s="22">
        <v>2482568</v>
      </c>
      <c r="H16" s="23">
        <v>2482568</v>
      </c>
      <c r="I16" s="11"/>
      <c r="J16" s="156"/>
      <c r="K16" s="160" t="s">
        <v>73</v>
      </c>
      <c r="L16" s="161"/>
      <c r="M16" s="161"/>
      <c r="N16" s="34" t="s">
        <v>151</v>
      </c>
      <c r="O16" s="39">
        <f>O5-O11</f>
        <v>0</v>
      </c>
      <c r="P16" s="38">
        <f>P5-P11</f>
        <v>0</v>
      </c>
      <c r="Q16" s="68">
        <f>Q5-Q11</f>
        <v>0</v>
      </c>
    </row>
    <row r="17" spans="1:17" ht="26.25" customHeight="1">
      <c r="A17" s="167"/>
      <c r="B17" s="135" t="s">
        <v>7</v>
      </c>
      <c r="C17" s="145" t="s">
        <v>8</v>
      </c>
      <c r="D17" s="146"/>
      <c r="E17" s="17"/>
      <c r="F17" s="24">
        <v>885063</v>
      </c>
      <c r="G17" s="24">
        <v>885063</v>
      </c>
      <c r="H17" s="3">
        <v>885063</v>
      </c>
      <c r="I17" s="11"/>
      <c r="J17" s="154" t="s">
        <v>75</v>
      </c>
      <c r="K17" s="164" t="s">
        <v>76</v>
      </c>
      <c r="L17" s="165"/>
      <c r="M17" s="165"/>
      <c r="N17" s="12" t="s">
        <v>152</v>
      </c>
      <c r="O17" s="42">
        <v>26178</v>
      </c>
      <c r="P17" s="41">
        <v>27199</v>
      </c>
      <c r="Q17" s="15">
        <v>24474</v>
      </c>
    </row>
    <row r="18" spans="1:17" ht="26.25" customHeight="1">
      <c r="A18" s="167"/>
      <c r="B18" s="135"/>
      <c r="C18" s="145" t="s">
        <v>9</v>
      </c>
      <c r="D18" s="146"/>
      <c r="E18" s="17"/>
      <c r="F18" s="24">
        <v>656100</v>
      </c>
      <c r="G18" s="24">
        <v>656100</v>
      </c>
      <c r="H18" s="3">
        <v>656100</v>
      </c>
      <c r="I18" s="11"/>
      <c r="J18" s="155"/>
      <c r="K18" s="157" t="s">
        <v>150</v>
      </c>
      <c r="L18" s="145" t="s">
        <v>92</v>
      </c>
      <c r="M18" s="146"/>
      <c r="N18" s="17"/>
      <c r="O18" s="19"/>
      <c r="P18" s="18"/>
      <c r="Q18" s="83"/>
    </row>
    <row r="19" spans="1:17" ht="26.25" customHeight="1">
      <c r="A19" s="167"/>
      <c r="B19" s="135"/>
      <c r="C19" s="145" t="s">
        <v>10</v>
      </c>
      <c r="D19" s="146"/>
      <c r="E19" s="17"/>
      <c r="F19" s="24">
        <v>220</v>
      </c>
      <c r="G19" s="24">
        <v>280</v>
      </c>
      <c r="H19" s="3">
        <v>24945</v>
      </c>
      <c r="I19" s="11"/>
      <c r="J19" s="155"/>
      <c r="K19" s="159"/>
      <c r="L19" s="145" t="s">
        <v>71</v>
      </c>
      <c r="M19" s="146"/>
      <c r="N19" s="17"/>
      <c r="O19" s="19">
        <v>25958</v>
      </c>
      <c r="P19" s="18">
        <v>27139</v>
      </c>
      <c r="Q19" s="83">
        <v>24429</v>
      </c>
    </row>
    <row r="20" spans="1:17" ht="26.25" customHeight="1">
      <c r="A20" s="167"/>
      <c r="B20" s="135"/>
      <c r="C20" s="145" t="s">
        <v>11</v>
      </c>
      <c r="D20" s="146"/>
      <c r="E20" s="17"/>
      <c r="F20" s="24">
        <v>940965</v>
      </c>
      <c r="G20" s="24">
        <v>941125</v>
      </c>
      <c r="H20" s="3">
        <v>916460</v>
      </c>
      <c r="I20" s="11"/>
      <c r="J20" s="155"/>
      <c r="K20" s="145" t="s">
        <v>78</v>
      </c>
      <c r="L20" s="146"/>
      <c r="M20" s="146"/>
      <c r="N20" s="44" t="s">
        <v>153</v>
      </c>
      <c r="O20" s="19">
        <v>26178</v>
      </c>
      <c r="P20" s="18">
        <v>28199</v>
      </c>
      <c r="Q20" s="83">
        <v>24474</v>
      </c>
    </row>
    <row r="21" spans="1:17" ht="26.25" customHeight="1" thickBot="1">
      <c r="A21" s="168"/>
      <c r="B21" s="160" t="s">
        <v>12</v>
      </c>
      <c r="C21" s="161"/>
      <c r="D21" s="161"/>
      <c r="E21" s="34"/>
      <c r="F21" s="39">
        <v>1770126</v>
      </c>
      <c r="G21" s="39">
        <v>1770126</v>
      </c>
      <c r="H21" s="40">
        <v>1770126</v>
      </c>
      <c r="I21" s="11"/>
      <c r="J21" s="155"/>
      <c r="K21" s="157" t="s">
        <v>154</v>
      </c>
      <c r="L21" s="145" t="s">
        <v>80</v>
      </c>
      <c r="M21" s="146"/>
      <c r="N21" s="17"/>
      <c r="O21" s="19"/>
      <c r="P21" s="18"/>
      <c r="Q21" s="83"/>
    </row>
    <row r="22" spans="1:17" ht="26.25" customHeight="1">
      <c r="A22" s="154" t="s">
        <v>45</v>
      </c>
      <c r="B22" s="169" t="s">
        <v>67</v>
      </c>
      <c r="C22" s="144"/>
      <c r="D22" s="144"/>
      <c r="E22" s="12"/>
      <c r="F22" s="46">
        <v>13</v>
      </c>
      <c r="G22" s="46">
        <v>13</v>
      </c>
      <c r="H22" s="47">
        <v>13</v>
      </c>
      <c r="I22" s="11"/>
      <c r="J22" s="155"/>
      <c r="K22" s="158"/>
      <c r="L22" s="48" t="s">
        <v>150</v>
      </c>
      <c r="M22" s="16" t="s">
        <v>101</v>
      </c>
      <c r="N22" s="17"/>
      <c r="O22" s="19"/>
      <c r="P22" s="18"/>
      <c r="Q22" s="83"/>
    </row>
    <row r="23" spans="1:17" ht="26.25" customHeight="1">
      <c r="A23" s="155"/>
      <c r="B23" s="145" t="s">
        <v>13</v>
      </c>
      <c r="C23" s="146"/>
      <c r="D23" s="146"/>
      <c r="E23" s="17"/>
      <c r="F23" s="79" t="s">
        <v>132</v>
      </c>
      <c r="G23" s="79" t="s">
        <v>132</v>
      </c>
      <c r="H23" s="80" t="s">
        <v>132</v>
      </c>
      <c r="I23" s="11"/>
      <c r="J23" s="155"/>
      <c r="K23" s="159"/>
      <c r="L23" s="145" t="s">
        <v>81</v>
      </c>
      <c r="M23" s="146"/>
      <c r="N23" s="17" t="s">
        <v>155</v>
      </c>
      <c r="O23" s="19">
        <v>26178</v>
      </c>
      <c r="P23" s="18">
        <v>28199</v>
      </c>
      <c r="Q23" s="83">
        <v>24474</v>
      </c>
    </row>
    <row r="24" spans="1:17" ht="26.25" customHeight="1" thickBot="1">
      <c r="A24" s="155"/>
      <c r="B24" s="145" t="s">
        <v>122</v>
      </c>
      <c r="C24" s="146"/>
      <c r="D24" s="146"/>
      <c r="E24" s="17"/>
      <c r="F24" s="79"/>
      <c r="G24" s="79"/>
      <c r="H24" s="80"/>
      <c r="I24" s="11"/>
      <c r="J24" s="156"/>
      <c r="K24" s="160" t="s">
        <v>83</v>
      </c>
      <c r="L24" s="161"/>
      <c r="M24" s="161"/>
      <c r="N24" s="34" t="s">
        <v>156</v>
      </c>
      <c r="O24" s="39">
        <f>O17-O20</f>
        <v>0</v>
      </c>
      <c r="P24" s="38">
        <f>P17-P20</f>
        <v>-1000</v>
      </c>
      <c r="Q24" s="68">
        <f>Q17-Q20</f>
        <v>0</v>
      </c>
    </row>
    <row r="25" spans="1:17" ht="26.25" customHeight="1" thickBot="1">
      <c r="A25" s="155"/>
      <c r="B25" s="145" t="s">
        <v>14</v>
      </c>
      <c r="C25" s="146"/>
      <c r="D25" s="146"/>
      <c r="E25" s="17"/>
      <c r="F25" s="79" t="s">
        <v>137</v>
      </c>
      <c r="G25" s="79" t="s">
        <v>137</v>
      </c>
      <c r="H25" s="80" t="s">
        <v>137</v>
      </c>
      <c r="I25" s="11"/>
      <c r="J25" s="151" t="s">
        <v>85</v>
      </c>
      <c r="K25" s="152"/>
      <c r="L25" s="152"/>
      <c r="M25" s="152"/>
      <c r="N25" s="7" t="s">
        <v>157</v>
      </c>
      <c r="O25" s="51">
        <f>O16+O24</f>
        <v>0</v>
      </c>
      <c r="P25" s="50">
        <f>P16+P24</f>
        <v>-1000</v>
      </c>
      <c r="Q25" s="101">
        <f>Q16+Q24</f>
        <v>0</v>
      </c>
    </row>
    <row r="26" spans="1:17" ht="26.25" customHeight="1" thickBot="1">
      <c r="A26" s="155"/>
      <c r="B26" s="145" t="s">
        <v>15</v>
      </c>
      <c r="C26" s="146"/>
      <c r="D26" s="146"/>
      <c r="E26" s="17"/>
      <c r="F26" s="24">
        <v>2</v>
      </c>
      <c r="G26" s="24">
        <v>2</v>
      </c>
      <c r="H26" s="3">
        <v>2</v>
      </c>
      <c r="I26" s="11"/>
      <c r="J26" s="151" t="s">
        <v>40</v>
      </c>
      <c r="K26" s="152"/>
      <c r="L26" s="152"/>
      <c r="M26" s="152"/>
      <c r="N26" s="7" t="s">
        <v>53</v>
      </c>
      <c r="O26" s="54"/>
      <c r="P26" s="53"/>
      <c r="Q26" s="102"/>
    </row>
    <row r="27" spans="1:17" ht="26.25" customHeight="1" thickBot="1">
      <c r="A27" s="155"/>
      <c r="B27" s="178" t="s">
        <v>16</v>
      </c>
      <c r="C27" s="179"/>
      <c r="D27" s="16" t="s">
        <v>59</v>
      </c>
      <c r="E27" s="17"/>
      <c r="F27" s="31">
        <v>371</v>
      </c>
      <c r="G27" s="31">
        <v>371</v>
      </c>
      <c r="H27" s="32">
        <v>371</v>
      </c>
      <c r="I27" s="11"/>
      <c r="J27" s="151" t="s">
        <v>86</v>
      </c>
      <c r="K27" s="152"/>
      <c r="L27" s="152"/>
      <c r="M27" s="152"/>
      <c r="N27" s="7" t="s">
        <v>158</v>
      </c>
      <c r="O27" s="54">
        <v>1100</v>
      </c>
      <c r="P27" s="53">
        <v>1100</v>
      </c>
      <c r="Q27" s="102">
        <v>100</v>
      </c>
    </row>
    <row r="28" spans="1:17" ht="26.25" customHeight="1" thickBot="1">
      <c r="A28" s="155"/>
      <c r="B28" s="178"/>
      <c r="C28" s="179"/>
      <c r="D28" s="16" t="s">
        <v>60</v>
      </c>
      <c r="E28" s="17"/>
      <c r="F28" s="31"/>
      <c r="G28" s="31"/>
      <c r="H28" s="32"/>
      <c r="I28" s="11"/>
      <c r="J28" s="151" t="s">
        <v>87</v>
      </c>
      <c r="K28" s="152"/>
      <c r="L28" s="152"/>
      <c r="M28" s="152"/>
      <c r="N28" s="7" t="s">
        <v>159</v>
      </c>
      <c r="O28" s="54"/>
      <c r="P28" s="53"/>
      <c r="Q28" s="102"/>
    </row>
    <row r="29" spans="1:17" ht="26.25" customHeight="1" thickBot="1">
      <c r="A29" s="155"/>
      <c r="B29" s="178" t="s">
        <v>17</v>
      </c>
      <c r="C29" s="179"/>
      <c r="D29" s="16" t="s">
        <v>59</v>
      </c>
      <c r="E29" s="17"/>
      <c r="F29" s="31">
        <v>132</v>
      </c>
      <c r="G29" s="31">
        <v>128</v>
      </c>
      <c r="H29" s="32">
        <v>371</v>
      </c>
      <c r="I29" s="11"/>
      <c r="J29" s="151" t="s">
        <v>88</v>
      </c>
      <c r="K29" s="152"/>
      <c r="L29" s="152"/>
      <c r="M29" s="152"/>
      <c r="N29" s="7" t="s">
        <v>160</v>
      </c>
      <c r="O29" s="51">
        <f>O25-O26+O27-O28</f>
        <v>1100</v>
      </c>
      <c r="P29" s="50">
        <f>P25-P26+P27-P28</f>
        <v>100</v>
      </c>
      <c r="Q29" s="101">
        <f>Q25-Q26+Q27-Q28</f>
        <v>100</v>
      </c>
    </row>
    <row r="30" spans="1:17" ht="26.25" customHeight="1" thickBot="1">
      <c r="A30" s="155"/>
      <c r="B30" s="178"/>
      <c r="C30" s="179"/>
      <c r="D30" s="16" t="s">
        <v>60</v>
      </c>
      <c r="E30" s="17"/>
      <c r="F30" s="31"/>
      <c r="G30" s="31"/>
      <c r="H30" s="32"/>
      <c r="I30" s="11"/>
      <c r="J30" s="151" t="s">
        <v>89</v>
      </c>
      <c r="K30" s="152"/>
      <c r="L30" s="152"/>
      <c r="M30" s="152"/>
      <c r="N30" s="7" t="s">
        <v>161</v>
      </c>
      <c r="O30" s="54"/>
      <c r="P30" s="53"/>
      <c r="Q30" s="102"/>
    </row>
    <row r="31" spans="1:17" ht="26.25" customHeight="1" thickBot="1">
      <c r="A31" s="155"/>
      <c r="B31" s="176" t="s">
        <v>61</v>
      </c>
      <c r="C31" s="177"/>
      <c r="D31" s="177"/>
      <c r="E31" s="17"/>
      <c r="F31" s="31">
        <v>153</v>
      </c>
      <c r="G31" s="31">
        <v>143</v>
      </c>
      <c r="H31" s="32">
        <v>151</v>
      </c>
      <c r="I31" s="11"/>
      <c r="J31" s="151" t="s">
        <v>90</v>
      </c>
      <c r="K31" s="152"/>
      <c r="L31" s="152"/>
      <c r="M31" s="152"/>
      <c r="N31" s="7" t="s">
        <v>162</v>
      </c>
      <c r="O31" s="51">
        <f>O29-O30</f>
        <v>1100</v>
      </c>
      <c r="P31" s="50">
        <f>P29-P30</f>
        <v>100</v>
      </c>
      <c r="Q31" s="101">
        <f>Q29-Q30</f>
        <v>100</v>
      </c>
    </row>
    <row r="32" spans="1:17" ht="26.25" customHeight="1" thickBot="1">
      <c r="A32" s="155"/>
      <c r="B32" s="145" t="s">
        <v>116</v>
      </c>
      <c r="C32" s="146"/>
      <c r="D32" s="146"/>
      <c r="E32" s="17"/>
      <c r="F32" s="31">
        <v>55834</v>
      </c>
      <c r="G32" s="31">
        <v>52187</v>
      </c>
      <c r="H32" s="32">
        <v>49964</v>
      </c>
      <c r="I32" s="11"/>
      <c r="J32" s="151" t="s">
        <v>120</v>
      </c>
      <c r="K32" s="152"/>
      <c r="L32" s="152"/>
      <c r="M32" s="152"/>
      <c r="N32" s="7"/>
      <c r="O32" s="60">
        <f>IF(O5=0,0,O5/(O11+O23))</f>
        <v>0.6489002145922746</v>
      </c>
      <c r="P32" s="56">
        <f>IF(P5=0,0,P5/(P11+P23))</f>
        <v>0.6244889806245423</v>
      </c>
      <c r="Q32" s="61">
        <f>IF(Q5=0,0,Q5/(Q11+Q23))</f>
        <v>0.6508950859425148</v>
      </c>
    </row>
    <row r="33" spans="1:17" ht="26.25" customHeight="1" thickBot="1">
      <c r="A33" s="155"/>
      <c r="B33" s="135" t="s">
        <v>100</v>
      </c>
      <c r="C33" s="145" t="s">
        <v>117</v>
      </c>
      <c r="D33" s="146"/>
      <c r="E33" s="17"/>
      <c r="F33" s="31"/>
      <c r="G33" s="31"/>
      <c r="H33" s="32"/>
      <c r="I33" s="11"/>
      <c r="J33" s="151" t="s">
        <v>121</v>
      </c>
      <c r="K33" s="152"/>
      <c r="L33" s="152"/>
      <c r="M33" s="152"/>
      <c r="N33" s="7"/>
      <c r="O33" s="60">
        <f>IF(O31&lt;0,O31/(O6-O9),0)</f>
        <v>0</v>
      </c>
      <c r="P33" s="56">
        <f>IF(P31&lt;0,P31/(P6-P9),0)</f>
        <v>0</v>
      </c>
      <c r="Q33" s="61">
        <f>IF(Q31&lt;0,Q31/(Q6-Q9),0)</f>
        <v>0</v>
      </c>
    </row>
    <row r="34" spans="1:17" ht="26.25" customHeight="1" thickBot="1">
      <c r="A34" s="155"/>
      <c r="B34" s="135"/>
      <c r="C34" s="145" t="s">
        <v>118</v>
      </c>
      <c r="D34" s="146"/>
      <c r="E34" s="17" t="s">
        <v>163</v>
      </c>
      <c r="F34" s="31">
        <v>55834</v>
      </c>
      <c r="G34" s="31">
        <v>52187</v>
      </c>
      <c r="H34" s="32">
        <v>49964</v>
      </c>
      <c r="I34" s="11"/>
      <c r="J34" s="151" t="s">
        <v>99</v>
      </c>
      <c r="K34" s="152"/>
      <c r="L34" s="152"/>
      <c r="M34" s="152"/>
      <c r="N34" s="7"/>
      <c r="O34" s="54">
        <v>66789</v>
      </c>
      <c r="P34" s="53">
        <v>66595</v>
      </c>
      <c r="Q34" s="102">
        <v>62567</v>
      </c>
    </row>
    <row r="35" spans="1:17" ht="26.25" customHeight="1" thickBot="1">
      <c r="A35" s="155"/>
      <c r="B35" s="145" t="s">
        <v>119</v>
      </c>
      <c r="C35" s="146"/>
      <c r="D35" s="146"/>
      <c r="E35" s="17" t="s">
        <v>164</v>
      </c>
      <c r="F35" s="31">
        <v>55834</v>
      </c>
      <c r="G35" s="31">
        <v>52187</v>
      </c>
      <c r="H35" s="32">
        <v>49964</v>
      </c>
      <c r="I35" s="11"/>
      <c r="J35" s="147" t="s">
        <v>165</v>
      </c>
      <c r="K35" s="148"/>
      <c r="L35" s="149" t="s">
        <v>39</v>
      </c>
      <c r="M35" s="150"/>
      <c r="N35" s="7"/>
      <c r="O35" s="54">
        <v>21284</v>
      </c>
      <c r="P35" s="53">
        <v>19799</v>
      </c>
      <c r="Q35" s="102">
        <v>26528</v>
      </c>
    </row>
    <row r="36" spans="1:17" ht="26.25" customHeight="1" thickBot="1">
      <c r="A36" s="156"/>
      <c r="B36" s="160" t="s">
        <v>18</v>
      </c>
      <c r="C36" s="161"/>
      <c r="D36" s="161"/>
      <c r="E36" s="34"/>
      <c r="F36" s="65">
        <f>IF(F35=0,0,F35/F34)</f>
        <v>1</v>
      </c>
      <c r="G36" s="65">
        <f>IF(G35=0,0,G35/G34)</f>
        <v>1</v>
      </c>
      <c r="H36" s="66">
        <f>IF(H35=0,0,H35/H34)</f>
        <v>1</v>
      </c>
      <c r="I36" s="11"/>
      <c r="J36" s="151" t="s">
        <v>102</v>
      </c>
      <c r="K36" s="152"/>
      <c r="L36" s="152"/>
      <c r="M36" s="152"/>
      <c r="N36" s="7"/>
      <c r="O36" s="54">
        <v>561458</v>
      </c>
      <c r="P36" s="53">
        <v>533259</v>
      </c>
      <c r="Q36" s="102">
        <v>508785</v>
      </c>
    </row>
    <row r="37" spans="1:17" ht="26.25" customHeight="1">
      <c r="A37" s="166" t="s">
        <v>46</v>
      </c>
      <c r="B37" s="169" t="s">
        <v>19</v>
      </c>
      <c r="C37" s="144"/>
      <c r="D37" s="144"/>
      <c r="E37" s="12"/>
      <c r="F37" s="22"/>
      <c r="G37" s="22"/>
      <c r="H37" s="23"/>
      <c r="I37" s="11"/>
      <c r="J37" s="67"/>
      <c r="K37" s="67"/>
      <c r="L37" s="67"/>
      <c r="M37" s="67"/>
      <c r="N37" s="67"/>
      <c r="O37" s="67"/>
      <c r="P37" s="67"/>
      <c r="Q37" s="67"/>
    </row>
    <row r="38" spans="1:9" ht="26.25" customHeight="1">
      <c r="A38" s="167"/>
      <c r="B38" s="145" t="s">
        <v>20</v>
      </c>
      <c r="C38" s="146"/>
      <c r="D38" s="146"/>
      <c r="E38" s="17"/>
      <c r="F38" s="24">
        <v>61477</v>
      </c>
      <c r="G38" s="24">
        <v>62076</v>
      </c>
      <c r="H38" s="3">
        <v>32443</v>
      </c>
      <c r="I38" s="11"/>
    </row>
    <row r="39" spans="1:9" ht="26.25" customHeight="1">
      <c r="A39" s="167"/>
      <c r="B39" s="135" t="s">
        <v>166</v>
      </c>
      <c r="C39" s="145" t="s">
        <v>21</v>
      </c>
      <c r="D39" s="146"/>
      <c r="E39" s="17"/>
      <c r="F39" s="24">
        <v>33418</v>
      </c>
      <c r="G39" s="24">
        <v>32456</v>
      </c>
      <c r="H39" s="3">
        <v>32443</v>
      </c>
      <c r="I39" s="11"/>
    </row>
    <row r="40" spans="1:9" ht="26.25" customHeight="1">
      <c r="A40" s="167"/>
      <c r="B40" s="135"/>
      <c r="C40" s="145" t="s">
        <v>22</v>
      </c>
      <c r="D40" s="146"/>
      <c r="E40" s="17"/>
      <c r="F40" s="24">
        <v>28059</v>
      </c>
      <c r="G40" s="24">
        <v>29620</v>
      </c>
      <c r="H40" s="3">
        <v>0</v>
      </c>
      <c r="I40" s="11"/>
    </row>
    <row r="41" spans="1:9" ht="26.25" customHeight="1">
      <c r="A41" s="167"/>
      <c r="B41" s="145" t="s">
        <v>23</v>
      </c>
      <c r="C41" s="146"/>
      <c r="D41" s="146"/>
      <c r="E41" s="17"/>
      <c r="F41" s="24">
        <v>13083</v>
      </c>
      <c r="G41" s="24">
        <v>13019</v>
      </c>
      <c r="H41" s="3">
        <v>37662</v>
      </c>
      <c r="I41" s="11"/>
    </row>
    <row r="42" spans="1:9" ht="26.25" customHeight="1" thickBot="1">
      <c r="A42" s="168"/>
      <c r="B42" s="160" t="s">
        <v>24</v>
      </c>
      <c r="C42" s="161"/>
      <c r="D42" s="161"/>
      <c r="E42" s="34"/>
      <c r="F42" s="39">
        <f>F37+F38+F41</f>
        <v>74560</v>
      </c>
      <c r="G42" s="39">
        <f>G37+G38+G41</f>
        <v>75095</v>
      </c>
      <c r="H42" s="40">
        <f>H37+H38+H41</f>
        <v>70105</v>
      </c>
      <c r="I42" s="11"/>
    </row>
    <row r="43" spans="1:9" ht="26.25" customHeight="1">
      <c r="A43" s="166" t="s">
        <v>47</v>
      </c>
      <c r="B43" s="173" t="s">
        <v>49</v>
      </c>
      <c r="C43" s="169" t="s">
        <v>25</v>
      </c>
      <c r="D43" s="144"/>
      <c r="E43" s="12"/>
      <c r="F43" s="111" t="s">
        <v>178</v>
      </c>
      <c r="G43" s="111" t="s">
        <v>178</v>
      </c>
      <c r="H43" s="106" t="s">
        <v>181</v>
      </c>
      <c r="I43" s="11"/>
    </row>
    <row r="44" spans="1:9" ht="26.25" customHeight="1">
      <c r="A44" s="167"/>
      <c r="B44" s="174"/>
      <c r="C44" s="145" t="s">
        <v>62</v>
      </c>
      <c r="D44" s="146"/>
      <c r="E44" s="17"/>
      <c r="F44" s="24">
        <v>3360</v>
      </c>
      <c r="G44" s="24">
        <v>3360</v>
      </c>
      <c r="H44" s="3">
        <v>3360</v>
      </c>
      <c r="I44" s="11"/>
    </row>
    <row r="45" spans="1:9" ht="26.25" customHeight="1">
      <c r="A45" s="167"/>
      <c r="B45" s="174"/>
      <c r="C45" s="145" t="s">
        <v>26</v>
      </c>
      <c r="D45" s="146"/>
      <c r="E45" s="17"/>
      <c r="F45" s="70">
        <v>37196</v>
      </c>
      <c r="G45" s="70">
        <v>37196</v>
      </c>
      <c r="H45" s="71">
        <v>37196</v>
      </c>
      <c r="I45" s="11"/>
    </row>
    <row r="46" spans="1:9" ht="26.25" customHeight="1">
      <c r="A46" s="167"/>
      <c r="B46" s="174"/>
      <c r="C46" s="145" t="s">
        <v>63</v>
      </c>
      <c r="D46" s="146"/>
      <c r="E46" s="17"/>
      <c r="F46" s="31">
        <v>135.2</v>
      </c>
      <c r="G46" s="31">
        <v>142.6</v>
      </c>
      <c r="H46" s="32">
        <v>150</v>
      </c>
      <c r="I46" s="11"/>
    </row>
    <row r="47" spans="1:9" ht="26.25" customHeight="1">
      <c r="A47" s="167"/>
      <c r="B47" s="174"/>
      <c r="C47" s="145" t="s">
        <v>64</v>
      </c>
      <c r="D47" s="146"/>
      <c r="E47" s="17"/>
      <c r="F47" s="31">
        <v>1101.1</v>
      </c>
      <c r="G47" s="31">
        <v>1189.5</v>
      </c>
      <c r="H47" s="32">
        <v>649.3</v>
      </c>
      <c r="I47" s="11"/>
    </row>
    <row r="48" spans="1:9" ht="26.25" customHeight="1">
      <c r="A48" s="167"/>
      <c r="B48" s="174"/>
      <c r="C48" s="135" t="s">
        <v>167</v>
      </c>
      <c r="D48" s="16" t="s">
        <v>65</v>
      </c>
      <c r="E48" s="17"/>
      <c r="F48" s="31">
        <v>598.5</v>
      </c>
      <c r="G48" s="31">
        <v>621.9</v>
      </c>
      <c r="H48" s="32">
        <v>649.3</v>
      </c>
      <c r="I48" s="11"/>
    </row>
    <row r="49" spans="1:9" ht="26.25" customHeight="1">
      <c r="A49" s="167"/>
      <c r="B49" s="175"/>
      <c r="C49" s="135"/>
      <c r="D49" s="16" t="s">
        <v>66</v>
      </c>
      <c r="E49" s="17"/>
      <c r="F49" s="31">
        <v>502.5</v>
      </c>
      <c r="G49" s="31">
        <v>567.6</v>
      </c>
      <c r="H49" s="32">
        <v>0</v>
      </c>
      <c r="I49" s="11"/>
    </row>
    <row r="50" spans="1:9" ht="26.25" customHeight="1">
      <c r="A50" s="167"/>
      <c r="B50" s="170" t="s">
        <v>42</v>
      </c>
      <c r="C50" s="171"/>
      <c r="D50" s="16" t="s">
        <v>27</v>
      </c>
      <c r="E50" s="17"/>
      <c r="F50" s="31"/>
      <c r="G50" s="31"/>
      <c r="H50" s="32"/>
      <c r="I50" s="11"/>
    </row>
    <row r="51" spans="1:9" ht="26.25" customHeight="1">
      <c r="A51" s="167"/>
      <c r="B51" s="172"/>
      <c r="C51" s="136"/>
      <c r="D51" s="16" t="s">
        <v>129</v>
      </c>
      <c r="E51" s="17"/>
      <c r="F51" s="118" t="s">
        <v>182</v>
      </c>
      <c r="G51" s="118" t="s">
        <v>182</v>
      </c>
      <c r="H51" s="119" t="s">
        <v>182</v>
      </c>
      <c r="I51" s="11"/>
    </row>
    <row r="52" spans="1:9" ht="26.25" customHeight="1" thickBot="1">
      <c r="A52" s="168"/>
      <c r="B52" s="137"/>
      <c r="C52" s="138"/>
      <c r="D52" s="33" t="s">
        <v>28</v>
      </c>
      <c r="E52" s="34"/>
      <c r="F52" s="73">
        <v>36251</v>
      </c>
      <c r="G52" s="73">
        <v>36251</v>
      </c>
      <c r="H52" s="77">
        <v>36251</v>
      </c>
      <c r="I52" s="11"/>
    </row>
    <row r="53" spans="1:9" ht="26.25" customHeight="1">
      <c r="A53" s="166" t="s">
        <v>29</v>
      </c>
      <c r="B53" s="169" t="s">
        <v>30</v>
      </c>
      <c r="C53" s="144"/>
      <c r="D53" s="144"/>
      <c r="E53" s="12"/>
      <c r="F53" s="22">
        <v>2</v>
      </c>
      <c r="G53" s="22">
        <v>2</v>
      </c>
      <c r="H53" s="23">
        <v>2</v>
      </c>
      <c r="I53" s="11"/>
    </row>
    <row r="54" spans="1:9" ht="26.25" customHeight="1">
      <c r="A54" s="167"/>
      <c r="B54" s="145" t="s">
        <v>31</v>
      </c>
      <c r="C54" s="146"/>
      <c r="D54" s="146"/>
      <c r="E54" s="17"/>
      <c r="F54" s="24"/>
      <c r="G54" s="24"/>
      <c r="H54" s="3"/>
      <c r="I54" s="11"/>
    </row>
    <row r="55" spans="1:8" ht="26.25" customHeight="1" thickBot="1">
      <c r="A55" s="168"/>
      <c r="B55" s="160" t="s">
        <v>32</v>
      </c>
      <c r="C55" s="161"/>
      <c r="D55" s="161"/>
      <c r="E55" s="34"/>
      <c r="F55" s="39">
        <f>F53+F54</f>
        <v>2</v>
      </c>
      <c r="G55" s="39">
        <f>G53+G54</f>
        <v>2</v>
      </c>
      <c r="H55" s="40">
        <f>H53+H54</f>
        <v>2</v>
      </c>
    </row>
  </sheetData>
  <sheetProtection/>
  <mergeCells count="96"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J36:M36"/>
    <mergeCell ref="J28:M28"/>
    <mergeCell ref="J29:M29"/>
    <mergeCell ref="J30:M30"/>
    <mergeCell ref="J31:M31"/>
    <mergeCell ref="J32:M32"/>
    <mergeCell ref="J33:M33"/>
    <mergeCell ref="J34:M34"/>
    <mergeCell ref="J17:J24"/>
    <mergeCell ref="K21:K23"/>
    <mergeCell ref="K17:M17"/>
    <mergeCell ref="K18:K19"/>
    <mergeCell ref="L23:M23"/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L10:M10"/>
    <mergeCell ref="K11:M11"/>
    <mergeCell ref="K20:M20"/>
    <mergeCell ref="L21:M21"/>
    <mergeCell ref="B41:D41"/>
    <mergeCell ref="A37:A42"/>
    <mergeCell ref="B37:D37"/>
    <mergeCell ref="B38:D38"/>
    <mergeCell ref="B39:B40"/>
    <mergeCell ref="C39:D39"/>
    <mergeCell ref="B42:D42"/>
    <mergeCell ref="C40:D40"/>
    <mergeCell ref="B35:D35"/>
    <mergeCell ref="B36:D36"/>
    <mergeCell ref="B33:B34"/>
    <mergeCell ref="C33:D33"/>
    <mergeCell ref="C34:D34"/>
    <mergeCell ref="B25:D25"/>
    <mergeCell ref="B24:D24"/>
    <mergeCell ref="B31:D31"/>
    <mergeCell ref="B32:D32"/>
    <mergeCell ref="B29:C30"/>
    <mergeCell ref="B26:D26"/>
    <mergeCell ref="B27:C28"/>
    <mergeCell ref="C18:D18"/>
    <mergeCell ref="C19:D19"/>
    <mergeCell ref="C20:D20"/>
    <mergeCell ref="B21:D21"/>
    <mergeCell ref="B17:B20"/>
    <mergeCell ref="C17:D17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Q55"/>
  <sheetViews>
    <sheetView showZeros="0" view="pageBreakPreview" zoomScale="80" zoomScaleNormal="75" zoomScaleSheetLayoutView="80" workbookViewId="0" topLeftCell="A1">
      <selection activeCell="H42" sqref="H42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153" t="s">
        <v>131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187</v>
      </c>
      <c r="P3" s="4" t="s">
        <v>0</v>
      </c>
    </row>
    <row r="4" spans="1:17" ht="26.25" customHeight="1" thickBot="1">
      <c r="A4" s="151" t="s">
        <v>50</v>
      </c>
      <c r="B4" s="152"/>
      <c r="C4" s="152"/>
      <c r="D4" s="152"/>
      <c r="E4" s="7"/>
      <c r="F4" s="8" t="s">
        <v>123</v>
      </c>
      <c r="G4" s="9" t="s">
        <v>124</v>
      </c>
      <c r="H4" s="10" t="s">
        <v>130</v>
      </c>
      <c r="I4" s="11"/>
      <c r="J4" s="151" t="s">
        <v>50</v>
      </c>
      <c r="K4" s="152"/>
      <c r="L4" s="152"/>
      <c r="M4" s="152"/>
      <c r="N4" s="7"/>
      <c r="O4" s="8" t="s">
        <v>123</v>
      </c>
      <c r="P4" s="9" t="s">
        <v>124</v>
      </c>
      <c r="Q4" s="10" t="s">
        <v>130</v>
      </c>
    </row>
    <row r="5" spans="1:17" ht="26.25" customHeight="1" thickBot="1">
      <c r="A5" s="151" t="s">
        <v>1</v>
      </c>
      <c r="B5" s="152"/>
      <c r="C5" s="152"/>
      <c r="D5" s="152"/>
      <c r="E5" s="7"/>
      <c r="F5" s="180">
        <v>35997</v>
      </c>
      <c r="G5" s="181"/>
      <c r="H5" s="182"/>
      <c r="I5" s="11"/>
      <c r="J5" s="154" t="s">
        <v>48</v>
      </c>
      <c r="K5" s="144" t="s">
        <v>69</v>
      </c>
      <c r="L5" s="144"/>
      <c r="M5" s="144"/>
      <c r="N5" s="12" t="s">
        <v>139</v>
      </c>
      <c r="O5" s="81">
        <v>25264</v>
      </c>
      <c r="P5" s="42">
        <v>22155</v>
      </c>
      <c r="Q5" s="15">
        <v>25705</v>
      </c>
    </row>
    <row r="6" spans="1:17" ht="26.25" customHeight="1" thickBot="1">
      <c r="A6" s="151" t="s">
        <v>91</v>
      </c>
      <c r="B6" s="152"/>
      <c r="C6" s="152"/>
      <c r="D6" s="152"/>
      <c r="E6" s="7"/>
      <c r="F6" s="180">
        <v>37712</v>
      </c>
      <c r="G6" s="181"/>
      <c r="H6" s="182"/>
      <c r="I6" s="11"/>
      <c r="J6" s="155"/>
      <c r="K6" s="157" t="s">
        <v>140</v>
      </c>
      <c r="L6" s="145" t="s">
        <v>57</v>
      </c>
      <c r="M6" s="146"/>
      <c r="N6" s="17" t="s">
        <v>141</v>
      </c>
      <c r="O6" s="82">
        <v>3040</v>
      </c>
      <c r="P6" s="19">
        <v>3098</v>
      </c>
      <c r="Q6" s="83">
        <v>3176</v>
      </c>
    </row>
    <row r="7" spans="1:17" ht="26.25" customHeight="1">
      <c r="A7" s="154" t="s">
        <v>43</v>
      </c>
      <c r="B7" s="169" t="s">
        <v>54</v>
      </c>
      <c r="C7" s="144"/>
      <c r="D7" s="144"/>
      <c r="E7" s="12" t="s">
        <v>142</v>
      </c>
      <c r="F7" s="84">
        <v>89968</v>
      </c>
      <c r="G7" s="22">
        <v>89799</v>
      </c>
      <c r="H7" s="85">
        <v>89377</v>
      </c>
      <c r="I7" s="11"/>
      <c r="J7" s="155"/>
      <c r="K7" s="158"/>
      <c r="L7" s="157" t="s">
        <v>143</v>
      </c>
      <c r="M7" s="16" t="s">
        <v>34</v>
      </c>
      <c r="N7" s="17"/>
      <c r="O7" s="82">
        <v>3015</v>
      </c>
      <c r="P7" s="19">
        <v>3098</v>
      </c>
      <c r="Q7" s="83">
        <v>3174</v>
      </c>
    </row>
    <row r="8" spans="1:17" ht="26.25" customHeight="1">
      <c r="A8" s="155"/>
      <c r="B8" s="145" t="s">
        <v>2</v>
      </c>
      <c r="C8" s="146"/>
      <c r="D8" s="146"/>
      <c r="E8" s="17"/>
      <c r="F8" s="1">
        <v>321</v>
      </c>
      <c r="G8" s="24">
        <v>314</v>
      </c>
      <c r="H8" s="76">
        <v>303</v>
      </c>
      <c r="I8" s="25"/>
      <c r="J8" s="155"/>
      <c r="K8" s="158"/>
      <c r="L8" s="158"/>
      <c r="M8" s="16" t="s">
        <v>35</v>
      </c>
      <c r="N8" s="17"/>
      <c r="O8" s="82"/>
      <c r="P8" s="19"/>
      <c r="Q8" s="83"/>
    </row>
    <row r="9" spans="1:17" ht="26.25" customHeight="1">
      <c r="A9" s="155"/>
      <c r="B9" s="145" t="s">
        <v>55</v>
      </c>
      <c r="C9" s="146"/>
      <c r="D9" s="146"/>
      <c r="E9" s="17" t="s">
        <v>144</v>
      </c>
      <c r="F9" s="1">
        <v>321</v>
      </c>
      <c r="G9" s="24">
        <v>314</v>
      </c>
      <c r="H9" s="76">
        <v>303</v>
      </c>
      <c r="I9" s="11"/>
      <c r="J9" s="155"/>
      <c r="K9" s="158"/>
      <c r="L9" s="159"/>
      <c r="M9" s="16" t="s">
        <v>36</v>
      </c>
      <c r="N9" s="17" t="s">
        <v>145</v>
      </c>
      <c r="O9" s="82"/>
      <c r="P9" s="19"/>
      <c r="Q9" s="83"/>
    </row>
    <row r="10" spans="1:17" ht="26.25" customHeight="1">
      <c r="A10" s="155"/>
      <c r="B10" s="145" t="s">
        <v>56</v>
      </c>
      <c r="C10" s="146"/>
      <c r="D10" s="146"/>
      <c r="E10" s="17" t="s">
        <v>52</v>
      </c>
      <c r="F10" s="86">
        <f>IF(F9=0,0,F9/F7)</f>
        <v>0.0035679352658723102</v>
      </c>
      <c r="G10" s="27">
        <f>IF(G9=0,0,G9/G7)</f>
        <v>0.003496698181494226</v>
      </c>
      <c r="H10" s="87">
        <f>IF(H9=0,0,H9/H7)</f>
        <v>0.0033901339270729605</v>
      </c>
      <c r="I10" s="11"/>
      <c r="J10" s="155"/>
      <c r="K10" s="159"/>
      <c r="L10" s="162" t="s">
        <v>71</v>
      </c>
      <c r="M10" s="163"/>
      <c r="N10" s="29"/>
      <c r="O10" s="82">
        <v>22224</v>
      </c>
      <c r="P10" s="19">
        <v>19057</v>
      </c>
      <c r="Q10" s="83">
        <v>22529</v>
      </c>
    </row>
    <row r="11" spans="1:17" ht="26.25" customHeight="1">
      <c r="A11" s="155"/>
      <c r="B11" s="145" t="s">
        <v>3</v>
      </c>
      <c r="C11" s="146"/>
      <c r="D11" s="146"/>
      <c r="E11" s="17" t="s">
        <v>146</v>
      </c>
      <c r="F11" s="1">
        <v>291</v>
      </c>
      <c r="G11" s="24">
        <v>276</v>
      </c>
      <c r="H11" s="76">
        <v>268</v>
      </c>
      <c r="I11" s="11"/>
      <c r="J11" s="155"/>
      <c r="K11" s="146" t="s">
        <v>72</v>
      </c>
      <c r="L11" s="146"/>
      <c r="M11" s="146"/>
      <c r="N11" s="17" t="s">
        <v>186</v>
      </c>
      <c r="O11" s="88">
        <v>15798</v>
      </c>
      <c r="P11" s="19">
        <v>16496</v>
      </c>
      <c r="Q11" s="83">
        <v>17245</v>
      </c>
    </row>
    <row r="12" spans="1:17" ht="26.25" customHeight="1">
      <c r="A12" s="155"/>
      <c r="B12" s="145" t="s">
        <v>68</v>
      </c>
      <c r="C12" s="146"/>
      <c r="D12" s="146"/>
      <c r="E12" s="17" t="s">
        <v>148</v>
      </c>
      <c r="F12" s="86">
        <f>IF(F11=0,0,F11/F9)</f>
        <v>0.9065420560747663</v>
      </c>
      <c r="G12" s="27">
        <f>IF(G11=0,0,G11/G9)</f>
        <v>0.8789808917197452</v>
      </c>
      <c r="H12" s="87">
        <f>IF(H11=0,0,H11/H9)</f>
        <v>0.8844884488448845</v>
      </c>
      <c r="I12" s="11"/>
      <c r="J12" s="155"/>
      <c r="K12" s="157" t="s">
        <v>149</v>
      </c>
      <c r="L12" s="145" t="s">
        <v>58</v>
      </c>
      <c r="M12" s="146"/>
      <c r="N12" s="17"/>
      <c r="O12" s="82">
        <v>11319</v>
      </c>
      <c r="P12" s="19">
        <v>12184</v>
      </c>
      <c r="Q12" s="83">
        <v>13103</v>
      </c>
    </row>
    <row r="13" spans="1:17" ht="26.25" customHeight="1">
      <c r="A13" s="155"/>
      <c r="B13" s="145" t="s">
        <v>4</v>
      </c>
      <c r="C13" s="146"/>
      <c r="D13" s="146"/>
      <c r="E13" s="17"/>
      <c r="F13" s="89">
        <v>1392</v>
      </c>
      <c r="G13" s="31">
        <v>1392</v>
      </c>
      <c r="H13" s="90">
        <v>1392</v>
      </c>
      <c r="I13" s="11"/>
      <c r="J13" s="155"/>
      <c r="K13" s="158"/>
      <c r="L13" s="157" t="s">
        <v>150</v>
      </c>
      <c r="M13" s="16" t="s">
        <v>33</v>
      </c>
      <c r="N13" s="17"/>
      <c r="O13" s="82">
        <v>100</v>
      </c>
      <c r="P13" s="19">
        <v>98</v>
      </c>
      <c r="Q13" s="83">
        <v>100</v>
      </c>
    </row>
    <row r="14" spans="1:17" ht="26.25" customHeight="1">
      <c r="A14" s="155"/>
      <c r="B14" s="145" t="s">
        <v>5</v>
      </c>
      <c r="C14" s="146"/>
      <c r="D14" s="146"/>
      <c r="E14" s="17"/>
      <c r="F14" s="89">
        <v>22</v>
      </c>
      <c r="G14" s="31">
        <v>22</v>
      </c>
      <c r="H14" s="90">
        <v>22</v>
      </c>
      <c r="I14" s="11"/>
      <c r="J14" s="155"/>
      <c r="K14" s="158"/>
      <c r="L14" s="159"/>
      <c r="M14" s="16" t="s">
        <v>37</v>
      </c>
      <c r="N14" s="17"/>
      <c r="O14" s="82"/>
      <c r="P14" s="19"/>
      <c r="Q14" s="83"/>
    </row>
    <row r="15" spans="1:17" ht="26.25" customHeight="1" thickBot="1">
      <c r="A15" s="156"/>
      <c r="B15" s="160" t="s">
        <v>103</v>
      </c>
      <c r="C15" s="161"/>
      <c r="D15" s="161"/>
      <c r="E15" s="34"/>
      <c r="F15" s="91">
        <v>22</v>
      </c>
      <c r="G15" s="36">
        <v>22</v>
      </c>
      <c r="H15" s="92">
        <v>22</v>
      </c>
      <c r="I15" s="11"/>
      <c r="J15" s="155"/>
      <c r="K15" s="159"/>
      <c r="L15" s="162" t="s">
        <v>38</v>
      </c>
      <c r="M15" s="163"/>
      <c r="N15" s="29"/>
      <c r="O15" s="82">
        <v>4479</v>
      </c>
      <c r="P15" s="19">
        <v>4312</v>
      </c>
      <c r="Q15" s="83">
        <v>4142</v>
      </c>
    </row>
    <row r="16" spans="1:17" ht="26.25" customHeight="1" thickBot="1">
      <c r="A16" s="166" t="s">
        <v>44</v>
      </c>
      <c r="B16" s="169" t="s">
        <v>6</v>
      </c>
      <c r="C16" s="144"/>
      <c r="D16" s="144"/>
      <c r="E16" s="12"/>
      <c r="F16" s="93">
        <v>943598</v>
      </c>
      <c r="G16" s="22">
        <v>943598</v>
      </c>
      <c r="H16" s="85">
        <v>943598</v>
      </c>
      <c r="I16" s="11"/>
      <c r="J16" s="156"/>
      <c r="K16" s="160" t="s">
        <v>73</v>
      </c>
      <c r="L16" s="161"/>
      <c r="M16" s="161"/>
      <c r="N16" s="34" t="s">
        <v>151</v>
      </c>
      <c r="O16" s="94">
        <f>O5-O11</f>
        <v>9466</v>
      </c>
      <c r="P16" s="39">
        <f>P5-P11</f>
        <v>5659</v>
      </c>
      <c r="Q16" s="68">
        <f>Q5-Q11</f>
        <v>8460</v>
      </c>
    </row>
    <row r="17" spans="1:17" ht="26.25" customHeight="1">
      <c r="A17" s="167"/>
      <c r="B17" s="135" t="s">
        <v>7</v>
      </c>
      <c r="C17" s="145" t="s">
        <v>8</v>
      </c>
      <c r="D17" s="146"/>
      <c r="E17" s="17"/>
      <c r="F17" s="1">
        <v>396931</v>
      </c>
      <c r="G17" s="24">
        <v>396931</v>
      </c>
      <c r="H17" s="76">
        <v>396931</v>
      </c>
      <c r="I17" s="11"/>
      <c r="J17" s="154" t="s">
        <v>75</v>
      </c>
      <c r="K17" s="164" t="s">
        <v>76</v>
      </c>
      <c r="L17" s="165"/>
      <c r="M17" s="165"/>
      <c r="N17" s="12" t="s">
        <v>152</v>
      </c>
      <c r="O17" s="81">
        <v>2909</v>
      </c>
      <c r="P17" s="42">
        <v>2468</v>
      </c>
      <c r="Q17" s="15">
        <v>1673</v>
      </c>
    </row>
    <row r="18" spans="1:17" ht="26.25" customHeight="1">
      <c r="A18" s="167"/>
      <c r="B18" s="135"/>
      <c r="C18" s="145" t="s">
        <v>9</v>
      </c>
      <c r="D18" s="146"/>
      <c r="E18" s="17"/>
      <c r="F18" s="1">
        <v>276000</v>
      </c>
      <c r="G18" s="24">
        <v>276000</v>
      </c>
      <c r="H18" s="76">
        <v>276000</v>
      </c>
      <c r="I18" s="11"/>
      <c r="J18" s="155"/>
      <c r="K18" s="157" t="s">
        <v>150</v>
      </c>
      <c r="L18" s="145" t="s">
        <v>92</v>
      </c>
      <c r="M18" s="146"/>
      <c r="N18" s="17"/>
      <c r="O18" s="82"/>
      <c r="P18" s="19"/>
      <c r="Q18" s="83"/>
    </row>
    <row r="19" spans="1:17" ht="26.25" customHeight="1">
      <c r="A19" s="167"/>
      <c r="B19" s="135"/>
      <c r="C19" s="145" t="s">
        <v>10</v>
      </c>
      <c r="D19" s="146"/>
      <c r="E19" s="17"/>
      <c r="F19" s="1">
        <v>19522</v>
      </c>
      <c r="G19" s="24">
        <v>19522</v>
      </c>
      <c r="H19" s="76">
        <v>19522</v>
      </c>
      <c r="I19" s="11"/>
      <c r="J19" s="155"/>
      <c r="K19" s="159"/>
      <c r="L19" s="145" t="s">
        <v>71</v>
      </c>
      <c r="M19" s="146"/>
      <c r="N19" s="17"/>
      <c r="O19" s="88">
        <v>2877</v>
      </c>
      <c r="P19" s="19">
        <v>2457</v>
      </c>
      <c r="Q19" s="83">
        <v>1669</v>
      </c>
    </row>
    <row r="20" spans="1:17" ht="26.25" customHeight="1">
      <c r="A20" s="167"/>
      <c r="B20" s="135"/>
      <c r="C20" s="145" t="s">
        <v>11</v>
      </c>
      <c r="D20" s="146"/>
      <c r="E20" s="17"/>
      <c r="F20" s="1">
        <v>251145</v>
      </c>
      <c r="G20" s="24">
        <v>251145</v>
      </c>
      <c r="H20" s="76">
        <v>251145</v>
      </c>
      <c r="I20" s="11"/>
      <c r="J20" s="155"/>
      <c r="K20" s="145" t="s">
        <v>78</v>
      </c>
      <c r="L20" s="146"/>
      <c r="M20" s="146"/>
      <c r="N20" s="44" t="s">
        <v>153</v>
      </c>
      <c r="O20" s="82">
        <v>9611</v>
      </c>
      <c r="P20" s="19">
        <v>9847</v>
      </c>
      <c r="Q20" s="83">
        <v>9353</v>
      </c>
    </row>
    <row r="21" spans="1:17" ht="26.25" customHeight="1" thickBot="1">
      <c r="A21" s="168"/>
      <c r="B21" s="160" t="s">
        <v>12</v>
      </c>
      <c r="C21" s="161"/>
      <c r="D21" s="161"/>
      <c r="E21" s="34"/>
      <c r="F21" s="95">
        <v>793862</v>
      </c>
      <c r="G21" s="39">
        <v>793862</v>
      </c>
      <c r="H21" s="68">
        <v>793862</v>
      </c>
      <c r="I21" s="11"/>
      <c r="J21" s="155"/>
      <c r="K21" s="157" t="s">
        <v>154</v>
      </c>
      <c r="L21" s="145" t="s">
        <v>80</v>
      </c>
      <c r="M21" s="146"/>
      <c r="N21" s="17"/>
      <c r="O21" s="82"/>
      <c r="P21" s="19"/>
      <c r="Q21" s="83"/>
    </row>
    <row r="22" spans="1:17" ht="26.25" customHeight="1">
      <c r="A22" s="154" t="s">
        <v>45</v>
      </c>
      <c r="B22" s="169" t="s">
        <v>67</v>
      </c>
      <c r="C22" s="144"/>
      <c r="D22" s="144"/>
      <c r="E22" s="12"/>
      <c r="F22" s="96">
        <v>7</v>
      </c>
      <c r="G22" s="46">
        <v>7</v>
      </c>
      <c r="H22" s="97">
        <v>7</v>
      </c>
      <c r="I22" s="11"/>
      <c r="J22" s="155"/>
      <c r="K22" s="158"/>
      <c r="L22" s="48" t="s">
        <v>150</v>
      </c>
      <c r="M22" s="16" t="s">
        <v>101</v>
      </c>
      <c r="N22" s="17"/>
      <c r="O22" s="82"/>
      <c r="P22" s="19"/>
      <c r="Q22" s="83"/>
    </row>
    <row r="23" spans="1:17" ht="26.25" customHeight="1">
      <c r="A23" s="155"/>
      <c r="B23" s="145" t="s">
        <v>13</v>
      </c>
      <c r="C23" s="146"/>
      <c r="D23" s="146"/>
      <c r="E23" s="17"/>
      <c r="F23" s="98" t="s">
        <v>132</v>
      </c>
      <c r="G23" s="79" t="s">
        <v>132</v>
      </c>
      <c r="H23" s="99" t="s">
        <v>132</v>
      </c>
      <c r="I23" s="11"/>
      <c r="J23" s="155"/>
      <c r="K23" s="159"/>
      <c r="L23" s="145" t="s">
        <v>81</v>
      </c>
      <c r="M23" s="146"/>
      <c r="N23" s="17" t="s">
        <v>155</v>
      </c>
      <c r="O23" s="82">
        <v>9611</v>
      </c>
      <c r="P23" s="19">
        <v>9847</v>
      </c>
      <c r="Q23" s="83">
        <v>9353</v>
      </c>
    </row>
    <row r="24" spans="1:17" ht="26.25" customHeight="1" thickBot="1">
      <c r="A24" s="155"/>
      <c r="B24" s="145" t="s">
        <v>122</v>
      </c>
      <c r="C24" s="146"/>
      <c r="D24" s="146"/>
      <c r="E24" s="17"/>
      <c r="F24" s="98"/>
      <c r="G24" s="79"/>
      <c r="H24" s="99"/>
      <c r="I24" s="11"/>
      <c r="J24" s="156"/>
      <c r="K24" s="160" t="s">
        <v>83</v>
      </c>
      <c r="L24" s="161"/>
      <c r="M24" s="161"/>
      <c r="N24" s="34" t="s">
        <v>156</v>
      </c>
      <c r="O24" s="95">
        <f>O17-O20</f>
        <v>-6702</v>
      </c>
      <c r="P24" s="39">
        <f>P17-P20</f>
        <v>-7379</v>
      </c>
      <c r="Q24" s="68">
        <f>Q17-Q20</f>
        <v>-7680</v>
      </c>
    </row>
    <row r="25" spans="1:17" ht="26.25" customHeight="1" thickBot="1">
      <c r="A25" s="155"/>
      <c r="B25" s="145" t="s">
        <v>14</v>
      </c>
      <c r="C25" s="146"/>
      <c r="D25" s="146"/>
      <c r="E25" s="17"/>
      <c r="F25" s="98" t="s">
        <v>168</v>
      </c>
      <c r="G25" s="79" t="s">
        <v>168</v>
      </c>
      <c r="H25" s="99" t="s">
        <v>168</v>
      </c>
      <c r="I25" s="11"/>
      <c r="J25" s="151" t="s">
        <v>85</v>
      </c>
      <c r="K25" s="152"/>
      <c r="L25" s="152"/>
      <c r="M25" s="152"/>
      <c r="N25" s="7" t="s">
        <v>157</v>
      </c>
      <c r="O25" s="139">
        <f>O16+O24</f>
        <v>2764</v>
      </c>
      <c r="P25" s="51">
        <f>P16+P24</f>
        <v>-1720</v>
      </c>
      <c r="Q25" s="101">
        <f>Q16+Q24</f>
        <v>780</v>
      </c>
    </row>
    <row r="26" spans="1:17" ht="26.25" customHeight="1" thickBot="1">
      <c r="A26" s="155"/>
      <c r="B26" s="145" t="s">
        <v>15</v>
      </c>
      <c r="C26" s="146"/>
      <c r="D26" s="146"/>
      <c r="E26" s="17"/>
      <c r="F26" s="1">
        <v>1</v>
      </c>
      <c r="G26" s="24">
        <v>1</v>
      </c>
      <c r="H26" s="76">
        <v>1</v>
      </c>
      <c r="I26" s="11"/>
      <c r="J26" s="151" t="s">
        <v>40</v>
      </c>
      <c r="K26" s="152"/>
      <c r="L26" s="152"/>
      <c r="M26" s="152"/>
      <c r="N26" s="7" t="s">
        <v>53</v>
      </c>
      <c r="O26" s="63"/>
      <c r="P26" s="54"/>
      <c r="Q26" s="102"/>
    </row>
    <row r="27" spans="1:17" ht="26.25" customHeight="1" thickBot="1">
      <c r="A27" s="155"/>
      <c r="B27" s="178" t="s">
        <v>16</v>
      </c>
      <c r="C27" s="179"/>
      <c r="D27" s="16" t="s">
        <v>59</v>
      </c>
      <c r="E27" s="17"/>
      <c r="F27" s="89">
        <v>136</v>
      </c>
      <c r="G27" s="31">
        <v>136</v>
      </c>
      <c r="H27" s="90">
        <v>136</v>
      </c>
      <c r="I27" s="11"/>
      <c r="J27" s="151" t="s">
        <v>86</v>
      </c>
      <c r="K27" s="152"/>
      <c r="L27" s="152"/>
      <c r="M27" s="152"/>
      <c r="N27" s="7" t="s">
        <v>158</v>
      </c>
      <c r="O27" s="140">
        <v>4651</v>
      </c>
      <c r="P27" s="54">
        <v>7416</v>
      </c>
      <c r="Q27" s="102">
        <v>5696</v>
      </c>
    </row>
    <row r="28" spans="1:17" ht="26.25" customHeight="1" thickBot="1">
      <c r="A28" s="155"/>
      <c r="B28" s="178"/>
      <c r="C28" s="179"/>
      <c r="D28" s="16" t="s">
        <v>60</v>
      </c>
      <c r="E28" s="17"/>
      <c r="F28" s="89"/>
      <c r="G28" s="31"/>
      <c r="H28" s="90"/>
      <c r="I28" s="11"/>
      <c r="J28" s="151" t="s">
        <v>87</v>
      </c>
      <c r="K28" s="152"/>
      <c r="L28" s="152"/>
      <c r="M28" s="152"/>
      <c r="N28" s="7" t="s">
        <v>159</v>
      </c>
      <c r="O28" s="63"/>
      <c r="P28" s="54"/>
      <c r="Q28" s="102"/>
    </row>
    <row r="29" spans="1:17" ht="26.25" customHeight="1" thickBot="1">
      <c r="A29" s="155"/>
      <c r="B29" s="178" t="s">
        <v>17</v>
      </c>
      <c r="C29" s="179"/>
      <c r="D29" s="16" t="s">
        <v>59</v>
      </c>
      <c r="E29" s="17"/>
      <c r="F29" s="89">
        <v>70</v>
      </c>
      <c r="G29" s="31">
        <v>70</v>
      </c>
      <c r="H29" s="90">
        <v>71</v>
      </c>
      <c r="I29" s="11"/>
      <c r="J29" s="151" t="s">
        <v>88</v>
      </c>
      <c r="K29" s="152"/>
      <c r="L29" s="152"/>
      <c r="M29" s="152"/>
      <c r="N29" s="7" t="s">
        <v>160</v>
      </c>
      <c r="O29" s="100">
        <f>O25-O26+O27-O28</f>
        <v>7415</v>
      </c>
      <c r="P29" s="51">
        <f>P25-P26+P27-P28</f>
        <v>5696</v>
      </c>
      <c r="Q29" s="101">
        <f>Q25-Q26+Q27-Q28</f>
        <v>6476</v>
      </c>
    </row>
    <row r="30" spans="1:17" ht="26.25" customHeight="1" thickBot="1">
      <c r="A30" s="155"/>
      <c r="B30" s="178"/>
      <c r="C30" s="179"/>
      <c r="D30" s="16" t="s">
        <v>60</v>
      </c>
      <c r="E30" s="17"/>
      <c r="F30" s="89"/>
      <c r="G30" s="31"/>
      <c r="H30" s="90"/>
      <c r="I30" s="11"/>
      <c r="J30" s="151" t="s">
        <v>89</v>
      </c>
      <c r="K30" s="152"/>
      <c r="L30" s="152"/>
      <c r="M30" s="152"/>
      <c r="N30" s="7" t="s">
        <v>161</v>
      </c>
      <c r="O30" s="63">
        <v>7415</v>
      </c>
      <c r="P30" s="54">
        <v>5696</v>
      </c>
      <c r="Q30" s="102">
        <v>6476</v>
      </c>
    </row>
    <row r="31" spans="1:17" ht="26.25" customHeight="1" thickBot="1">
      <c r="A31" s="155"/>
      <c r="B31" s="176" t="s">
        <v>61</v>
      </c>
      <c r="C31" s="177"/>
      <c r="D31" s="177"/>
      <c r="E31" s="17"/>
      <c r="F31" s="89">
        <v>70</v>
      </c>
      <c r="G31" s="31">
        <v>70</v>
      </c>
      <c r="H31" s="90">
        <v>71</v>
      </c>
      <c r="I31" s="11"/>
      <c r="J31" s="151" t="s">
        <v>90</v>
      </c>
      <c r="K31" s="152"/>
      <c r="L31" s="152"/>
      <c r="M31" s="152"/>
      <c r="N31" s="7" t="s">
        <v>162</v>
      </c>
      <c r="O31" s="100">
        <f>O29-O30</f>
        <v>0</v>
      </c>
      <c r="P31" s="51">
        <f>P29-P30</f>
        <v>0</v>
      </c>
      <c r="Q31" s="101">
        <f>Q29-Q30</f>
        <v>0</v>
      </c>
    </row>
    <row r="32" spans="1:17" ht="26.25" customHeight="1" thickBot="1">
      <c r="A32" s="155"/>
      <c r="B32" s="145" t="s">
        <v>116</v>
      </c>
      <c r="C32" s="146"/>
      <c r="D32" s="146"/>
      <c r="E32" s="17"/>
      <c r="F32" s="89">
        <v>25094</v>
      </c>
      <c r="G32" s="31">
        <v>25464</v>
      </c>
      <c r="H32" s="90">
        <v>26186</v>
      </c>
      <c r="I32" s="11"/>
      <c r="J32" s="151" t="s">
        <v>120</v>
      </c>
      <c r="K32" s="152"/>
      <c r="L32" s="152"/>
      <c r="M32" s="152"/>
      <c r="N32" s="7"/>
      <c r="O32" s="103">
        <f>IF(O5=0,0,O5/(O11+O23))</f>
        <v>0.9942933606202526</v>
      </c>
      <c r="P32" s="60">
        <f>IF(P5=0,0,P5/(P11+P23))</f>
        <v>0.8410203849219907</v>
      </c>
      <c r="Q32" s="61">
        <f>IF(Q5=0,0,Q5/(Q11+Q23))</f>
        <v>0.9664260470712084</v>
      </c>
    </row>
    <row r="33" spans="1:17" ht="26.25" customHeight="1" thickBot="1">
      <c r="A33" s="155"/>
      <c r="B33" s="135" t="s">
        <v>100</v>
      </c>
      <c r="C33" s="145" t="s">
        <v>117</v>
      </c>
      <c r="D33" s="146"/>
      <c r="E33" s="17"/>
      <c r="F33" s="89"/>
      <c r="G33" s="31"/>
      <c r="H33" s="90"/>
      <c r="I33" s="11"/>
      <c r="J33" s="151" t="s">
        <v>121</v>
      </c>
      <c r="K33" s="152"/>
      <c r="L33" s="152"/>
      <c r="M33" s="152"/>
      <c r="N33" s="7"/>
      <c r="O33" s="103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155"/>
      <c r="B34" s="135"/>
      <c r="C34" s="145" t="s">
        <v>118</v>
      </c>
      <c r="D34" s="146"/>
      <c r="E34" s="17" t="s">
        <v>163</v>
      </c>
      <c r="F34" s="89">
        <v>25094</v>
      </c>
      <c r="G34" s="31">
        <v>25464</v>
      </c>
      <c r="H34" s="90">
        <v>26186</v>
      </c>
      <c r="I34" s="11"/>
      <c r="J34" s="151" t="s">
        <v>99</v>
      </c>
      <c r="K34" s="152"/>
      <c r="L34" s="152"/>
      <c r="M34" s="152"/>
      <c r="N34" s="7"/>
      <c r="O34" s="63">
        <v>25101</v>
      </c>
      <c r="P34" s="54">
        <v>21514</v>
      </c>
      <c r="Q34" s="102">
        <v>24198</v>
      </c>
    </row>
    <row r="35" spans="1:17" ht="26.25" customHeight="1" thickBot="1">
      <c r="A35" s="155"/>
      <c r="B35" s="145" t="s">
        <v>119</v>
      </c>
      <c r="C35" s="146"/>
      <c r="D35" s="146"/>
      <c r="E35" s="17" t="s">
        <v>164</v>
      </c>
      <c r="F35" s="89">
        <v>24896</v>
      </c>
      <c r="G35" s="31">
        <v>25464</v>
      </c>
      <c r="H35" s="90">
        <v>26186</v>
      </c>
      <c r="I35" s="11"/>
      <c r="J35" s="147" t="s">
        <v>165</v>
      </c>
      <c r="K35" s="148"/>
      <c r="L35" s="149" t="s">
        <v>39</v>
      </c>
      <c r="M35" s="150"/>
      <c r="N35" s="7"/>
      <c r="O35" s="63">
        <v>14170</v>
      </c>
      <c r="P35" s="54">
        <v>14159</v>
      </c>
      <c r="Q35" s="102">
        <v>13495</v>
      </c>
    </row>
    <row r="36" spans="1:17" ht="26.25" customHeight="1" thickBot="1">
      <c r="A36" s="156"/>
      <c r="B36" s="160" t="s">
        <v>18</v>
      </c>
      <c r="C36" s="161"/>
      <c r="D36" s="161"/>
      <c r="E36" s="34"/>
      <c r="F36" s="104">
        <f>IF(F35=0,0,F35/F34)</f>
        <v>0.9921096676496374</v>
      </c>
      <c r="G36" s="65">
        <f>IF(G35=0,0,G35/G34)</f>
        <v>1</v>
      </c>
      <c r="H36" s="105">
        <f>IF(H35=0,0,H35/H34)</f>
        <v>1</v>
      </c>
      <c r="I36" s="11"/>
      <c r="J36" s="151" t="s">
        <v>102</v>
      </c>
      <c r="K36" s="152"/>
      <c r="L36" s="152"/>
      <c r="M36" s="152"/>
      <c r="N36" s="7"/>
      <c r="O36" s="63">
        <v>226042</v>
      </c>
      <c r="P36" s="54">
        <v>216195</v>
      </c>
      <c r="Q36" s="102">
        <v>206842</v>
      </c>
    </row>
    <row r="37" spans="1:17" ht="26.25" customHeight="1">
      <c r="A37" s="166" t="s">
        <v>46</v>
      </c>
      <c r="B37" s="169" t="s">
        <v>19</v>
      </c>
      <c r="C37" s="144"/>
      <c r="D37" s="144"/>
      <c r="E37" s="12"/>
      <c r="F37" s="93"/>
      <c r="G37" s="22"/>
      <c r="H37" s="85"/>
      <c r="I37" s="11"/>
      <c r="J37" s="67"/>
      <c r="K37" s="67"/>
      <c r="L37" s="67"/>
      <c r="M37" s="67"/>
      <c r="N37" s="67"/>
      <c r="O37" s="67"/>
      <c r="P37" s="67"/>
      <c r="Q37" s="67"/>
    </row>
    <row r="38" spans="1:9" ht="26.25" customHeight="1">
      <c r="A38" s="167"/>
      <c r="B38" s="145" t="s">
        <v>20</v>
      </c>
      <c r="C38" s="146"/>
      <c r="D38" s="146"/>
      <c r="E38" s="17"/>
      <c r="F38" s="1">
        <v>11159</v>
      </c>
      <c r="G38" s="24">
        <v>12184</v>
      </c>
      <c r="H38" s="76">
        <v>13103</v>
      </c>
      <c r="I38" s="11"/>
    </row>
    <row r="39" spans="1:9" ht="26.25" customHeight="1">
      <c r="A39" s="167"/>
      <c r="B39" s="135" t="s">
        <v>166</v>
      </c>
      <c r="C39" s="145" t="s">
        <v>21</v>
      </c>
      <c r="D39" s="146"/>
      <c r="E39" s="17"/>
      <c r="F39" s="1">
        <v>11159</v>
      </c>
      <c r="G39" s="24">
        <v>12184</v>
      </c>
      <c r="H39" s="76">
        <v>13103</v>
      </c>
      <c r="I39" s="11"/>
    </row>
    <row r="40" spans="1:9" ht="26.25" customHeight="1">
      <c r="A40" s="167"/>
      <c r="B40" s="135"/>
      <c r="C40" s="145" t="s">
        <v>22</v>
      </c>
      <c r="D40" s="146"/>
      <c r="E40" s="17"/>
      <c r="F40" s="1"/>
      <c r="G40" s="24"/>
      <c r="H40" s="76"/>
      <c r="I40" s="11"/>
    </row>
    <row r="41" spans="1:9" ht="26.25" customHeight="1">
      <c r="A41" s="167"/>
      <c r="B41" s="145" t="s">
        <v>23</v>
      </c>
      <c r="C41" s="146"/>
      <c r="D41" s="146"/>
      <c r="E41" s="17"/>
      <c r="F41" s="1">
        <v>14250</v>
      </c>
      <c r="G41" s="24">
        <v>14159</v>
      </c>
      <c r="H41" s="76">
        <v>13495</v>
      </c>
      <c r="I41" s="11"/>
    </row>
    <row r="42" spans="1:9" ht="26.25" customHeight="1" thickBot="1">
      <c r="A42" s="168"/>
      <c r="B42" s="160" t="s">
        <v>24</v>
      </c>
      <c r="C42" s="161"/>
      <c r="D42" s="161"/>
      <c r="E42" s="34"/>
      <c r="F42" s="95">
        <f>F37+F38+F41</f>
        <v>25409</v>
      </c>
      <c r="G42" s="39">
        <f>G37+G38+G41</f>
        <v>26343</v>
      </c>
      <c r="H42" s="68">
        <f>H37+H38+H41</f>
        <v>26598</v>
      </c>
      <c r="I42" s="11"/>
    </row>
    <row r="43" spans="1:9" ht="26.25" customHeight="1">
      <c r="A43" s="166" t="s">
        <v>47</v>
      </c>
      <c r="B43" s="173" t="s">
        <v>49</v>
      </c>
      <c r="C43" s="169" t="s">
        <v>25</v>
      </c>
      <c r="D43" s="144"/>
      <c r="E43" s="12"/>
      <c r="F43" s="110" t="s">
        <v>184</v>
      </c>
      <c r="G43" s="111" t="s">
        <v>184</v>
      </c>
      <c r="H43" s="112" t="s">
        <v>184</v>
      </c>
      <c r="I43" s="11"/>
    </row>
    <row r="44" spans="1:9" ht="26.25" customHeight="1">
      <c r="A44" s="167"/>
      <c r="B44" s="174"/>
      <c r="C44" s="145" t="s">
        <v>62</v>
      </c>
      <c r="D44" s="146"/>
      <c r="E44" s="17"/>
      <c r="F44" s="1">
        <v>2205</v>
      </c>
      <c r="G44" s="24">
        <v>2205</v>
      </c>
      <c r="H44" s="76">
        <v>2205</v>
      </c>
      <c r="I44" s="11"/>
    </row>
    <row r="45" spans="1:9" ht="26.25" customHeight="1">
      <c r="A45" s="167"/>
      <c r="B45" s="174"/>
      <c r="C45" s="145" t="s">
        <v>26</v>
      </c>
      <c r="D45" s="146"/>
      <c r="E45" s="17"/>
      <c r="F45" s="107">
        <v>37347</v>
      </c>
      <c r="G45" s="70">
        <v>37347</v>
      </c>
      <c r="H45" s="108">
        <v>37347</v>
      </c>
      <c r="I45" s="11"/>
    </row>
    <row r="46" spans="1:9" ht="26.25" customHeight="1">
      <c r="A46" s="167"/>
      <c r="B46" s="174"/>
      <c r="C46" s="145" t="s">
        <v>63</v>
      </c>
      <c r="D46" s="146"/>
      <c r="E46" s="17"/>
      <c r="F46" s="89">
        <v>121.1</v>
      </c>
      <c r="G46" s="31">
        <v>121.6</v>
      </c>
      <c r="H46" s="90">
        <v>121.2</v>
      </c>
      <c r="I46" s="11"/>
    </row>
    <row r="47" spans="1:9" ht="26.25" customHeight="1">
      <c r="A47" s="167"/>
      <c r="B47" s="174"/>
      <c r="C47" s="145" t="s">
        <v>64</v>
      </c>
      <c r="D47" s="146"/>
      <c r="E47" s="17"/>
      <c r="F47" s="89">
        <v>448.2</v>
      </c>
      <c r="G47" s="31">
        <v>478.4</v>
      </c>
      <c r="H47" s="90">
        <v>500.4</v>
      </c>
      <c r="I47" s="11"/>
    </row>
    <row r="48" spans="1:9" ht="26.25" customHeight="1">
      <c r="A48" s="167"/>
      <c r="B48" s="174"/>
      <c r="C48" s="135" t="s">
        <v>167</v>
      </c>
      <c r="D48" s="16" t="s">
        <v>65</v>
      </c>
      <c r="E48" s="17"/>
      <c r="F48" s="89">
        <v>448.2</v>
      </c>
      <c r="G48" s="31">
        <v>478.4</v>
      </c>
      <c r="H48" s="90">
        <v>500.4</v>
      </c>
      <c r="I48" s="11"/>
    </row>
    <row r="49" spans="1:9" ht="26.25" customHeight="1">
      <c r="A49" s="167"/>
      <c r="B49" s="175"/>
      <c r="C49" s="135"/>
      <c r="D49" s="16" t="s">
        <v>66</v>
      </c>
      <c r="E49" s="17"/>
      <c r="F49" s="89"/>
      <c r="G49" s="31"/>
      <c r="H49" s="90"/>
      <c r="I49" s="11"/>
    </row>
    <row r="50" spans="1:9" ht="26.25" customHeight="1">
      <c r="A50" s="167"/>
      <c r="B50" s="170" t="s">
        <v>42</v>
      </c>
      <c r="C50" s="171"/>
      <c r="D50" s="16" t="s">
        <v>27</v>
      </c>
      <c r="E50" s="17"/>
      <c r="F50" s="89"/>
      <c r="G50" s="31"/>
      <c r="H50" s="90"/>
      <c r="I50" s="11"/>
    </row>
    <row r="51" spans="1:9" ht="26.25" customHeight="1">
      <c r="A51" s="167"/>
      <c r="B51" s="172"/>
      <c r="C51" s="136"/>
      <c r="D51" s="16" t="s">
        <v>185</v>
      </c>
      <c r="E51" s="17"/>
      <c r="F51" s="24">
        <v>170000</v>
      </c>
      <c r="G51" s="2">
        <v>170000</v>
      </c>
      <c r="H51" s="76">
        <v>170000</v>
      </c>
      <c r="I51" s="11"/>
    </row>
    <row r="52" spans="1:9" ht="26.25" customHeight="1" thickBot="1">
      <c r="A52" s="168"/>
      <c r="B52" s="137"/>
      <c r="C52" s="138"/>
      <c r="D52" s="33" t="s">
        <v>28</v>
      </c>
      <c r="E52" s="34"/>
      <c r="F52" s="109">
        <v>36982</v>
      </c>
      <c r="G52" s="73">
        <v>36982</v>
      </c>
      <c r="H52" s="77">
        <v>36982</v>
      </c>
      <c r="I52" s="11"/>
    </row>
    <row r="53" spans="1:9" ht="26.25" customHeight="1">
      <c r="A53" s="166" t="s">
        <v>29</v>
      </c>
      <c r="B53" s="169" t="s">
        <v>30</v>
      </c>
      <c r="C53" s="144"/>
      <c r="D53" s="144"/>
      <c r="E53" s="12"/>
      <c r="F53" s="93"/>
      <c r="G53" s="22"/>
      <c r="H53" s="85"/>
      <c r="I53" s="11"/>
    </row>
    <row r="54" spans="1:9" ht="26.25" customHeight="1">
      <c r="A54" s="167"/>
      <c r="B54" s="145" t="s">
        <v>31</v>
      </c>
      <c r="C54" s="146"/>
      <c r="D54" s="146"/>
      <c r="E54" s="17"/>
      <c r="F54" s="1"/>
      <c r="G54" s="24"/>
      <c r="H54" s="76"/>
      <c r="I54" s="11"/>
    </row>
    <row r="55" spans="1:8" ht="26.25" customHeight="1" thickBot="1">
      <c r="A55" s="168"/>
      <c r="B55" s="160" t="s">
        <v>32</v>
      </c>
      <c r="C55" s="161"/>
      <c r="D55" s="161"/>
      <c r="E55" s="34"/>
      <c r="F55" s="95">
        <f>F53+F54</f>
        <v>0</v>
      </c>
      <c r="G55" s="39">
        <f>G53+G54</f>
        <v>0</v>
      </c>
      <c r="H55" s="68">
        <f>H53+H54</f>
        <v>0</v>
      </c>
    </row>
  </sheetData>
  <sheetProtection/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1:K23"/>
    <mergeCell ref="K17:M17"/>
    <mergeCell ref="K18:K19"/>
    <mergeCell ref="L18:M18"/>
    <mergeCell ref="L19:M19"/>
    <mergeCell ref="L12:M12"/>
    <mergeCell ref="L15:M15"/>
    <mergeCell ref="L10:M10"/>
    <mergeCell ref="K11:M11"/>
    <mergeCell ref="A43:A52"/>
    <mergeCell ref="B43:B49"/>
    <mergeCell ref="K20:M20"/>
    <mergeCell ref="L21:M21"/>
    <mergeCell ref="L23:M23"/>
    <mergeCell ref="K24:M24"/>
    <mergeCell ref="J25:M25"/>
    <mergeCell ref="J26:M26"/>
    <mergeCell ref="J27:M27"/>
    <mergeCell ref="J17:J24"/>
    <mergeCell ref="B50:C52"/>
    <mergeCell ref="C46:D46"/>
    <mergeCell ref="C47:D47"/>
    <mergeCell ref="C48:C49"/>
    <mergeCell ref="A53:A55"/>
    <mergeCell ref="B53:D53"/>
    <mergeCell ref="B54:D54"/>
    <mergeCell ref="B55:D55"/>
    <mergeCell ref="A37:A42"/>
    <mergeCell ref="B37:D37"/>
    <mergeCell ref="B38:D38"/>
    <mergeCell ref="B39:B40"/>
    <mergeCell ref="C39:D39"/>
    <mergeCell ref="C43:D43"/>
    <mergeCell ref="C44:D44"/>
    <mergeCell ref="C45:D45"/>
    <mergeCell ref="C40:D40"/>
    <mergeCell ref="B41:D41"/>
    <mergeCell ref="B42:D42"/>
    <mergeCell ref="B35:D35"/>
    <mergeCell ref="B36:D36"/>
    <mergeCell ref="B33:B34"/>
    <mergeCell ref="C33:D33"/>
    <mergeCell ref="C34:D34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C18:D18"/>
    <mergeCell ref="C19:D19"/>
    <mergeCell ref="C20:D20"/>
    <mergeCell ref="B21:D21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workbookViewId="0" topLeftCell="A1">
      <selection activeCell="K17" sqref="K17:M17"/>
    </sheetView>
  </sheetViews>
  <sheetFormatPr defaultColWidth="9.00390625" defaultRowHeight="26.25" customHeight="1"/>
  <cols>
    <col min="1" max="3" width="4.125" style="4" customWidth="1"/>
    <col min="4" max="4" width="24.125" style="4" customWidth="1"/>
    <col min="5" max="5" width="4.50390625" style="4" bestFit="1" customWidth="1"/>
    <col min="6" max="8" width="12.625" style="4" customWidth="1"/>
    <col min="9" max="9" width="2.125" style="4" customWidth="1"/>
    <col min="10" max="11" width="2.875" style="4" bestFit="1" customWidth="1"/>
    <col min="12" max="12" width="5.25390625" style="4" bestFit="1" customWidth="1"/>
    <col min="13" max="13" width="21.625" style="4" customWidth="1"/>
    <col min="14" max="14" width="3.375" style="4" bestFit="1" customWidth="1"/>
    <col min="15" max="17" width="12.625" style="4" customWidth="1"/>
    <col min="18" max="16384" width="9.00390625" style="4" customWidth="1"/>
  </cols>
  <sheetData>
    <row r="1" spans="1:17" ht="26.25" customHeight="1">
      <c r="A1" s="153" t="s">
        <v>131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6:15" ht="19.5" customHeight="1"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38.25" customHeight="1" thickBot="1">
      <c r="A3" s="6" t="s">
        <v>188</v>
      </c>
      <c r="P3" s="4" t="s">
        <v>0</v>
      </c>
    </row>
    <row r="4" spans="1:17" ht="26.25" customHeight="1" thickBot="1">
      <c r="A4" s="151" t="s">
        <v>50</v>
      </c>
      <c r="B4" s="152"/>
      <c r="C4" s="152"/>
      <c r="D4" s="152"/>
      <c r="E4" s="7"/>
      <c r="F4" s="8" t="s">
        <v>123</v>
      </c>
      <c r="G4" s="9" t="s">
        <v>124</v>
      </c>
      <c r="H4" s="10" t="s">
        <v>130</v>
      </c>
      <c r="I4" s="11"/>
      <c r="J4" s="151" t="s">
        <v>50</v>
      </c>
      <c r="K4" s="152"/>
      <c r="L4" s="152"/>
      <c r="M4" s="152"/>
      <c r="N4" s="7"/>
      <c r="O4" s="8" t="s">
        <v>123</v>
      </c>
      <c r="P4" s="9" t="s">
        <v>124</v>
      </c>
      <c r="Q4" s="10" t="s">
        <v>130</v>
      </c>
    </row>
    <row r="5" spans="1:17" ht="26.25" customHeight="1" thickBot="1">
      <c r="A5" s="151" t="s">
        <v>1</v>
      </c>
      <c r="B5" s="152"/>
      <c r="C5" s="152"/>
      <c r="D5" s="152"/>
      <c r="E5" s="7"/>
      <c r="F5" s="180">
        <v>34158</v>
      </c>
      <c r="G5" s="181"/>
      <c r="H5" s="182"/>
      <c r="I5" s="11"/>
      <c r="J5" s="154" t="s">
        <v>48</v>
      </c>
      <c r="K5" s="144" t="s">
        <v>69</v>
      </c>
      <c r="L5" s="144"/>
      <c r="M5" s="144"/>
      <c r="N5" s="12" t="s">
        <v>139</v>
      </c>
      <c r="O5" s="81">
        <v>97272</v>
      </c>
      <c r="P5" s="42">
        <v>94783</v>
      </c>
      <c r="Q5" s="15">
        <v>97994</v>
      </c>
    </row>
    <row r="6" spans="1:17" ht="26.25" customHeight="1" thickBot="1">
      <c r="A6" s="151" t="s">
        <v>91</v>
      </c>
      <c r="B6" s="152"/>
      <c r="C6" s="152"/>
      <c r="D6" s="152"/>
      <c r="E6" s="7"/>
      <c r="F6" s="180">
        <v>35886</v>
      </c>
      <c r="G6" s="181"/>
      <c r="H6" s="182"/>
      <c r="I6" s="11"/>
      <c r="J6" s="155"/>
      <c r="K6" s="157" t="s">
        <v>140</v>
      </c>
      <c r="L6" s="145" t="s">
        <v>57</v>
      </c>
      <c r="M6" s="146"/>
      <c r="N6" s="17" t="s">
        <v>141</v>
      </c>
      <c r="O6" s="82">
        <v>21620</v>
      </c>
      <c r="P6" s="19">
        <v>21159</v>
      </c>
      <c r="Q6" s="83">
        <v>21369</v>
      </c>
    </row>
    <row r="7" spans="1:17" ht="26.25" customHeight="1">
      <c r="A7" s="154" t="s">
        <v>43</v>
      </c>
      <c r="B7" s="169" t="s">
        <v>54</v>
      </c>
      <c r="C7" s="144"/>
      <c r="D7" s="144"/>
      <c r="E7" s="12" t="s">
        <v>142</v>
      </c>
      <c r="F7" s="84">
        <v>61010</v>
      </c>
      <c r="G7" s="22">
        <v>61316</v>
      </c>
      <c r="H7" s="85">
        <v>61463</v>
      </c>
      <c r="I7" s="11"/>
      <c r="J7" s="155"/>
      <c r="K7" s="158"/>
      <c r="L7" s="157" t="s">
        <v>143</v>
      </c>
      <c r="M7" s="16" t="s">
        <v>34</v>
      </c>
      <c r="N7" s="17"/>
      <c r="O7" s="82">
        <v>21620</v>
      </c>
      <c r="P7" s="19">
        <v>21159</v>
      </c>
      <c r="Q7" s="83">
        <v>21369</v>
      </c>
    </row>
    <row r="8" spans="1:17" ht="26.25" customHeight="1">
      <c r="A8" s="155"/>
      <c r="B8" s="145" t="s">
        <v>2</v>
      </c>
      <c r="C8" s="146"/>
      <c r="D8" s="146"/>
      <c r="E8" s="17"/>
      <c r="F8" s="1">
        <v>2558</v>
      </c>
      <c r="G8" s="24">
        <v>2486</v>
      </c>
      <c r="H8" s="76">
        <v>2460</v>
      </c>
      <c r="I8" s="25"/>
      <c r="J8" s="155"/>
      <c r="K8" s="158"/>
      <c r="L8" s="158"/>
      <c r="M8" s="16" t="s">
        <v>35</v>
      </c>
      <c r="N8" s="17"/>
      <c r="O8" s="82"/>
      <c r="P8" s="19"/>
      <c r="Q8" s="83"/>
    </row>
    <row r="9" spans="1:17" ht="26.25" customHeight="1">
      <c r="A9" s="155"/>
      <c r="B9" s="145" t="s">
        <v>55</v>
      </c>
      <c r="C9" s="146"/>
      <c r="D9" s="146"/>
      <c r="E9" s="17" t="s">
        <v>144</v>
      </c>
      <c r="F9" s="1">
        <v>2558</v>
      </c>
      <c r="G9" s="24">
        <v>2486</v>
      </c>
      <c r="H9" s="76">
        <v>2460</v>
      </c>
      <c r="I9" s="11"/>
      <c r="J9" s="155"/>
      <c r="K9" s="158"/>
      <c r="L9" s="159"/>
      <c r="M9" s="16" t="s">
        <v>36</v>
      </c>
      <c r="N9" s="17" t="s">
        <v>145</v>
      </c>
      <c r="O9" s="82"/>
      <c r="P9" s="19"/>
      <c r="Q9" s="83"/>
    </row>
    <row r="10" spans="1:17" ht="26.25" customHeight="1">
      <c r="A10" s="155"/>
      <c r="B10" s="145" t="s">
        <v>56</v>
      </c>
      <c r="C10" s="146"/>
      <c r="D10" s="146"/>
      <c r="E10" s="17" t="s">
        <v>52</v>
      </c>
      <c r="F10" s="86">
        <f>IF(F9=0,0,F9/F7)</f>
        <v>0.04192755286018685</v>
      </c>
      <c r="G10" s="27">
        <f>IF(G9=0,0,G9/G7)</f>
        <v>0.04054406680148738</v>
      </c>
      <c r="H10" s="87">
        <f>IF(H9=0,0,H9/H7)</f>
        <v>0.04002407952752062</v>
      </c>
      <c r="I10" s="11"/>
      <c r="J10" s="155"/>
      <c r="K10" s="159"/>
      <c r="L10" s="162" t="s">
        <v>71</v>
      </c>
      <c r="M10" s="163"/>
      <c r="N10" s="29"/>
      <c r="O10" s="82">
        <v>75652</v>
      </c>
      <c r="P10" s="19">
        <v>73624</v>
      </c>
      <c r="Q10" s="83">
        <v>76625</v>
      </c>
    </row>
    <row r="11" spans="1:17" ht="26.25" customHeight="1">
      <c r="A11" s="155"/>
      <c r="B11" s="145" t="s">
        <v>3</v>
      </c>
      <c r="C11" s="146"/>
      <c r="D11" s="146"/>
      <c r="E11" s="17" t="s">
        <v>146</v>
      </c>
      <c r="F11" s="1">
        <v>2094</v>
      </c>
      <c r="G11" s="24">
        <v>2067</v>
      </c>
      <c r="H11" s="76">
        <v>2062</v>
      </c>
      <c r="I11" s="11"/>
      <c r="J11" s="155"/>
      <c r="K11" s="146" t="s">
        <v>72</v>
      </c>
      <c r="L11" s="146"/>
      <c r="M11" s="146"/>
      <c r="N11" s="17" t="s">
        <v>189</v>
      </c>
      <c r="O11" s="88">
        <v>75232</v>
      </c>
      <c r="P11" s="19">
        <v>70007</v>
      </c>
      <c r="Q11" s="83">
        <v>70025</v>
      </c>
    </row>
    <row r="12" spans="1:17" ht="26.25" customHeight="1">
      <c r="A12" s="155"/>
      <c r="B12" s="145" t="s">
        <v>68</v>
      </c>
      <c r="C12" s="146"/>
      <c r="D12" s="146"/>
      <c r="E12" s="17" t="s">
        <v>148</v>
      </c>
      <c r="F12" s="86">
        <f>IF(F11=0,0,F11/F9)</f>
        <v>0.818608287724785</v>
      </c>
      <c r="G12" s="27">
        <f>IF(G11=0,0,G11/G9)</f>
        <v>0.831456154465004</v>
      </c>
      <c r="H12" s="87">
        <f>IF(H11=0,0,H11/H9)</f>
        <v>0.8382113821138212</v>
      </c>
      <c r="I12" s="11"/>
      <c r="J12" s="155"/>
      <c r="K12" s="157" t="s">
        <v>149</v>
      </c>
      <c r="L12" s="145" t="s">
        <v>58</v>
      </c>
      <c r="M12" s="146"/>
      <c r="N12" s="17"/>
      <c r="O12" s="82">
        <v>52702</v>
      </c>
      <c r="P12" s="19">
        <v>48545</v>
      </c>
      <c r="Q12" s="83">
        <v>49617</v>
      </c>
    </row>
    <row r="13" spans="1:17" ht="26.25" customHeight="1">
      <c r="A13" s="155"/>
      <c r="B13" s="145" t="s">
        <v>4</v>
      </c>
      <c r="C13" s="146"/>
      <c r="D13" s="146"/>
      <c r="E13" s="17"/>
      <c r="F13" s="89">
        <v>1770</v>
      </c>
      <c r="G13" s="31">
        <v>1770</v>
      </c>
      <c r="H13" s="90">
        <v>1770</v>
      </c>
      <c r="I13" s="11"/>
      <c r="J13" s="155"/>
      <c r="K13" s="158"/>
      <c r="L13" s="157" t="s">
        <v>150</v>
      </c>
      <c r="M13" s="16" t="s">
        <v>33</v>
      </c>
      <c r="N13" s="17"/>
      <c r="O13" s="82">
        <v>14406</v>
      </c>
      <c r="P13" s="19">
        <v>12618</v>
      </c>
      <c r="Q13" s="83">
        <v>13935</v>
      </c>
    </row>
    <row r="14" spans="1:17" ht="26.25" customHeight="1">
      <c r="A14" s="155"/>
      <c r="B14" s="145" t="s">
        <v>5</v>
      </c>
      <c r="C14" s="146"/>
      <c r="D14" s="146"/>
      <c r="E14" s="17"/>
      <c r="F14" s="89">
        <v>126</v>
      </c>
      <c r="G14" s="31">
        <v>126</v>
      </c>
      <c r="H14" s="90">
        <v>126</v>
      </c>
      <c r="I14" s="11"/>
      <c r="J14" s="155"/>
      <c r="K14" s="158"/>
      <c r="L14" s="159"/>
      <c r="M14" s="16" t="s">
        <v>37</v>
      </c>
      <c r="N14" s="17"/>
      <c r="O14" s="82"/>
      <c r="P14" s="19"/>
      <c r="Q14" s="83"/>
    </row>
    <row r="15" spans="1:17" ht="26.25" customHeight="1" thickBot="1">
      <c r="A15" s="156"/>
      <c r="B15" s="160" t="s">
        <v>103</v>
      </c>
      <c r="C15" s="161"/>
      <c r="D15" s="161"/>
      <c r="E15" s="34"/>
      <c r="F15" s="91">
        <v>126</v>
      </c>
      <c r="G15" s="36">
        <v>126</v>
      </c>
      <c r="H15" s="92">
        <v>126</v>
      </c>
      <c r="I15" s="11"/>
      <c r="J15" s="155"/>
      <c r="K15" s="159"/>
      <c r="L15" s="162" t="s">
        <v>38</v>
      </c>
      <c r="M15" s="163"/>
      <c r="N15" s="29"/>
      <c r="O15" s="82">
        <v>22482</v>
      </c>
      <c r="P15" s="19">
        <v>21440</v>
      </c>
      <c r="Q15" s="83">
        <v>20398</v>
      </c>
    </row>
    <row r="16" spans="1:17" ht="26.25" customHeight="1" thickBot="1">
      <c r="A16" s="166" t="s">
        <v>44</v>
      </c>
      <c r="B16" s="169" t="s">
        <v>6</v>
      </c>
      <c r="C16" s="144"/>
      <c r="D16" s="144"/>
      <c r="E16" s="12"/>
      <c r="F16" s="93">
        <v>6397889</v>
      </c>
      <c r="G16" s="22">
        <v>6811675</v>
      </c>
      <c r="H16" s="85">
        <v>7078511</v>
      </c>
      <c r="I16" s="11"/>
      <c r="J16" s="156"/>
      <c r="K16" s="160" t="s">
        <v>73</v>
      </c>
      <c r="L16" s="161"/>
      <c r="M16" s="161"/>
      <c r="N16" s="34" t="s">
        <v>151</v>
      </c>
      <c r="O16" s="94">
        <f>O5-O11</f>
        <v>22040</v>
      </c>
      <c r="P16" s="39">
        <f>P5-P11</f>
        <v>24776</v>
      </c>
      <c r="Q16" s="68">
        <f>Q5-Q11</f>
        <v>27969</v>
      </c>
    </row>
    <row r="17" spans="1:17" ht="26.25" customHeight="1">
      <c r="A17" s="167"/>
      <c r="B17" s="135" t="s">
        <v>7</v>
      </c>
      <c r="C17" s="145" t="s">
        <v>8</v>
      </c>
      <c r="D17" s="146"/>
      <c r="E17" s="17"/>
      <c r="F17" s="1">
        <v>2467455</v>
      </c>
      <c r="G17" s="24">
        <v>2797355</v>
      </c>
      <c r="H17" s="76">
        <v>2822063</v>
      </c>
      <c r="I17" s="11"/>
      <c r="J17" s="154" t="s">
        <v>75</v>
      </c>
      <c r="K17" s="164" t="s">
        <v>76</v>
      </c>
      <c r="L17" s="165"/>
      <c r="M17" s="165"/>
      <c r="N17" s="12" t="s">
        <v>152</v>
      </c>
      <c r="O17" s="81">
        <v>455946</v>
      </c>
      <c r="P17" s="42">
        <v>504385</v>
      </c>
      <c r="Q17" s="15">
        <v>294735</v>
      </c>
    </row>
    <row r="18" spans="1:17" ht="26.25" customHeight="1">
      <c r="A18" s="167"/>
      <c r="B18" s="135"/>
      <c r="C18" s="145" t="s">
        <v>9</v>
      </c>
      <c r="D18" s="146"/>
      <c r="E18" s="17"/>
      <c r="F18" s="1">
        <v>1537200</v>
      </c>
      <c r="G18" s="24">
        <v>1750800</v>
      </c>
      <c r="H18" s="76">
        <v>1810600</v>
      </c>
      <c r="I18" s="11"/>
      <c r="J18" s="155"/>
      <c r="K18" s="157" t="s">
        <v>150</v>
      </c>
      <c r="L18" s="145" t="s">
        <v>92</v>
      </c>
      <c r="M18" s="146"/>
      <c r="N18" s="17"/>
      <c r="O18" s="82">
        <v>182700</v>
      </c>
      <c r="P18" s="19">
        <v>213600</v>
      </c>
      <c r="Q18" s="83">
        <v>59800</v>
      </c>
    </row>
    <row r="19" spans="1:17" ht="26.25" customHeight="1">
      <c r="A19" s="167"/>
      <c r="B19" s="135"/>
      <c r="C19" s="145" t="s">
        <v>10</v>
      </c>
      <c r="D19" s="146"/>
      <c r="E19" s="17"/>
      <c r="F19" s="1">
        <v>134612</v>
      </c>
      <c r="G19" s="24">
        <v>134612</v>
      </c>
      <c r="H19" s="76">
        <v>168372</v>
      </c>
      <c r="I19" s="11"/>
      <c r="J19" s="155"/>
      <c r="K19" s="159"/>
      <c r="L19" s="145" t="s">
        <v>71</v>
      </c>
      <c r="M19" s="146"/>
      <c r="N19" s="17"/>
      <c r="O19" s="88">
        <v>74343</v>
      </c>
      <c r="P19" s="19">
        <v>47302</v>
      </c>
      <c r="Q19" s="83">
        <v>42991</v>
      </c>
    </row>
    <row r="20" spans="1:17" ht="26.25" customHeight="1">
      <c r="A20" s="167"/>
      <c r="B20" s="135"/>
      <c r="C20" s="145" t="s">
        <v>11</v>
      </c>
      <c r="D20" s="146"/>
      <c r="E20" s="17"/>
      <c r="F20" s="1">
        <v>2258622</v>
      </c>
      <c r="G20" s="24">
        <v>2228908</v>
      </c>
      <c r="H20" s="76">
        <v>2277476</v>
      </c>
      <c r="I20" s="11"/>
      <c r="J20" s="155"/>
      <c r="K20" s="145" t="s">
        <v>78</v>
      </c>
      <c r="L20" s="146"/>
      <c r="M20" s="146"/>
      <c r="N20" s="44" t="s">
        <v>153</v>
      </c>
      <c r="O20" s="82">
        <v>479769</v>
      </c>
      <c r="P20" s="19">
        <v>529645</v>
      </c>
      <c r="Q20" s="83">
        <v>303019</v>
      </c>
    </row>
    <row r="21" spans="1:17" ht="26.25" customHeight="1" thickBot="1">
      <c r="A21" s="168"/>
      <c r="B21" s="160" t="s">
        <v>12</v>
      </c>
      <c r="C21" s="161"/>
      <c r="D21" s="161"/>
      <c r="E21" s="34"/>
      <c r="F21" s="95">
        <v>49130000</v>
      </c>
      <c r="G21" s="39">
        <v>5293000</v>
      </c>
      <c r="H21" s="68">
        <v>5642000</v>
      </c>
      <c r="I21" s="11"/>
      <c r="J21" s="155"/>
      <c r="K21" s="157" t="s">
        <v>154</v>
      </c>
      <c r="L21" s="145" t="s">
        <v>80</v>
      </c>
      <c r="M21" s="146"/>
      <c r="N21" s="17"/>
      <c r="O21" s="82">
        <v>440961</v>
      </c>
      <c r="P21" s="19">
        <v>491402</v>
      </c>
      <c r="Q21" s="83">
        <v>266836</v>
      </c>
    </row>
    <row r="22" spans="1:17" ht="26.25" customHeight="1">
      <c r="A22" s="154" t="s">
        <v>45</v>
      </c>
      <c r="B22" s="169" t="s">
        <v>67</v>
      </c>
      <c r="C22" s="144"/>
      <c r="D22" s="144"/>
      <c r="E22" s="12"/>
      <c r="F22" s="96">
        <v>35</v>
      </c>
      <c r="G22" s="46">
        <v>39</v>
      </c>
      <c r="H22" s="97">
        <v>39</v>
      </c>
      <c r="I22" s="11"/>
      <c r="J22" s="155"/>
      <c r="K22" s="158"/>
      <c r="L22" s="48" t="s">
        <v>150</v>
      </c>
      <c r="M22" s="16" t="s">
        <v>101</v>
      </c>
      <c r="N22" s="17"/>
      <c r="O22" s="82">
        <v>3717</v>
      </c>
      <c r="P22" s="19">
        <v>7331</v>
      </c>
      <c r="Q22" s="83">
        <v>11676</v>
      </c>
    </row>
    <row r="23" spans="1:17" ht="26.25" customHeight="1">
      <c r="A23" s="155"/>
      <c r="B23" s="145" t="s">
        <v>13</v>
      </c>
      <c r="C23" s="146"/>
      <c r="D23" s="146"/>
      <c r="E23" s="17"/>
      <c r="F23" s="98" t="s">
        <v>132</v>
      </c>
      <c r="G23" s="79" t="s">
        <v>132</v>
      </c>
      <c r="H23" s="99" t="s">
        <v>132</v>
      </c>
      <c r="I23" s="11"/>
      <c r="J23" s="155"/>
      <c r="K23" s="159"/>
      <c r="L23" s="145" t="s">
        <v>81</v>
      </c>
      <c r="M23" s="146"/>
      <c r="N23" s="17" t="s">
        <v>155</v>
      </c>
      <c r="O23" s="82">
        <v>38808</v>
      </c>
      <c r="P23" s="19">
        <v>38243</v>
      </c>
      <c r="Q23" s="83">
        <v>36183</v>
      </c>
    </row>
    <row r="24" spans="1:17" ht="26.25" customHeight="1" thickBot="1">
      <c r="A24" s="155"/>
      <c r="B24" s="145" t="s">
        <v>122</v>
      </c>
      <c r="C24" s="146"/>
      <c r="D24" s="146"/>
      <c r="E24" s="17"/>
      <c r="F24" s="98"/>
      <c r="G24" s="79"/>
      <c r="H24" s="99"/>
      <c r="I24" s="11"/>
      <c r="J24" s="156"/>
      <c r="K24" s="160" t="s">
        <v>83</v>
      </c>
      <c r="L24" s="161"/>
      <c r="M24" s="161"/>
      <c r="N24" s="34" t="s">
        <v>156</v>
      </c>
      <c r="O24" s="95">
        <f>O17-O20</f>
        <v>-23823</v>
      </c>
      <c r="P24" s="39">
        <f>P17-P20</f>
        <v>-25260</v>
      </c>
      <c r="Q24" s="68">
        <f>Q17-Q20</f>
        <v>-8284</v>
      </c>
    </row>
    <row r="25" spans="1:17" ht="26.25" customHeight="1" thickBot="1">
      <c r="A25" s="155"/>
      <c r="B25" s="145" t="s">
        <v>14</v>
      </c>
      <c r="C25" s="146"/>
      <c r="D25" s="146"/>
      <c r="E25" s="17"/>
      <c r="F25" s="98" t="s">
        <v>168</v>
      </c>
      <c r="G25" s="79" t="s">
        <v>168</v>
      </c>
      <c r="H25" s="99" t="s">
        <v>168</v>
      </c>
      <c r="I25" s="11"/>
      <c r="J25" s="151" t="s">
        <v>85</v>
      </c>
      <c r="K25" s="152"/>
      <c r="L25" s="152"/>
      <c r="M25" s="152"/>
      <c r="N25" s="7" t="s">
        <v>157</v>
      </c>
      <c r="O25" s="100">
        <f>O16+O24</f>
        <v>-1783</v>
      </c>
      <c r="P25" s="51">
        <f>P16+P24</f>
        <v>-484</v>
      </c>
      <c r="Q25" s="101">
        <f>Q16+Q24</f>
        <v>19685</v>
      </c>
    </row>
    <row r="26" spans="1:17" ht="26.25" customHeight="1" thickBot="1">
      <c r="A26" s="155"/>
      <c r="B26" s="145" t="s">
        <v>15</v>
      </c>
      <c r="C26" s="146"/>
      <c r="D26" s="146"/>
      <c r="E26" s="17"/>
      <c r="F26" s="1">
        <v>1</v>
      </c>
      <c r="G26" s="24">
        <v>1</v>
      </c>
      <c r="H26" s="76">
        <v>1</v>
      </c>
      <c r="I26" s="11"/>
      <c r="J26" s="151" t="s">
        <v>40</v>
      </c>
      <c r="K26" s="152"/>
      <c r="L26" s="152"/>
      <c r="M26" s="152"/>
      <c r="N26" s="7" t="s">
        <v>53</v>
      </c>
      <c r="O26" s="63"/>
      <c r="P26" s="54"/>
      <c r="Q26" s="102"/>
    </row>
    <row r="27" spans="1:17" ht="26.25" customHeight="1" thickBot="1">
      <c r="A27" s="155"/>
      <c r="B27" s="178" t="s">
        <v>16</v>
      </c>
      <c r="C27" s="179"/>
      <c r="D27" s="16" t="s">
        <v>59</v>
      </c>
      <c r="E27" s="17"/>
      <c r="F27" s="31">
        <v>727</v>
      </c>
      <c r="G27" s="90">
        <v>727</v>
      </c>
      <c r="H27" s="90">
        <v>727</v>
      </c>
      <c r="I27" s="11"/>
      <c r="J27" s="151" t="s">
        <v>86</v>
      </c>
      <c r="K27" s="152"/>
      <c r="L27" s="152"/>
      <c r="M27" s="152"/>
      <c r="N27" s="7" t="s">
        <v>158</v>
      </c>
      <c r="O27" s="63">
        <v>9631</v>
      </c>
      <c r="P27" s="54">
        <v>7848</v>
      </c>
      <c r="Q27" s="102">
        <v>7364</v>
      </c>
    </row>
    <row r="28" spans="1:17" ht="26.25" customHeight="1" thickBot="1">
      <c r="A28" s="155"/>
      <c r="B28" s="178"/>
      <c r="C28" s="179"/>
      <c r="D28" s="16" t="s">
        <v>60</v>
      </c>
      <c r="E28" s="17"/>
      <c r="F28" s="89"/>
      <c r="G28" s="31"/>
      <c r="H28" s="90"/>
      <c r="I28" s="11"/>
      <c r="J28" s="151" t="s">
        <v>87</v>
      </c>
      <c r="K28" s="152"/>
      <c r="L28" s="152"/>
      <c r="M28" s="152"/>
      <c r="N28" s="7" t="s">
        <v>159</v>
      </c>
      <c r="O28" s="63"/>
      <c r="P28" s="54"/>
      <c r="Q28" s="102"/>
    </row>
    <row r="29" spans="1:17" ht="26.25" customHeight="1" thickBot="1">
      <c r="A29" s="155"/>
      <c r="B29" s="178" t="s">
        <v>17</v>
      </c>
      <c r="C29" s="179"/>
      <c r="D29" s="16" t="s">
        <v>59</v>
      </c>
      <c r="E29" s="17"/>
      <c r="F29" s="31">
        <v>533</v>
      </c>
      <c r="G29" s="90">
        <v>552</v>
      </c>
      <c r="H29" s="90">
        <v>837</v>
      </c>
      <c r="I29" s="11"/>
      <c r="J29" s="151" t="s">
        <v>88</v>
      </c>
      <c r="K29" s="152"/>
      <c r="L29" s="152"/>
      <c r="M29" s="152"/>
      <c r="N29" s="7" t="s">
        <v>160</v>
      </c>
      <c r="O29" s="100">
        <f>O25-O26+O27-O28</f>
        <v>7848</v>
      </c>
      <c r="P29" s="51">
        <f>P25-P26+P27-P28</f>
        <v>7364</v>
      </c>
      <c r="Q29" s="101">
        <f>Q25-Q26+Q27-Q28</f>
        <v>27049</v>
      </c>
    </row>
    <row r="30" spans="1:17" ht="26.25" customHeight="1" thickBot="1">
      <c r="A30" s="155"/>
      <c r="B30" s="178"/>
      <c r="C30" s="179"/>
      <c r="D30" s="16" t="s">
        <v>60</v>
      </c>
      <c r="E30" s="17"/>
      <c r="F30" s="89"/>
      <c r="G30" s="31"/>
      <c r="H30" s="90"/>
      <c r="I30" s="11"/>
      <c r="J30" s="151" t="s">
        <v>89</v>
      </c>
      <c r="K30" s="152"/>
      <c r="L30" s="152"/>
      <c r="M30" s="152"/>
      <c r="N30" s="7" t="s">
        <v>161</v>
      </c>
      <c r="O30" s="63"/>
      <c r="P30" s="54"/>
      <c r="Q30" s="102">
        <v>22563</v>
      </c>
    </row>
    <row r="31" spans="1:17" ht="26.25" customHeight="1" thickBot="1">
      <c r="A31" s="155"/>
      <c r="B31" s="176" t="s">
        <v>61</v>
      </c>
      <c r="C31" s="177"/>
      <c r="D31" s="177"/>
      <c r="E31" s="17"/>
      <c r="F31" s="89">
        <v>385</v>
      </c>
      <c r="G31" s="31">
        <v>384</v>
      </c>
      <c r="H31" s="90">
        <v>395</v>
      </c>
      <c r="I31" s="11"/>
      <c r="J31" s="151" t="s">
        <v>90</v>
      </c>
      <c r="K31" s="152"/>
      <c r="L31" s="152"/>
      <c r="M31" s="152"/>
      <c r="N31" s="7" t="s">
        <v>162</v>
      </c>
      <c r="O31" s="100">
        <f>O29-O30</f>
        <v>7848</v>
      </c>
      <c r="P31" s="51">
        <f>P29-P30</f>
        <v>7364</v>
      </c>
      <c r="Q31" s="101">
        <f>Q29-Q30</f>
        <v>4486</v>
      </c>
    </row>
    <row r="32" spans="1:17" ht="26.25" customHeight="1" thickBot="1">
      <c r="A32" s="155"/>
      <c r="B32" s="145" t="s">
        <v>116</v>
      </c>
      <c r="C32" s="146"/>
      <c r="D32" s="146"/>
      <c r="E32" s="17"/>
      <c r="F32" s="89">
        <v>187773</v>
      </c>
      <c r="G32" s="31">
        <v>188286</v>
      </c>
      <c r="H32" s="90">
        <v>192850</v>
      </c>
      <c r="I32" s="11"/>
      <c r="J32" s="151" t="s">
        <v>120</v>
      </c>
      <c r="K32" s="152"/>
      <c r="L32" s="152"/>
      <c r="M32" s="152"/>
      <c r="N32" s="7"/>
      <c r="O32" s="103">
        <f>IF(O5=0,0,O5/(O11+O23))</f>
        <v>0.8529638723254999</v>
      </c>
      <c r="P32" s="60">
        <f>IF(P5=0,0,P5/(P11+P23))</f>
        <v>0.875593533487298</v>
      </c>
      <c r="Q32" s="61">
        <f>IF(Q5=0,0,Q5/(Q11+Q23))</f>
        <v>0.922661193130461</v>
      </c>
    </row>
    <row r="33" spans="1:17" ht="26.25" customHeight="1" thickBot="1">
      <c r="A33" s="155"/>
      <c r="B33" s="135" t="s">
        <v>100</v>
      </c>
      <c r="C33" s="145" t="s">
        <v>117</v>
      </c>
      <c r="D33" s="146"/>
      <c r="E33" s="17"/>
      <c r="F33" s="89"/>
      <c r="G33" s="31"/>
      <c r="H33" s="90"/>
      <c r="I33" s="11"/>
      <c r="J33" s="151" t="s">
        <v>121</v>
      </c>
      <c r="K33" s="152"/>
      <c r="L33" s="152"/>
      <c r="M33" s="152"/>
      <c r="N33" s="7"/>
      <c r="O33" s="103">
        <f>IF(O31&lt;0,O31/(O6-O9),0)</f>
        <v>0</v>
      </c>
      <c r="P33" s="60">
        <f>IF(P31&lt;0,P31/(P6-P9),0)</f>
        <v>0</v>
      </c>
      <c r="Q33" s="61">
        <f>IF(Q31&lt;0,Q31/(Q6-Q9),0)</f>
        <v>0</v>
      </c>
    </row>
    <row r="34" spans="1:17" ht="26.25" customHeight="1" thickBot="1">
      <c r="A34" s="155"/>
      <c r="B34" s="135"/>
      <c r="C34" s="145" t="s">
        <v>118</v>
      </c>
      <c r="D34" s="146"/>
      <c r="E34" s="17" t="s">
        <v>163</v>
      </c>
      <c r="F34" s="89">
        <v>187773</v>
      </c>
      <c r="G34" s="31">
        <v>188286</v>
      </c>
      <c r="H34" s="90">
        <v>192850</v>
      </c>
      <c r="I34" s="11"/>
      <c r="J34" s="151" t="s">
        <v>99</v>
      </c>
      <c r="K34" s="152"/>
      <c r="L34" s="152"/>
      <c r="M34" s="152"/>
      <c r="N34" s="7"/>
      <c r="O34" s="63">
        <v>149995</v>
      </c>
      <c r="P34" s="54">
        <v>120926</v>
      </c>
      <c r="Q34" s="102">
        <v>119616</v>
      </c>
    </row>
    <row r="35" spans="1:17" ht="26.25" customHeight="1" thickBot="1">
      <c r="A35" s="155"/>
      <c r="B35" s="145" t="s">
        <v>119</v>
      </c>
      <c r="C35" s="146"/>
      <c r="D35" s="146"/>
      <c r="E35" s="17" t="s">
        <v>164</v>
      </c>
      <c r="F35" s="89">
        <v>183255</v>
      </c>
      <c r="G35" s="31">
        <v>181219</v>
      </c>
      <c r="H35" s="90">
        <v>181958</v>
      </c>
      <c r="I35" s="11"/>
      <c r="J35" s="147" t="s">
        <v>165</v>
      </c>
      <c r="K35" s="148"/>
      <c r="L35" s="149" t="s">
        <v>39</v>
      </c>
      <c r="M35" s="150"/>
      <c r="N35" s="7"/>
      <c r="O35" s="63">
        <v>45404</v>
      </c>
      <c r="P35" s="54">
        <v>44906</v>
      </c>
      <c r="Q35" s="102">
        <v>44457</v>
      </c>
    </row>
    <row r="36" spans="1:17" ht="26.25" customHeight="1" thickBot="1">
      <c r="A36" s="156"/>
      <c r="B36" s="160" t="s">
        <v>18</v>
      </c>
      <c r="C36" s="161"/>
      <c r="D36" s="161"/>
      <c r="E36" s="34"/>
      <c r="F36" s="104">
        <f>IF(F35=0,0,F35/F34)</f>
        <v>0.9759390327682894</v>
      </c>
      <c r="G36" s="65">
        <f>IF(G35=0,0,G35/G34)</f>
        <v>0.9624666730399498</v>
      </c>
      <c r="H36" s="105">
        <f>IF(H35=0,0,H35/H34)</f>
        <v>0.9435208711433757</v>
      </c>
      <c r="I36" s="11"/>
      <c r="J36" s="151" t="s">
        <v>102</v>
      </c>
      <c r="K36" s="152"/>
      <c r="L36" s="152"/>
      <c r="M36" s="152"/>
      <c r="N36" s="7"/>
      <c r="O36" s="63">
        <v>1154208</v>
      </c>
      <c r="P36" s="54">
        <v>1329565</v>
      </c>
      <c r="Q36" s="102">
        <v>1353183</v>
      </c>
    </row>
    <row r="37" spans="1:17" ht="26.25" customHeight="1">
      <c r="A37" s="166" t="s">
        <v>46</v>
      </c>
      <c r="B37" s="169" t="s">
        <v>19</v>
      </c>
      <c r="C37" s="144"/>
      <c r="D37" s="144"/>
      <c r="E37" s="12"/>
      <c r="F37" s="93"/>
      <c r="G37" s="22"/>
      <c r="H37" s="85"/>
      <c r="I37" s="11"/>
      <c r="J37" s="67"/>
      <c r="K37" s="67"/>
      <c r="L37" s="67"/>
      <c r="M37" s="67"/>
      <c r="N37" s="67"/>
      <c r="O37" s="67"/>
      <c r="P37" s="67"/>
      <c r="Q37" s="67"/>
    </row>
    <row r="38" spans="1:9" ht="26.25" customHeight="1">
      <c r="A38" s="167"/>
      <c r="B38" s="145" t="s">
        <v>20</v>
      </c>
      <c r="C38" s="146"/>
      <c r="D38" s="146"/>
      <c r="E38" s="17"/>
      <c r="F38" s="1">
        <v>64350</v>
      </c>
      <c r="G38" s="24">
        <v>60120</v>
      </c>
      <c r="H38" s="76">
        <v>58486</v>
      </c>
      <c r="I38" s="11"/>
    </row>
    <row r="39" spans="1:9" ht="26.25" customHeight="1">
      <c r="A39" s="167"/>
      <c r="B39" s="135" t="s">
        <v>166</v>
      </c>
      <c r="C39" s="145" t="s">
        <v>21</v>
      </c>
      <c r="D39" s="146"/>
      <c r="E39" s="17"/>
      <c r="F39" s="1">
        <v>44177</v>
      </c>
      <c r="G39" s="24">
        <v>42119</v>
      </c>
      <c r="H39" s="76">
        <v>43096</v>
      </c>
      <c r="I39" s="11"/>
    </row>
    <row r="40" spans="1:9" ht="26.25" customHeight="1">
      <c r="A40" s="167"/>
      <c r="B40" s="135"/>
      <c r="C40" s="145" t="s">
        <v>22</v>
      </c>
      <c r="D40" s="146"/>
      <c r="E40" s="17"/>
      <c r="F40" s="1">
        <v>20173</v>
      </c>
      <c r="G40" s="24">
        <v>18001</v>
      </c>
      <c r="H40" s="76">
        <v>15390</v>
      </c>
      <c r="I40" s="11"/>
    </row>
    <row r="41" spans="1:9" ht="26.25" customHeight="1">
      <c r="A41" s="167"/>
      <c r="B41" s="145" t="s">
        <v>23</v>
      </c>
      <c r="C41" s="146"/>
      <c r="D41" s="146"/>
      <c r="E41" s="17"/>
      <c r="F41" s="1">
        <v>49690</v>
      </c>
      <c r="G41" s="24">
        <v>48130</v>
      </c>
      <c r="H41" s="76">
        <v>47722</v>
      </c>
      <c r="I41" s="11"/>
    </row>
    <row r="42" spans="1:9" ht="26.25" customHeight="1" thickBot="1">
      <c r="A42" s="168"/>
      <c r="B42" s="160" t="s">
        <v>24</v>
      </c>
      <c r="C42" s="161"/>
      <c r="D42" s="161"/>
      <c r="E42" s="34"/>
      <c r="F42" s="95">
        <f>F37+F38+F41</f>
        <v>114040</v>
      </c>
      <c r="G42" s="39">
        <f>G37+G38+G41</f>
        <v>108250</v>
      </c>
      <c r="H42" s="68">
        <f>H37+H38+H41</f>
        <v>106208</v>
      </c>
      <c r="I42" s="11"/>
    </row>
    <row r="43" spans="1:9" ht="26.25" customHeight="1">
      <c r="A43" s="166" t="s">
        <v>47</v>
      </c>
      <c r="B43" s="173" t="s">
        <v>49</v>
      </c>
      <c r="C43" s="169" t="s">
        <v>25</v>
      </c>
      <c r="D43" s="144"/>
      <c r="E43" s="12"/>
      <c r="F43" s="110" t="s">
        <v>184</v>
      </c>
      <c r="G43" s="111" t="s">
        <v>184</v>
      </c>
      <c r="H43" s="112" t="s">
        <v>184</v>
      </c>
      <c r="I43" s="11"/>
    </row>
    <row r="44" spans="1:9" ht="26.25" customHeight="1">
      <c r="A44" s="167"/>
      <c r="B44" s="174"/>
      <c r="C44" s="145" t="s">
        <v>62</v>
      </c>
      <c r="D44" s="146"/>
      <c r="E44" s="17"/>
      <c r="F44" s="24">
        <v>2058</v>
      </c>
      <c r="G44" s="24">
        <v>2058</v>
      </c>
      <c r="H44" s="3">
        <v>2058</v>
      </c>
      <c r="I44" s="11"/>
    </row>
    <row r="45" spans="1:9" ht="26.25" customHeight="1">
      <c r="A45" s="167"/>
      <c r="B45" s="174"/>
      <c r="C45" s="145" t="s">
        <v>26</v>
      </c>
      <c r="D45" s="146"/>
      <c r="E45" s="17"/>
      <c r="F45" s="70">
        <v>38169</v>
      </c>
      <c r="G45" s="70">
        <v>38169</v>
      </c>
      <c r="H45" s="71">
        <v>38169</v>
      </c>
      <c r="I45" s="11"/>
    </row>
    <row r="46" spans="1:9" ht="26.25" customHeight="1">
      <c r="A46" s="167"/>
      <c r="B46" s="174"/>
      <c r="C46" s="145" t="s">
        <v>63</v>
      </c>
      <c r="D46" s="146"/>
      <c r="E46" s="17"/>
      <c r="F46" s="89">
        <v>118</v>
      </c>
      <c r="G46" s="31">
        <v>116.8</v>
      </c>
      <c r="H46" s="90">
        <v>117.4</v>
      </c>
      <c r="I46" s="11"/>
    </row>
    <row r="47" spans="1:9" ht="26.25" customHeight="1">
      <c r="A47" s="167"/>
      <c r="B47" s="174"/>
      <c r="C47" s="145" t="s">
        <v>64</v>
      </c>
      <c r="D47" s="146"/>
      <c r="E47" s="17"/>
      <c r="F47" s="89">
        <v>351.2</v>
      </c>
      <c r="G47" s="31">
        <v>331.8</v>
      </c>
      <c r="H47" s="90">
        <v>321.4</v>
      </c>
      <c r="I47" s="11"/>
    </row>
    <row r="48" spans="1:9" ht="26.25" customHeight="1">
      <c r="A48" s="167"/>
      <c r="B48" s="174"/>
      <c r="C48" s="135" t="s">
        <v>167</v>
      </c>
      <c r="D48" s="16" t="s">
        <v>65</v>
      </c>
      <c r="E48" s="17"/>
      <c r="F48" s="89">
        <v>241.1</v>
      </c>
      <c r="G48" s="31">
        <v>232.4</v>
      </c>
      <c r="H48" s="90">
        <v>236.8</v>
      </c>
      <c r="I48" s="11"/>
    </row>
    <row r="49" spans="1:9" ht="26.25" customHeight="1">
      <c r="A49" s="167"/>
      <c r="B49" s="175"/>
      <c r="C49" s="135"/>
      <c r="D49" s="16" t="s">
        <v>66</v>
      </c>
      <c r="E49" s="17"/>
      <c r="F49" s="89">
        <v>110.1</v>
      </c>
      <c r="G49" s="31">
        <v>99.3</v>
      </c>
      <c r="H49" s="90">
        <v>84.6</v>
      </c>
      <c r="I49" s="11"/>
    </row>
    <row r="50" spans="1:9" ht="26.25" customHeight="1">
      <c r="A50" s="167"/>
      <c r="B50" s="170" t="s">
        <v>42</v>
      </c>
      <c r="C50" s="171"/>
      <c r="D50" s="16" t="s">
        <v>27</v>
      </c>
      <c r="E50" s="17"/>
      <c r="F50" s="89">
        <v>0.2</v>
      </c>
      <c r="G50" s="31">
        <v>1</v>
      </c>
      <c r="H50" s="90">
        <v>41</v>
      </c>
      <c r="I50" s="11"/>
    </row>
    <row r="51" spans="1:9" ht="26.25" customHeight="1">
      <c r="A51" s="167"/>
      <c r="B51" s="172"/>
      <c r="C51" s="136"/>
      <c r="D51" s="16" t="s">
        <v>129</v>
      </c>
      <c r="E51" s="17"/>
      <c r="F51" s="1"/>
      <c r="G51" s="24"/>
      <c r="H51" s="76"/>
      <c r="I51" s="11"/>
    </row>
    <row r="52" spans="1:9" ht="26.25" customHeight="1" thickBot="1">
      <c r="A52" s="168"/>
      <c r="B52" s="137"/>
      <c r="C52" s="138"/>
      <c r="D52" s="33" t="s">
        <v>28</v>
      </c>
      <c r="E52" s="34"/>
      <c r="F52" s="109">
        <v>34790</v>
      </c>
      <c r="G52" s="73">
        <v>34790</v>
      </c>
      <c r="H52" s="77">
        <v>34790</v>
      </c>
      <c r="I52" s="11"/>
    </row>
    <row r="53" spans="1:9" ht="26.25" customHeight="1">
      <c r="A53" s="166" t="s">
        <v>29</v>
      </c>
      <c r="B53" s="169" t="s">
        <v>30</v>
      </c>
      <c r="C53" s="144"/>
      <c r="D53" s="144"/>
      <c r="E53" s="12"/>
      <c r="F53" s="93">
        <v>2</v>
      </c>
      <c r="G53" s="22">
        <v>2</v>
      </c>
      <c r="H53" s="85">
        <v>2</v>
      </c>
      <c r="I53" s="11"/>
    </row>
    <row r="54" spans="1:9" ht="26.25" customHeight="1">
      <c r="A54" s="167"/>
      <c r="B54" s="145" t="s">
        <v>31</v>
      </c>
      <c r="C54" s="146"/>
      <c r="D54" s="146"/>
      <c r="E54" s="17"/>
      <c r="F54" s="1">
        <v>3</v>
      </c>
      <c r="G54" s="24">
        <v>3</v>
      </c>
      <c r="H54" s="76">
        <v>3</v>
      </c>
      <c r="I54" s="11"/>
    </row>
    <row r="55" spans="1:8" ht="26.25" customHeight="1" thickBot="1">
      <c r="A55" s="168"/>
      <c r="B55" s="160" t="s">
        <v>32</v>
      </c>
      <c r="C55" s="161"/>
      <c r="D55" s="161"/>
      <c r="E55" s="34"/>
      <c r="F55" s="95">
        <f>F53+F54</f>
        <v>5</v>
      </c>
      <c r="G55" s="39">
        <f>G53+G54</f>
        <v>5</v>
      </c>
      <c r="H55" s="68">
        <f>H53+H54</f>
        <v>5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千葉県</cp:lastModifiedBy>
  <cp:lastPrinted>2011-12-15T01:56:27Z</cp:lastPrinted>
  <dcterms:created xsi:type="dcterms:W3CDTF">2001-06-13T23:47:06Z</dcterms:created>
  <dcterms:modified xsi:type="dcterms:W3CDTF">2011-12-15T01:59:42Z</dcterms:modified>
  <cp:category/>
  <cp:version/>
  <cp:contentType/>
  <cp:contentStatus/>
</cp:coreProperties>
</file>