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74809193-230C-4D64-A9B3-DD4C9180EB92}" xr6:coauthVersionLast="47" xr6:coauthVersionMax="47" xr10:uidLastSave="{00000000-0000-0000-0000-000000000000}"/>
  <workbookProtection workbookAlgorithmName="SHA-512" workbookHashValue="2C+u6Vf6L7/0lGaSzC5FL5/7IF5RFVv8Wvk9g3pwiysItNw3O7oTN4fndwb8YbeGQWFF+cOd8KGeWvlzt5IkvA==" workbookSaltValue="t5oE5RwCF70JJ7ByT3qQT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AL10" i="4"/>
  <c r="W10" i="4"/>
  <c r="I10" i="4"/>
  <c r="BB8" i="4"/>
  <c r="AT8" i="4"/>
  <c r="AL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<sst xmlns="http://schemas.openxmlformats.org/spreadsheetml/2006/main" count="228" uniqueCount="113">
  <si>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</si>
  <si>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</si>
  <si>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</si>
  <si>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</si>
  <si>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</si>
  <si>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</si>
  <si>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</si>
  <si>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</si>
  <si>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</si>
  <si>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</si>
  <si>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</si>
  <si>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</si>
  <si>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</si>
  <si>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</si>
  <si>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</si>
  <si>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</si>
  <si>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</si>
  <si>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</si>
  <si>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</si>
  <si>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</si>
  <si>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</si>
  <si>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</si>
  <si>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</si>
  <si>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</si>
  <si>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</si>
  <si>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</si>
  <si>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</si>
  <si>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</si>
  <si>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</si>
  <si>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</si>
  <si>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</si>
  <si>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</si>
  <si>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</si>
  <si>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</si>
  <si>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</si>
  <si>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</si>
  <si>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</si>
  <si>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</si>
  <si>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</si>
  <si>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</si>
  <si>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</si>
  <si>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</si>
  <si>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</si>
  <si>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</si>
  <si>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</si>
  <si>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</si>
  <si>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</si>
  <si>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</si>
  <si>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</si>
  <si>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</si>
  <si>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</si>
  <si>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</si>
  <si>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</si>
  <si>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</si>
  <si>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</si>
  <si>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</si>
  <si>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</si>
  <si>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</si>
  <si>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</si>
  <si>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</si>
  <si>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</si>
  <si>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</si>
  <si>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</si>
  <si>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</si>
  <si>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</si>
  <si>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</si>
  <si>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</si>
  <si>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</si>
  <si>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</si>
  <si>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</si>
  <si>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</si>
  <si>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</si>
  <si>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</si>
  <si>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</si>
  <si>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</si>
  <si>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</si>
  <si>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</si>
  <si>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</si>
  <si>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</si>
  <si>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</si>
  <si>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</si>
  <si>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</si>
  <si>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</si>
  <si>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</si>
  <si>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</si>
  <si>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</si>
  <si>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</si>
  <si>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</si>
  <si>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</si>
  <si>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</si>
  <si>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</si>
  <si>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</si>
  <si>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</si>
  <si>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</si>
  <si>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</si>
  <si>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</si>
  <si>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</si>
  <si>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</si>
  <si>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</si>
  <si>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</si>
  <si>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</si>
  <si>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</si>
  <si>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</si>
  <si>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</si>
  <si>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</si>
  <si>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</si>
  <si>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</si>
  <si>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</si>
  <si>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</si>
  <si>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</si>
  <si>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黒字(101.69％)を維持しているものの下降傾向にあり、類似団体の平均値を下回っている。現状、累積欠損金は無いものの、今後、更なる給水収益の低下等に伴い、繰越利益剰余金等においても補填できない累積欠損金を生じる可能性は十分にある。なお、流動比率は100％を超えているものの、引き続き減少傾向が続いており、これについても類似団体の数値を下回っている。
　企業債残高対給水収益比率については、令和3年度までは原則として新たな企業債の借入額を当該年度の償還額を超えない範囲としていたが、令和4年度においては、営業収益が減収となったことから、この原則を変更せざるを得ない状況となり、結果として指標の数値の上昇となった。
　料金回収率については、大口需要者の井戸への転換による給水収益の減少が顕著となったことに加え、動力費の高騰が大きく影響し、令和4年度は 2.75ポイントのマイナスとなった。
　また、有収水量1㎥当たりどれだけの経費がかかっているかを示す給水原価についても、前述の影響等により8.45円の増加となった。
　今後、霞ケ浦導水の供用開始により代替水源の受水が開始となった場合には、更なる給水原価の上昇、料金回収率の低下は避けられない状況であることから受水費用の削減も含め、関係機関への働き掛けを強めて行く必要がある。</t>
    <phoneticPr fontId="4"/>
  </si>
  <si>
    <t xml:space="preserve">　昭和48年に水道事業を創設して以来40年以上が経過しており、また、創設当初に布設した管路が多く占めるため、計画的な改修に取り組んでいるものの、有形固定資産減価償却率、管路経年化率は類似団体の平均値を大きく上回っている。近年、給水収益が落ち込む中、更新需要に応えられる費用投下が進まず、管路更新率の大幅な上昇も見通しが立たず、結果として経年化率が上昇していることは懸念されるところである。
　なお、浄水場施設や管路の更新は、優先課題を先行し引き続き事業化しているものの、水道料金等の収入が飛躍的に伸びる可能性は乏しく、長期的な取り組みが必要な状況にある。
</t>
    <phoneticPr fontId="4"/>
  </si>
  <si>
    <t>　大口需要者の地下水転換による給水収益の減益、動力費の高騰などが経営環境に大きな影響を与えている。
　今後、暫定井戸の取り扱いが変更されることに伴い、受水費用は大幅に増加することとなるため、事業収支は更に厳しい状況を向かえることが予想される。こうした中、経年化が進んでいる施設・管路の更新も急務であり、対策に必要な財源の確保も喫緊の課題となっている。
　現在は、令和3年度に策定した「 富里市水道事業ビジョン 」・「 水道事業経営戦略 」 に基づき、将来にわたって安心・安全な水道サービスが安定的に提供できるよう取り組んでいるところである。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</si>
</sst>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0.01</c:v>
                </c:pt>
                <c:pt idx="1">
                  <c:v>-0.06</c:v>
                </c:pt>
                <c:pt idx="2">
                  <c:v>7.0000000000000007E-2</c:v>
                </c:pt>
                <c:pt idx="3">
                  <c:v>0.28000000000000003</c:v>
                </c:pt>
                <c:pt idx="4">
                  <c:v>0.18</c:v>
                </c:pt>
              </c:numCache>
            </c:numRef>
          </c:val>
          <c:extLst>
            <c:ext xmlns:c16="http://schemas.microsoft.com/office/drawing/2014/chart" uri="{C3380CC4-5D6E-409C-BE32-E72D297353CC}">
              <c16:uniqueId val="{00000000-A697-4C18-AA47-51BEA17170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A697-4C18-AA47-51BEA17170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55.49</c:v>
                </c:pt>
                <c:pt idx="1">
                  <c:v>54.5</c:v>
                </c:pt>
                <c:pt idx="2">
                  <c:v>56.06</c:v>
                </c:pt>
                <c:pt idx="3">
                  <c:v>55.69</c:v>
                </c:pt>
                <c:pt idx="4">
                  <c:v>54.54</c:v>
                </c:pt>
              </c:numCache>
            </c:numRef>
          </c:val>
          <c:extLst>
            <c:ext xmlns:c16="http://schemas.microsoft.com/office/drawing/2014/chart" uri="{C3380CC4-5D6E-409C-BE32-E72D297353CC}">
              <c16:uniqueId val="{00000000-DE5F-497C-B4FA-A71E56730B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DE5F-497C-B4FA-A71E56730B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82.85</c:v>
                </c:pt>
                <c:pt idx="1">
                  <c:v>84.16</c:v>
                </c:pt>
                <c:pt idx="2">
                  <c:v>83.96</c:v>
                </c:pt>
                <c:pt idx="3">
                  <c:v>81.61</c:v>
                </c:pt>
                <c:pt idx="4">
                  <c:v>82.07</c:v>
                </c:pt>
              </c:numCache>
            </c:numRef>
          </c:val>
          <c:extLst>
            <c:ext xmlns:c16="http://schemas.microsoft.com/office/drawing/2014/chart" uri="{C3380CC4-5D6E-409C-BE32-E72D297353CC}">
              <c16:uniqueId val="{00000000-E5D9-4609-9C8F-B4D079270C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E5D9-4609-9C8F-B4D079270C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103.99</c:v>
                </c:pt>
                <c:pt idx="1">
                  <c:v>104.29</c:v>
                </c:pt>
                <c:pt idx="2">
                  <c:v>106.62</c:v>
                </c:pt>
                <c:pt idx="3">
                  <c:v>105.76</c:v>
                </c:pt>
                <c:pt idx="4">
                  <c:v>101.69</c:v>
                </c:pt>
              </c:numCache>
            </c:numRef>
          </c:val>
          <c:extLst>
            <c:ext xmlns:c16="http://schemas.microsoft.com/office/drawing/2014/chart" uri="{C3380CC4-5D6E-409C-BE32-E72D297353CC}">
              <c16:uniqueId val="{00000000-BC31-45CC-B91E-C43B78A52E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BC31-45CC-B91E-C43B78A52E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56.27</c:v>
                </c:pt>
                <c:pt idx="1">
                  <c:v>56.75</c:v>
                </c:pt>
                <c:pt idx="2">
                  <c:v>57.45</c:v>
                </c:pt>
                <c:pt idx="3">
                  <c:v>58.33</c:v>
                </c:pt>
                <c:pt idx="4">
                  <c:v>59.03</c:v>
                </c:pt>
              </c:numCache>
            </c:numRef>
          </c:val>
          <c:extLst>
            <c:ext xmlns:c16="http://schemas.microsoft.com/office/drawing/2014/chart" uri="{C3380CC4-5D6E-409C-BE32-E72D297353CC}">
              <c16:uniqueId val="{00000000-21B9-4BEB-A3E9-054E80C4DB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21B9-4BEB-A3E9-054E80C4DB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45.75</c:v>
                </c:pt>
                <c:pt idx="1">
                  <c:v>45.77</c:v>
                </c:pt>
                <c:pt idx="2">
                  <c:v>71.64</c:v>
                </c:pt>
                <c:pt idx="3">
                  <c:v>72.66</c:v>
                </c:pt>
                <c:pt idx="4">
                  <c:v>72.930000000000007</c:v>
                </c:pt>
              </c:numCache>
            </c:numRef>
          </c:val>
          <c:extLst>
            <c:ext xmlns:c16="http://schemas.microsoft.com/office/drawing/2014/chart" uri="{C3380CC4-5D6E-409C-BE32-E72D297353CC}">
              <c16:uniqueId val="{00000000-6015-4C47-B11B-76C33E35D3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015-4C47-B11B-76C33E35D3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55-4010-BE8A-DD8036A8BE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155-4010-BE8A-DD8036A8BE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519.64</c:v>
                </c:pt>
                <c:pt idx="1">
                  <c:v>317.58999999999997</c:v>
                </c:pt>
                <c:pt idx="2">
                  <c:v>211.57</c:v>
                </c:pt>
                <c:pt idx="3">
                  <c:v>163</c:v>
                </c:pt>
                <c:pt idx="4">
                  <c:v>132.43</c:v>
                </c:pt>
              </c:numCache>
            </c:numRef>
          </c:val>
          <c:extLst>
            <c:ext xmlns:c16="http://schemas.microsoft.com/office/drawing/2014/chart" uri="{C3380CC4-5D6E-409C-BE32-E72D297353CC}">
              <c16:uniqueId val="{00000000-320D-4FA1-8F89-FF72CFD206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20D-4FA1-8F89-FF72CFD206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180.51</c:v>
                </c:pt>
                <c:pt idx="1">
                  <c:v>182.74</c:v>
                </c:pt>
                <c:pt idx="2">
                  <c:v>176.88</c:v>
                </c:pt>
                <c:pt idx="3">
                  <c:v>176.27</c:v>
                </c:pt>
                <c:pt idx="4">
                  <c:v>177.6</c:v>
                </c:pt>
              </c:numCache>
            </c:numRef>
          </c:val>
          <c:extLst>
            <c:ext xmlns:c16="http://schemas.microsoft.com/office/drawing/2014/chart" uri="{C3380CC4-5D6E-409C-BE32-E72D297353CC}">
              <c16:uniqueId val="{00000000-DFD9-4BBF-B9AC-A1B47E8131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DFD9-4BBF-B9AC-A1B47E8131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97.21</c:v>
                </c:pt>
                <c:pt idx="1">
                  <c:v>98.14</c:v>
                </c:pt>
                <c:pt idx="2">
                  <c:v>100.01</c:v>
                </c:pt>
                <c:pt idx="3">
                  <c:v>97.98</c:v>
                </c:pt>
                <c:pt idx="4">
                  <c:v>95.23</c:v>
                </c:pt>
              </c:numCache>
            </c:numRef>
          </c:val>
          <c:extLst>
            <c:ext xmlns:c16="http://schemas.microsoft.com/office/drawing/2014/chart" uri="{C3380CC4-5D6E-409C-BE32-E72D297353CC}">
              <c16:uniqueId val="{00000000-1A3C-4A68-848E-3624A81BAC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1A3C-4A68-848E-3624A81BAC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236.95</c:v>
                </c:pt>
                <c:pt idx="1">
                  <c:v>235.54</c:v>
                </c:pt>
                <c:pt idx="2">
                  <c:v>228.46</c:v>
                </c:pt>
                <c:pt idx="3">
                  <c:v>232.75</c:v>
                </c:pt>
                <c:pt idx="4">
                  <c:v>241.2</c:v>
                </c:pt>
              </c:numCache>
            </c:numRef>
          </c:val>
          <c:extLst>
            <c:ext xmlns:c16="http://schemas.microsoft.com/office/drawing/2014/chart" uri="{C3380CC4-5D6E-409C-BE32-E72D297353CC}">
              <c16:uniqueId val="{00000000-1CED-42D9-BEFB-4F4F6DD401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CED-42D9-BEFB-4F4F6DD401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富里市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49404</v>
      </c>
      <c r="AM8" s="45"/>
      <c r="AN8" s="45"/>
      <c r="AO8" s="45"/>
      <c r="AP8" s="45"/>
      <c r="AQ8" s="45"/>
      <c r="AR8" s="45"/>
      <c r="AS8" s="45"/>
      <c r="AT8" s="46">
        <f>データ!$S$6</f>
        <v>53.88</v>
      </c>
      <c r="AU8" s="47"/>
      <c r="AV8" s="47"/>
      <c r="AW8" s="47"/>
      <c r="AX8" s="47"/>
      <c r="AY8" s="47"/>
      <c r="AZ8" s="47"/>
      <c r="BA8" s="47"/>
      <c r="BB8" s="48">
        <f>データ!$T$6</f>
        <v>916.93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71.260000000000005</v>
      </c>
      <c r="J10" s="47"/>
      <c r="K10" s="47"/>
      <c r="L10" s="47"/>
      <c r="M10" s="47"/>
      <c r="N10" s="47"/>
      <c r="O10" s="81"/>
      <c r="P10" s="48">
        <f>データ!$P$6</f>
        <v>80.67</v>
      </c>
      <c r="Q10" s="48"/>
      <c r="R10" s="48"/>
      <c r="S10" s="48"/>
      <c r="T10" s="48"/>
      <c r="U10" s="48"/>
      <c r="V10" s="48"/>
      <c r="W10" s="45">
        <f>データ!$Q$6</f>
        <v>4158</v>
      </c>
      <c r="X10" s="45"/>
      <c r="Y10" s="45"/>
      <c r="Z10" s="45"/>
      <c r="AA10" s="45"/>
      <c r="AB10" s="45"/>
      <c r="AC10" s="45"/>
      <c r="AD10" s="2"/>
      <c r="AE10" s="2"/>
      <c r="AF10" s="2"/>
      <c r="AG10" s="2"/>
      <c r="AH10" s="2"/>
      <c r="AI10" s="2"/>
      <c r="AJ10" s="2"/>
      <c r="AK10" s="2"/>
      <c r="AL10" s="45">
        <f>データ!$U$6</f>
        <v>39765</v>
      </c>
      <c r="AM10" s="45"/>
      <c r="AN10" s="45"/>
      <c r="AO10" s="45"/>
      <c r="AP10" s="45"/>
      <c r="AQ10" s="45"/>
      <c r="AR10" s="45"/>
      <c r="AS10" s="45"/>
      <c r="AT10" s="46">
        <f>データ!$V$6</f>
        <v>42.38</v>
      </c>
      <c r="AU10" s="47"/>
      <c r="AV10" s="47"/>
      <c r="AW10" s="47"/>
      <c r="AX10" s="47"/>
      <c r="AY10" s="47"/>
      <c r="AZ10" s="47"/>
      <c r="BA10" s="47"/>
      <c r="BB10" s="48">
        <f>データ!$W$6</f>
        <v>938.3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tW/hC35qi4oEJVQKNiBW41x2DMFgIu07njcE6koDlNc1sTMX/HmKirIaBIEg1Bgvd7JhSVAr2/4eHW+53f9Q==" saltValue="He7GgK/nWPVkcBhE7FXN1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122335</v>
      </c>
      <c r="D6" s="20">
        <f t="shared" si="3"/>
        <v>46</v>
      </c>
      <c r="E6" s="20">
        <f t="shared" si="3"/>
        <v>1</v>
      </c>
      <c r="F6" s="20">
        <f t="shared" si="3"/>
        <v>0</v>
      </c>
      <c r="G6" s="20">
        <f t="shared" si="3"/>
        <v>1</v>
      </c>
      <c r="H6" s="20" t="str">
        <f t="shared" si="3"/>
        <v>千葉県　富里市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71.260000000000005</v>
      </c>
      <c r="P6" s="21">
        <f t="shared" si="3"/>
        <v>80.67</v>
      </c>
      <c r="Q6" s="21">
        <f t="shared" si="3"/>
        <v>4158</v>
      </c>
      <c r="R6" s="21">
        <f t="shared" si="3"/>
        <v>49404</v>
      </c>
      <c r="S6" s="21">
        <f t="shared" si="3"/>
        <v>53.88</v>
      </c>
      <c r="T6" s="21">
        <f t="shared" si="3"/>
        <v>916.93</v>
      </c>
      <c r="U6" s="21">
        <f t="shared" si="3"/>
        <v>39765</v>
      </c>
      <c r="V6" s="21">
        <f t="shared" si="3"/>
        <v>42.38</v>
      </c>
      <c r="W6" s="21">
        <f t="shared" si="3"/>
        <v>938.3</v>
      </c>
      <c r="X6" s="22">
        <f>IF(X7="",NA(),X7)</f>
        <v>103.99</v>
      </c>
      <c r="Y6" s="22">
        <f t="shared" ref="Y6:AG6" si="4">IF(Y7="",NA(),Y7)</f>
        <v>104.29</v>
      </c>
      <c r="Z6" s="22">
        <f t="shared" si="4"/>
        <v>106.62</v>
      </c>
      <c r="AA6" s="22">
        <f t="shared" si="4"/>
        <v>105.76</v>
      </c>
      <c r="AB6" s="22">
        <f t="shared" si="4"/>
        <v>101.69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519.64</v>
      </c>
      <c r="AU6" s="22">
        <f t="shared" ref="AU6:BC6" si="6">IF(AU7="",NA(),AU7)</f>
        <v>317.58999999999997</v>
      </c>
      <c r="AV6" s="22">
        <f t="shared" si="6"/>
        <v>211.57</v>
      </c>
      <c r="AW6" s="22">
        <f t="shared" si="6"/>
        <v>163</v>
      </c>
      <c r="AX6" s="22">
        <f t="shared" si="6"/>
        <v>132.43</v>
      </c>
      <c r="AY6" s="22">
        <f t="shared" si="6"/>
        <v>366.03</v>
      </c>
      <c r="AZ6" s="22">
        <f t="shared" si="6"/>
        <v>365.18</v>
      </c>
      <c r="BA6" s="22">
        <f t="shared" si="6"/>
        <v>327.77</v>
      </c>
      <c r="BB6" s="22">
        <f t="shared" si="6"/>
        <v>338.02</v>
      </c>
      <c r="BC6" s="22">
        <f t="shared" si="6"/>
        <v>345.94</v>
      </c>
      <c r="BD6" s="21" t="str">
        <f>IF(BD7="","",IF(BD7="-","【-】","【"&amp;SUBSTITUTE(TEXT(BD7,"#,##0.00"),"-","△")&amp;"】"))</f>
        <v>【252.29】</v>
      </c>
      <c r="BE6" s="22">
        <f>IF(BE7="",NA(),BE7)</f>
        <v>180.51</v>
      </c>
      <c r="BF6" s="22">
        <f t="shared" ref="BF6:BN6" si="7">IF(BF7="",NA(),BF7)</f>
        <v>182.74</v>
      </c>
      <c r="BG6" s="22">
        <f t="shared" si="7"/>
        <v>176.88</v>
      </c>
      <c r="BH6" s="22">
        <f t="shared" si="7"/>
        <v>176.27</v>
      </c>
      <c r="BI6" s="22">
        <f t="shared" si="7"/>
        <v>177.6</v>
      </c>
      <c r="BJ6" s="22">
        <f t="shared" si="7"/>
        <v>370.12</v>
      </c>
      <c r="BK6" s="22">
        <f t="shared" si="7"/>
        <v>371.65</v>
      </c>
      <c r="BL6" s="22">
        <f t="shared" si="7"/>
        <v>397.1</v>
      </c>
      <c r="BM6" s="22">
        <f t="shared" si="7"/>
        <v>379.91</v>
      </c>
      <c r="BN6" s="22">
        <f t="shared" si="7"/>
        <v>386.61</v>
      </c>
      <c r="BO6" s="21" t="str">
        <f>IF(BO7="","",IF(BO7="-","【-】","【"&amp;SUBSTITUTE(TEXT(BO7,"#,##0.00"),"-","△")&amp;"】"))</f>
        <v>【268.07】</v>
      </c>
      <c r="BP6" s="22">
        <f>IF(BP7="",NA(),BP7)</f>
        <v>97.21</v>
      </c>
      <c r="BQ6" s="22">
        <f t="shared" ref="BQ6:BY6" si="8">IF(BQ7="",NA(),BQ7)</f>
        <v>98.14</v>
      </c>
      <c r="BR6" s="22">
        <f t="shared" si="8"/>
        <v>100.01</v>
      </c>
      <c r="BS6" s="22">
        <f t="shared" si="8"/>
        <v>97.98</v>
      </c>
      <c r="BT6" s="22">
        <f t="shared" si="8"/>
        <v>95.23</v>
      </c>
      <c r="BU6" s="22">
        <f t="shared" si="8"/>
        <v>100.42</v>
      </c>
      <c r="BV6" s="22">
        <f t="shared" si="8"/>
        <v>98.77</v>
      </c>
      <c r="BW6" s="22">
        <f t="shared" si="8"/>
        <v>95.79</v>
      </c>
      <c r="BX6" s="22">
        <f t="shared" si="8"/>
        <v>98.3</v>
      </c>
      <c r="BY6" s="22">
        <f t="shared" si="8"/>
        <v>93.82</v>
      </c>
      <c r="BZ6" s="21" t="str">
        <f>IF(BZ7="","",IF(BZ7="-","【-】","【"&amp;SUBSTITUTE(TEXT(BZ7,"#,##0.00"),"-","△")&amp;"】"))</f>
        <v>【97.47】</v>
      </c>
      <c r="CA6" s="22">
        <f>IF(CA7="",NA(),CA7)</f>
        <v>236.95</v>
      </c>
      <c r="CB6" s="22">
        <f t="shared" ref="CB6:CJ6" si="9">IF(CB7="",NA(),CB7)</f>
        <v>235.54</v>
      </c>
      <c r="CC6" s="22">
        <f t="shared" si="9"/>
        <v>228.46</v>
      </c>
      <c r="CD6" s="22">
        <f t="shared" si="9"/>
        <v>232.75</v>
      </c>
      <c r="CE6" s="22">
        <f t="shared" si="9"/>
        <v>241.2</v>
      </c>
      <c r="CF6" s="22">
        <f t="shared" si="9"/>
        <v>171.67</v>
      </c>
      <c r="CG6" s="22">
        <f t="shared" si="9"/>
        <v>173.67</v>
      </c>
      <c r="CH6" s="22">
        <f t="shared" si="9"/>
        <v>171.13</v>
      </c>
      <c r="CI6" s="22">
        <f t="shared" si="9"/>
        <v>173.7</v>
      </c>
      <c r="CJ6" s="22">
        <f t="shared" si="9"/>
        <v>178.94</v>
      </c>
      <c r="CK6" s="21" t="str">
        <f>IF(CK7="","",IF(CK7="-","【-】","【"&amp;SUBSTITUTE(TEXT(CK7,"#,##0.00"),"-","△")&amp;"】"))</f>
        <v>【174.75】</v>
      </c>
      <c r="CL6" s="22">
        <f>IF(CL7="",NA(),CL7)</f>
        <v>55.49</v>
      </c>
      <c r="CM6" s="22">
        <f t="shared" ref="CM6:CU6" si="10">IF(CM7="",NA(),CM7)</f>
        <v>54.5</v>
      </c>
      <c r="CN6" s="22">
        <f t="shared" si="10"/>
        <v>56.06</v>
      </c>
      <c r="CO6" s="22">
        <f t="shared" si="10"/>
        <v>55.69</v>
      </c>
      <c r="CP6" s="22">
        <f t="shared" si="10"/>
        <v>54.54</v>
      </c>
      <c r="CQ6" s="22">
        <f t="shared" si="10"/>
        <v>59.74</v>
      </c>
      <c r="CR6" s="22">
        <f t="shared" si="10"/>
        <v>59.67</v>
      </c>
      <c r="CS6" s="22">
        <f t="shared" si="10"/>
        <v>60.12</v>
      </c>
      <c r="CT6" s="22">
        <f t="shared" si="10"/>
        <v>60.34</v>
      </c>
      <c r="CU6" s="22">
        <f t="shared" si="10"/>
        <v>59.54</v>
      </c>
      <c r="CV6" s="21" t="str">
        <f>IF(CV7="","",IF(CV7="-","【-】","【"&amp;SUBSTITUTE(TEXT(CV7,"#,##0.00"),"-","△")&amp;"】"))</f>
        <v>【59.97】</v>
      </c>
      <c r="CW6" s="22">
        <f>IF(CW7="",NA(),CW7)</f>
        <v>82.85</v>
      </c>
      <c r="CX6" s="22">
        <f t="shared" ref="CX6:DF6" si="11">IF(CX7="",NA(),CX7)</f>
        <v>84.16</v>
      </c>
      <c r="CY6" s="22">
        <f t="shared" si="11"/>
        <v>83.96</v>
      </c>
      <c r="CZ6" s="22">
        <f t="shared" si="11"/>
        <v>81.61</v>
      </c>
      <c r="DA6" s="22">
        <f t="shared" si="11"/>
        <v>82.07</v>
      </c>
      <c r="DB6" s="22">
        <f t="shared" si="11"/>
        <v>84.8</v>
      </c>
      <c r="DC6" s="22">
        <f t="shared" si="11"/>
        <v>84.6</v>
      </c>
      <c r="DD6" s="22">
        <f t="shared" si="11"/>
        <v>84.24</v>
      </c>
      <c r="DE6" s="22">
        <f t="shared" si="11"/>
        <v>84.19</v>
      </c>
      <c r="DF6" s="22">
        <f t="shared" si="11"/>
        <v>83.93</v>
      </c>
      <c r="DG6" s="21" t="str">
        <f>IF(DG7="","",IF(DG7="-","【-】","【"&amp;SUBSTITUTE(TEXT(DG7,"#,##0.00"),"-","△")&amp;"】"))</f>
        <v>【89.76】</v>
      </c>
      <c r="DH6" s="22">
        <f>IF(DH7="",NA(),DH7)</f>
        <v>56.27</v>
      </c>
      <c r="DI6" s="22">
        <f t="shared" ref="DI6:DQ6" si="12">IF(DI7="",NA(),DI7)</f>
        <v>56.75</v>
      </c>
      <c r="DJ6" s="22">
        <f t="shared" si="12"/>
        <v>57.45</v>
      </c>
      <c r="DK6" s="22">
        <f t="shared" si="12"/>
        <v>58.33</v>
      </c>
      <c r="DL6" s="22">
        <f t="shared" si="12"/>
        <v>59.03</v>
      </c>
      <c r="DM6" s="22">
        <f t="shared" si="12"/>
        <v>47.66</v>
      </c>
      <c r="DN6" s="22">
        <f t="shared" si="12"/>
        <v>48.17</v>
      </c>
      <c r="DO6" s="22">
        <f t="shared" si="12"/>
        <v>48.83</v>
      </c>
      <c r="DP6" s="22">
        <f t="shared" si="12"/>
        <v>49.96</v>
      </c>
      <c r="DQ6" s="22">
        <f t="shared" si="12"/>
        <v>50.82</v>
      </c>
      <c r="DR6" s="21" t="str">
        <f>IF(DR7="","",IF(DR7="-","【-】","【"&amp;SUBSTITUTE(TEXT(DR7,"#,##0.00"),"-","△")&amp;"】"))</f>
        <v>【51.51】</v>
      </c>
      <c r="DS6" s="22">
        <f>IF(DS7="",NA(),DS7)</f>
        <v>45.75</v>
      </c>
      <c r="DT6" s="22">
        <f t="shared" ref="DT6:EB6" si="13">IF(DT7="",NA(),DT7)</f>
        <v>45.77</v>
      </c>
      <c r="DU6" s="22">
        <f t="shared" si="13"/>
        <v>71.64</v>
      </c>
      <c r="DV6" s="22">
        <f t="shared" si="13"/>
        <v>72.66</v>
      </c>
      <c r="DW6" s="22">
        <f t="shared" si="13"/>
        <v>72.930000000000007</v>
      </c>
      <c r="DX6" s="22">
        <f t="shared" si="13"/>
        <v>15.1</v>
      </c>
      <c r="DY6" s="22">
        <f t="shared" si="13"/>
        <v>17.12</v>
      </c>
      <c r="DZ6" s="22">
        <f t="shared" si="13"/>
        <v>18.18</v>
      </c>
      <c r="EA6" s="22">
        <f t="shared" si="13"/>
        <v>19.32</v>
      </c>
      <c r="EB6" s="22">
        <f t="shared" si="13"/>
        <v>21.16</v>
      </c>
      <c r="EC6" s="21" t="str">
        <f>IF(EC7="","",IF(EC7="-","【-】","【"&amp;SUBSTITUTE(TEXT(EC7,"#,##0.00"),"-","△")&amp;"】"))</f>
        <v>【23.75】</v>
      </c>
      <c r="ED6" s="22">
        <f>IF(ED7="",NA(),ED7)</f>
        <v>0.01</v>
      </c>
      <c r="EE6" s="22">
        <f t="shared" ref="EE6:EM6" si="14">IF(EE7="",NA(),EE7)</f>
        <v>-0.06</v>
      </c>
      <c r="EF6" s="22">
        <f t="shared" si="14"/>
        <v>7.0000000000000007E-2</v>
      </c>
      <c r="EG6" s="22">
        <f t="shared" si="14"/>
        <v>0.28000000000000003</v>
      </c>
      <c r="EH6" s="22">
        <f t="shared" si="14"/>
        <v>0.18</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122335</v>
      </c>
      <c r="D7" s="24">
        <v>46</v>
      </c>
      <c r="E7" s="24">
        <v>1</v>
      </c>
      <c r="F7" s="24">
        <v>0</v>
      </c>
      <c r="G7" s="24">
        <v>1</v>
      </c>
      <c r="H7" s="24" t="s">
        <v>93</v>
      </c>
      <c r="I7" s="24" t="s">
        <v>94</v>
      </c>
      <c r="J7" s="24" t="s">
        <v>95</v>
      </c>
      <c r="K7" s="24" t="s">
        <v>96</v>
      </c>
      <c r="L7" s="24" t="s">
        <v>97</v>
      </c>
      <c r="M7" s="24" t="s">
        <v>98</v>
      </c>
      <c r="N7" s="25" t="s">
        <v>99</v>
      </c>
      <c r="O7" s="25">
        <v>71.260000000000005</v>
      </c>
      <c r="P7" s="25">
        <v>80.67</v>
      </c>
      <c r="Q7" s="25">
        <v>4158</v>
      </c>
      <c r="R7" s="25">
        <v>49404</v>
      </c>
      <c r="S7" s="25">
        <v>53.88</v>
      </c>
      <c r="T7" s="25">
        <v>916.93</v>
      </c>
      <c r="U7" s="25">
        <v>39765</v>
      </c>
      <c r="V7" s="25">
        <v>42.38</v>
      </c>
      <c r="W7" s="25">
        <v>938.3</v>
      </c>
      <c r="X7" s="25">
        <v>103.99</v>
      </c>
      <c r="Y7" s="25">
        <v>104.29</v>
      </c>
      <c r="Z7" s="25">
        <v>106.62</v>
      </c>
      <c r="AA7" s="25">
        <v>105.76</v>
      </c>
      <c r="AB7" s="25">
        <v>101.69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519.64</v>
      </c>
      <c r="AU7" s="25">
        <v>317.58999999999997</v>
      </c>
      <c r="AV7" s="25">
        <v>211.57</v>
      </c>
      <c r="AW7" s="25">
        <v>163</v>
      </c>
      <c r="AX7" s="25">
        <v>132.43</v>
      </c>
      <c r="AY7" s="25">
        <v>366.03</v>
      </c>
      <c r="AZ7" s="25">
        <v>365.18</v>
      </c>
      <c r="BA7" s="25">
        <v>327.77</v>
      </c>
      <c r="BB7" s="25">
        <v>338.02</v>
      </c>
      <c r="BC7" s="25">
        <v>345.94</v>
      </c>
      <c r="BD7" s="25">
        <v>252.29</v>
      </c>
      <c r="BE7" s="25">
        <v>180.51</v>
      </c>
      <c r="BF7" s="25">
        <v>182.74</v>
      </c>
      <c r="BG7" s="25">
        <v>176.88</v>
      </c>
      <c r="BH7" s="25">
        <v>176.27</v>
      </c>
      <c r="BI7" s="25">
        <v>177.6</v>
      </c>
      <c r="BJ7" s="25">
        <v>370.12</v>
      </c>
      <c r="BK7" s="25">
        <v>371.65</v>
      </c>
      <c r="BL7" s="25">
        <v>397.1</v>
      </c>
      <c r="BM7" s="25">
        <v>379.91</v>
      </c>
      <c r="BN7" s="25">
        <v>386.61</v>
      </c>
      <c r="BO7" s="25">
        <v>268.07</v>
      </c>
      <c r="BP7" s="25">
        <v>97.21</v>
      </c>
      <c r="BQ7" s="25">
        <v>98.14</v>
      </c>
      <c r="BR7" s="25">
        <v>100.01</v>
      </c>
      <c r="BS7" s="25">
        <v>97.98</v>
      </c>
      <c r="BT7" s="25">
        <v>95.23</v>
      </c>
      <c r="BU7" s="25">
        <v>100.42</v>
      </c>
      <c r="BV7" s="25">
        <v>98.77</v>
      </c>
      <c r="BW7" s="25">
        <v>95.79</v>
      </c>
      <c r="BX7" s="25">
        <v>98.3</v>
      </c>
      <c r="BY7" s="25">
        <v>93.82</v>
      </c>
      <c r="BZ7" s="25">
        <v>97.47</v>
      </c>
      <c r="CA7" s="25">
        <v>236.95</v>
      </c>
      <c r="CB7" s="25">
        <v>235.54</v>
      </c>
      <c r="CC7" s="25">
        <v>228.46</v>
      </c>
      <c r="CD7" s="25">
        <v>232.75</v>
      </c>
      <c r="CE7" s="25">
        <v>241.2</v>
      </c>
      <c r="CF7" s="25">
        <v>171.67</v>
      </c>
      <c r="CG7" s="25">
        <v>173.67</v>
      </c>
      <c r="CH7" s="25">
        <v>171.13</v>
      </c>
      <c r="CI7" s="25">
        <v>173.7</v>
      </c>
      <c r="CJ7" s="25">
        <v>178.94</v>
      </c>
      <c r="CK7" s="25">
        <v>174.75</v>
      </c>
      <c r="CL7" s="25">
        <v>55.49</v>
      </c>
      <c r="CM7" s="25">
        <v>54.5</v>
      </c>
      <c r="CN7" s="25">
        <v>56.06</v>
      </c>
      <c r="CO7" s="25">
        <v>55.69</v>
      </c>
      <c r="CP7" s="25">
        <v>54.54</v>
      </c>
      <c r="CQ7" s="25">
        <v>59.74</v>
      </c>
      <c r="CR7" s="25">
        <v>59.67</v>
      </c>
      <c r="CS7" s="25">
        <v>60.12</v>
      </c>
      <c r="CT7" s="25">
        <v>60.34</v>
      </c>
      <c r="CU7" s="25">
        <v>59.54</v>
      </c>
      <c r="CV7" s="25">
        <v>59.97</v>
      </c>
      <c r="CW7" s="25">
        <v>82.85</v>
      </c>
      <c r="CX7" s="25">
        <v>84.16</v>
      </c>
      <c r="CY7" s="25">
        <v>83.96</v>
      </c>
      <c r="CZ7" s="25">
        <v>81.61</v>
      </c>
      <c r="DA7" s="25">
        <v>82.07</v>
      </c>
      <c r="DB7" s="25">
        <v>84.8</v>
      </c>
      <c r="DC7" s="25">
        <v>84.6</v>
      </c>
      <c r="DD7" s="25">
        <v>84.24</v>
      </c>
      <c r="DE7" s="25">
        <v>84.19</v>
      </c>
      <c r="DF7" s="25">
        <v>83.93</v>
      </c>
      <c r="DG7" s="25">
        <v>89.76</v>
      </c>
      <c r="DH7" s="25">
        <v>56.27</v>
      </c>
      <c r="DI7" s="25">
        <v>56.75</v>
      </c>
      <c r="DJ7" s="25">
        <v>57.45</v>
      </c>
      <c r="DK7" s="25">
        <v>58.33</v>
      </c>
      <c r="DL7" s="25">
        <v>59.03</v>
      </c>
      <c r="DM7" s="25">
        <v>47.66</v>
      </c>
      <c r="DN7" s="25">
        <v>48.17</v>
      </c>
      <c r="DO7" s="25">
        <v>48.83</v>
      </c>
      <c r="DP7" s="25">
        <v>49.96</v>
      </c>
      <c r="DQ7" s="25">
        <v>50.82</v>
      </c>
      <c r="DR7" s="25">
        <v>51.51</v>
      </c>
      <c r="DS7" s="25">
        <v>45.75</v>
      </c>
      <c r="DT7" s="25">
        <v>45.77</v>
      </c>
      <c r="DU7" s="25">
        <v>71.64</v>
      </c>
      <c r="DV7" s="25">
        <v>72.66</v>
      </c>
      <c r="DW7" s="25">
        <v>72.930000000000007</v>
      </c>
      <c r="DX7" s="25">
        <v>15.1</v>
      </c>
      <c r="DY7" s="25">
        <v>17.12</v>
      </c>
      <c r="DZ7" s="25">
        <v>18.18</v>
      </c>
      <c r="EA7" s="25">
        <v>19.32</v>
      </c>
      <c r="EB7" s="25">
        <v>21.16</v>
      </c>
      <c r="EC7" s="25">
        <v>23.75</v>
      </c>
      <c r="ED7" s="25">
        <v>0.01</v>
      </c>
      <c r="EE7" s="25">
        <v>-0.06</v>
      </c>
      <c r="EF7" s="25">
        <v>7.0000000000000007E-2</v>
      </c>
      <c r="EG7" s="25">
        <v>0.28000000000000003</v>
      </c>
      <c r="EH7" s="25">
        <v>0.18</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2024-01-19T05:36:40Z</cp:lastPrinted>
  <dcterms:created xsi:type="dcterms:W3CDTF">2023-12-05T00:51:51Z</dcterms:created>
  <dcterms:modified xsi:type="dcterms:W3CDTF">2024-02-21T04:53:47Z</dcterms:modified>
  <cp:category/>
</cp:coreProperties>
</file>