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D6267699-51EA-47AF-9AB0-AB6DD4C51061}" xr6:coauthVersionLast="47" xr6:coauthVersionMax="47" xr10:uidLastSave="{00000000-0000-0000-0000-000000000000}"/>
  <workbookProtection workbookAlgorithmName="SHA-512" workbookHashValue="JQzx7j7S12KYS1S0ltg7b6ABjUfwcKVm/HdvCkQ+uFuF7eLzQakAKByLsOSF9dLUzjk6ylWzQKVdXkOlS1Cr3Q==" workbookSaltValue="TGYNHx2WEZLsFSoJFinfy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G85" i="4"/>
  <c r="F85" i="4"/>
  <c r="BB10" i="4"/>
  <c r="AT10" i="4"/>
  <c r="AL10" i="4"/>
  <c r="W10" i="4"/>
  <c r="I10" i="4"/>
  <c r="AT8" i="4"/>
  <c r="AD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<sst xmlns="http://schemas.openxmlformats.org/spreadsheetml/2006/main" count="228" uniqueCount="114">
  <si>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</si>
  <si>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</si>
  <si>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</si>
  <si>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</si>
  <si>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</si>
  <si>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</si>
  <si>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</si>
  <si>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</si>
  <si>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</si>
  <si>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</si>
  <si>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</si>
  <si>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</si>
  <si>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</si>
  <si>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</si>
  <si>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</si>
  <si>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</si>
  <si>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</si>
  <si>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</si>
  <si>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</si>
  <si>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</si>
  <si>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</si>
  <si>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</si>
  <si>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</si>
  <si>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</si>
  <si>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</si>
  <si>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</si>
  <si>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</si>
  <si>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</si>
  <si>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</si>
  <si>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</si>
  <si>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</si>
  <si>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</si>
  <si>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</si>
  <si>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</si>
  <si>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</si>
  <si>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</si>
  <si>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</si>
  <si>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</si>
  <si>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</si>
  <si>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</si>
  <si>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</si>
  <si>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</si>
  <si>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</si>
  <si>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</si>
  <si>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</si>
  <si>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</si>
  <si>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</si>
  <si>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</si>
  <si>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</si>
  <si>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</si>
  <si>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</si>
  <si>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</si>
  <si>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</si>
  <si>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</si>
  <si>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</si>
  <si>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</si>
  <si>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</si>
  <si>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</si>
  <si>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</si>
  <si>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</si>
  <si>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</si>
  <si>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</si>
  <si>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</si>
  <si>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</si>
  <si>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</si>
  <si>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</si>
  <si>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</si>
  <si>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</si>
  <si>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</si>
  <si>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</si>
  <si>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</si>
  <si>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</si>
  <si>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</si>
  <si>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</si>
  <si>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</si>
  <si>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</si>
  <si>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</si>
  <si>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</si>
  <si>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</si>
  <si>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</si>
  <si>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</si>
  <si>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</si>
  <si>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</si>
  <si>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</si>
  <si>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</si>
  <si>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</si>
  <si>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</si>
  <si>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</si>
  <si>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</si>
  <si>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</si>
  <si>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</si>
  <si>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</si>
  <si>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</si>
  <si>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</si>
  <si>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</si>
  <si>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</si>
  <si>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</si>
  <si>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</si>
  <si>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</si>
  <si>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</si>
  <si>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</si>
  <si>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</si>
  <si>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</si>
  <si>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</si>
  <si>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</si>
  <si>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</si>
  <si>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</si>
  <si>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</si>
  <si>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</si>
  <si>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</si>
  <si>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</si>
  <si>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現時点では全国平均及び同規模事業体に比べて低い水準となっているものの，今後は施設の老朽化の進行に伴い数値が上昇する見込みです。柏市では法定耐用年数ではなく，種別による更新基準年数の設定を行ない，財政計画との整合性を図っています。施設の重要度を考慮した事業優先順位を設定し，事業計画に基づき更新等実施していきます。
　管路経年化率においては，「老朽管更新事業」の推進により，全国平均及び同規模団体より低い数値にとどまっていますが，今後，法定耐用年数を超える管路が増大することが予想されます。施設と同様，事業計画に基づき管路の更新を実施していきます。
　管路更新率は前年度より減少しました。これは，水道ビジョンの中間見直しの際，基幹管路や重要管路の更新を優先させることにしたため，工事の難易度が上がり，更新延長が減少したことによります。当該減少はアセットマネジメントに基づき計画的に行ったものであるため，中・長期的には支障がないと考えています。</t>
    <phoneticPr fontId="4"/>
  </si>
  <si>
    <t>　経常収支比率は，全国平均及び同規模団体平均を上回っており，高い健全性を維持しています。また，健全経営を持続するための対策の1つとして得られた利益の全額を，借入金の元金償還と設備投資等資本的支出の財源に充当しています。
　累積欠損金は，給水人口が令和17年度まで増加する見込みであることから，発生しない見込みです。
　流動比率は全国平均及び同規模団体を上回る数値となっており，支払い能力の高さを維持しています。
　企業債については，平成27年度以降は新規の発行を見送っていることから，企業債残高は減少の一途をたどる一方，給水収益については一定の水準を確保しているため，財務安定性は高い状況を維持しているといえます。
　料金回収率は，給水原価の減少により前年度より上昇しており，全国平均及び同規模団体を上回る数字で維持しています。
　給水原価は，修繕費や企業債償還利息の減少等で経常経費が低減したことに伴い，前年度より低減し，全国平均及び同規模団体を下回る状況になっています。
　柏市は1年を通し，配水量などに大きな変動を受ける要件が少なく，また，適切な施設配置をしているため，施設利用率は高い水準を保っており，過大な設備投資を行っていないことを表しています。
　有収率は，全国平均及び同規模団体を上回る状態です。施設及び給水装置の老朽化に伴い漏水が多発することがないよう，長期的な計画に基づき適正な更新を維持します。</t>
    <rPh sb="427" eb="429">
      <t>ジョウキョウ</t>
    </rPh>
    <phoneticPr fontId="4"/>
  </si>
  <si>
    <t>　現時点においては，収益で費用を賄えており，財務安定性は高く，同規模事業体と比較した場合においても健全な経営状況にあるといえます。
　しかし，令和17年度をピークに，給水人口が減少していく見込みであること，またその中で老朽化した施設の更新や水道管改良工事等が必要となることから，厳しい財政状況となることが予想されます。
　このため，アセットマネジメントの検討により，柏市独自の更新基準年数を定め，それに基づいた今後60年間の更新需要，財政収支の見通しを立てました。施設の健全性の確保と，事業経営の健全性の確保の両立を図っていくとともに，今後の収支状況等を注視していく必要があります。
　柏市では，アセットマネジメントを継続的に実施し，適切な事業規模や施設規模への転換，事業費のさらなる削減など，持続的な安定供給に向けた経営努力を続けていくとともに，社会情勢や他事業体の動向等も踏まえた上で，水道料金の検討も視野に入れ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</si>
</sst>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1.38</c:v>
                </c:pt>
                <c:pt idx="1">
                  <c:v>0.67</c:v>
                </c:pt>
                <c:pt idx="2">
                  <c:v>0.93</c:v>
                </c:pt>
                <c:pt idx="3">
                  <c:v>0.84</c:v>
                </c:pt>
                <c:pt idx="4">
                  <c:v>0.67</c:v>
                </c:pt>
              </c:numCache>
            </c:numRef>
          </c:val>
          <c:extLst>
            <c:ext xmlns:c16="http://schemas.microsoft.com/office/drawing/2014/chart" uri="{C3380CC4-5D6E-409C-BE32-E72D297353CC}">
              <c16:uniqueId val="{00000000-3117-4DA8-B2FA-74386D3E67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3117-4DA8-B2FA-74386D3E67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85.71</c:v>
                </c:pt>
                <c:pt idx="1">
                  <c:v>85.81</c:v>
                </c:pt>
                <c:pt idx="2">
                  <c:v>85.03</c:v>
                </c:pt>
                <c:pt idx="3">
                  <c:v>84.6</c:v>
                </c:pt>
                <c:pt idx="4">
                  <c:v>83.6</c:v>
                </c:pt>
              </c:numCache>
            </c:numRef>
          </c:val>
          <c:extLst>
            <c:ext xmlns:c16="http://schemas.microsoft.com/office/drawing/2014/chart" uri="{C3380CC4-5D6E-409C-BE32-E72D297353CC}">
              <c16:uniqueId val="{00000000-BE4D-48DC-A253-6BFA46F52A1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BE4D-48DC-A253-6BFA46F52A1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93.94</c:v>
                </c:pt>
                <c:pt idx="1">
                  <c:v>93.44</c:v>
                </c:pt>
                <c:pt idx="2">
                  <c:v>94.06</c:v>
                </c:pt>
                <c:pt idx="3">
                  <c:v>94.58</c:v>
                </c:pt>
                <c:pt idx="4">
                  <c:v>94.96</c:v>
                </c:pt>
              </c:numCache>
            </c:numRef>
          </c:val>
          <c:extLst>
            <c:ext xmlns:c16="http://schemas.microsoft.com/office/drawing/2014/chart" uri="{C3380CC4-5D6E-409C-BE32-E72D297353CC}">
              <c16:uniqueId val="{00000000-65AA-48FC-B79D-82CE22AA8A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65AA-48FC-B79D-82CE22AA8A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128.81</c:v>
                </c:pt>
                <c:pt idx="1">
                  <c:v>127.24</c:v>
                </c:pt>
                <c:pt idx="2">
                  <c:v>126.61</c:v>
                </c:pt>
                <c:pt idx="3">
                  <c:v>124.78</c:v>
                </c:pt>
                <c:pt idx="4">
                  <c:v>123.76</c:v>
                </c:pt>
              </c:numCache>
            </c:numRef>
          </c:val>
          <c:extLst>
            <c:ext xmlns:c16="http://schemas.microsoft.com/office/drawing/2014/chart" uri="{C3380CC4-5D6E-409C-BE32-E72D297353CC}">
              <c16:uniqueId val="{00000000-171E-4648-B6FD-F6DEE4F348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171E-4648-B6FD-F6DEE4F348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41.02</c:v>
                </c:pt>
                <c:pt idx="1">
                  <c:v>42.11</c:v>
                </c:pt>
                <c:pt idx="2">
                  <c:v>42.63</c:v>
                </c:pt>
                <c:pt idx="3">
                  <c:v>41.68</c:v>
                </c:pt>
                <c:pt idx="4">
                  <c:v>42.47</c:v>
                </c:pt>
              </c:numCache>
            </c:numRef>
          </c:val>
          <c:extLst>
            <c:ext xmlns:c16="http://schemas.microsoft.com/office/drawing/2014/chart" uri="{C3380CC4-5D6E-409C-BE32-E72D297353CC}">
              <c16:uniqueId val="{00000000-5950-4EDA-9CB9-878C1E7D2B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5950-4EDA-9CB9-878C1E7D2B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7.26</c:v>
                </c:pt>
                <c:pt idx="1">
                  <c:v>7.96</c:v>
                </c:pt>
                <c:pt idx="2">
                  <c:v>9.15</c:v>
                </c:pt>
                <c:pt idx="3">
                  <c:v>8.59</c:v>
                </c:pt>
                <c:pt idx="4">
                  <c:v>12.06</c:v>
                </c:pt>
              </c:numCache>
            </c:numRef>
          </c:val>
          <c:extLst>
            <c:ext xmlns:c16="http://schemas.microsoft.com/office/drawing/2014/chart" uri="{C3380CC4-5D6E-409C-BE32-E72D297353CC}">
              <c16:uniqueId val="{00000000-30C1-4BA7-9E1E-959B951937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30C1-4BA7-9E1E-959B951937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41-4A4C-83D4-2413D1F38D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41-4A4C-83D4-2413D1F38D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585.47</c:v>
                </c:pt>
                <c:pt idx="1">
                  <c:v>665.19</c:v>
                </c:pt>
                <c:pt idx="2">
                  <c:v>769.06</c:v>
                </c:pt>
                <c:pt idx="3">
                  <c:v>649.41</c:v>
                </c:pt>
                <c:pt idx="4">
                  <c:v>880.88</c:v>
                </c:pt>
              </c:numCache>
            </c:numRef>
          </c:val>
          <c:extLst>
            <c:ext xmlns:c16="http://schemas.microsoft.com/office/drawing/2014/chart" uri="{C3380CC4-5D6E-409C-BE32-E72D297353CC}">
              <c16:uniqueId val="{00000000-DD07-40F2-BBAA-B8ECBB1C1F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DD07-40F2-BBAA-B8ECBB1C1F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70.41</c:v>
                </c:pt>
                <c:pt idx="1">
                  <c:v>64.430000000000007</c:v>
                </c:pt>
                <c:pt idx="2">
                  <c:v>56.97</c:v>
                </c:pt>
                <c:pt idx="3">
                  <c:v>49.68</c:v>
                </c:pt>
                <c:pt idx="4">
                  <c:v>45.61</c:v>
                </c:pt>
              </c:numCache>
            </c:numRef>
          </c:val>
          <c:extLst>
            <c:ext xmlns:c16="http://schemas.microsoft.com/office/drawing/2014/chart" uri="{C3380CC4-5D6E-409C-BE32-E72D297353CC}">
              <c16:uniqueId val="{00000000-53C2-48D3-9AEC-8C37FCCC75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53C2-48D3-9AEC-8C37FCCC75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125.24</c:v>
                </c:pt>
                <c:pt idx="1">
                  <c:v>124.52</c:v>
                </c:pt>
                <c:pt idx="2">
                  <c:v>124.73</c:v>
                </c:pt>
                <c:pt idx="3">
                  <c:v>122.58</c:v>
                </c:pt>
                <c:pt idx="4">
                  <c:v>117.99</c:v>
                </c:pt>
              </c:numCache>
            </c:numRef>
          </c:val>
          <c:extLst>
            <c:ext xmlns:c16="http://schemas.microsoft.com/office/drawing/2014/chart" uri="{C3380CC4-5D6E-409C-BE32-E72D297353CC}">
              <c16:uniqueId val="{00000000-E791-4B45-92C0-4CDAA385D3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E791-4B45-92C0-4CDAA385D3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148.07</c:v>
                </c:pt>
                <c:pt idx="1">
                  <c:v>147.86000000000001</c:v>
                </c:pt>
                <c:pt idx="2">
                  <c:v>143.5</c:v>
                </c:pt>
                <c:pt idx="3">
                  <c:v>147.15</c:v>
                </c:pt>
                <c:pt idx="4">
                  <c:v>144.94999999999999</c:v>
                </c:pt>
              </c:numCache>
            </c:numRef>
          </c:val>
          <c:extLst>
            <c:ext xmlns:c16="http://schemas.microsoft.com/office/drawing/2014/chart" uri="{C3380CC4-5D6E-409C-BE32-E72D297353CC}">
              <c16:uniqueId val="{00000000-8051-42CD-9048-76886F73FD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8051-42CD-9048-76886F73FD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千葉県　柏市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433733</v>
      </c>
      <c r="AM8" s="66"/>
      <c r="AN8" s="66"/>
      <c r="AO8" s="66"/>
      <c r="AP8" s="66"/>
      <c r="AQ8" s="66"/>
      <c r="AR8" s="66"/>
      <c r="AS8" s="66"/>
      <c r="AT8" s="37">
        <f>データ!$S$6</f>
        <v>114.74</v>
      </c>
      <c r="AU8" s="38"/>
      <c r="AV8" s="38"/>
      <c r="AW8" s="38"/>
      <c r="AX8" s="38"/>
      <c r="AY8" s="38"/>
      <c r="AZ8" s="38"/>
      <c r="BA8" s="38"/>
      <c r="BB8" s="55">
        <f>データ!$T$6</f>
        <v>3780.14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94.13</v>
      </c>
      <c r="J10" s="38"/>
      <c r="K10" s="38"/>
      <c r="L10" s="38"/>
      <c r="M10" s="38"/>
      <c r="N10" s="38"/>
      <c r="O10" s="65"/>
      <c r="P10" s="55">
        <f>データ!$P$6</f>
        <v>94.47</v>
      </c>
      <c r="Q10" s="55"/>
      <c r="R10" s="55"/>
      <c r="S10" s="55"/>
      <c r="T10" s="55"/>
      <c r="U10" s="55"/>
      <c r="V10" s="55"/>
      <c r="W10" s="66">
        <f>データ!$Q$6</f>
        <v>2266</v>
      </c>
      <c r="X10" s="66"/>
      <c r="Y10" s="66"/>
      <c r="Z10" s="66"/>
      <c r="AA10" s="66"/>
      <c r="AB10" s="66"/>
      <c r="AC10" s="66"/>
      <c r="AD10" s="2"/>
      <c r="AE10" s="2"/>
      <c r="AF10" s="2"/>
      <c r="AG10" s="2"/>
      <c r="AH10" s="2"/>
      <c r="AI10" s="2"/>
      <c r="AJ10" s="2"/>
      <c r="AK10" s="2"/>
      <c r="AL10" s="66">
        <f>データ!$U$6</f>
        <v>410137</v>
      </c>
      <c r="AM10" s="66"/>
      <c r="AN10" s="66"/>
      <c r="AO10" s="66"/>
      <c r="AP10" s="66"/>
      <c r="AQ10" s="66"/>
      <c r="AR10" s="66"/>
      <c r="AS10" s="66"/>
      <c r="AT10" s="37">
        <f>データ!$V$6</f>
        <v>114.74</v>
      </c>
      <c r="AU10" s="38"/>
      <c r="AV10" s="38"/>
      <c r="AW10" s="38"/>
      <c r="AX10" s="38"/>
      <c r="AY10" s="38"/>
      <c r="AZ10" s="38"/>
      <c r="BA10" s="38"/>
      <c r="BB10" s="55">
        <f>データ!$W$6</f>
        <v>3574.49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21"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9.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20.4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9.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6.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20.100000000000001"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7.4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20.4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29.4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23.1"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32.450000000000003"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21"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20.4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21"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21.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21"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27.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9.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21.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8"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20.100000000000001"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20.100000000000001"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20.4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20.4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ykLWlkN/Lp0FYQnD7BqUCMgRV8T3j9PSF3e2B7iDpXmI9Pj+/NGmzlyDyTYuwwGSegOxBo/21avTLZev+ZUDg==" saltValue="joBnikPVSB54r1KfSVcF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122173</v>
      </c>
      <c r="D6" s="20">
        <f t="shared" si="3"/>
        <v>46</v>
      </c>
      <c r="E6" s="20">
        <f t="shared" si="3"/>
        <v>1</v>
      </c>
      <c r="F6" s="20">
        <f t="shared" si="3"/>
        <v>0</v>
      </c>
      <c r="G6" s="20">
        <f t="shared" si="3"/>
        <v>1</v>
      </c>
      <c r="H6" s="20" t="str">
        <f t="shared" si="3"/>
        <v>千葉県　柏市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94.13</v>
      </c>
      <c r="P6" s="21">
        <f t="shared" si="3"/>
        <v>94.47</v>
      </c>
      <c r="Q6" s="21">
        <f t="shared" si="3"/>
        <v>2266</v>
      </c>
      <c r="R6" s="21">
        <f t="shared" si="3"/>
        <v>433733</v>
      </c>
      <c r="S6" s="21">
        <f t="shared" si="3"/>
        <v>114.74</v>
      </c>
      <c r="T6" s="21">
        <f t="shared" si="3"/>
        <v>3780.14</v>
      </c>
      <c r="U6" s="21">
        <f t="shared" si="3"/>
        <v>410137</v>
      </c>
      <c r="V6" s="21">
        <f t="shared" si="3"/>
        <v>114.74</v>
      </c>
      <c r="W6" s="21">
        <f t="shared" si="3"/>
        <v>3574.49</v>
      </c>
      <c r="X6" s="22">
        <f>IF(X7="",NA(),X7)</f>
        <v>128.81</v>
      </c>
      <c r="Y6" s="22">
        <f t="shared" ref="Y6:AG6" si="4">IF(Y7="",NA(),Y7)</f>
        <v>127.24</v>
      </c>
      <c r="Z6" s="22">
        <f t="shared" si="4"/>
        <v>126.61</v>
      </c>
      <c r="AA6" s="22">
        <f t="shared" si="4"/>
        <v>124.78</v>
      </c>
      <c r="AB6" s="22">
        <f t="shared" si="4"/>
        <v>123.76</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585.47</v>
      </c>
      <c r="AU6" s="22">
        <f t="shared" ref="AU6:BC6" si="6">IF(AU7="",NA(),AU7)</f>
        <v>665.19</v>
      </c>
      <c r="AV6" s="22">
        <f t="shared" si="6"/>
        <v>769.06</v>
      </c>
      <c r="AW6" s="22">
        <f t="shared" si="6"/>
        <v>649.41</v>
      </c>
      <c r="AX6" s="22">
        <f t="shared" si="6"/>
        <v>880.88</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70.41</v>
      </c>
      <c r="BF6" s="22">
        <f t="shared" ref="BF6:BN6" si="7">IF(BF7="",NA(),BF7)</f>
        <v>64.430000000000007</v>
      </c>
      <c r="BG6" s="22">
        <f t="shared" si="7"/>
        <v>56.97</v>
      </c>
      <c r="BH6" s="22">
        <f t="shared" si="7"/>
        <v>49.68</v>
      </c>
      <c r="BI6" s="22">
        <f t="shared" si="7"/>
        <v>45.61</v>
      </c>
      <c r="BJ6" s="22">
        <f t="shared" si="7"/>
        <v>255.12</v>
      </c>
      <c r="BK6" s="22">
        <f t="shared" si="7"/>
        <v>254.19</v>
      </c>
      <c r="BL6" s="22">
        <f t="shared" si="7"/>
        <v>259.56</v>
      </c>
      <c r="BM6" s="22">
        <f t="shared" si="7"/>
        <v>248.92</v>
      </c>
      <c r="BN6" s="22">
        <f t="shared" si="7"/>
        <v>251.26</v>
      </c>
      <c r="BO6" s="21" t="str">
        <f>IF(BO7="","",IF(BO7="-","【-】","【"&amp;SUBSTITUTE(TEXT(BO7,"#,##0.00"),"-","△")&amp;"】"))</f>
        <v>【268.07】</v>
      </c>
      <c r="BP6" s="22">
        <f>IF(BP7="",NA(),BP7)</f>
        <v>125.24</v>
      </c>
      <c r="BQ6" s="22">
        <f t="shared" ref="BQ6:BY6" si="8">IF(BQ7="",NA(),BQ7)</f>
        <v>124.52</v>
      </c>
      <c r="BR6" s="22">
        <f t="shared" si="8"/>
        <v>124.73</v>
      </c>
      <c r="BS6" s="22">
        <f t="shared" si="8"/>
        <v>122.58</v>
      </c>
      <c r="BT6" s="22">
        <f t="shared" si="8"/>
        <v>117.99</v>
      </c>
      <c r="BU6" s="22">
        <f t="shared" si="8"/>
        <v>109.12</v>
      </c>
      <c r="BV6" s="22">
        <f t="shared" si="8"/>
        <v>107.42</v>
      </c>
      <c r="BW6" s="22">
        <f t="shared" si="8"/>
        <v>105.07</v>
      </c>
      <c r="BX6" s="22">
        <f t="shared" si="8"/>
        <v>107.54</v>
      </c>
      <c r="BY6" s="22">
        <f t="shared" si="8"/>
        <v>101.93</v>
      </c>
      <c r="BZ6" s="21" t="str">
        <f>IF(BZ7="","",IF(BZ7="-","【-】","【"&amp;SUBSTITUTE(TEXT(BZ7,"#,##0.00"),"-","△")&amp;"】"))</f>
        <v>【97.47】</v>
      </c>
      <c r="CA6" s="22">
        <f>IF(CA7="",NA(),CA7)</f>
        <v>148.07</v>
      </c>
      <c r="CB6" s="22">
        <f t="shared" ref="CB6:CJ6" si="9">IF(CB7="",NA(),CB7)</f>
        <v>147.86000000000001</v>
      </c>
      <c r="CC6" s="22">
        <f t="shared" si="9"/>
        <v>143.5</v>
      </c>
      <c r="CD6" s="22">
        <f t="shared" si="9"/>
        <v>147.15</v>
      </c>
      <c r="CE6" s="22">
        <f t="shared" si="9"/>
        <v>144.94999999999999</v>
      </c>
      <c r="CF6" s="22">
        <f t="shared" si="9"/>
        <v>153.88</v>
      </c>
      <c r="CG6" s="22">
        <f t="shared" si="9"/>
        <v>157.19</v>
      </c>
      <c r="CH6" s="22">
        <f t="shared" si="9"/>
        <v>153.71</v>
      </c>
      <c r="CI6" s="22">
        <f t="shared" si="9"/>
        <v>155.9</v>
      </c>
      <c r="CJ6" s="22">
        <f t="shared" si="9"/>
        <v>162.47</v>
      </c>
      <c r="CK6" s="21" t="str">
        <f>IF(CK7="","",IF(CK7="-","【-】","【"&amp;SUBSTITUTE(TEXT(CK7,"#,##0.00"),"-","△")&amp;"】"))</f>
        <v>【174.75】</v>
      </c>
      <c r="CL6" s="22">
        <f>IF(CL7="",NA(),CL7)</f>
        <v>85.71</v>
      </c>
      <c r="CM6" s="22">
        <f t="shared" ref="CM6:CU6" si="10">IF(CM7="",NA(),CM7)</f>
        <v>85.81</v>
      </c>
      <c r="CN6" s="22">
        <f t="shared" si="10"/>
        <v>85.03</v>
      </c>
      <c r="CO6" s="22">
        <f t="shared" si="10"/>
        <v>84.6</v>
      </c>
      <c r="CP6" s="22">
        <f t="shared" si="10"/>
        <v>83.6</v>
      </c>
      <c r="CQ6" s="22">
        <f t="shared" si="10"/>
        <v>63.53</v>
      </c>
      <c r="CR6" s="22">
        <f t="shared" si="10"/>
        <v>63.16</v>
      </c>
      <c r="CS6" s="22">
        <f t="shared" si="10"/>
        <v>64.41</v>
      </c>
      <c r="CT6" s="22">
        <f t="shared" si="10"/>
        <v>64.11</v>
      </c>
      <c r="CU6" s="22">
        <f t="shared" si="10"/>
        <v>63.81</v>
      </c>
      <c r="CV6" s="21" t="str">
        <f>IF(CV7="","",IF(CV7="-","【-】","【"&amp;SUBSTITUTE(TEXT(CV7,"#,##0.00"),"-","△")&amp;"】"))</f>
        <v>【59.97】</v>
      </c>
      <c r="CW6" s="22">
        <f>IF(CW7="",NA(),CW7)</f>
        <v>93.94</v>
      </c>
      <c r="CX6" s="22">
        <f t="shared" ref="CX6:DF6" si="11">IF(CX7="",NA(),CX7)</f>
        <v>93.44</v>
      </c>
      <c r="CY6" s="22">
        <f t="shared" si="11"/>
        <v>94.06</v>
      </c>
      <c r="CZ6" s="22">
        <f t="shared" si="11"/>
        <v>94.58</v>
      </c>
      <c r="DA6" s="22">
        <f t="shared" si="11"/>
        <v>94.96</v>
      </c>
      <c r="DB6" s="22">
        <f t="shared" si="11"/>
        <v>91.58</v>
      </c>
      <c r="DC6" s="22">
        <f t="shared" si="11"/>
        <v>91.48</v>
      </c>
      <c r="DD6" s="22">
        <f t="shared" si="11"/>
        <v>91.64</v>
      </c>
      <c r="DE6" s="22">
        <f t="shared" si="11"/>
        <v>92.09</v>
      </c>
      <c r="DF6" s="22">
        <f t="shared" si="11"/>
        <v>91.76</v>
      </c>
      <c r="DG6" s="21" t="str">
        <f>IF(DG7="","",IF(DG7="-","【-】","【"&amp;SUBSTITUTE(TEXT(DG7,"#,##0.00"),"-","△")&amp;"】"))</f>
        <v>【89.76】</v>
      </c>
      <c r="DH6" s="22">
        <f>IF(DH7="",NA(),DH7)</f>
        <v>41.02</v>
      </c>
      <c r="DI6" s="22">
        <f t="shared" ref="DI6:DQ6" si="12">IF(DI7="",NA(),DI7)</f>
        <v>42.11</v>
      </c>
      <c r="DJ6" s="22">
        <f t="shared" si="12"/>
        <v>42.63</v>
      </c>
      <c r="DK6" s="22">
        <f t="shared" si="12"/>
        <v>41.68</v>
      </c>
      <c r="DL6" s="22">
        <f t="shared" si="12"/>
        <v>42.47</v>
      </c>
      <c r="DM6" s="22">
        <f t="shared" si="12"/>
        <v>50.41</v>
      </c>
      <c r="DN6" s="22">
        <f t="shared" si="12"/>
        <v>51.13</v>
      </c>
      <c r="DO6" s="22">
        <f t="shared" si="12"/>
        <v>51.62</v>
      </c>
      <c r="DP6" s="22">
        <f t="shared" si="12"/>
        <v>52.16</v>
      </c>
      <c r="DQ6" s="22">
        <f t="shared" si="12"/>
        <v>52.59</v>
      </c>
      <c r="DR6" s="21" t="str">
        <f>IF(DR7="","",IF(DR7="-","【-】","【"&amp;SUBSTITUTE(TEXT(DR7,"#,##0.00"),"-","△")&amp;"】"))</f>
        <v>【51.51】</v>
      </c>
      <c r="DS6" s="22">
        <f>IF(DS7="",NA(),DS7)</f>
        <v>7.26</v>
      </c>
      <c r="DT6" s="22">
        <f t="shared" ref="DT6:EB6" si="13">IF(DT7="",NA(),DT7)</f>
        <v>7.96</v>
      </c>
      <c r="DU6" s="22">
        <f t="shared" si="13"/>
        <v>9.15</v>
      </c>
      <c r="DV6" s="22">
        <f t="shared" si="13"/>
        <v>8.59</v>
      </c>
      <c r="DW6" s="22">
        <f t="shared" si="13"/>
        <v>12.06</v>
      </c>
      <c r="DX6" s="22">
        <f t="shared" si="13"/>
        <v>20.36</v>
      </c>
      <c r="DY6" s="22">
        <f t="shared" si="13"/>
        <v>22.41</v>
      </c>
      <c r="DZ6" s="22">
        <f t="shared" si="13"/>
        <v>23.68</v>
      </c>
      <c r="EA6" s="22">
        <f t="shared" si="13"/>
        <v>25.76</v>
      </c>
      <c r="EB6" s="22">
        <f t="shared" si="13"/>
        <v>27.51</v>
      </c>
      <c r="EC6" s="21" t="str">
        <f>IF(EC7="","",IF(EC7="-","【-】","【"&amp;SUBSTITUTE(TEXT(EC7,"#,##0.00"),"-","△")&amp;"】"))</f>
        <v>【23.75】</v>
      </c>
      <c r="ED6" s="22">
        <f>IF(ED7="",NA(),ED7)</f>
        <v>1.38</v>
      </c>
      <c r="EE6" s="22">
        <f t="shared" ref="EE6:EM6" si="14">IF(EE7="",NA(),EE7)</f>
        <v>0.67</v>
      </c>
      <c r="EF6" s="22">
        <f t="shared" si="14"/>
        <v>0.93</v>
      </c>
      <c r="EG6" s="22">
        <f t="shared" si="14"/>
        <v>0.84</v>
      </c>
      <c r="EH6" s="22">
        <f t="shared" si="14"/>
        <v>0.67</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122173</v>
      </c>
      <c r="D7" s="24">
        <v>46</v>
      </c>
      <c r="E7" s="24">
        <v>1</v>
      </c>
      <c r="F7" s="24">
        <v>0</v>
      </c>
      <c r="G7" s="24">
        <v>1</v>
      </c>
      <c r="H7" s="24" t="s">
        <v>93</v>
      </c>
      <c r="I7" s="24" t="s">
        <v>94</v>
      </c>
      <c r="J7" s="24" t="s">
        <v>95</v>
      </c>
      <c r="K7" s="24" t="s">
        <v>96</v>
      </c>
      <c r="L7" s="24" t="s">
        <v>97</v>
      </c>
      <c r="M7" s="24" t="s">
        <v>98</v>
      </c>
      <c r="N7" s="25" t="s">
        <v>99</v>
      </c>
      <c r="O7" s="25">
        <v>94.13</v>
      </c>
      <c r="P7" s="25">
        <v>94.47</v>
      </c>
      <c r="Q7" s="25">
        <v>2266</v>
      </c>
      <c r="R7" s="25">
        <v>433733</v>
      </c>
      <c r="S7" s="25">
        <v>114.74</v>
      </c>
      <c r="T7" s="25">
        <v>3780.14</v>
      </c>
      <c r="U7" s="25">
        <v>410137</v>
      </c>
      <c r="V7" s="25">
        <v>114.74</v>
      </c>
      <c r="W7" s="25">
        <v>3574.49</v>
      </c>
      <c r="X7" s="25">
        <v>128.81</v>
      </c>
      <c r="Y7" s="25">
        <v>127.24</v>
      </c>
      <c r="Z7" s="25">
        <v>126.61</v>
      </c>
      <c r="AA7" s="25">
        <v>124.78</v>
      </c>
      <c r="AB7" s="25">
        <v>123.76</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585.47</v>
      </c>
      <c r="AU7" s="25">
        <v>665.19</v>
      </c>
      <c r="AV7" s="25">
        <v>769.06</v>
      </c>
      <c r="AW7" s="25">
        <v>649.41</v>
      </c>
      <c r="AX7" s="25">
        <v>880.88</v>
      </c>
      <c r="AY7" s="25">
        <v>258.22000000000003</v>
      </c>
      <c r="AZ7" s="25">
        <v>250.03</v>
      </c>
      <c r="BA7" s="25">
        <v>239.45</v>
      </c>
      <c r="BB7" s="25">
        <v>246.01</v>
      </c>
      <c r="BC7" s="25">
        <v>228.89</v>
      </c>
      <c r="BD7" s="25">
        <v>252.29</v>
      </c>
      <c r="BE7" s="25">
        <v>70.41</v>
      </c>
      <c r="BF7" s="25">
        <v>64.430000000000007</v>
      </c>
      <c r="BG7" s="25">
        <v>56.97</v>
      </c>
      <c r="BH7" s="25">
        <v>49.68</v>
      </c>
      <c r="BI7" s="25">
        <v>45.61</v>
      </c>
      <c r="BJ7" s="25">
        <v>255.12</v>
      </c>
      <c r="BK7" s="25">
        <v>254.19</v>
      </c>
      <c r="BL7" s="25">
        <v>259.56</v>
      </c>
      <c r="BM7" s="25">
        <v>248.92</v>
      </c>
      <c r="BN7" s="25">
        <v>251.26</v>
      </c>
      <c r="BO7" s="25">
        <v>268.07</v>
      </c>
      <c r="BP7" s="25">
        <v>125.24</v>
      </c>
      <c r="BQ7" s="25">
        <v>124.52</v>
      </c>
      <c r="BR7" s="25">
        <v>124.73</v>
      </c>
      <c r="BS7" s="25">
        <v>122.58</v>
      </c>
      <c r="BT7" s="25">
        <v>117.99</v>
      </c>
      <c r="BU7" s="25">
        <v>109.12</v>
      </c>
      <c r="BV7" s="25">
        <v>107.42</v>
      </c>
      <c r="BW7" s="25">
        <v>105.07</v>
      </c>
      <c r="BX7" s="25">
        <v>107.54</v>
      </c>
      <c r="BY7" s="25">
        <v>101.93</v>
      </c>
      <c r="BZ7" s="25">
        <v>97.47</v>
      </c>
      <c r="CA7" s="25">
        <v>148.07</v>
      </c>
      <c r="CB7" s="25">
        <v>147.86000000000001</v>
      </c>
      <c r="CC7" s="25">
        <v>143.5</v>
      </c>
      <c r="CD7" s="25">
        <v>147.15</v>
      </c>
      <c r="CE7" s="25">
        <v>144.94999999999999</v>
      </c>
      <c r="CF7" s="25">
        <v>153.88</v>
      </c>
      <c r="CG7" s="25">
        <v>157.19</v>
      </c>
      <c r="CH7" s="25">
        <v>153.71</v>
      </c>
      <c r="CI7" s="25">
        <v>155.9</v>
      </c>
      <c r="CJ7" s="25">
        <v>162.47</v>
      </c>
      <c r="CK7" s="25">
        <v>174.75</v>
      </c>
      <c r="CL7" s="25">
        <v>85.71</v>
      </c>
      <c r="CM7" s="25">
        <v>85.81</v>
      </c>
      <c r="CN7" s="25">
        <v>85.03</v>
      </c>
      <c r="CO7" s="25">
        <v>84.6</v>
      </c>
      <c r="CP7" s="25">
        <v>83.6</v>
      </c>
      <c r="CQ7" s="25">
        <v>63.53</v>
      </c>
      <c r="CR7" s="25">
        <v>63.16</v>
      </c>
      <c r="CS7" s="25">
        <v>64.41</v>
      </c>
      <c r="CT7" s="25">
        <v>64.11</v>
      </c>
      <c r="CU7" s="25">
        <v>63.81</v>
      </c>
      <c r="CV7" s="25">
        <v>59.97</v>
      </c>
      <c r="CW7" s="25">
        <v>93.94</v>
      </c>
      <c r="CX7" s="25">
        <v>93.44</v>
      </c>
      <c r="CY7" s="25">
        <v>94.06</v>
      </c>
      <c r="CZ7" s="25">
        <v>94.58</v>
      </c>
      <c r="DA7" s="25">
        <v>94.96</v>
      </c>
      <c r="DB7" s="25">
        <v>91.58</v>
      </c>
      <c r="DC7" s="25">
        <v>91.48</v>
      </c>
      <c r="DD7" s="25">
        <v>91.64</v>
      </c>
      <c r="DE7" s="25">
        <v>92.09</v>
      </c>
      <c r="DF7" s="25">
        <v>91.76</v>
      </c>
      <c r="DG7" s="25">
        <v>89.76</v>
      </c>
      <c r="DH7" s="25">
        <v>41.02</v>
      </c>
      <c r="DI7" s="25">
        <v>42.11</v>
      </c>
      <c r="DJ7" s="25">
        <v>42.63</v>
      </c>
      <c r="DK7" s="25">
        <v>41.68</v>
      </c>
      <c r="DL7" s="25">
        <v>42.47</v>
      </c>
      <c r="DM7" s="25">
        <v>50.41</v>
      </c>
      <c r="DN7" s="25">
        <v>51.13</v>
      </c>
      <c r="DO7" s="25">
        <v>51.62</v>
      </c>
      <c r="DP7" s="25">
        <v>52.16</v>
      </c>
      <c r="DQ7" s="25">
        <v>52.59</v>
      </c>
      <c r="DR7" s="25">
        <v>51.51</v>
      </c>
      <c r="DS7" s="25">
        <v>7.26</v>
      </c>
      <c r="DT7" s="25">
        <v>7.96</v>
      </c>
      <c r="DU7" s="25">
        <v>9.15</v>
      </c>
      <c r="DV7" s="25">
        <v>8.59</v>
      </c>
      <c r="DW7" s="25">
        <v>12.06</v>
      </c>
      <c r="DX7" s="25">
        <v>20.36</v>
      </c>
      <c r="DY7" s="25">
        <v>22.41</v>
      </c>
      <c r="DZ7" s="25">
        <v>23.68</v>
      </c>
      <c r="EA7" s="25">
        <v>25.76</v>
      </c>
      <c r="EB7" s="25">
        <v>27.51</v>
      </c>
      <c r="EC7" s="25">
        <v>23.75</v>
      </c>
      <c r="ED7" s="25">
        <v>1.38</v>
      </c>
      <c r="EE7" s="25">
        <v>0.67</v>
      </c>
      <c r="EF7" s="25">
        <v>0.93</v>
      </c>
      <c r="EG7" s="25">
        <v>0.84</v>
      </c>
      <c r="EH7" s="25">
        <v>0.67</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2024-01-23T05:54:08Z</cp:lastPrinted>
  <dcterms:created xsi:type="dcterms:W3CDTF">2023-12-05T00:51:43Z</dcterms:created>
  <dcterms:modified xsi:type="dcterms:W3CDTF">2024-02-21T04:41:17Z</dcterms:modified>
  <cp:category/>
</cp:coreProperties>
</file>