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m.nkmr184\Desktop\経営比較分析表\171 下水道（公共）済\"/>
    </mc:Choice>
  </mc:AlternateContent>
  <xr:revisionPtr revIDLastSave="0" documentId="13_ncr:1_{850F3637-BF61-4739-8332-80D3FBAC4412}" xr6:coauthVersionLast="47" xr6:coauthVersionMax="47" xr10:uidLastSave="{00000000-0000-0000-0000-000000000000}"/>
  <workbookProtection workbookAlgorithmName="SHA-512" workbookHashValue="MoptI9r/9WShyFQEDeSw1Cby/Mx4U2Ymc36FjuvZoQPlTnpAxM3UiPKOLXl+q7wUS3FQoinx0NJErBfgXIlXsQ==" workbookSaltValue="oN/rdhYdg4tM2YKb53Z2bw==" workbookSpinCount="100000" lockStructure="1"/>
  <bookViews>
    <workbookView xWindow="2868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T6" i="5"/>
  <c r="S6" i="5"/>
  <c r="AL8" i="4" s="1"/>
  <c r="R6" i="5"/>
  <c r="Q6" i="5"/>
  <c r="P6" i="5"/>
  <c r="O6" i="5"/>
  <c r="I10" i="4" s="1"/>
  <c r="N6" i="5"/>
  <c r="M6" i="5"/>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AD10" i="4"/>
  <c r="W10" i="4"/>
  <c r="P10" i="4"/>
  <c r="B10" i="4"/>
  <c r="BB8" i="4"/>
  <c r="AT8" i="4"/>
  <c r="AD8" i="4"/>
  <c r="W8" i="4"/>
</calcChain>
</file>

<file path=xl/sharedStrings.xml><?xml version="1.0" encoding="utf-8"?>
<sst xmlns="http://schemas.openxmlformats.org/spreadsheetml/2006/main" count="300" uniqueCount="116">
  <si>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</si>
  <si>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</si>
  <si>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</si>
  <si>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</si>
  <si>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</si>
  <si>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</si>
  <si>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</si>
  <si>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</si>
  <si>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</si>
  <si>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</si>
  <si>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</si>
  <si>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</si>
  <si>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</si>
  <si>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</si>
  <si>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</si>
  <si>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</si>
  <si>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</si>
  <si>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</si>
  <si>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</si>
  <si>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</si>
  <si>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</si>
  <si>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</si>
  <si>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</si>
  <si>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</si>
  <si>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</si>
  <si>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</si>
  <si>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</si>
  <si>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</si>
  <si>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</si>
  <si>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</si>
  <si>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</si>
  <si>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</si>
  <si>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</si>
  <si>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</si>
  <si>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</si>
  <si>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</si>
  <si>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</si>
  <si>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</si>
  <si>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</si>
  <si>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</si>
  <si>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</si>
  <si>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</si>
  <si>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</si>
  <si>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</si>
  <si>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</si>
  <si>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</si>
  <si>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</si>
  <si>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</si>
  <si>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</si>
  <si>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</si>
  <si>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</si>
  <si>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</si>
  <si>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</si>
  <si>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</si>
  <si>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</si>
  <si>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</si>
  <si>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</si>
  <si>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</si>
  <si>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</si>
  <si>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</si>
  <si>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</si>
  <si>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</si>
  <si>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</si>
  <si>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</si>
  <si>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</si>
  <si>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</si>
  <si>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</si>
  <si>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</si>
  <si>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</si>
  <si>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</si>
  <si>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</si>
  <si>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</si>
  <si>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</si>
  <si>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</si>
  <si>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</si>
  <si>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</si>
  <si>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</si>
  <si>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</si>
  <si>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</si>
  <si>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</si>
  <si>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</si>
  <si>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</si>
  <si>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</si>
  <si>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</si>
  <si>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</si>
  <si>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</si>
  <si>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</si>
  <si>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</si>
  <si>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</si>
  <si>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</si>
  <si>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</si>
  <si>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</si>
  <si>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</si>
  <si>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</si>
  <si>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</si>
  <si>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</si>
  <si>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君津富津広域下水道組合</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</si>
  <si>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</si>
  <si>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</si>
  <si>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</si>
  <si>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</si>
  <si>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</si>
  <si>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</si>
  <si>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</si>
  <si>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</si>
  <si>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</si>
  <si>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</si>
  <si>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</si>
  <si>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</si>
  <si>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</si>
  <si>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</si>
  <si>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</si>
  <si>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</si>
  <si>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有形固定資産減価償却率及び管渠老朽化率については類似団体より低くなっている。これは当組合が公営企業会計へ移行したのが令和2年からであり、それまでの期間減価償却累計額が計上されていないためである。現段階では大部分の管渠は耐用年数である50年が経過していないため、破損した箇所を随時修繕しているが、今後は、下水道ストックマネジメント計画に基づいて、計画的な改築・更新を行っていきたい。</t>
    <phoneticPr fontId="4"/>
  </si>
  <si>
    <t>　当組合は君津市と富津市の下水道に関する事務を共同処理するため設立された一部事務組合である。現在、使用料、受益者負担金等の組合独自財源で賄えていない経費（繰出基準外経費）は、両市の一般会計からの負担金で補っている。
　両市の財政状況が厳しい中、今後の負担金は保証される根拠はなく、さらに今後両市の人口減が予想される事や管渠等の施設の老朽化が進む中、健全かつ効率的な下水道事業経営を目指すために地方公営企業法の一部適用による公営企業会計への移行を行った。今後は公営企業会計による経営指標に基づいた経営戦略及び下水道ストックマネジメント計画をふまえ使用料の改定等を考慮して、より安定的かつ計画的な事業執行に努めなければならない。</t>
    <phoneticPr fontId="4"/>
  </si>
  <si>
    <r>
      <t xml:space="preserve">  経常収支比率については類似団体と概ね同じ数値となっており、使用料収入や一般会計からの繰入金等の収益で、維持管理費や支払利息等の費用を賄えている状況である。また企業債残高対事業規模比率によると投資規模は</t>
    </r>
    <r>
      <rPr>
        <sz val="11"/>
        <rFont val="ＭＳ ゴシック"/>
        <family val="3"/>
        <charset val="128"/>
      </rPr>
      <t>類似団体と概ね同じ数値となった。</t>
    </r>
    <r>
      <rPr>
        <sz val="11"/>
        <color theme="1"/>
        <rFont val="ＭＳ ゴシック"/>
        <family val="3"/>
        <charset val="128"/>
      </rPr>
      <t>経常収支比率及び企業債残高対事業規模比率については、今後、過度な投資を行わないことにより、支払利息及び企業債残高が減少し、改善していくものと考える。
  下水道の代表的な経営指標である経費回収率、汚水処理原価は類似団体よりも経営上安定しており、今後、水洗化率を向上させることで更に良好となると考える。
  施設利用率については、類似団体と比較して低くなっている。下水道の最上位計画である東京湾流域別下水道整備総合計画に基づき、終末処理場の水処理施設を高級処理から高度処理へ順次切替中であり、切替後は、処理能力が現況51,800㎥/日から事業計画時43,600㎥/日へ減少する見込みのため、水洗化率の向上効果とあわせ、施設利用率は改善する予定である。</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</si>
</sst>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c:v>0.31</c:v>
                </c:pt>
              </c:numCache>
            </c:numRef>
          </c:val>
          <c:extLst>
            <c:ext xmlns:c16="http://schemas.microsoft.com/office/drawing/2014/chart" uri="{C3380CC4-5D6E-409C-BE32-E72D297353CC}">
              <c16:uniqueId val="{00000000-2D1A-4F16-BC6A-D332CD44293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0.17</c:v>
                </c:pt>
              </c:numCache>
            </c:numRef>
          </c:val>
          <c:smooth val="0"/>
          <c:extLst>
            <c:ext xmlns:c16="http://schemas.microsoft.com/office/drawing/2014/chart" uri="{C3380CC4-5D6E-409C-BE32-E72D297353CC}">
              <c16:uniqueId val="{00000001-2D1A-4F16-BC6A-D332CD44293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40.31</c:v>
                </c:pt>
                <c:pt idx="4">
                  <c:v>42.97</c:v>
                </c:pt>
              </c:numCache>
            </c:numRef>
          </c:val>
          <c:extLst>
            <c:ext xmlns:c16="http://schemas.microsoft.com/office/drawing/2014/chart" uri="{C3380CC4-5D6E-409C-BE32-E72D297353CC}">
              <c16:uniqueId val="{00000000-E907-44AC-B5D2-97908CD4CBF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65.28</c:v>
                </c:pt>
                <c:pt idx="4">
                  <c:v>64.92</c:v>
                </c:pt>
              </c:numCache>
            </c:numRef>
          </c:val>
          <c:smooth val="0"/>
          <c:extLst>
            <c:ext xmlns:c16="http://schemas.microsoft.com/office/drawing/2014/chart" uri="{C3380CC4-5D6E-409C-BE32-E72D297353CC}">
              <c16:uniqueId val="{00000001-E907-44AC-B5D2-97908CD4CBF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87.44</c:v>
                </c:pt>
                <c:pt idx="4">
                  <c:v>88.39</c:v>
                </c:pt>
              </c:numCache>
            </c:numRef>
          </c:val>
          <c:extLst>
            <c:ext xmlns:c16="http://schemas.microsoft.com/office/drawing/2014/chart" uri="{C3380CC4-5D6E-409C-BE32-E72D297353CC}">
              <c16:uniqueId val="{00000000-614B-4016-BEFF-35C648D81A3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92.72</c:v>
                </c:pt>
                <c:pt idx="4">
                  <c:v>92.88</c:v>
                </c:pt>
              </c:numCache>
            </c:numRef>
          </c:val>
          <c:smooth val="0"/>
          <c:extLst>
            <c:ext xmlns:c16="http://schemas.microsoft.com/office/drawing/2014/chart" uri="{C3380CC4-5D6E-409C-BE32-E72D297353CC}">
              <c16:uniqueId val="{00000001-614B-4016-BEFF-35C648D81A3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107.27</c:v>
                </c:pt>
                <c:pt idx="4">
                  <c:v>107.84</c:v>
                </c:pt>
              </c:numCache>
            </c:numRef>
          </c:val>
          <c:extLst>
            <c:ext xmlns:c16="http://schemas.microsoft.com/office/drawing/2014/chart" uri="{C3380CC4-5D6E-409C-BE32-E72D297353CC}">
              <c16:uniqueId val="{00000000-376E-42EB-A4D0-A8603C4CDD8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107.85</c:v>
                </c:pt>
                <c:pt idx="4">
                  <c:v>108.04</c:v>
                </c:pt>
              </c:numCache>
            </c:numRef>
          </c:val>
          <c:smooth val="0"/>
          <c:extLst>
            <c:ext xmlns:c16="http://schemas.microsoft.com/office/drawing/2014/chart" uri="{C3380CC4-5D6E-409C-BE32-E72D297353CC}">
              <c16:uniqueId val="{00000001-376E-42EB-A4D0-A8603C4CDD8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5.12</c:v>
                </c:pt>
                <c:pt idx="4">
                  <c:v>10.14</c:v>
                </c:pt>
              </c:numCache>
            </c:numRef>
          </c:val>
          <c:extLst>
            <c:ext xmlns:c16="http://schemas.microsoft.com/office/drawing/2014/chart" uri="{C3380CC4-5D6E-409C-BE32-E72D297353CC}">
              <c16:uniqueId val="{00000000-7945-43F2-8EA1-AA807BC6E26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23.79</c:v>
                </c:pt>
                <c:pt idx="4">
                  <c:v>25.66</c:v>
                </c:pt>
              </c:numCache>
            </c:numRef>
          </c:val>
          <c:smooth val="0"/>
          <c:extLst>
            <c:ext xmlns:c16="http://schemas.microsoft.com/office/drawing/2014/chart" uri="{C3380CC4-5D6E-409C-BE32-E72D297353CC}">
              <c16:uniqueId val="{00000001-7945-43F2-8EA1-AA807BC6E26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125-416D-83FE-786B0DFD10B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1.22</c:v>
                </c:pt>
                <c:pt idx="4">
                  <c:v>1.61</c:v>
                </c:pt>
              </c:numCache>
            </c:numRef>
          </c:val>
          <c:smooth val="0"/>
          <c:extLst>
            <c:ext xmlns:c16="http://schemas.microsoft.com/office/drawing/2014/chart" uri="{C3380CC4-5D6E-409C-BE32-E72D297353CC}">
              <c16:uniqueId val="{00000001-1125-416D-83FE-786B0DFD10B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8A2-474D-B6C2-AC398DE53AC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4.72</c:v>
                </c:pt>
                <c:pt idx="4">
                  <c:v>4.49</c:v>
                </c:pt>
              </c:numCache>
            </c:numRef>
          </c:val>
          <c:smooth val="0"/>
          <c:extLst>
            <c:ext xmlns:c16="http://schemas.microsoft.com/office/drawing/2014/chart" uri="{C3380CC4-5D6E-409C-BE32-E72D297353CC}">
              <c16:uniqueId val="{00000001-58A2-474D-B6C2-AC398DE53AC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139.21</c:v>
                </c:pt>
                <c:pt idx="4">
                  <c:v>158</c:v>
                </c:pt>
              </c:numCache>
            </c:numRef>
          </c:val>
          <c:extLst>
            <c:ext xmlns:c16="http://schemas.microsoft.com/office/drawing/2014/chart" uri="{C3380CC4-5D6E-409C-BE32-E72D297353CC}">
              <c16:uniqueId val="{00000000-F3D9-4124-84DF-93F201A3325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67.930000000000007</c:v>
                </c:pt>
                <c:pt idx="4">
                  <c:v>68.53</c:v>
                </c:pt>
              </c:numCache>
            </c:numRef>
          </c:val>
          <c:smooth val="0"/>
          <c:extLst>
            <c:ext xmlns:c16="http://schemas.microsoft.com/office/drawing/2014/chart" uri="{C3380CC4-5D6E-409C-BE32-E72D297353CC}">
              <c16:uniqueId val="{00000001-F3D9-4124-84DF-93F201A3325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925.26</c:v>
                </c:pt>
                <c:pt idx="4">
                  <c:v>855.29</c:v>
                </c:pt>
              </c:numCache>
            </c:numRef>
          </c:val>
          <c:extLst>
            <c:ext xmlns:c16="http://schemas.microsoft.com/office/drawing/2014/chart" uri="{C3380CC4-5D6E-409C-BE32-E72D297353CC}">
              <c16:uniqueId val="{00000000-2379-4E4E-98AE-73708BD3806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857.88</c:v>
                </c:pt>
                <c:pt idx="4">
                  <c:v>825.1</c:v>
                </c:pt>
              </c:numCache>
            </c:numRef>
          </c:val>
          <c:smooth val="0"/>
          <c:extLst>
            <c:ext xmlns:c16="http://schemas.microsoft.com/office/drawing/2014/chart" uri="{C3380CC4-5D6E-409C-BE32-E72D297353CC}">
              <c16:uniqueId val="{00000001-2379-4E4E-98AE-73708BD3806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101.81</c:v>
                </c:pt>
                <c:pt idx="4">
                  <c:v>106.31</c:v>
                </c:pt>
              </c:numCache>
            </c:numRef>
          </c:val>
          <c:extLst>
            <c:ext xmlns:c16="http://schemas.microsoft.com/office/drawing/2014/chart" uri="{C3380CC4-5D6E-409C-BE32-E72D297353CC}">
              <c16:uniqueId val="{00000000-908F-4FD1-B03C-B0E9FE42803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94.97</c:v>
                </c:pt>
                <c:pt idx="4">
                  <c:v>97.07</c:v>
                </c:pt>
              </c:numCache>
            </c:numRef>
          </c:val>
          <c:smooth val="0"/>
          <c:extLst>
            <c:ext xmlns:c16="http://schemas.microsoft.com/office/drawing/2014/chart" uri="{C3380CC4-5D6E-409C-BE32-E72D297353CC}">
              <c16:uniqueId val="{00000001-908F-4FD1-B03C-B0E9FE42803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145.46</c:v>
                </c:pt>
                <c:pt idx="4">
                  <c:v>139.63999999999999</c:v>
                </c:pt>
              </c:numCache>
            </c:numRef>
          </c:val>
          <c:extLst>
            <c:ext xmlns:c16="http://schemas.microsoft.com/office/drawing/2014/chart" uri="{C3380CC4-5D6E-409C-BE32-E72D297353CC}">
              <c16:uniqueId val="{00000000-FA87-42C4-9C85-AE9BC382150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159.49</c:v>
                </c:pt>
                <c:pt idx="4">
                  <c:v>157.81</c:v>
                </c:pt>
              </c:numCache>
            </c:numRef>
          </c:val>
          <c:smooth val="0"/>
          <c:extLst>
            <c:ext xmlns:c16="http://schemas.microsoft.com/office/drawing/2014/chart" uri="{C3380CC4-5D6E-409C-BE32-E72D297353CC}">
              <c16:uniqueId val="{00000001-FA87-42C4-9C85-AE9BC382150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千葉県　君津富津広域下水道組合</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6" t="str">
        <f>データ!S6</f>
        <v>-</v>
      </c>
      <c r="AM8" s="46"/>
      <c r="AN8" s="46"/>
      <c r="AO8" s="46"/>
      <c r="AP8" s="46"/>
      <c r="AQ8" s="46"/>
      <c r="AR8" s="46"/>
      <c r="AS8" s="46"/>
      <c r="AT8" s="45" t="str">
        <f>データ!T6</f>
        <v>-</v>
      </c>
      <c r="AU8" s="45"/>
      <c r="AV8" s="45"/>
      <c r="AW8" s="45"/>
      <c r="AX8" s="45"/>
      <c r="AY8" s="45"/>
      <c r="AZ8" s="45"/>
      <c r="BA8" s="45"/>
      <c r="BB8" s="45" t="str">
        <f>データ!U6</f>
        <v>-</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76.430000000000007</v>
      </c>
      <c r="J10" s="45"/>
      <c r="K10" s="45"/>
      <c r="L10" s="45"/>
      <c r="M10" s="45"/>
      <c r="N10" s="45"/>
      <c r="O10" s="45"/>
      <c r="P10" s="45">
        <f>データ!P6</f>
        <v>47.72</v>
      </c>
      <c r="Q10" s="45"/>
      <c r="R10" s="45"/>
      <c r="S10" s="45"/>
      <c r="T10" s="45"/>
      <c r="U10" s="45"/>
      <c r="V10" s="45"/>
      <c r="W10" s="45">
        <f>データ!Q6</f>
        <v>66.38</v>
      </c>
      <c r="X10" s="45"/>
      <c r="Y10" s="45"/>
      <c r="Z10" s="45"/>
      <c r="AA10" s="45"/>
      <c r="AB10" s="45"/>
      <c r="AC10" s="45"/>
      <c r="AD10" s="46">
        <f>データ!R6</f>
        <v>2750</v>
      </c>
      <c r="AE10" s="46"/>
      <c r="AF10" s="46"/>
      <c r="AG10" s="46"/>
      <c r="AH10" s="46"/>
      <c r="AI10" s="46"/>
      <c r="AJ10" s="46"/>
      <c r="AK10" s="2"/>
      <c r="AL10" s="46">
        <f>データ!V6</f>
        <v>59227</v>
      </c>
      <c r="AM10" s="46"/>
      <c r="AN10" s="46"/>
      <c r="AO10" s="46"/>
      <c r="AP10" s="46"/>
      <c r="AQ10" s="46"/>
      <c r="AR10" s="46"/>
      <c r="AS10" s="46"/>
      <c r="AT10" s="45">
        <f>データ!W6</f>
        <v>14.4</v>
      </c>
      <c r="AU10" s="45"/>
      <c r="AV10" s="45"/>
      <c r="AW10" s="45"/>
      <c r="AX10" s="45"/>
      <c r="AY10" s="45"/>
      <c r="AZ10" s="45"/>
      <c r="BA10" s="45"/>
      <c r="BB10" s="45">
        <f>データ!X6</f>
        <v>4112.99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FUhjBLtSduw9B8QwLSvZPJLChwfNyo/AtKJPS7Vkgw2VFRu1kx+D5U4l5imP3blZFHGccFCcUTisSN2KneSZhQ==" saltValue="pUQ3g1a25zu+FDeFkKLx5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128775</v>
      </c>
      <c r="D6" s="19">
        <f t="shared" si="3"/>
        <v>46</v>
      </c>
      <c r="E6" s="19">
        <f t="shared" si="3"/>
        <v>17</v>
      </c>
      <c r="F6" s="19">
        <f t="shared" si="3"/>
        <v>1</v>
      </c>
      <c r="G6" s="19">
        <f t="shared" si="3"/>
        <v>0</v>
      </c>
      <c r="H6" s="19" t="str">
        <f t="shared" si="3"/>
        <v>千葉県　君津富津広域下水道組合</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76.430000000000007</v>
      </c>
      <c r="P6" s="20">
        <f t="shared" si="3"/>
        <v>47.72</v>
      </c>
      <c r="Q6" s="20">
        <f t="shared" si="3"/>
        <v>66.38</v>
      </c>
      <c r="R6" s="20">
        <f t="shared" si="3"/>
        <v>2750</v>
      </c>
      <c r="S6" s="20" t="str">
        <f t="shared" si="3"/>
        <v>-</v>
      </c>
      <c r="T6" s="20" t="str">
        <f t="shared" si="3"/>
        <v>-</v>
      </c>
      <c r="U6" s="20" t="str">
        <f t="shared" si="3"/>
        <v>-</v>
      </c>
      <c r="V6" s="20">
        <f t="shared" si="3"/>
        <v>59227</v>
      </c>
      <c r="W6" s="20">
        <f t="shared" si="3"/>
        <v>14.4</v>
      </c>
      <c r="X6" s="20">
        <f t="shared" si="3"/>
        <v>4112.99</v>
      </c>
      <c r="Y6" s="21" t="str">
        <f>IF(Y7="",NA(),Y7)</f>
        <v>-</v>
      </c>
      <c r="Z6" s="21" t="str">
        <f t="shared" ref="Z6:AH6" si="4">IF(Z7="",NA(),Z7)</f>
        <v>-</v>
      </c>
      <c r="AA6" s="21" t="str">
        <f t="shared" si="4"/>
        <v>-</v>
      </c>
      <c r="AB6" s="21">
        <f t="shared" si="4"/>
        <v>107.27</v>
      </c>
      <c r="AC6" s="21">
        <f t="shared" si="4"/>
        <v>107.84</v>
      </c>
      <c r="AD6" s="21" t="str">
        <f t="shared" si="4"/>
        <v>-</v>
      </c>
      <c r="AE6" s="21" t="str">
        <f t="shared" si="4"/>
        <v>-</v>
      </c>
      <c r="AF6" s="21" t="str">
        <f t="shared" si="4"/>
        <v>-</v>
      </c>
      <c r="AG6" s="21">
        <f t="shared" si="4"/>
        <v>107.85</v>
      </c>
      <c r="AH6" s="21">
        <f t="shared" si="4"/>
        <v>108.04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4.72</v>
      </c>
      <c r="AS6" s="21">
        <f t="shared" si="5"/>
        <v>4.49</v>
      </c>
      <c r="AT6" s="20" t="str">
        <f>IF(AT7="","",IF(AT7="-","【-】","【"&amp;SUBSTITUTE(TEXT(AT7,"#,##0.00"),"-","△")&amp;"】"))</f>
        <v>【3.09】</v>
      </c>
      <c r="AU6" s="21" t="str">
        <f>IF(AU7="",NA(),AU7)</f>
        <v>-</v>
      </c>
      <c r="AV6" s="21" t="str">
        <f t="shared" ref="AV6:BD6" si="6">IF(AV7="",NA(),AV7)</f>
        <v>-</v>
      </c>
      <c r="AW6" s="21" t="str">
        <f t="shared" si="6"/>
        <v>-</v>
      </c>
      <c r="AX6" s="21">
        <f t="shared" si="6"/>
        <v>139.21</v>
      </c>
      <c r="AY6" s="21">
        <f t="shared" si="6"/>
        <v>158</v>
      </c>
      <c r="AZ6" s="21" t="str">
        <f t="shared" si="6"/>
        <v>-</v>
      </c>
      <c r="BA6" s="21" t="str">
        <f t="shared" si="6"/>
        <v>-</v>
      </c>
      <c r="BB6" s="21" t="str">
        <f t="shared" si="6"/>
        <v>-</v>
      </c>
      <c r="BC6" s="21">
        <f t="shared" si="6"/>
        <v>67.930000000000007</v>
      </c>
      <c r="BD6" s="21">
        <f t="shared" si="6"/>
        <v>68.53</v>
      </c>
      <c r="BE6" s="20" t="str">
        <f>IF(BE7="","",IF(BE7="-","【-】","【"&amp;SUBSTITUTE(TEXT(BE7,"#,##0.00"),"-","△")&amp;"】"))</f>
        <v>【71.39】</v>
      </c>
      <c r="BF6" s="21" t="str">
        <f>IF(BF7="",NA(),BF7)</f>
        <v>-</v>
      </c>
      <c r="BG6" s="21" t="str">
        <f t="shared" ref="BG6:BO6" si="7">IF(BG7="",NA(),BG7)</f>
        <v>-</v>
      </c>
      <c r="BH6" s="21" t="str">
        <f t="shared" si="7"/>
        <v>-</v>
      </c>
      <c r="BI6" s="21">
        <f t="shared" si="7"/>
        <v>925.26</v>
      </c>
      <c r="BJ6" s="21">
        <f t="shared" si="7"/>
        <v>855.29</v>
      </c>
      <c r="BK6" s="21" t="str">
        <f t="shared" si="7"/>
        <v>-</v>
      </c>
      <c r="BL6" s="21" t="str">
        <f t="shared" si="7"/>
        <v>-</v>
      </c>
      <c r="BM6" s="21" t="str">
        <f t="shared" si="7"/>
        <v>-</v>
      </c>
      <c r="BN6" s="21">
        <f t="shared" si="7"/>
        <v>857.88</v>
      </c>
      <c r="BO6" s="21">
        <f t="shared" si="7"/>
        <v>825.1</v>
      </c>
      <c r="BP6" s="20" t="str">
        <f>IF(BP7="","",IF(BP7="-","【-】","【"&amp;SUBSTITUTE(TEXT(BP7,"#,##0.00"),"-","△")&amp;"】"))</f>
        <v>【669.11】</v>
      </c>
      <c r="BQ6" s="21" t="str">
        <f>IF(BQ7="",NA(),BQ7)</f>
        <v>-</v>
      </c>
      <c r="BR6" s="21" t="str">
        <f t="shared" ref="BR6:BZ6" si="8">IF(BR7="",NA(),BR7)</f>
        <v>-</v>
      </c>
      <c r="BS6" s="21" t="str">
        <f t="shared" si="8"/>
        <v>-</v>
      </c>
      <c r="BT6" s="21">
        <f t="shared" si="8"/>
        <v>101.81</v>
      </c>
      <c r="BU6" s="21">
        <f t="shared" si="8"/>
        <v>106.31</v>
      </c>
      <c r="BV6" s="21" t="str">
        <f t="shared" si="8"/>
        <v>-</v>
      </c>
      <c r="BW6" s="21" t="str">
        <f t="shared" si="8"/>
        <v>-</v>
      </c>
      <c r="BX6" s="21" t="str">
        <f t="shared" si="8"/>
        <v>-</v>
      </c>
      <c r="BY6" s="21">
        <f t="shared" si="8"/>
        <v>94.97</v>
      </c>
      <c r="BZ6" s="21">
        <f t="shared" si="8"/>
        <v>97.07</v>
      </c>
      <c r="CA6" s="20" t="str">
        <f>IF(CA7="","",IF(CA7="-","【-】","【"&amp;SUBSTITUTE(TEXT(CA7,"#,##0.00"),"-","△")&amp;"】"))</f>
        <v>【99.73】</v>
      </c>
      <c r="CB6" s="21" t="str">
        <f>IF(CB7="",NA(),CB7)</f>
        <v>-</v>
      </c>
      <c r="CC6" s="21" t="str">
        <f t="shared" ref="CC6:CK6" si="9">IF(CC7="",NA(),CC7)</f>
        <v>-</v>
      </c>
      <c r="CD6" s="21" t="str">
        <f t="shared" si="9"/>
        <v>-</v>
      </c>
      <c r="CE6" s="21">
        <f t="shared" si="9"/>
        <v>145.46</v>
      </c>
      <c r="CF6" s="21">
        <f t="shared" si="9"/>
        <v>139.63999999999999</v>
      </c>
      <c r="CG6" s="21" t="str">
        <f t="shared" si="9"/>
        <v>-</v>
      </c>
      <c r="CH6" s="21" t="str">
        <f t="shared" si="9"/>
        <v>-</v>
      </c>
      <c r="CI6" s="21" t="str">
        <f t="shared" si="9"/>
        <v>-</v>
      </c>
      <c r="CJ6" s="21">
        <f t="shared" si="9"/>
        <v>159.49</v>
      </c>
      <c r="CK6" s="21">
        <f t="shared" si="9"/>
        <v>157.81</v>
      </c>
      <c r="CL6" s="20" t="str">
        <f>IF(CL7="","",IF(CL7="-","【-】","【"&amp;SUBSTITUTE(TEXT(CL7,"#,##0.00"),"-","△")&amp;"】"))</f>
        <v>【134.98】</v>
      </c>
      <c r="CM6" s="21" t="str">
        <f>IF(CM7="",NA(),CM7)</f>
        <v>-</v>
      </c>
      <c r="CN6" s="21" t="str">
        <f t="shared" ref="CN6:CV6" si="10">IF(CN7="",NA(),CN7)</f>
        <v>-</v>
      </c>
      <c r="CO6" s="21" t="str">
        <f t="shared" si="10"/>
        <v>-</v>
      </c>
      <c r="CP6" s="21">
        <f t="shared" si="10"/>
        <v>40.31</v>
      </c>
      <c r="CQ6" s="21">
        <f t="shared" si="10"/>
        <v>42.97</v>
      </c>
      <c r="CR6" s="21" t="str">
        <f t="shared" si="10"/>
        <v>-</v>
      </c>
      <c r="CS6" s="21" t="str">
        <f t="shared" si="10"/>
        <v>-</v>
      </c>
      <c r="CT6" s="21" t="str">
        <f t="shared" si="10"/>
        <v>-</v>
      </c>
      <c r="CU6" s="21">
        <f t="shared" si="10"/>
        <v>65.28</v>
      </c>
      <c r="CV6" s="21">
        <f t="shared" si="10"/>
        <v>64.92</v>
      </c>
      <c r="CW6" s="20" t="str">
        <f>IF(CW7="","",IF(CW7="-","【-】","【"&amp;SUBSTITUTE(TEXT(CW7,"#,##0.00"),"-","△")&amp;"】"))</f>
        <v>【59.99】</v>
      </c>
      <c r="CX6" s="21" t="str">
        <f>IF(CX7="",NA(),CX7)</f>
        <v>-</v>
      </c>
      <c r="CY6" s="21" t="str">
        <f t="shared" ref="CY6:DG6" si="11">IF(CY7="",NA(),CY7)</f>
        <v>-</v>
      </c>
      <c r="CZ6" s="21" t="str">
        <f t="shared" si="11"/>
        <v>-</v>
      </c>
      <c r="DA6" s="21">
        <f t="shared" si="11"/>
        <v>87.44</v>
      </c>
      <c r="DB6" s="21">
        <f t="shared" si="11"/>
        <v>88.39</v>
      </c>
      <c r="DC6" s="21" t="str">
        <f t="shared" si="11"/>
        <v>-</v>
      </c>
      <c r="DD6" s="21" t="str">
        <f t="shared" si="11"/>
        <v>-</v>
      </c>
      <c r="DE6" s="21" t="str">
        <f t="shared" si="11"/>
        <v>-</v>
      </c>
      <c r="DF6" s="21">
        <f t="shared" si="11"/>
        <v>92.72</v>
      </c>
      <c r="DG6" s="21">
        <f t="shared" si="11"/>
        <v>92.88</v>
      </c>
      <c r="DH6" s="20" t="str">
        <f>IF(DH7="","",IF(DH7="-","【-】","【"&amp;SUBSTITUTE(TEXT(DH7,"#,##0.00"),"-","△")&amp;"】"))</f>
        <v>【95.72】</v>
      </c>
      <c r="DI6" s="21" t="str">
        <f>IF(DI7="",NA(),DI7)</f>
        <v>-</v>
      </c>
      <c r="DJ6" s="21" t="str">
        <f t="shared" ref="DJ6:DR6" si="12">IF(DJ7="",NA(),DJ7)</f>
        <v>-</v>
      </c>
      <c r="DK6" s="21" t="str">
        <f t="shared" si="12"/>
        <v>-</v>
      </c>
      <c r="DL6" s="21">
        <f t="shared" si="12"/>
        <v>5.12</v>
      </c>
      <c r="DM6" s="21">
        <f t="shared" si="12"/>
        <v>10.14</v>
      </c>
      <c r="DN6" s="21" t="str">
        <f t="shared" si="12"/>
        <v>-</v>
      </c>
      <c r="DO6" s="21" t="str">
        <f t="shared" si="12"/>
        <v>-</v>
      </c>
      <c r="DP6" s="21" t="str">
        <f t="shared" si="12"/>
        <v>-</v>
      </c>
      <c r="DQ6" s="21">
        <f t="shared" si="12"/>
        <v>23.79</v>
      </c>
      <c r="DR6" s="21">
        <f t="shared" si="12"/>
        <v>25.66</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1.22</v>
      </c>
      <c r="EC6" s="21">
        <f t="shared" si="13"/>
        <v>1.61</v>
      </c>
      <c r="ED6" s="20" t="str">
        <f>IF(ED7="","",IF(ED7="-","【-】","【"&amp;SUBSTITUTE(TEXT(ED7,"#,##0.00"),"-","△")&amp;"】"))</f>
        <v>【6.54】</v>
      </c>
      <c r="EE6" s="21" t="str">
        <f>IF(EE7="",NA(),EE7)</f>
        <v>-</v>
      </c>
      <c r="EF6" s="21" t="str">
        <f t="shared" ref="EF6:EN6" si="14">IF(EF7="",NA(),EF7)</f>
        <v>-</v>
      </c>
      <c r="EG6" s="21" t="str">
        <f t="shared" si="14"/>
        <v>-</v>
      </c>
      <c r="EH6" s="20">
        <f t="shared" si="14"/>
        <v>0</v>
      </c>
      <c r="EI6" s="21">
        <f t="shared" si="14"/>
        <v>0.31</v>
      </c>
      <c r="EJ6" s="21" t="str">
        <f t="shared" si="14"/>
        <v>-</v>
      </c>
      <c r="EK6" s="21" t="str">
        <f t="shared" si="14"/>
        <v>-</v>
      </c>
      <c r="EL6" s="21" t="str">
        <f t="shared" si="14"/>
        <v>-</v>
      </c>
      <c r="EM6" s="21">
        <f t="shared" si="14"/>
        <v>0.09</v>
      </c>
      <c r="EN6" s="21">
        <f t="shared" si="14"/>
        <v>0.17</v>
      </c>
      <c r="EO6" s="20" t="str">
        <f>IF(EO7="","",IF(EO7="-","【-】","【"&amp;SUBSTITUTE(TEXT(EO7,"#,##0.00"),"-","△")&amp;"】"))</f>
        <v>【0.24】</v>
      </c>
    </row>
    <row r="7" spans="1:148" s="22" customFormat="1" x14ac:dyDescent="0.2">
      <c r="A7" s="14"/>
      <c r="B7" s="23">
        <v>2021</v>
      </c>
      <c r="C7" s="23">
        <v>128775</v>
      </c>
      <c r="D7" s="23">
        <v>46</v>
      </c>
      <c r="E7" s="23">
        <v>17</v>
      </c>
      <c r="F7" s="23">
        <v>1</v>
      </c>
      <c r="G7" s="23">
        <v>0</v>
      </c>
      <c r="H7" s="23" t="s">
        <v>96</v>
      </c>
      <c r="I7" s="23" t="s">
        <v>97</v>
      </c>
      <c r="J7" s="23" t="s">
        <v>98</v>
      </c>
      <c r="K7" s="23" t="s">
        <v>99</v>
      </c>
      <c r="L7" s="23" t="s">
        <v>100</v>
      </c>
      <c r="M7" s="23" t="s">
        <v>101</v>
      </c>
      <c r="N7" s="24" t="s">
        <v>102</v>
      </c>
      <c r="O7" s="24">
        <v>76.430000000000007</v>
      </c>
      <c r="P7" s="24">
        <v>47.72</v>
      </c>
      <c r="Q7" s="24">
        <v>66.38</v>
      </c>
      <c r="R7" s="24">
        <v>2750</v>
      </c>
      <c r="S7" s="24" t="s">
        <v>102</v>
      </c>
      <c r="T7" s="24" t="s">
        <v>102</v>
      </c>
      <c r="U7" s="24" t="s">
        <v>102</v>
      </c>
      <c r="V7" s="24">
        <v>59227</v>
      </c>
      <c r="W7" s="24">
        <v>14.4</v>
      </c>
      <c r="X7" s="24">
        <v>4112.99</v>
      </c>
      <c r="Y7" s="24" t="s">
        <v>102</v>
      </c>
      <c r="Z7" s="24" t="s">
        <v>102</v>
      </c>
      <c r="AA7" s="24" t="s">
        <v>102</v>
      </c>
      <c r="AB7" s="24">
        <v>107.27</v>
      </c>
      <c r="AC7" s="24">
        <v>107.84</v>
      </c>
      <c r="AD7" s="24" t="s">
        <v>102</v>
      </c>
      <c r="AE7" s="24" t="s">
        <v>102</v>
      </c>
      <c r="AF7" s="24" t="s">
        <v>102</v>
      </c>
      <c r="AG7" s="24">
        <v>107.85</v>
      </c>
      <c r="AH7" s="24">
        <v>108.04</v>
      </c>
      <c r="AI7" s="24">
        <v>107.02</v>
      </c>
      <c r="AJ7" s="24" t="s">
        <v>102</v>
      </c>
      <c r="AK7" s="24" t="s">
        <v>102</v>
      </c>
      <c r="AL7" s="24" t="s">
        <v>102</v>
      </c>
      <c r="AM7" s="24">
        <v>0</v>
      </c>
      <c r="AN7" s="24">
        <v>0</v>
      </c>
      <c r="AO7" s="24" t="s">
        <v>102</v>
      </c>
      <c r="AP7" s="24" t="s">
        <v>102</v>
      </c>
      <c r="AQ7" s="24" t="s">
        <v>102</v>
      </c>
      <c r="AR7" s="24">
        <v>4.72</v>
      </c>
      <c r="AS7" s="24">
        <v>4.49</v>
      </c>
      <c r="AT7" s="24">
        <v>3.09</v>
      </c>
      <c r="AU7" s="24" t="s">
        <v>102</v>
      </c>
      <c r="AV7" s="24" t="s">
        <v>102</v>
      </c>
      <c r="AW7" s="24" t="s">
        <v>102</v>
      </c>
      <c r="AX7" s="24">
        <v>139.21</v>
      </c>
      <c r="AY7" s="24">
        <v>158</v>
      </c>
      <c r="AZ7" s="24" t="s">
        <v>102</v>
      </c>
      <c r="BA7" s="24" t="s">
        <v>102</v>
      </c>
      <c r="BB7" s="24" t="s">
        <v>102</v>
      </c>
      <c r="BC7" s="24">
        <v>67.930000000000007</v>
      </c>
      <c r="BD7" s="24">
        <v>68.53</v>
      </c>
      <c r="BE7" s="24">
        <v>71.39</v>
      </c>
      <c r="BF7" s="24" t="s">
        <v>102</v>
      </c>
      <c r="BG7" s="24" t="s">
        <v>102</v>
      </c>
      <c r="BH7" s="24" t="s">
        <v>102</v>
      </c>
      <c r="BI7" s="24">
        <v>925.26</v>
      </c>
      <c r="BJ7" s="24">
        <v>855.29</v>
      </c>
      <c r="BK7" s="24" t="s">
        <v>102</v>
      </c>
      <c r="BL7" s="24" t="s">
        <v>102</v>
      </c>
      <c r="BM7" s="24" t="s">
        <v>102</v>
      </c>
      <c r="BN7" s="24">
        <v>857.88</v>
      </c>
      <c r="BO7" s="24">
        <v>825.1</v>
      </c>
      <c r="BP7" s="24">
        <v>669.11</v>
      </c>
      <c r="BQ7" s="24" t="s">
        <v>102</v>
      </c>
      <c r="BR7" s="24" t="s">
        <v>102</v>
      </c>
      <c r="BS7" s="24" t="s">
        <v>102</v>
      </c>
      <c r="BT7" s="24">
        <v>101.81</v>
      </c>
      <c r="BU7" s="24">
        <v>106.31</v>
      </c>
      <c r="BV7" s="24" t="s">
        <v>102</v>
      </c>
      <c r="BW7" s="24" t="s">
        <v>102</v>
      </c>
      <c r="BX7" s="24" t="s">
        <v>102</v>
      </c>
      <c r="BY7" s="24">
        <v>94.97</v>
      </c>
      <c r="BZ7" s="24">
        <v>97.07</v>
      </c>
      <c r="CA7" s="24">
        <v>99.73</v>
      </c>
      <c r="CB7" s="24" t="s">
        <v>102</v>
      </c>
      <c r="CC7" s="24" t="s">
        <v>102</v>
      </c>
      <c r="CD7" s="24" t="s">
        <v>102</v>
      </c>
      <c r="CE7" s="24">
        <v>145.46</v>
      </c>
      <c r="CF7" s="24">
        <v>139.63999999999999</v>
      </c>
      <c r="CG7" s="24" t="s">
        <v>102</v>
      </c>
      <c r="CH7" s="24" t="s">
        <v>102</v>
      </c>
      <c r="CI7" s="24" t="s">
        <v>102</v>
      </c>
      <c r="CJ7" s="24">
        <v>159.49</v>
      </c>
      <c r="CK7" s="24">
        <v>157.81</v>
      </c>
      <c r="CL7" s="24">
        <v>134.97999999999999</v>
      </c>
      <c r="CM7" s="24" t="s">
        <v>102</v>
      </c>
      <c r="CN7" s="24" t="s">
        <v>102</v>
      </c>
      <c r="CO7" s="24" t="s">
        <v>102</v>
      </c>
      <c r="CP7" s="24">
        <v>40.31</v>
      </c>
      <c r="CQ7" s="24">
        <v>42.97</v>
      </c>
      <c r="CR7" s="24" t="s">
        <v>102</v>
      </c>
      <c r="CS7" s="24" t="s">
        <v>102</v>
      </c>
      <c r="CT7" s="24" t="s">
        <v>102</v>
      </c>
      <c r="CU7" s="24">
        <v>65.28</v>
      </c>
      <c r="CV7" s="24">
        <v>64.92</v>
      </c>
      <c r="CW7" s="24">
        <v>59.99</v>
      </c>
      <c r="CX7" s="24" t="s">
        <v>102</v>
      </c>
      <c r="CY7" s="24" t="s">
        <v>102</v>
      </c>
      <c r="CZ7" s="24" t="s">
        <v>102</v>
      </c>
      <c r="DA7" s="24">
        <v>87.44</v>
      </c>
      <c r="DB7" s="24">
        <v>88.39</v>
      </c>
      <c r="DC7" s="24" t="s">
        <v>102</v>
      </c>
      <c r="DD7" s="24" t="s">
        <v>102</v>
      </c>
      <c r="DE7" s="24" t="s">
        <v>102</v>
      </c>
      <c r="DF7" s="24">
        <v>92.72</v>
      </c>
      <c r="DG7" s="24">
        <v>92.88</v>
      </c>
      <c r="DH7" s="24">
        <v>95.72</v>
      </c>
      <c r="DI7" s="24" t="s">
        <v>102</v>
      </c>
      <c r="DJ7" s="24" t="s">
        <v>102</v>
      </c>
      <c r="DK7" s="24" t="s">
        <v>102</v>
      </c>
      <c r="DL7" s="24">
        <v>5.12</v>
      </c>
      <c r="DM7" s="24">
        <v>10.14</v>
      </c>
      <c r="DN7" s="24" t="s">
        <v>102</v>
      </c>
      <c r="DO7" s="24" t="s">
        <v>102</v>
      </c>
      <c r="DP7" s="24" t="s">
        <v>102</v>
      </c>
      <c r="DQ7" s="24">
        <v>23.79</v>
      </c>
      <c r="DR7" s="24">
        <v>25.66</v>
      </c>
      <c r="DS7" s="24">
        <v>38.17</v>
      </c>
      <c r="DT7" s="24" t="s">
        <v>102</v>
      </c>
      <c r="DU7" s="24" t="s">
        <v>102</v>
      </c>
      <c r="DV7" s="24" t="s">
        <v>102</v>
      </c>
      <c r="DW7" s="24">
        <v>0</v>
      </c>
      <c r="DX7" s="24">
        <v>0</v>
      </c>
      <c r="DY7" s="24" t="s">
        <v>102</v>
      </c>
      <c r="DZ7" s="24" t="s">
        <v>102</v>
      </c>
      <c r="EA7" s="24" t="s">
        <v>102</v>
      </c>
      <c r="EB7" s="24">
        <v>1.22</v>
      </c>
      <c r="EC7" s="24">
        <v>1.61</v>
      </c>
      <c r="ED7" s="24">
        <v>6.54</v>
      </c>
      <c r="EE7" s="24" t="s">
        <v>102</v>
      </c>
      <c r="EF7" s="24" t="s">
        <v>102</v>
      </c>
      <c r="EG7" s="24" t="s">
        <v>102</v>
      </c>
      <c r="EH7" s="24">
        <v>0</v>
      </c>
      <c r="EI7" s="24">
        <v>0.31</v>
      </c>
      <c r="EJ7" s="24" t="s">
        <v>102</v>
      </c>
      <c r="EK7" s="24" t="s">
        <v>102</v>
      </c>
      <c r="EL7" s="24" t="s">
        <v>102</v>
      </c>
      <c r="EM7" s="24">
        <v>0.09</v>
      </c>
      <c r="EN7" s="24">
        <v>0.17</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2023-02-01T04:36:14Z</cp:lastPrinted>
  <dcterms:created xsi:type="dcterms:W3CDTF">2023-01-12T23:29:02Z</dcterms:created>
  <dcterms:modified xsi:type="dcterms:W3CDTF">2023-02-01T04:36:16Z</dcterms:modified>
  <cp:category/>
</cp:coreProperties>
</file>