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7008\Desktop\未処理\20230111082047_【財政課依頼：1／18（水）〆】公営企業に係る経営比較分析表（令和３年度決算）の分析等について（依頼）\files\01_依頼一式\01_依頼一式\回答\"/>
    </mc:Choice>
  </mc:AlternateContent>
  <workbookProtection workbookAlgorithmName="SHA-512" workbookHashValue="snEoJmPny9NZLbMjsgF9ZHKGBYgTv6zAdI3Z4NhCoPYmy7S5aAG4UociDGbdqECkTGV3Kcrcwa/R4S35gCOxfw==" workbookSaltValue="AA5NHr3A1C9jIUkW3DIeM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HJ32" i="4" s="1"/>
  <c r="AR7" i="5"/>
  <c r="AQ7" i="5"/>
  <c r="AP7" i="5"/>
  <c r="AO7" i="5"/>
  <c r="EL32" i="4" s="1"/>
  <c r="AN7" i="5"/>
  <c r="AM7" i="5"/>
  <c r="AL7" i="5"/>
  <c r="AK7" i="5"/>
  <c r="FE31" i="4" s="1"/>
  <c r="AJ7" i="5"/>
  <c r="AH7" i="5"/>
  <c r="AG7" i="5"/>
  <c r="AF7" i="5"/>
  <c r="BG32" i="4" s="1"/>
  <c r="AE7" i="5"/>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GQ32" i="4"/>
  <c r="FX32" i="4"/>
  <c r="FE32" i="4"/>
  <c r="CS32" i="4"/>
  <c r="BZ32" i="4"/>
  <c r="AN32" i="4"/>
  <c r="U32" i="4"/>
  <c r="MA31" i="4"/>
  <c r="LH31" i="4"/>
  <c r="KO31" i="4"/>
  <c r="JV31" i="4"/>
  <c r="JC31" i="4"/>
  <c r="HJ31" i="4"/>
  <c r="GQ31" i="4"/>
  <c r="FX31" i="4"/>
  <c r="EL31" i="4"/>
  <c r="CS31" i="4"/>
  <c r="BZ31" i="4"/>
  <c r="BG31" i="4"/>
  <c r="AN31" i="4"/>
  <c r="U31" i="4"/>
  <c r="JQ10" i="4"/>
  <c r="HX10" i="4"/>
  <c r="DU10" i="4"/>
  <c r="CF10" i="4"/>
  <c r="B10" i="4"/>
  <c r="LJ8" i="4"/>
  <c r="HX8" i="4"/>
  <c r="FJ8" i="4"/>
  <c r="DU8" i="4"/>
  <c r="AQ8" i="4"/>
  <c r="B8" i="4"/>
  <c r="B6" i="4"/>
  <c r="IT76" i="4" l="1"/>
  <c r="CS51" i="4"/>
  <c r="HJ30" i="4"/>
  <c r="BZ76" i="4"/>
  <c r="MI76" i="4"/>
  <c r="HJ51" i="4"/>
  <c r="MA30" i="4"/>
  <c r="CS30" i="4"/>
  <c r="MA51" i="4"/>
  <c r="E11" i="5"/>
  <c r="C11" i="5"/>
  <c r="D11" i="5"/>
  <c r="B11" i="5"/>
  <c r="HP76" i="4" l="1"/>
  <c r="AV76" i="4"/>
  <c r="KO51" i="4"/>
  <c r="FX51" i="4"/>
  <c r="KO30" i="4"/>
  <c r="BG51" i="4"/>
  <c r="BG30" i="4"/>
  <c r="LE76" i="4"/>
  <c r="FX30" i="4"/>
  <c r="JV30" i="4"/>
  <c r="AN51" i="4"/>
  <c r="AN30" i="4"/>
  <c r="HA76" i="4"/>
  <c r="FE30" i="4"/>
  <c r="AG76" i="4"/>
  <c r="JV51" i="4"/>
  <c r="KP76" i="4"/>
  <c r="FE51" i="4"/>
  <c r="BK76" i="4"/>
  <c r="LT76" i="4"/>
  <c r="GQ51" i="4"/>
  <c r="LH30" i="4"/>
  <c r="IE76" i="4"/>
  <c r="BZ51" i="4"/>
  <c r="GQ30" i="4"/>
  <c r="BZ30" i="4"/>
  <c r="LH51" i="4"/>
  <c r="KA76" i="4"/>
  <c r="JC30" i="4"/>
  <c r="GL76" i="4"/>
  <c r="U51" i="4"/>
  <c r="EL30" i="4"/>
  <c r="U30" i="4"/>
  <c r="JC51" i="4"/>
  <c r="EL51" i="4"/>
  <c r="R76"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<sst xmlns="http://schemas.openxmlformats.org/spreadsheetml/2006/main" count="278" uniqueCount="133">
  <si>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</si>
  <si>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</si>
  <si>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</si>
  <si>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</si>
  <si>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</si>
  <si>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</si>
  <si>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</si>
  <si>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</si>
  <si>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</si>
  <si>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</si>
  <si>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</si>
  <si>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</si>
  <si>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</si>
  <si>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</si>
  <si>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</si>
  <si>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</si>
  <si>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</si>
  <si>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</si>
  <si>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</si>
  <si>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</si>
  <si>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</si>
  <si>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</si>
  <si>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</si>
  <si>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</si>
  <si>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</si>
  <si>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</si>
  <si>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</si>
  <si>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</si>
  <si>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</si>
  <si>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</si>
  <si>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</si>
  <si>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</si>
  <si>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</si>
  <si>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</si>
  <si>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</si>
  <si>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</si>
  <si>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</si>
  <si>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</si>
  <si>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</si>
  <si>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</si>
  <si>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</si>
  <si>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</si>
  <si>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</si>
  <si>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</si>
  <si>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</si>
  <si>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</si>
  <si>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</si>
  <si>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</si>
  <si>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</si>
  <si>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</si>
  <si>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</si>
  <si>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</si>
  <si>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</si>
  <si>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</si>
  <si>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</si>
  <si>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</si>
  <si>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</si>
  <si>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</si>
  <si>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</si>
  <si>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</si>
  <si>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</si>
  <si>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</si>
  <si>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</si>
  <si>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</si>
  <si>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</si>
  <si>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</si>
  <si>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</si>
  <si>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</si>
  <si>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</si>
  <si>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</si>
  <si>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</si>
  <si>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</si>
  <si>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</si>
  <si>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</si>
  <si>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</si>
  <si>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</si>
  <si>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</si>
  <si>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</si>
  <si>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</si>
  <si>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</si>
  <si>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</si>
  <si>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</si>
  <si>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</si>
  <si>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</si>
  <si>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</si>
  <si>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</si>
  <si>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</si>
  <si>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</si>
  <si>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</si>
  <si>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</si>
  <si>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</si>
  <si>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</si>
  <si>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</si>
  <si>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</si>
  <si>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</si>
  <si>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</si>
  <si>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</si>
  <si>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</si>
  <si>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</si>
  <si>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</si>
  <si>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</si>
  <si>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</si>
  <si>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</si>
  <si>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t>
    <phoneticPr fontId="5"/>
  </si>
  <si>
    <t>当該値(N-4)</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</si>
  <si>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</si>
  <si>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</si>
  <si>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</si>
  <si>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</si>
  <si>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</si>
  <si>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</si>
  <si>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君津市</t>
  </si>
  <si>
    <t>坂田駐車場</t>
  </si>
  <si>
    <t>法非適用</t>
  </si>
  <si>
    <t>駐車場整備事業</t>
  </si>
  <si>
    <t>-</t>
  </si>
  <si>
    <t>Ａ３Ｂ１</t>
  </si>
  <si>
    <t>非設置</t>
  </si>
  <si>
    <t>該当数値なし</t>
  </si>
  <si>
    <t>都市計画駐車場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</si>
  <si>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</si>
  <si>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</si>
  <si>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</si>
  <si>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</si>
  <si>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</si>
  <si>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</si>
  <si>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</si>
  <si>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</si>
  <si>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</si>
  <si>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該施設の「⑧設備投資見込額」については、大規模改修等の予定はないが、利用者サービスを維持できるよう、計画的に修繕等を実施していく必要がある。また、「⑩企業債残高対料金収入比率」については、企業債残高はないため0％であることから、将来的に大きな費用負担はない見通しである。
</t>
    <rPh sb="66" eb="68">
      <t>ヒツヨウ</t>
    </rPh>
    <phoneticPr fontId="5"/>
  </si>
  <si>
    <t>　当該施設については、利用状況の稼働率は低いものの、例年、黒字の収支となっている。また、供用開始から４０年以上経過しているものの、広場式の駐車場であるため、設備投資については大規模改修等の予定はないことから、収益性の高い施設となっている。
　しかし、令和元年度までの水準と比較すると、売上高GOP比率及びEBITDAが大幅に減少していることから、指定管理者のノウハウを活用するなどして利用者の獲得に努めるなど、経営改善に向けた取組が必要であると考えられる。</t>
    <rPh sb="125" eb="127">
      <t>レイワ</t>
    </rPh>
    <rPh sb="127" eb="130">
      <t>ガンネンド</t>
    </rPh>
    <rPh sb="133" eb="135">
      <t>スイジュン</t>
    </rPh>
    <rPh sb="136" eb="138">
      <t>ヒカク</t>
    </rPh>
    <phoneticPr fontId="5"/>
  </si>
  <si>
    <t>　当該施設は、令和元年度から指定管理者制度の利用料金制度に移行したことで経費削減が図られたこともあり、「①収益的収支比率」については153.7％と100％以上となっており、単年度の収支は黒字が続いている。また、「②他会計補助金比率」は0％、「③駐車台数一台当たりの他会計補助金額」についても0円となっており、施設の健全な運営が図られている。
　しかし、施設の営業に関する収益性を表す「④売上高GOP比率」は前年度の0.5％から34.9％に増加しており、収益の継続性を判断する「⑤EBITDA」についても前年度の9,830千円から10,436千円へとやや増加しているが、いずれも令和元年度までの水準と比較すると低く、新型コロナウイルス感染症対策による影響が継続していると考えられる。</t>
    <rPh sb="26" eb="28">
      <t>セイド</t>
    </rPh>
    <rPh sb="157" eb="159">
      <t>ケンゼン</t>
    </rPh>
    <rPh sb="219" eb="221">
      <t>ゾウカ</t>
    </rPh>
    <rPh sb="276" eb="278">
      <t>ゾウカ</t>
    </rPh>
    <rPh sb="327" eb="329">
      <t>ケイゾク</t>
    </rPh>
    <phoneticPr fontId="5"/>
  </si>
  <si>
    <t>　当該施設の「⑪稼働率」については、59.2%と減少傾向にあり、また全国平均の251.9%を大きく下回っているが、隣接する君津駅を利用する通勤者等が多く利用しているため、駐車時間が長時間となっていることが主な要因と考えられることから、駐車需要が小さいものではないと思われる。</t>
    <rPh sb="24" eb="28">
      <t>ゲンショウケイコウ</t>
    </rPh>
    <rPh sb="46" eb="47">
      <t>オオ</t>
    </rPh>
    <rPh sb="57" eb="59">
      <t>リンセツ</t>
    </rPh>
    <rPh sb="74" eb="75">
      <t>オオ</t>
    </rPh>
    <rPh sb="122" eb="123">
      <t>チイ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</si>
</sst>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Fill="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381.9</c:v>
                </c:pt>
                <c:pt idx="1">
                  <c:v>384.5</c:v>
                </c:pt>
                <c:pt idx="2">
                  <c:v>1642.3</c:v>
                </c:pt>
                <c:pt idx="3">
                  <c:v>147.30000000000001</c:v>
                </c:pt>
                <c:pt idx="4">
                  <c:v>153.69999999999999</c:v>
                </c:pt>
              </c:numCache>
            </c:numRef>
          </c:val>
          <c:extLst>
            <c:ext xmlns:c16="http://schemas.microsoft.com/office/drawing/2014/chart" uri="{C3380CC4-5D6E-409C-BE32-E72D297353CC}">
              <c16:uniqueId val="{00000000-5D74-44AB-A475-5FB2A5D738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5D74-44AB-A475-5FB2A5D738E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DE-45B4-A85D-9EC65F881B4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1ADE-45B4-A85D-9EC65F881B4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C83-4473-A0D6-CA8E7E6276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83-4473-A0D6-CA8E7E6276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3AB-4B3C-A49D-BE6C728E83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3AB-4B3C-A49D-BE6C728E836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DB-4668-9D44-150477385C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DDB-4668-9D44-150477385C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13E-4EE6-A46A-C3A6FFED2CD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113E-4EE6-A46A-C3A6FFED2CD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88.8</c:v>
                </c:pt>
                <c:pt idx="1">
                  <c:v>89.2</c:v>
                </c:pt>
                <c:pt idx="2">
                  <c:v>83.6</c:v>
                </c:pt>
                <c:pt idx="3">
                  <c:v>61.2</c:v>
                </c:pt>
                <c:pt idx="4">
                  <c:v>59.2</c:v>
                </c:pt>
              </c:numCache>
            </c:numRef>
          </c:val>
          <c:extLst>
            <c:ext xmlns:c16="http://schemas.microsoft.com/office/drawing/2014/chart" uri="{C3380CC4-5D6E-409C-BE32-E72D297353CC}">
              <c16:uniqueId val="{00000000-A6BB-4B8F-9ADD-78ED19F2FD5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6BB-4B8F-9ADD-78ED19F2FD5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73.8</c:v>
                </c:pt>
                <c:pt idx="1">
                  <c:v>74</c:v>
                </c:pt>
                <c:pt idx="2">
                  <c:v>94</c:v>
                </c:pt>
                <c:pt idx="3">
                  <c:v>0.5</c:v>
                </c:pt>
                <c:pt idx="4">
                  <c:v>34.9</c:v>
                </c:pt>
              </c:numCache>
            </c:numRef>
          </c:val>
          <c:extLst>
            <c:ext xmlns:c16="http://schemas.microsoft.com/office/drawing/2014/chart" uri="{C3380CC4-5D6E-409C-BE32-E72D297353CC}">
              <c16:uniqueId val="{00000000-146D-4311-AC79-451A0238317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146D-4311-AC79-451A0238317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21526</c:v>
                </c:pt>
                <c:pt idx="1">
                  <c:v>21900</c:v>
                </c:pt>
                <c:pt idx="2">
                  <c:v>21531</c:v>
                </c:pt>
                <c:pt idx="3">
                  <c:v>9830</c:v>
                </c:pt>
                <c:pt idx="4">
                  <c:v>10436</c:v>
                </c:pt>
              </c:numCache>
            </c:numRef>
          </c:val>
          <c:extLst>
            <c:ext xmlns:c16="http://schemas.microsoft.com/office/drawing/2014/chart" uri="{C3380CC4-5D6E-409C-BE32-E72D297353CC}">
              <c16:uniqueId val="{00000000-ABCB-4B84-B55E-C9D8671A328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BCB-4B84-B55E-C9D8671A328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row>
    <row r="3" spans="1:382"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row>
    <row r="4" spans="1:382"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4" t="str">
        <f>データ!H6&amp;"　"&amp;データ!I6</f>
        <v>千葉県君津市　坂田駐車場</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2"/>
      <c r="GZ7" s="2"/>
      <c r="HA7" s="2"/>
      <c r="HB7" s="2"/>
      <c r="HC7" s="2"/>
      <c r="HD7" s="2"/>
      <c r="HE7" s="2"/>
      <c r="HF7" s="2"/>
      <c r="HG7" s="2"/>
      <c r="HH7" s="2"/>
      <c r="HI7" s="2"/>
      <c r="HJ7" s="2"/>
      <c r="HK7" s="2"/>
      <c r="HL7" s="2"/>
      <c r="HM7" s="2"/>
      <c r="HN7" s="2"/>
      <c r="HO7" s="2"/>
      <c r="HP7" s="2"/>
      <c r="HQ7" s="2"/>
      <c r="HR7" s="2"/>
      <c r="HS7" s="2"/>
      <c r="HT7" s="2"/>
      <c r="HU7" s="2"/>
      <c r="HV7" s="2"/>
      <c r="HW7" s="2"/>
      <c r="HX7" s="126" t="s">
        <v>6</v>
      </c>
      <c r="HY7" s="126"/>
      <c r="HZ7" s="126"/>
      <c r="IA7" s="126"/>
      <c r="IB7" s="126"/>
      <c r="IC7" s="126"/>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t="s">
        <v>7</v>
      </c>
      <c r="JR7" s="126"/>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t="s">
        <v>8</v>
      </c>
      <c r="LK7" s="126"/>
      <c r="LL7" s="126"/>
      <c r="LM7" s="126"/>
      <c r="LN7" s="126"/>
      <c r="LO7" s="126"/>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3"/>
      <c r="ND7" s="136" t="s">
        <v>9</v>
      </c>
      <c r="NE7" s="137"/>
      <c r="NF7" s="137"/>
      <c r="NG7" s="137"/>
      <c r="NH7" s="137"/>
      <c r="NI7" s="137"/>
      <c r="NJ7" s="137"/>
      <c r="NK7" s="137"/>
      <c r="NL7" s="137"/>
      <c r="NM7" s="137"/>
      <c r="NN7" s="137"/>
      <c r="NO7" s="137"/>
      <c r="NP7" s="137"/>
      <c r="NQ7" s="138"/>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20">
        <f>データ!U7</f>
        <v>7429</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3"/>
      <c r="ND8" s="131" t="s">
        <v>10</v>
      </c>
      <c r="NE8" s="132"/>
      <c r="NF8" s="121" t="s">
        <v>11</v>
      </c>
      <c r="NG8" s="121"/>
      <c r="NH8" s="121"/>
      <c r="NI8" s="121"/>
      <c r="NJ8" s="121"/>
      <c r="NK8" s="121"/>
      <c r="NL8" s="121"/>
      <c r="NM8" s="121"/>
      <c r="NN8" s="121"/>
      <c r="NO8" s="121"/>
      <c r="NP8" s="121"/>
      <c r="NQ8" s="122"/>
    </row>
    <row r="9" spans="1:382"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6" t="s">
        <v>16</v>
      </c>
      <c r="HY9" s="126"/>
      <c r="HZ9" s="126"/>
      <c r="IA9" s="126"/>
      <c r="IB9" s="126"/>
      <c r="IC9" s="126"/>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t="s">
        <v>17</v>
      </c>
      <c r="JR9" s="126"/>
      <c r="JS9" s="126"/>
      <c r="JT9" s="126"/>
      <c r="JU9" s="126"/>
      <c r="JV9" s="126"/>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t="s">
        <v>18</v>
      </c>
      <c r="LK9" s="126"/>
      <c r="LL9" s="126"/>
      <c r="LM9" s="126"/>
      <c r="LN9" s="126"/>
      <c r="LO9" s="126"/>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3"/>
      <c r="ND9" s="127" t="s">
        <v>19</v>
      </c>
      <c r="NE9" s="128"/>
      <c r="NF9" s="129" t="s">
        <v>20</v>
      </c>
      <c r="NG9" s="129"/>
      <c r="NH9" s="129"/>
      <c r="NI9" s="129"/>
      <c r="NJ9" s="129"/>
      <c r="NK9" s="129"/>
      <c r="NL9" s="129"/>
      <c r="NM9" s="129"/>
      <c r="NN9" s="129"/>
      <c r="NO9" s="129"/>
      <c r="NP9" s="129"/>
      <c r="NQ9" s="130"/>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119</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43</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0">
        <f>データ!V7</f>
        <v>250</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100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131</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381.9</v>
      </c>
      <c r="V31" s="98"/>
      <c r="W31" s="98"/>
      <c r="X31" s="98"/>
      <c r="Y31" s="98"/>
      <c r="Z31" s="98"/>
      <c r="AA31" s="98"/>
      <c r="AB31" s="98"/>
      <c r="AC31" s="98"/>
      <c r="AD31" s="98"/>
      <c r="AE31" s="98"/>
      <c r="AF31" s="98"/>
      <c r="AG31" s="98"/>
      <c r="AH31" s="98"/>
      <c r="AI31" s="98"/>
      <c r="AJ31" s="98"/>
      <c r="AK31" s="98"/>
      <c r="AL31" s="98"/>
      <c r="AM31" s="98"/>
      <c r="AN31" s="98">
        <f>データ!Z7</f>
        <v>384.5</v>
      </c>
      <c r="AO31" s="98"/>
      <c r="AP31" s="98"/>
      <c r="AQ31" s="98"/>
      <c r="AR31" s="98"/>
      <c r="AS31" s="98"/>
      <c r="AT31" s="98"/>
      <c r="AU31" s="98"/>
      <c r="AV31" s="98"/>
      <c r="AW31" s="98"/>
      <c r="AX31" s="98"/>
      <c r="AY31" s="98"/>
      <c r="AZ31" s="98"/>
      <c r="BA31" s="98"/>
      <c r="BB31" s="98"/>
      <c r="BC31" s="98"/>
      <c r="BD31" s="98"/>
      <c r="BE31" s="98"/>
      <c r="BF31" s="98"/>
      <c r="BG31" s="98">
        <f>データ!AA7</f>
        <v>1642.3</v>
      </c>
      <c r="BH31" s="98"/>
      <c r="BI31" s="98"/>
      <c r="BJ31" s="98"/>
      <c r="BK31" s="98"/>
      <c r="BL31" s="98"/>
      <c r="BM31" s="98"/>
      <c r="BN31" s="98"/>
      <c r="BO31" s="98"/>
      <c r="BP31" s="98"/>
      <c r="BQ31" s="98"/>
      <c r="BR31" s="98"/>
      <c r="BS31" s="98"/>
      <c r="BT31" s="98"/>
      <c r="BU31" s="98"/>
      <c r="BV31" s="98"/>
      <c r="BW31" s="98"/>
      <c r="BX31" s="98"/>
      <c r="BY31" s="98"/>
      <c r="BZ31" s="98">
        <f>データ!AB7</f>
        <v>147.30000000000001</v>
      </c>
      <c r="CA31" s="98"/>
      <c r="CB31" s="98"/>
      <c r="CC31" s="98"/>
      <c r="CD31" s="98"/>
      <c r="CE31" s="98"/>
      <c r="CF31" s="98"/>
      <c r="CG31" s="98"/>
      <c r="CH31" s="98"/>
      <c r="CI31" s="98"/>
      <c r="CJ31" s="98"/>
      <c r="CK31" s="98"/>
      <c r="CL31" s="98"/>
      <c r="CM31" s="98"/>
      <c r="CN31" s="98"/>
      <c r="CO31" s="98"/>
      <c r="CP31" s="98"/>
      <c r="CQ31" s="98"/>
      <c r="CR31" s="98"/>
      <c r="CS31" s="98">
        <f>データ!AC7</f>
        <v>153.69999999999999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88.8</v>
      </c>
      <c r="JD31" s="67"/>
      <c r="JE31" s="67"/>
      <c r="JF31" s="67"/>
      <c r="JG31" s="67"/>
      <c r="JH31" s="67"/>
      <c r="JI31" s="67"/>
      <c r="JJ31" s="67"/>
      <c r="JK31" s="67"/>
      <c r="JL31" s="67"/>
      <c r="JM31" s="67"/>
      <c r="JN31" s="67"/>
      <c r="JO31" s="67"/>
      <c r="JP31" s="67"/>
      <c r="JQ31" s="67"/>
      <c r="JR31" s="67"/>
      <c r="JS31" s="67"/>
      <c r="JT31" s="67"/>
      <c r="JU31" s="68"/>
      <c r="JV31" s="66">
        <f>データ!DL7</f>
        <v>89.2</v>
      </c>
      <c r="JW31" s="67"/>
      <c r="JX31" s="67"/>
      <c r="JY31" s="67"/>
      <c r="JZ31" s="67"/>
      <c r="KA31" s="67"/>
      <c r="KB31" s="67"/>
      <c r="KC31" s="67"/>
      <c r="KD31" s="67"/>
      <c r="KE31" s="67"/>
      <c r="KF31" s="67"/>
      <c r="KG31" s="67"/>
      <c r="KH31" s="67"/>
      <c r="KI31" s="67"/>
      <c r="KJ31" s="67"/>
      <c r="KK31" s="67"/>
      <c r="KL31" s="67"/>
      <c r="KM31" s="67"/>
      <c r="KN31" s="68"/>
      <c r="KO31" s="66">
        <f>データ!DM7</f>
        <v>83.6</v>
      </c>
      <c r="KP31" s="67"/>
      <c r="KQ31" s="67"/>
      <c r="KR31" s="67"/>
      <c r="KS31" s="67"/>
      <c r="KT31" s="67"/>
      <c r="KU31" s="67"/>
      <c r="KV31" s="67"/>
      <c r="KW31" s="67"/>
      <c r="KX31" s="67"/>
      <c r="KY31" s="67"/>
      <c r="KZ31" s="67"/>
      <c r="LA31" s="67"/>
      <c r="LB31" s="67"/>
      <c r="LC31" s="67"/>
      <c r="LD31" s="67"/>
      <c r="LE31" s="67"/>
      <c r="LF31" s="67"/>
      <c r="LG31" s="68"/>
      <c r="LH31" s="66">
        <f>データ!DN7</f>
        <v>61.2</v>
      </c>
      <c r="LI31" s="67"/>
      <c r="LJ31" s="67"/>
      <c r="LK31" s="67"/>
      <c r="LL31" s="67"/>
      <c r="LM31" s="67"/>
      <c r="LN31" s="67"/>
      <c r="LO31" s="67"/>
      <c r="LP31" s="67"/>
      <c r="LQ31" s="67"/>
      <c r="LR31" s="67"/>
      <c r="LS31" s="67"/>
      <c r="LT31" s="67"/>
      <c r="LU31" s="67"/>
      <c r="LV31" s="67"/>
      <c r="LW31" s="67"/>
      <c r="LX31" s="67"/>
      <c r="LY31" s="67"/>
      <c r="LZ31" s="68"/>
      <c r="MA31" s="66">
        <f>データ!DO7</f>
        <v>59.2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73.8</v>
      </c>
      <c r="EM52" s="98"/>
      <c r="EN52" s="98"/>
      <c r="EO52" s="98"/>
      <c r="EP52" s="98"/>
      <c r="EQ52" s="98"/>
      <c r="ER52" s="98"/>
      <c r="ES52" s="98"/>
      <c r="ET52" s="98"/>
      <c r="EU52" s="98"/>
      <c r="EV52" s="98"/>
      <c r="EW52" s="98"/>
      <c r="EX52" s="98"/>
      <c r="EY52" s="98"/>
      <c r="EZ52" s="98"/>
      <c r="FA52" s="98"/>
      <c r="FB52" s="98"/>
      <c r="FC52" s="98"/>
      <c r="FD52" s="98"/>
      <c r="FE52" s="98">
        <f>データ!BG7</f>
        <v>74</v>
      </c>
      <c r="FF52" s="98"/>
      <c r="FG52" s="98"/>
      <c r="FH52" s="98"/>
      <c r="FI52" s="98"/>
      <c r="FJ52" s="98"/>
      <c r="FK52" s="98"/>
      <c r="FL52" s="98"/>
      <c r="FM52" s="98"/>
      <c r="FN52" s="98"/>
      <c r="FO52" s="98"/>
      <c r="FP52" s="98"/>
      <c r="FQ52" s="98"/>
      <c r="FR52" s="98"/>
      <c r="FS52" s="98"/>
      <c r="FT52" s="98"/>
      <c r="FU52" s="98"/>
      <c r="FV52" s="98"/>
      <c r="FW52" s="98"/>
      <c r="FX52" s="98">
        <f>データ!BH7</f>
        <v>94</v>
      </c>
      <c r="FY52" s="98"/>
      <c r="FZ52" s="98"/>
      <c r="GA52" s="98"/>
      <c r="GB52" s="98"/>
      <c r="GC52" s="98"/>
      <c r="GD52" s="98"/>
      <c r="GE52" s="98"/>
      <c r="GF52" s="98"/>
      <c r="GG52" s="98"/>
      <c r="GH52" s="98"/>
      <c r="GI52" s="98"/>
      <c r="GJ52" s="98"/>
      <c r="GK52" s="98"/>
      <c r="GL52" s="98"/>
      <c r="GM52" s="98"/>
      <c r="GN52" s="98"/>
      <c r="GO52" s="98"/>
      <c r="GP52" s="98"/>
      <c r="GQ52" s="98">
        <f>データ!BI7</f>
        <v>0.5</v>
      </c>
      <c r="GR52" s="98"/>
      <c r="GS52" s="98"/>
      <c r="GT52" s="98"/>
      <c r="GU52" s="98"/>
      <c r="GV52" s="98"/>
      <c r="GW52" s="98"/>
      <c r="GX52" s="98"/>
      <c r="GY52" s="98"/>
      <c r="GZ52" s="98"/>
      <c r="HA52" s="98"/>
      <c r="HB52" s="98"/>
      <c r="HC52" s="98"/>
      <c r="HD52" s="98"/>
      <c r="HE52" s="98"/>
      <c r="HF52" s="98"/>
      <c r="HG52" s="98"/>
      <c r="HH52" s="98"/>
      <c r="HI52" s="98"/>
      <c r="HJ52" s="98">
        <f>データ!BJ7</f>
        <v>34.9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21526</v>
      </c>
      <c r="JD52" s="97"/>
      <c r="JE52" s="97"/>
      <c r="JF52" s="97"/>
      <c r="JG52" s="97"/>
      <c r="JH52" s="97"/>
      <c r="JI52" s="97"/>
      <c r="JJ52" s="97"/>
      <c r="JK52" s="97"/>
      <c r="JL52" s="97"/>
      <c r="JM52" s="97"/>
      <c r="JN52" s="97"/>
      <c r="JO52" s="97"/>
      <c r="JP52" s="97"/>
      <c r="JQ52" s="97"/>
      <c r="JR52" s="97"/>
      <c r="JS52" s="97"/>
      <c r="JT52" s="97"/>
      <c r="JU52" s="97"/>
      <c r="JV52" s="97">
        <f>データ!BR7</f>
        <v>21900</v>
      </c>
      <c r="JW52" s="97"/>
      <c r="JX52" s="97"/>
      <c r="JY52" s="97"/>
      <c r="JZ52" s="97"/>
      <c r="KA52" s="97"/>
      <c r="KB52" s="97"/>
      <c r="KC52" s="97"/>
      <c r="KD52" s="97"/>
      <c r="KE52" s="97"/>
      <c r="KF52" s="97"/>
      <c r="KG52" s="97"/>
      <c r="KH52" s="97"/>
      <c r="KI52" s="97"/>
      <c r="KJ52" s="97"/>
      <c r="KK52" s="97"/>
      <c r="KL52" s="97"/>
      <c r="KM52" s="97"/>
      <c r="KN52" s="97"/>
      <c r="KO52" s="97">
        <f>データ!BS7</f>
        <v>21531</v>
      </c>
      <c r="KP52" s="97"/>
      <c r="KQ52" s="97"/>
      <c r="KR52" s="97"/>
      <c r="KS52" s="97"/>
      <c r="KT52" s="97"/>
      <c r="KU52" s="97"/>
      <c r="KV52" s="97"/>
      <c r="KW52" s="97"/>
      <c r="KX52" s="97"/>
      <c r="KY52" s="97"/>
      <c r="KZ52" s="97"/>
      <c r="LA52" s="97"/>
      <c r="LB52" s="97"/>
      <c r="LC52" s="97"/>
      <c r="LD52" s="97"/>
      <c r="LE52" s="97"/>
      <c r="LF52" s="97"/>
      <c r="LG52" s="97"/>
      <c r="LH52" s="97">
        <f>データ!BT7</f>
        <v>9830</v>
      </c>
      <c r="LI52" s="97"/>
      <c r="LJ52" s="97"/>
      <c r="LK52" s="97"/>
      <c r="LL52" s="97"/>
      <c r="LM52" s="97"/>
      <c r="LN52" s="97"/>
      <c r="LO52" s="97"/>
      <c r="LP52" s="97"/>
      <c r="LQ52" s="97"/>
      <c r="LR52" s="97"/>
      <c r="LS52" s="97"/>
      <c r="LT52" s="97"/>
      <c r="LU52" s="97"/>
      <c r="LV52" s="97"/>
      <c r="LW52" s="97"/>
      <c r="LX52" s="97"/>
      <c r="LY52" s="97"/>
      <c r="LZ52" s="97"/>
      <c r="MA52" s="97">
        <f>データ!BU7</f>
        <v>10436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289742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18100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9JeEuBXBy7JxWeU1Wl6gstm0IPQKiIMDBI7LXwcNyYE1c4JEo5YLqhwhhtKbWPH02+bFqYGdqljpgjjLO3Vljg==" saltValue="7uKhsPL+FIkq6MnyY+cCs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2" t="s">
        <v>58</v>
      </c>
      <c r="I3" s="143"/>
      <c r="J3" s="143"/>
      <c r="K3" s="143"/>
      <c r="L3" s="143"/>
      <c r="M3" s="143"/>
      <c r="N3" s="143"/>
      <c r="O3" s="143"/>
      <c r="P3" s="143"/>
      <c r="Q3" s="143"/>
      <c r="R3" s="143"/>
      <c r="S3" s="143"/>
      <c r="T3" s="143"/>
      <c r="U3" s="143"/>
      <c r="V3" s="143"/>
      <c r="W3" s="143"/>
      <c r="X3" s="14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4"/>
      <c r="I4" s="145"/>
      <c r="J4" s="145"/>
      <c r="K4" s="145"/>
      <c r="L4" s="145"/>
      <c r="M4" s="145"/>
      <c r="N4" s="145"/>
      <c r="O4" s="145"/>
      <c r="P4" s="145"/>
      <c r="Q4" s="145"/>
      <c r="R4" s="145"/>
      <c r="S4" s="145"/>
      <c r="T4" s="145"/>
      <c r="U4" s="145"/>
      <c r="V4" s="145"/>
      <c r="W4" s="145"/>
      <c r="X4" s="145"/>
      <c r="Y4" s="139" t="s">
        <v>62</v>
      </c>
      <c r="Z4" s="140"/>
      <c r="AA4" s="140"/>
      <c r="AB4" s="140"/>
      <c r="AC4" s="140"/>
      <c r="AD4" s="140"/>
      <c r="AE4" s="140"/>
      <c r="AF4" s="140"/>
      <c r="AG4" s="140"/>
      <c r="AH4" s="140"/>
      <c r="AI4" s="141"/>
      <c r="AJ4" s="146" t="s">
        <v>63</v>
      </c>
      <c r="AK4" s="146"/>
      <c r="AL4" s="146"/>
      <c r="AM4" s="146"/>
      <c r="AN4" s="146"/>
      <c r="AO4" s="146"/>
      <c r="AP4" s="146"/>
      <c r="AQ4" s="146"/>
      <c r="AR4" s="146"/>
      <c r="AS4" s="146"/>
      <c r="AT4" s="146"/>
      <c r="AU4" s="147" t="s">
        <v>64</v>
      </c>
      <c r="AV4" s="146"/>
      <c r="AW4" s="146"/>
      <c r="AX4" s="146"/>
      <c r="AY4" s="146"/>
      <c r="AZ4" s="146"/>
      <c r="BA4" s="146"/>
      <c r="BB4" s="146"/>
      <c r="BC4" s="146"/>
      <c r="BD4" s="146"/>
      <c r="BE4" s="146"/>
      <c r="BF4" s="146" t="s">
        <v>65</v>
      </c>
      <c r="BG4" s="146"/>
      <c r="BH4" s="146"/>
      <c r="BI4" s="146"/>
      <c r="BJ4" s="146"/>
      <c r="BK4" s="146"/>
      <c r="BL4" s="146"/>
      <c r="BM4" s="146"/>
      <c r="BN4" s="146"/>
      <c r="BO4" s="146"/>
      <c r="BP4" s="146"/>
      <c r="BQ4" s="147" t="s">
        <v>66</v>
      </c>
      <c r="BR4" s="146"/>
      <c r="BS4" s="146"/>
      <c r="BT4" s="146"/>
      <c r="BU4" s="146"/>
      <c r="BV4" s="146"/>
      <c r="BW4" s="146"/>
      <c r="BX4" s="146"/>
      <c r="BY4" s="146"/>
      <c r="BZ4" s="146"/>
      <c r="CA4" s="146"/>
      <c r="CB4" s="146" t="s">
        <v>67</v>
      </c>
      <c r="CC4" s="146"/>
      <c r="CD4" s="146"/>
      <c r="CE4" s="146"/>
      <c r="CF4" s="146"/>
      <c r="CG4" s="146"/>
      <c r="CH4" s="146"/>
      <c r="CI4" s="146"/>
      <c r="CJ4" s="146"/>
      <c r="CK4" s="146"/>
      <c r="CL4" s="146"/>
      <c r="CM4" s="148" t="s">
        <v>68</v>
      </c>
      <c r="CN4" s="148" t="s">
        <v>69</v>
      </c>
      <c r="CO4" s="139" t="s">
        <v>70</v>
      </c>
      <c r="CP4" s="140"/>
      <c r="CQ4" s="140"/>
      <c r="CR4" s="140"/>
      <c r="CS4" s="140"/>
      <c r="CT4" s="140"/>
      <c r="CU4" s="140"/>
      <c r="CV4" s="140"/>
      <c r="CW4" s="140"/>
      <c r="CX4" s="140"/>
      <c r="CY4" s="141"/>
      <c r="CZ4" s="146" t="s">
        <v>71</v>
      </c>
      <c r="DA4" s="146"/>
      <c r="DB4" s="146"/>
      <c r="DC4" s="146"/>
      <c r="DD4" s="146"/>
      <c r="DE4" s="146"/>
      <c r="DF4" s="146"/>
      <c r="DG4" s="146"/>
      <c r="DH4" s="146"/>
      <c r="DI4" s="146"/>
      <c r="DJ4" s="146"/>
      <c r="DK4" s="139" t="s">
        <v>72</v>
      </c>
      <c r="DL4" s="140"/>
      <c r="DM4" s="140"/>
      <c r="DN4" s="140"/>
      <c r="DO4" s="140"/>
      <c r="DP4" s="140"/>
      <c r="DQ4" s="140"/>
      <c r="DR4" s="140"/>
      <c r="DS4" s="140"/>
      <c r="DT4" s="140"/>
      <c r="DU4" s="141"/>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101</v>
      </c>
      <c r="AO5" s="47" t="s">
        <v>93</v>
      </c>
      <c r="AP5" s="47" t="s">
        <v>94</v>
      </c>
      <c r="AQ5" s="47" t="s">
        <v>95</v>
      </c>
      <c r="AR5" s="47" t="s">
        <v>96</v>
      </c>
      <c r="AS5" s="47" t="s">
        <v>97</v>
      </c>
      <c r="AT5" s="47" t="s">
        <v>98</v>
      </c>
      <c r="AU5" s="47" t="s">
        <v>88</v>
      </c>
      <c r="AV5" s="47" t="s">
        <v>99</v>
      </c>
      <c r="AW5" s="47" t="s">
        <v>90</v>
      </c>
      <c r="AX5" s="47" t="s">
        <v>91</v>
      </c>
      <c r="AY5" s="47" t="s">
        <v>92</v>
      </c>
      <c r="AZ5" s="47" t="s">
        <v>93</v>
      </c>
      <c r="BA5" s="47" t="s">
        <v>94</v>
      </c>
      <c r="BB5" s="47" t="s">
        <v>95</v>
      </c>
      <c r="BC5" s="47" t="s">
        <v>96</v>
      </c>
      <c r="BD5" s="47" t="s">
        <v>97</v>
      </c>
      <c r="BE5" s="47" t="s">
        <v>98</v>
      </c>
      <c r="BF5" s="47" t="s">
        <v>88</v>
      </c>
      <c r="BG5" s="47" t="s">
        <v>99</v>
      </c>
      <c r="BH5" s="47" t="s">
        <v>90</v>
      </c>
      <c r="BI5" s="47" t="s">
        <v>102</v>
      </c>
      <c r="BJ5" s="47" t="s">
        <v>103</v>
      </c>
      <c r="BK5" s="47" t="s">
        <v>93</v>
      </c>
      <c r="BL5" s="47" t="s">
        <v>94</v>
      </c>
      <c r="BM5" s="47" t="s">
        <v>95</v>
      </c>
      <c r="BN5" s="47" t="s">
        <v>96</v>
      </c>
      <c r="BO5" s="47" t="s">
        <v>97</v>
      </c>
      <c r="BP5" s="47" t="s">
        <v>98</v>
      </c>
      <c r="BQ5" s="47" t="s">
        <v>104</v>
      </c>
      <c r="BR5" s="47" t="s">
        <v>99</v>
      </c>
      <c r="BS5" s="47" t="s">
        <v>90</v>
      </c>
      <c r="BT5" s="47" t="s">
        <v>102</v>
      </c>
      <c r="BU5" s="47" t="s">
        <v>101</v>
      </c>
      <c r="BV5" s="47" t="s">
        <v>93</v>
      </c>
      <c r="BW5" s="47" t="s">
        <v>94</v>
      </c>
      <c r="BX5" s="47" t="s">
        <v>95</v>
      </c>
      <c r="BY5" s="47" t="s">
        <v>96</v>
      </c>
      <c r="BZ5" s="47" t="s">
        <v>97</v>
      </c>
      <c r="CA5" s="47" t="s">
        <v>98</v>
      </c>
      <c r="CB5" s="47" t="s">
        <v>88</v>
      </c>
      <c r="CC5" s="47" t="s">
        <v>89</v>
      </c>
      <c r="CD5" s="47" t="s">
        <v>90</v>
      </c>
      <c r="CE5" s="47" t="s">
        <v>91</v>
      </c>
      <c r="CF5" s="47" t="s">
        <v>101</v>
      </c>
      <c r="CG5" s="47" t="s">
        <v>93</v>
      </c>
      <c r="CH5" s="47" t="s">
        <v>94</v>
      </c>
      <c r="CI5" s="47" t="s">
        <v>95</v>
      </c>
      <c r="CJ5" s="47" t="s">
        <v>96</v>
      </c>
      <c r="CK5" s="47" t="s">
        <v>97</v>
      </c>
      <c r="CL5" s="47" t="s">
        <v>98</v>
      </c>
      <c r="CM5" s="149"/>
      <c r="CN5" s="149"/>
      <c r="CO5" s="47" t="s">
        <v>105</v>
      </c>
      <c r="CP5" s="47" t="s">
        <v>99</v>
      </c>
      <c r="CQ5" s="47" t="s">
        <v>106</v>
      </c>
      <c r="CR5" s="47" t="s">
        <v>102</v>
      </c>
      <c r="CS5" s="47" t="s">
        <v>101</v>
      </c>
      <c r="CT5" s="47" t="s">
        <v>93</v>
      </c>
      <c r="CU5" s="47" t="s">
        <v>94</v>
      </c>
      <c r="CV5" s="47" t="s">
        <v>95</v>
      </c>
      <c r="CW5" s="47" t="s">
        <v>96</v>
      </c>
      <c r="CX5" s="47" t="s">
        <v>97</v>
      </c>
      <c r="CY5" s="47" t="s">
        <v>98</v>
      </c>
      <c r="CZ5" s="47" t="s">
        <v>88</v>
      </c>
      <c r="DA5" s="47" t="s">
        <v>99</v>
      </c>
      <c r="DB5" s="47" t="s">
        <v>90</v>
      </c>
      <c r="DC5" s="47" t="s">
        <v>102</v>
      </c>
      <c r="DD5" s="47" t="s">
        <v>101</v>
      </c>
      <c r="DE5" s="47" t="s">
        <v>93</v>
      </c>
      <c r="DF5" s="47" t="s">
        <v>94</v>
      </c>
      <c r="DG5" s="47" t="s">
        <v>95</v>
      </c>
      <c r="DH5" s="47" t="s">
        <v>96</v>
      </c>
      <c r="DI5" s="47" t="s">
        <v>97</v>
      </c>
      <c r="DJ5" s="47" t="s">
        <v>35</v>
      </c>
      <c r="DK5" s="47" t="s">
        <v>105</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107</v>
      </c>
      <c r="B6" s="48">
        <f>B8</f>
        <v>2021</v>
      </c>
      <c r="C6" s="48">
        <f t="shared" ref="C6:X6" si="1">C8</f>
        <v>122254</v>
      </c>
      <c r="D6" s="48">
        <f t="shared" si="1"/>
        <v>47</v>
      </c>
      <c r="E6" s="48">
        <f t="shared" si="1"/>
        <v>14</v>
      </c>
      <c r="F6" s="48">
        <f t="shared" si="1"/>
        <v>0</v>
      </c>
      <c r="G6" s="48">
        <f t="shared" si="1"/>
        <v>1</v>
      </c>
      <c r="H6" s="48" t="str">
        <f>SUBSTITUTE(H8,"　","")</f>
        <v>千葉県君津市</v>
      </c>
      <c r="I6" s="48" t="str">
        <f t="shared" si="1"/>
        <v>坂田駐車場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43</v>
      </c>
      <c r="S6" s="50" t="str">
        <f t="shared" si="1"/>
        <v>駅</v>
      </c>
      <c r="T6" s="50" t="str">
        <f t="shared" si="1"/>
        <v>無</v>
      </c>
      <c r="U6" s="51">
        <f t="shared" si="1"/>
        <v>7429</v>
      </c>
      <c r="V6" s="51">
        <f t="shared" si="1"/>
        <v>250</v>
      </c>
      <c r="W6" s="51">
        <f t="shared" si="1"/>
        <v>100</v>
      </c>
      <c r="X6" s="50" t="str">
        <f t="shared" si="1"/>
        <v>利用料金制</v>
      </c>
      <c r="Y6" s="52">
        <f>IF(Y8="-",NA(),Y8)</f>
        <v>381.9</v>
      </c>
      <c r="Z6" s="52">
        <f t="shared" ref="Z6:AH6" si="2">IF(Z8="-",NA(),Z8)</f>
        <v>384.5</v>
      </c>
      <c r="AA6" s="52">
        <f t="shared" si="2"/>
        <v>1642.3</v>
      </c>
      <c r="AB6" s="52">
        <f t="shared" si="2"/>
        <v>147.30000000000001</v>
      </c>
      <c r="AC6" s="52">
        <f t="shared" si="2"/>
        <v>153.69999999999999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73.8</v>
      </c>
      <c r="BG6" s="52">
        <f t="shared" ref="BG6:BO6" si="5">IF(BG8="-",NA(),BG8)</f>
        <v>74</v>
      </c>
      <c r="BH6" s="52">
        <f t="shared" si="5"/>
        <v>94</v>
      </c>
      <c r="BI6" s="52">
        <f t="shared" si="5"/>
        <v>0.5</v>
      </c>
      <c r="BJ6" s="52">
        <f t="shared" si="5"/>
        <v>34.9</v>
      </c>
      <c r="BK6" s="52">
        <f t="shared" si="5"/>
        <v>38.299999999999997</v>
      </c>
      <c r="BL6" s="52">
        <f t="shared" si="5"/>
        <v>30.4</v>
      </c>
      <c r="BM6" s="52">
        <f t="shared" si="5"/>
        <v>33.6</v>
      </c>
      <c r="BN6" s="52">
        <f t="shared" si="5"/>
        <v>-122.5</v>
      </c>
      <c r="BO6" s="52">
        <f t="shared" si="5"/>
        <v>8.5</v>
      </c>
      <c r="BP6" s="49" t="str">
        <f>IF(BP8="-","",IF(BP8="-","【-】","【"&amp;SUBSTITUTE(TEXT(BP8,"#,##0.0"),"-","△")&amp;"】"))</f>
        <v>【0.8】</v>
      </c>
      <c r="BQ6" s="53">
        <f>IF(BQ8="-",NA(),BQ8)</f>
        <v>21526</v>
      </c>
      <c r="BR6" s="53">
        <f t="shared" ref="BR6:BZ6" si="6">IF(BR8="-",NA(),BR8)</f>
        <v>21900</v>
      </c>
      <c r="BS6" s="53">
        <f t="shared" si="6"/>
        <v>21531</v>
      </c>
      <c r="BT6" s="53">
        <f t="shared" si="6"/>
        <v>9830</v>
      </c>
      <c r="BU6" s="53">
        <f t="shared" si="6"/>
        <v>10436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108</v>
      </c>
      <c r="CM6" s="51">
        <f t="shared" ref="CM6:CN6" si="7">CM8</f>
        <v>289742</v>
      </c>
      <c r="CN6" s="51">
        <f t="shared" si="7"/>
        <v>18100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88.8</v>
      </c>
      <c r="DL6" s="52">
        <f t="shared" ref="DL6:DT6" si="9">IF(DL8="-",NA(),DL8)</f>
        <v>89.2</v>
      </c>
      <c r="DM6" s="52">
        <f t="shared" si="9"/>
        <v>83.6</v>
      </c>
      <c r="DN6" s="52">
        <f t="shared" si="9"/>
        <v>61.2</v>
      </c>
      <c r="DO6" s="52">
        <f t="shared" si="9"/>
        <v>59.2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109</v>
      </c>
      <c r="B7" s="48">
        <f t="shared" ref="B7:X7" si="10">B8</f>
        <v>2021</v>
      </c>
      <c r="C7" s="48">
        <f t="shared" si="10"/>
        <v>122254</v>
      </c>
      <c r="D7" s="48">
        <f t="shared" si="10"/>
        <v>47</v>
      </c>
      <c r="E7" s="48">
        <f t="shared" si="10"/>
        <v>14</v>
      </c>
      <c r="F7" s="48">
        <f t="shared" si="10"/>
        <v>0</v>
      </c>
      <c r="G7" s="48">
        <f t="shared" si="10"/>
        <v>1</v>
      </c>
      <c r="H7" s="48" t="str">
        <f t="shared" si="10"/>
        <v>千葉県　君津市</v>
      </c>
      <c r="I7" s="48" t="str">
        <f t="shared" si="10"/>
        <v>坂田駐車場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43</v>
      </c>
      <c r="S7" s="50" t="str">
        <f t="shared" si="10"/>
        <v>駅</v>
      </c>
      <c r="T7" s="50" t="str">
        <f t="shared" si="10"/>
        <v>無</v>
      </c>
      <c r="U7" s="51">
        <f t="shared" si="10"/>
        <v>7429</v>
      </c>
      <c r="V7" s="51">
        <f t="shared" si="10"/>
        <v>250</v>
      </c>
      <c r="W7" s="51">
        <f t="shared" si="10"/>
        <v>100</v>
      </c>
      <c r="X7" s="50" t="str">
        <f t="shared" si="10"/>
        <v>利用料金制</v>
      </c>
      <c r="Y7" s="52">
        <f>Y8</f>
        <v>381.9</v>
      </c>
      <c r="Z7" s="52">
        <f t="shared" ref="Z7:AH7" si="11">Z8</f>
        <v>384.5</v>
      </c>
      <c r="AA7" s="52">
        <f t="shared" si="11"/>
        <v>1642.3</v>
      </c>
      <c r="AB7" s="52">
        <f t="shared" si="11"/>
        <v>147.30000000000001</v>
      </c>
      <c r="AC7" s="52">
        <f t="shared" si="11"/>
        <v>153.69999999999999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73.8</v>
      </c>
      <c r="BG7" s="52">
        <f t="shared" ref="BG7:BO7" si="14">BG8</f>
        <v>74</v>
      </c>
      <c r="BH7" s="52">
        <f t="shared" si="14"/>
        <v>94</v>
      </c>
      <c r="BI7" s="52">
        <f t="shared" si="14"/>
        <v>0.5</v>
      </c>
      <c r="BJ7" s="52">
        <f t="shared" si="14"/>
        <v>34.9</v>
      </c>
      <c r="BK7" s="52">
        <f t="shared" si="14"/>
        <v>38.299999999999997</v>
      </c>
      <c r="BL7" s="52">
        <f t="shared" si="14"/>
        <v>30.4</v>
      </c>
      <c r="BM7" s="52">
        <f t="shared" si="14"/>
        <v>33.6</v>
      </c>
      <c r="BN7" s="52">
        <f t="shared" si="14"/>
        <v>-122.5</v>
      </c>
      <c r="BO7" s="52">
        <f t="shared" si="14"/>
        <v>8.5</v>
      </c>
      <c r="BP7" s="49"/>
      <c r="BQ7" s="53">
        <f>BQ8</f>
        <v>21526</v>
      </c>
      <c r="BR7" s="53">
        <f t="shared" ref="BR7:BZ7" si="15">BR8</f>
        <v>21900</v>
      </c>
      <c r="BS7" s="53">
        <f t="shared" si="15"/>
        <v>21531</v>
      </c>
      <c r="BT7" s="53">
        <f t="shared" si="15"/>
        <v>9830</v>
      </c>
      <c r="BU7" s="53">
        <f t="shared" si="15"/>
        <v>10436</v>
      </c>
      <c r="BV7" s="53">
        <f t="shared" si="15"/>
        <v>7814</v>
      </c>
      <c r="BW7" s="53">
        <f t="shared" si="15"/>
        <v>8183</v>
      </c>
      <c r="BX7" s="53">
        <f t="shared" si="15"/>
        <v>7940</v>
      </c>
      <c r="BY7" s="53">
        <f t="shared" si="15"/>
        <v>2576</v>
      </c>
      <c r="BZ7" s="53">
        <f t="shared" si="15"/>
        <v>4153</v>
      </c>
      <c r="CA7" s="51"/>
      <c r="CB7" s="52" t="s">
        <v>110</v>
      </c>
      <c r="CC7" s="52" t="s">
        <v>110</v>
      </c>
      <c r="CD7" s="52" t="s">
        <v>110</v>
      </c>
      <c r="CE7" s="52" t="s">
        <v>110</v>
      </c>
      <c r="CF7" s="52" t="s">
        <v>110</v>
      </c>
      <c r="CG7" s="52" t="s">
        <v>110</v>
      </c>
      <c r="CH7" s="52" t="s">
        <v>110</v>
      </c>
      <c r="CI7" s="52" t="s">
        <v>110</v>
      </c>
      <c r="CJ7" s="52" t="s">
        <v>110</v>
      </c>
      <c r="CK7" s="52" t="s">
        <v>108</v>
      </c>
      <c r="CL7" s="49"/>
      <c r="CM7" s="51">
        <f>CM8</f>
        <v>289742</v>
      </c>
      <c r="CN7" s="51">
        <f>CN8</f>
        <v>18100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88.8</v>
      </c>
      <c r="DL7" s="52">
        <f t="shared" ref="DL7:DT7" si="17">DL8</f>
        <v>89.2</v>
      </c>
      <c r="DM7" s="52">
        <f t="shared" si="17"/>
        <v>83.6</v>
      </c>
      <c r="DN7" s="52">
        <f t="shared" si="17"/>
        <v>61.2</v>
      </c>
      <c r="DO7" s="52">
        <f t="shared" si="17"/>
        <v>59.2</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122254</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43</v>
      </c>
      <c r="S8" s="57" t="s">
        <v>121</v>
      </c>
      <c r="T8" s="57" t="s">
        <v>122</v>
      </c>
      <c r="U8" s="58">
        <v>7429</v>
      </c>
      <c r="V8" s="58">
        <v>250</v>
      </c>
      <c r="W8" s="58">
        <v>100</v>
      </c>
      <c r="X8" s="57" t="s">
        <v>123</v>
      </c>
      <c r="Y8" s="59">
        <v>381.9</v>
      </c>
      <c r="Z8" s="59">
        <v>384.5</v>
      </c>
      <c r="AA8" s="59">
        <v>1642.3</v>
      </c>
      <c r="AB8" s="59">
        <v>147.30000000000001</v>
      </c>
      <c r="AC8" s="59">
        <v>153.69999999999999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73.8</v>
      </c>
      <c r="BG8" s="59">
        <v>74</v>
      </c>
      <c r="BH8" s="59">
        <v>94</v>
      </c>
      <c r="BI8" s="59">
        <v>0.5</v>
      </c>
      <c r="BJ8" s="59">
        <v>34.9</v>
      </c>
      <c r="BK8" s="59">
        <v>38.299999999999997</v>
      </c>
      <c r="BL8" s="59">
        <v>30.4</v>
      </c>
      <c r="BM8" s="59">
        <v>33.6</v>
      </c>
      <c r="BN8" s="59">
        <v>-122.5</v>
      </c>
      <c r="BO8" s="59">
        <v>8.5</v>
      </c>
      <c r="BP8" s="56">
        <v>0.8</v>
      </c>
      <c r="BQ8" s="60">
        <v>21526</v>
      </c>
      <c r="BR8" s="60">
        <v>21900</v>
      </c>
      <c r="BS8" s="60">
        <v>21531</v>
      </c>
      <c r="BT8" s="61">
        <v>9830</v>
      </c>
      <c r="BU8" s="61">
        <v>10436</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289742</v>
      </c>
      <c r="CN8" s="58">
        <v>18100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88.8</v>
      </c>
      <c r="DL8" s="59">
        <v>89.2</v>
      </c>
      <c r="DM8" s="59">
        <v>83.6</v>
      </c>
      <c r="DN8" s="59">
        <v>61.2</v>
      </c>
      <c r="DO8" s="59">
        <v>59.2</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2022-12-09T03:24:58Z</dcterms:created>
  <dcterms:modified xsi:type="dcterms:W3CDTF">2023-01-11T06:16:07Z</dcterms:modified>
  <cp:category/>
</cp:coreProperties>
</file>