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7997F35A-4FA9-4A7A-A21D-2D6662E943BC}" xr6:coauthVersionLast="47" xr6:coauthVersionMax="47" xr10:uidLastSave="{00000000-0000-0000-0000-000000000000}"/>
  <workbookProtection workbookAlgorithmName="SHA-512" workbookHashValue="F3slPUO5rKw7pCBKMMMAEq/HJHleNbgkoC7KJkWBwOtH6SJDc5InJ28oikSoLGsBd5nJRoAhqxw3dfIhGrTbxw==" workbookSaltValue="+juSIz4cgeQiw7gIclVSAw=="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BB10" i="4"/>
  <c r="AT10" i="4"/>
  <c r="B10" i="4"/>
  <c r="BB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<sst xmlns="http://schemas.openxmlformats.org/spreadsheetml/2006/main" count="228" uniqueCount="113">
  <si>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</si>
  <si>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</si>
  <si>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</si>
  <si>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</si>
  <si>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</si>
  <si>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</si>
  <si>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</si>
  <si>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</si>
  <si>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</si>
  <si>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</si>
  <si>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</si>
  <si>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</si>
  <si>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</si>
  <si>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</si>
  <si>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</si>
  <si>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</si>
  <si>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</si>
  <si>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</si>
  <si>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</si>
  <si>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</si>
  <si>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</si>
  <si>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</si>
  <si>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</si>
  <si>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</si>
  <si>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</si>
  <si>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</si>
  <si>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</si>
  <si>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</si>
  <si>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</si>
  <si>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</si>
  <si>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</si>
  <si>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</si>
  <si>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</si>
  <si>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</si>
  <si>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</si>
  <si>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</si>
  <si>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</si>
  <si>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</si>
  <si>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</si>
  <si>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</si>
  <si>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</si>
  <si>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</si>
  <si>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</si>
  <si>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</si>
  <si>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</si>
  <si>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</si>
  <si>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</si>
  <si>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</si>
  <si>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</si>
  <si>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</si>
  <si>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</si>
  <si>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</si>
  <si>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</si>
  <si>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</si>
  <si>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</si>
  <si>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</si>
  <si>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</si>
  <si>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</si>
  <si>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</si>
  <si>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</si>
  <si>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</si>
  <si>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</si>
  <si>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</si>
  <si>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</si>
  <si>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</si>
  <si>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</si>
  <si>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</si>
  <si>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</si>
  <si>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</si>
  <si>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</si>
  <si>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</si>
  <si>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</si>
  <si>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</si>
  <si>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</si>
  <si>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</si>
  <si>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</si>
  <si>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</si>
  <si>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</si>
  <si>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</si>
  <si>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</si>
  <si>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</si>
  <si>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</si>
  <si>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</si>
  <si>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</si>
  <si>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</si>
  <si>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</si>
  <si>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</si>
  <si>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</si>
  <si>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</si>
  <si>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</si>
  <si>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</si>
  <si>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</si>
  <si>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</si>
  <si>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</si>
  <si>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</si>
  <si>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</si>
  <si>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</si>
  <si>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</si>
  <si>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</si>
  <si>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</si>
  <si>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</si>
  <si>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</si>
  <si>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</si>
  <si>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</si>
  <si>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</si>
  <si>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</si>
  <si>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</si>
  <si>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</si>
  <si>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</si>
  <si>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</si>
  <si>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前年度に引き続き、新型コロナウイルスの影響により給水収益が減少した。また、受水費の増加等により、費用が増加した。これらの要因により、経常収支比率は100％を下回っている。今後も施設の大規模更新工事が本格化していることに伴い、企業債残高もさらに増加する予定であるため、経営環境はより一層厳しくなっていくことが明白である。水道事業ビジョン及び水道事業施設更新計画に基づいて計画的に事業運営を行っていくとともに料金の見直し等により経営改善を図っていく必要がある。</t>
    <rPh sb="4" eb="5">
      <t>ヒ</t>
    </rPh>
    <rPh sb="6" eb="7">
      <t>ツヅ</t>
    </rPh>
    <rPh sb="37" eb="39">
      <t>ジュスイ</t>
    </rPh>
    <rPh sb="39" eb="40">
      <t>ヒ</t>
    </rPh>
    <phoneticPr fontId="4"/>
  </si>
  <si>
    <r>
      <t>①経常収支比率
100％を下回っており、収支は赤字となっている。経営改善を図り、赤字の解消に努める。
②累積欠損金比率
令和2年度から欠損金が発生している。今後も厳しい経営状況が続く見込みのため、料金の見直しに着手し、経営改善を図っていく。
③流動比率・④企業債残高対給水収益比率
流動比率は200％を超えており、短期債務の支払能力を十分に有していると言える。しかしながら、企業債残高対給水収益比率は500％を超えており、これは1年間の給水収益の収入額に対して、5倍超の企業債残高となっていることを意味する。引き続き、改修工事等を実施していくための財源として、企業債を借り入れざるを得ないため、資本的収支と損益勘定留保資金とのバランスを見ながら、計画的に企業債の借り入れを行っていく必要がある。
⑤料金回収率・⑥給水原価
受水費や企業債利息、減価償却費が高額であるため、全国平均及び類似団体平均と比較して給水原価が非常に高い状況にある。給水原価が高額であるため、料金回収率は低くなっており、料金の見直しに着手し、経営改善を図っていく。
⑦施設利用率
全国平均及び類似団体平均</t>
    </r>
    <r>
      <rPr>
        <sz val="10.5"/>
        <rFont val="ＭＳ ゴシック"/>
        <family val="3"/>
        <charset val="128"/>
      </rPr>
      <t>を上回ってお</t>
    </r>
    <r>
      <rPr>
        <sz val="10.5"/>
        <color theme="1"/>
        <rFont val="ＭＳ ゴシック"/>
        <family val="3"/>
        <charset val="128"/>
      </rPr>
      <t>り、保有している施設を有効に利用していると言える。
⑧有収率
類似団体平均を上回っているものの、全国平均を下回っている。</t>
    </r>
    <rPh sb="445" eb="447">
      <t>リョウキン</t>
    </rPh>
    <rPh sb="448" eb="450">
      <t>ミナオ</t>
    </rPh>
    <rPh sb="452" eb="454">
      <t>チャクシュ</t>
    </rPh>
    <rPh sb="456" eb="458">
      <t>ケイエイ</t>
    </rPh>
    <rPh sb="458" eb="460">
      <t>カイゼン</t>
    </rPh>
    <rPh sb="461" eb="462">
      <t>ハカ</t>
    </rPh>
    <rPh sb="488" eb="490">
      <t>ウワマワ</t>
    </rPh>
    <phoneticPr fontId="4"/>
  </si>
  <si>
    <r>
      <t>①有形固定資産減価償却率
全国平均及び類似団体平均を下回っている。これは、施設や管路等の更新を計画的に行っているためである。
②管路経年化率・③管路更新率
前年度と比較して、法定耐用年数を経過した管が増加したことから、管路経年化率が上昇している</t>
    </r>
    <r>
      <rPr>
        <sz val="11"/>
        <rFont val="ＭＳ ゴシック"/>
        <family val="3"/>
        <charset val="128"/>
      </rPr>
      <t>が、過去に集中して更新を行ったことから、基幹管路を中心に管路経年化率は低くなっている。
なお、施設の更新や新規の配水管布設を</t>
    </r>
    <r>
      <rPr>
        <sz val="11"/>
        <color theme="1"/>
        <rFont val="ＭＳ ゴシック"/>
        <family val="3"/>
        <charset val="128"/>
      </rPr>
      <t>実施していく中で、管路の更新を進めることは、ここ数年の経営状況から考慮すると困難な状況であることから、管路更新率が低い状況にある。</t>
    </r>
    <rPh sb="78" eb="81">
      <t>ゼンネンド</t>
    </rPh>
    <rPh sb="82" eb="84">
      <t>ヒカク</t>
    </rPh>
    <rPh sb="87" eb="89">
      <t>ホウテイ</t>
    </rPh>
    <rPh sb="89" eb="91">
      <t>タイヨウ</t>
    </rPh>
    <rPh sb="91" eb="93">
      <t>ネンスウ</t>
    </rPh>
    <rPh sb="94" eb="96">
      <t>ケイカ</t>
    </rPh>
    <rPh sb="98" eb="99">
      <t>カン</t>
    </rPh>
    <rPh sb="100" eb="102">
      <t>ゾウカ</t>
    </rPh>
    <rPh sb="109" eb="111">
      <t>カンロ</t>
    </rPh>
    <rPh sb="111" eb="113">
      <t>ケイネン</t>
    </rPh>
    <rPh sb="113" eb="114">
      <t>カ</t>
    </rPh>
    <rPh sb="114" eb="115">
      <t>リツ</t>
    </rPh>
    <rPh sb="116" eb="11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</si>
</sst>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0.11</c:v>
                </c:pt>
                <c:pt idx="1">
                  <c:v>0.04</c:v>
                </c:pt>
                <c:pt idx="2">
                  <c:v>0.08</c:v>
                </c:pt>
                <c:pt idx="3">
                  <c:v>0.12</c:v>
                </c:pt>
                <c:pt idx="4">
                  <c:v>0.11</c:v>
                </c:pt>
              </c:numCache>
            </c:numRef>
          </c:val>
          <c:extLst>
            <c:ext xmlns:c16="http://schemas.microsoft.com/office/drawing/2014/chart" uri="{C3380CC4-5D6E-409C-BE32-E72D297353CC}">
              <c16:uniqueId val="{00000000-0953-44BF-94C3-490770ABB1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953-44BF-94C3-490770ABB1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105.57</c:v>
                </c:pt>
                <c:pt idx="1">
                  <c:v>107.47</c:v>
                </c:pt>
                <c:pt idx="2">
                  <c:v>101.11</c:v>
                </c:pt>
                <c:pt idx="3">
                  <c:v>99</c:v>
                </c:pt>
                <c:pt idx="4">
                  <c:v>94.74</c:v>
                </c:pt>
              </c:numCache>
            </c:numRef>
          </c:val>
          <c:extLst>
            <c:ext xmlns:c16="http://schemas.microsoft.com/office/drawing/2014/chart" uri="{C3380CC4-5D6E-409C-BE32-E72D297353CC}">
              <c16:uniqueId val="{00000000-2829-400A-A093-457CA1827F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829-400A-A093-457CA1827F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41.27</c:v>
                </c:pt>
                <c:pt idx="1">
                  <c:v>42.96</c:v>
                </c:pt>
                <c:pt idx="2">
                  <c:v>42.33</c:v>
                </c:pt>
                <c:pt idx="3">
                  <c:v>44.21</c:v>
                </c:pt>
                <c:pt idx="4">
                  <c:v>45.75</c:v>
                </c:pt>
              </c:numCache>
            </c:numRef>
          </c:val>
          <c:extLst>
            <c:ext xmlns:c16="http://schemas.microsoft.com/office/drawing/2014/chart" uri="{C3380CC4-5D6E-409C-BE32-E72D297353CC}">
              <c16:uniqueId val="{00000000-9131-4E05-AC6E-833E10818F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131-4E05-AC6E-833E10818F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4.57</c:v>
                </c:pt>
                <c:pt idx="1">
                  <c:v>4.13</c:v>
                </c:pt>
                <c:pt idx="2">
                  <c:v>4</c:v>
                </c:pt>
                <c:pt idx="3">
                  <c:v>3.9</c:v>
                </c:pt>
                <c:pt idx="4">
                  <c:v>10.09</c:v>
                </c:pt>
              </c:numCache>
            </c:numRef>
          </c:val>
          <c:extLst>
            <c:ext xmlns:c16="http://schemas.microsoft.com/office/drawing/2014/chart" uri="{C3380CC4-5D6E-409C-BE32-E72D297353CC}">
              <c16:uniqueId val="{00000000-E02D-4C67-BB11-2783F46F62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02D-4C67-BB11-2783F46F62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1.36</c:v>
                </c:pt>
                <c:pt idx="4" formatCode="#,##0.00;&quot;△&quot;#,##0.00;&quot;-&quot;">
                  <c:v>6.68</c:v>
                </c:pt>
              </c:numCache>
            </c:numRef>
          </c:val>
          <c:extLst>
            <c:ext xmlns:c16="http://schemas.microsoft.com/office/drawing/2014/chart" uri="{C3380CC4-5D6E-409C-BE32-E72D297353CC}">
              <c16:uniqueId val="{00000000-A373-473E-9076-8CD0604C72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373-473E-9076-8CD0604C72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354.13</c:v>
                </c:pt>
                <c:pt idx="1">
                  <c:v>316.47000000000003</c:v>
                </c:pt>
                <c:pt idx="2">
                  <c:v>339.94</c:v>
                </c:pt>
                <c:pt idx="3">
                  <c:v>284.49</c:v>
                </c:pt>
                <c:pt idx="4">
                  <c:v>278.20999999999998</c:v>
                </c:pt>
              </c:numCache>
            </c:numRef>
          </c:val>
          <c:extLst>
            <c:ext xmlns:c16="http://schemas.microsoft.com/office/drawing/2014/chart" uri="{C3380CC4-5D6E-409C-BE32-E72D297353CC}">
              <c16:uniqueId val="{00000000-1D34-499F-AECA-7715483CD8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D34-499F-AECA-7715483CD8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565.92999999999995</c:v>
                </c:pt>
                <c:pt idx="1">
                  <c:v>536.37</c:v>
                </c:pt>
                <c:pt idx="2">
                  <c:v>547.99</c:v>
                </c:pt>
                <c:pt idx="3">
                  <c:v>546.62</c:v>
                </c:pt>
                <c:pt idx="4">
                  <c:v>532.02</c:v>
                </c:pt>
              </c:numCache>
            </c:numRef>
          </c:val>
          <c:extLst>
            <c:ext xmlns:c16="http://schemas.microsoft.com/office/drawing/2014/chart" uri="{C3380CC4-5D6E-409C-BE32-E72D297353CC}">
              <c16:uniqueId val="{00000000-FB62-45BD-935C-23B4F842E0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B62-45BD-935C-23B4F842E0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90.99</c:v>
                </c:pt>
                <c:pt idx="1">
                  <c:v>92.72</c:v>
                </c:pt>
                <c:pt idx="2">
                  <c:v>86.76</c:v>
                </c:pt>
                <c:pt idx="3">
                  <c:v>84.28</c:v>
                </c:pt>
                <c:pt idx="4">
                  <c:v>82.56</c:v>
                </c:pt>
              </c:numCache>
            </c:numRef>
          </c:val>
          <c:extLst>
            <c:ext xmlns:c16="http://schemas.microsoft.com/office/drawing/2014/chart" uri="{C3380CC4-5D6E-409C-BE32-E72D297353CC}">
              <c16:uniqueId val="{00000000-CB09-459B-87DC-42709ECD47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B09-459B-87DC-42709ECD47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237.81</c:v>
                </c:pt>
                <c:pt idx="1">
                  <c:v>234.37</c:v>
                </c:pt>
                <c:pt idx="2">
                  <c:v>246.18</c:v>
                </c:pt>
                <c:pt idx="3">
                  <c:v>243.52</c:v>
                </c:pt>
                <c:pt idx="4">
                  <c:v>247.53</c:v>
                </c:pt>
              </c:numCache>
            </c:numRef>
          </c:val>
          <c:extLst>
            <c:ext xmlns:c16="http://schemas.microsoft.com/office/drawing/2014/chart" uri="{C3380CC4-5D6E-409C-BE32-E72D297353CC}">
              <c16:uniqueId val="{00000000-16DE-43CC-946F-B7D96F7E13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16DE-43CC-946F-B7D96F7E13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76.44</c:v>
                </c:pt>
                <c:pt idx="1">
                  <c:v>77.52</c:v>
                </c:pt>
                <c:pt idx="2">
                  <c:v>77.239999999999995</c:v>
                </c:pt>
                <c:pt idx="3">
                  <c:v>78.83</c:v>
                </c:pt>
                <c:pt idx="4">
                  <c:v>62.63</c:v>
                </c:pt>
              </c:numCache>
            </c:numRef>
          </c:val>
          <c:extLst>
            <c:ext xmlns:c16="http://schemas.microsoft.com/office/drawing/2014/chart" uri="{C3380CC4-5D6E-409C-BE32-E72D297353CC}">
              <c16:uniqueId val="{00000000-17BC-4EFE-B9CD-8AA04FD9A0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17BC-4EFE-B9CD-8AA04FD9A0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c:v>
                </c:pt>
                <c:pt idx="1">
                  <c:v>88.56</c:v>
                </c:pt>
                <c:pt idx="2">
                  <c:v>87.84</c:v>
                </c:pt>
                <c:pt idx="3">
                  <c:v>87.45</c:v>
                </c:pt>
                <c:pt idx="4">
                  <c:v>87.82</c:v>
                </c:pt>
              </c:numCache>
            </c:numRef>
          </c:val>
          <c:extLst>
            <c:ext xmlns:c16="http://schemas.microsoft.com/office/drawing/2014/chart" uri="{C3380CC4-5D6E-409C-BE32-E72D297353CC}">
              <c16:uniqueId val="{00000000-59DA-4A4A-AB79-310E3BF880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9DA-4A4A-AB79-310E3BF880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成田市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130318</v>
      </c>
      <c r="AM8" s="45"/>
      <c r="AN8" s="45"/>
      <c r="AO8" s="45"/>
      <c r="AP8" s="45"/>
      <c r="AQ8" s="45"/>
      <c r="AR8" s="45"/>
      <c r="AS8" s="45"/>
      <c r="AT8" s="46">
        <f>データ!$S$6</f>
        <v>213.84</v>
      </c>
      <c r="AU8" s="47"/>
      <c r="AV8" s="47"/>
      <c r="AW8" s="47"/>
      <c r="AX8" s="47"/>
      <c r="AY8" s="47"/>
      <c r="AZ8" s="47"/>
      <c r="BA8" s="47"/>
      <c r="BB8" s="48">
        <f>データ!$T$6</f>
        <v>609.41999999999996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62.52</v>
      </c>
      <c r="J10" s="47"/>
      <c r="K10" s="47"/>
      <c r="L10" s="47"/>
      <c r="M10" s="47"/>
      <c r="N10" s="47"/>
      <c r="O10" s="81"/>
      <c r="P10" s="48">
        <f>データ!$P$6</f>
        <v>58.06</v>
      </c>
      <c r="Q10" s="48"/>
      <c r="R10" s="48"/>
      <c r="S10" s="48"/>
      <c r="T10" s="48"/>
      <c r="U10" s="48"/>
      <c r="V10" s="48"/>
      <c r="W10" s="45">
        <f>データ!$Q$6</f>
        <v>2739</v>
      </c>
      <c r="X10" s="45"/>
      <c r="Y10" s="45"/>
      <c r="Z10" s="45"/>
      <c r="AA10" s="45"/>
      <c r="AB10" s="45"/>
      <c r="AC10" s="45"/>
      <c r="AD10" s="2"/>
      <c r="AE10" s="2"/>
      <c r="AF10" s="2"/>
      <c r="AG10" s="2"/>
      <c r="AH10" s="2"/>
      <c r="AI10" s="2"/>
      <c r="AJ10" s="2"/>
      <c r="AK10" s="2"/>
      <c r="AL10" s="45">
        <f>データ!$U$6</f>
        <v>75594</v>
      </c>
      <c r="AM10" s="45"/>
      <c r="AN10" s="45"/>
      <c r="AO10" s="45"/>
      <c r="AP10" s="45"/>
      <c r="AQ10" s="45"/>
      <c r="AR10" s="45"/>
      <c r="AS10" s="45"/>
      <c r="AT10" s="46">
        <f>データ!$V$6</f>
        <v>26.06</v>
      </c>
      <c r="AU10" s="47"/>
      <c r="AV10" s="47"/>
      <c r="AW10" s="47"/>
      <c r="AX10" s="47"/>
      <c r="AY10" s="47"/>
      <c r="AZ10" s="47"/>
      <c r="BA10" s="47"/>
      <c r="BB10" s="48">
        <f>データ!$W$6</f>
        <v>2900.77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oyt8wr5AMKYmL3pt/ltv+r3aqAYneHSqJOGMZMf5OA2PCkydQWMLy42LmBSQ4K2QMlp81OwcWBCVcmzZECYxw==" saltValue="dI+ZpAPkZtfj3Vus+72K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122114</v>
      </c>
      <c r="D6" s="20">
        <f t="shared" si="3"/>
        <v>46</v>
      </c>
      <c r="E6" s="20">
        <f t="shared" si="3"/>
        <v>1</v>
      </c>
      <c r="F6" s="20">
        <f t="shared" si="3"/>
        <v>0</v>
      </c>
      <c r="G6" s="20">
        <f t="shared" si="3"/>
        <v>1</v>
      </c>
      <c r="H6" s="20" t="str">
        <f t="shared" si="3"/>
        <v>千葉県　成田市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62.52</v>
      </c>
      <c r="P6" s="21">
        <f t="shared" si="3"/>
        <v>58.06</v>
      </c>
      <c r="Q6" s="21">
        <f t="shared" si="3"/>
        <v>2739</v>
      </c>
      <c r="R6" s="21">
        <f t="shared" si="3"/>
        <v>130318</v>
      </c>
      <c r="S6" s="21">
        <f t="shared" si="3"/>
        <v>213.84</v>
      </c>
      <c r="T6" s="21">
        <f t="shared" si="3"/>
        <v>609.41999999999996</v>
      </c>
      <c r="U6" s="21">
        <f t="shared" si="3"/>
        <v>75594</v>
      </c>
      <c r="V6" s="21">
        <f t="shared" si="3"/>
        <v>26.06</v>
      </c>
      <c r="W6" s="21">
        <f t="shared" si="3"/>
        <v>2900.77</v>
      </c>
      <c r="X6" s="22">
        <f>IF(X7="",NA(),X7)</f>
        <v>105.57</v>
      </c>
      <c r="Y6" s="22">
        <f t="shared" ref="Y6:AG6" si="4">IF(Y7="",NA(),Y7)</f>
        <v>107.47</v>
      </c>
      <c r="Z6" s="22">
        <f t="shared" si="4"/>
        <v>101.11</v>
      </c>
      <c r="AA6" s="22">
        <f t="shared" si="4"/>
        <v>99</v>
      </c>
      <c r="AB6" s="22">
        <f t="shared" si="4"/>
        <v>94.74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2">
        <f t="shared" si="5"/>
        <v>1.36</v>
      </c>
      <c r="AM6" s="22">
        <f t="shared" si="5"/>
        <v>6.68</v>
      </c>
      <c r="AN6" s="22">
        <f t="shared" si="5"/>
        <v>1</v>
      </c>
      <c r="AO6" s="22">
        <f t="shared" si="5"/>
        <v>1.03</v>
      </c>
      <c r="AP6" s="22">
        <f t="shared" si="5"/>
        <v>0.78</v>
      </c>
      <c r="AQ6" s="22">
        <f t="shared" si="5"/>
        <v>0.92</v>
      </c>
      <c r="AR6" s="22">
        <f t="shared" si="5"/>
        <v>0.87</v>
      </c>
      <c r="AS6" s="21" t="str">
        <f>IF(AS7="","",IF(AS7="-","【-】","【"&amp;SUBSTITUTE(TEXT(AS7,"#,##0.00"),"-","△")&amp;"】"))</f>
        <v>【1.30】</v>
      </c>
      <c r="AT6" s="22">
        <f>IF(AT7="",NA(),AT7)</f>
        <v>354.13</v>
      </c>
      <c r="AU6" s="22">
        <f t="shared" ref="AU6:BC6" si="6">IF(AU7="",NA(),AU7)</f>
        <v>316.47000000000003</v>
      </c>
      <c r="AV6" s="22">
        <f t="shared" si="6"/>
        <v>339.94</v>
      </c>
      <c r="AW6" s="22">
        <f t="shared" si="6"/>
        <v>284.49</v>
      </c>
      <c r="AX6" s="22">
        <f t="shared" si="6"/>
        <v>278.20999999999998</v>
      </c>
      <c r="AY6" s="22">
        <f t="shared" si="6"/>
        <v>355.5</v>
      </c>
      <c r="AZ6" s="22">
        <f t="shared" si="6"/>
        <v>349.83</v>
      </c>
      <c r="BA6" s="22">
        <f t="shared" si="6"/>
        <v>360.86</v>
      </c>
      <c r="BB6" s="22">
        <f t="shared" si="6"/>
        <v>350.79</v>
      </c>
      <c r="BC6" s="22">
        <f t="shared" si="6"/>
        <v>354.57</v>
      </c>
      <c r="BD6" s="21" t="str">
        <f>IF(BD7="","",IF(BD7="-","【-】","【"&amp;SUBSTITUTE(TEXT(BD7,"#,##0.00"),"-","△")&amp;"】"))</f>
        <v>【261.51】</v>
      </c>
      <c r="BE6" s="22">
        <f>IF(BE7="",NA(),BE7)</f>
        <v>565.92999999999995</v>
      </c>
      <c r="BF6" s="22">
        <f t="shared" ref="BF6:BN6" si="7">IF(BF7="",NA(),BF7)</f>
        <v>536.37</v>
      </c>
      <c r="BG6" s="22">
        <f t="shared" si="7"/>
        <v>547.99</v>
      </c>
      <c r="BH6" s="22">
        <f t="shared" si="7"/>
        <v>546.62</v>
      </c>
      <c r="BI6" s="22">
        <f t="shared" si="7"/>
        <v>532.02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90.99</v>
      </c>
      <c r="BQ6" s="22">
        <f t="shared" ref="BQ6:BY6" si="8">IF(BQ7="",NA(),BQ7)</f>
        <v>92.72</v>
      </c>
      <c r="BR6" s="22">
        <f t="shared" si="8"/>
        <v>86.76</v>
      </c>
      <c r="BS6" s="22">
        <f t="shared" si="8"/>
        <v>84.28</v>
      </c>
      <c r="BT6" s="22">
        <f t="shared" si="8"/>
        <v>82.56</v>
      </c>
      <c r="BU6" s="22">
        <f t="shared" si="8"/>
        <v>104.57</v>
      </c>
      <c r="BV6" s="22">
        <f t="shared" si="8"/>
        <v>103.54</v>
      </c>
      <c r="BW6" s="22">
        <f t="shared" si="8"/>
        <v>103.32</v>
      </c>
      <c r="BX6" s="22">
        <f t="shared" si="8"/>
        <v>100.85</v>
      </c>
      <c r="BY6" s="22">
        <f t="shared" si="8"/>
        <v>103.79</v>
      </c>
      <c r="BZ6" s="21" t="str">
        <f>IF(BZ7="","",IF(BZ7="-","【-】","【"&amp;SUBSTITUTE(TEXT(BZ7,"#,##0.00"),"-","△")&amp;"】"))</f>
        <v>【102.35】</v>
      </c>
      <c r="CA6" s="22">
        <f>IF(CA7="",NA(),CA7)</f>
        <v>237.81</v>
      </c>
      <c r="CB6" s="22">
        <f t="shared" ref="CB6:CJ6" si="9">IF(CB7="",NA(),CB7)</f>
        <v>234.37</v>
      </c>
      <c r="CC6" s="22">
        <f t="shared" si="9"/>
        <v>246.18</v>
      </c>
      <c r="CD6" s="22">
        <f t="shared" si="9"/>
        <v>243.52</v>
      </c>
      <c r="CE6" s="22">
        <f t="shared" si="9"/>
        <v>247.53</v>
      </c>
      <c r="CF6" s="22">
        <f t="shared" si="9"/>
        <v>165.47</v>
      </c>
      <c r="CG6" s="22">
        <f t="shared" si="9"/>
        <v>167.46</v>
      </c>
      <c r="CH6" s="22">
        <f t="shared" si="9"/>
        <v>168.56</v>
      </c>
      <c r="CI6" s="22">
        <f t="shared" si="9"/>
        <v>167.1</v>
      </c>
      <c r="CJ6" s="22">
        <f t="shared" si="9"/>
        <v>167.86</v>
      </c>
      <c r="CK6" s="21" t="str">
        <f>IF(CK7="","",IF(CK7="-","【-】","【"&amp;SUBSTITUTE(TEXT(CK7,"#,##0.00"),"-","△")&amp;"】"))</f>
        <v>【167.74】</v>
      </c>
      <c r="CL6" s="22">
        <f>IF(CL7="",NA(),CL7)</f>
        <v>76.44</v>
      </c>
      <c r="CM6" s="22">
        <f t="shared" ref="CM6:CU6" si="10">IF(CM7="",NA(),CM7)</f>
        <v>77.52</v>
      </c>
      <c r="CN6" s="22">
        <f t="shared" si="10"/>
        <v>77.239999999999995</v>
      </c>
      <c r="CO6" s="22">
        <f t="shared" si="10"/>
        <v>78.83</v>
      </c>
      <c r="CP6" s="22">
        <f t="shared" si="10"/>
        <v>62.63</v>
      </c>
      <c r="CQ6" s="22">
        <f t="shared" si="10"/>
        <v>59.74</v>
      </c>
      <c r="CR6" s="22">
        <f t="shared" si="10"/>
        <v>59.46</v>
      </c>
      <c r="CS6" s="22">
        <f t="shared" si="10"/>
        <v>59.51</v>
      </c>
      <c r="CT6" s="22">
        <f t="shared" si="10"/>
        <v>59.91</v>
      </c>
      <c r="CU6" s="22">
        <f t="shared" si="10"/>
        <v>59.4</v>
      </c>
      <c r="CV6" s="21" t="str">
        <f>IF(CV7="","",IF(CV7="-","【-】","【"&amp;SUBSTITUTE(TEXT(CV7,"#,##0.00"),"-","△")&amp;"】"))</f>
        <v>【60.29】</v>
      </c>
      <c r="CW6" s="22">
        <f>IF(CW7="",NA(),CW7)</f>
        <v>88.4</v>
      </c>
      <c r="CX6" s="22">
        <f t="shared" ref="CX6:DF6" si="11">IF(CX7="",NA(),CX7)</f>
        <v>88.56</v>
      </c>
      <c r="CY6" s="22">
        <f t="shared" si="11"/>
        <v>87.84</v>
      </c>
      <c r="CZ6" s="22">
        <f t="shared" si="11"/>
        <v>87.45</v>
      </c>
      <c r="DA6" s="22">
        <f t="shared" si="11"/>
        <v>87.82</v>
      </c>
      <c r="DB6" s="22">
        <f t="shared" si="11"/>
        <v>87.28</v>
      </c>
      <c r="DC6" s="22">
        <f t="shared" si="11"/>
        <v>87.41</v>
      </c>
      <c r="DD6" s="22">
        <f t="shared" si="11"/>
        <v>87.08</v>
      </c>
      <c r="DE6" s="22">
        <f t="shared" si="11"/>
        <v>87.26</v>
      </c>
      <c r="DF6" s="22">
        <f t="shared" si="11"/>
        <v>87.57</v>
      </c>
      <c r="DG6" s="21" t="str">
        <f>IF(DG7="","",IF(DG7="-","【-】","【"&amp;SUBSTITUTE(TEXT(DG7,"#,##0.00"),"-","△")&amp;"】"))</f>
        <v>【90.12】</v>
      </c>
      <c r="DH6" s="22">
        <f>IF(DH7="",NA(),DH7)</f>
        <v>41.27</v>
      </c>
      <c r="DI6" s="22">
        <f t="shared" ref="DI6:DQ6" si="12">IF(DI7="",NA(),DI7)</f>
        <v>42.96</v>
      </c>
      <c r="DJ6" s="22">
        <f t="shared" si="12"/>
        <v>42.33</v>
      </c>
      <c r="DK6" s="22">
        <f t="shared" si="12"/>
        <v>44.21</v>
      </c>
      <c r="DL6" s="22">
        <f t="shared" si="12"/>
        <v>45.75</v>
      </c>
      <c r="DM6" s="22">
        <f t="shared" si="12"/>
        <v>46.94</v>
      </c>
      <c r="DN6" s="22">
        <f t="shared" si="12"/>
        <v>47.62</v>
      </c>
      <c r="DO6" s="22">
        <f t="shared" si="12"/>
        <v>48.55</v>
      </c>
      <c r="DP6" s="22">
        <f t="shared" si="12"/>
        <v>49.2</v>
      </c>
      <c r="DQ6" s="22">
        <f t="shared" si="12"/>
        <v>50.01</v>
      </c>
      <c r="DR6" s="21" t="str">
        <f>IF(DR7="","",IF(DR7="-","【-】","【"&amp;SUBSTITUTE(TEXT(DR7,"#,##0.00"),"-","△")&amp;"】"))</f>
        <v>【50.88】</v>
      </c>
      <c r="DS6" s="22">
        <f>IF(DS7="",NA(),DS7)</f>
        <v>4.57</v>
      </c>
      <c r="DT6" s="22">
        <f t="shared" ref="DT6:EB6" si="13">IF(DT7="",NA(),DT7)</f>
        <v>4.13</v>
      </c>
      <c r="DU6" s="22">
        <f t="shared" si="13"/>
        <v>4</v>
      </c>
      <c r="DV6" s="22">
        <f t="shared" si="13"/>
        <v>3.9</v>
      </c>
      <c r="DW6" s="22">
        <f t="shared" si="13"/>
        <v>10.09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0.11</v>
      </c>
      <c r="EE6" s="22">
        <f t="shared" ref="EE6:EM6" si="14">IF(EE7="",NA(),EE7)</f>
        <v>0.04</v>
      </c>
      <c r="EF6" s="22">
        <f t="shared" si="14"/>
        <v>0.08</v>
      </c>
      <c r="EG6" s="22">
        <f t="shared" si="14"/>
        <v>0.12</v>
      </c>
      <c r="EH6" s="22">
        <f t="shared" si="14"/>
        <v>0.11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122114</v>
      </c>
      <c r="D7" s="24">
        <v>46</v>
      </c>
      <c r="E7" s="24">
        <v>1</v>
      </c>
      <c r="F7" s="24">
        <v>0</v>
      </c>
      <c r="G7" s="24">
        <v>1</v>
      </c>
      <c r="H7" s="24" t="s">
        <v>93</v>
      </c>
      <c r="I7" s="24" t="s">
        <v>94</v>
      </c>
      <c r="J7" s="24" t="s">
        <v>95</v>
      </c>
      <c r="K7" s="24" t="s">
        <v>96</v>
      </c>
      <c r="L7" s="24" t="s">
        <v>97</v>
      </c>
      <c r="M7" s="24" t="s">
        <v>98</v>
      </c>
      <c r="N7" s="25" t="s">
        <v>99</v>
      </c>
      <c r="O7" s="25">
        <v>62.52</v>
      </c>
      <c r="P7" s="25">
        <v>58.06</v>
      </c>
      <c r="Q7" s="25">
        <v>2739</v>
      </c>
      <c r="R7" s="25">
        <v>130318</v>
      </c>
      <c r="S7" s="25">
        <v>213.84</v>
      </c>
      <c r="T7" s="25">
        <v>609.41999999999996</v>
      </c>
      <c r="U7" s="25">
        <v>75594</v>
      </c>
      <c r="V7" s="25">
        <v>26.06</v>
      </c>
      <c r="W7" s="25">
        <v>2900.77</v>
      </c>
      <c r="X7" s="25">
        <v>105.57</v>
      </c>
      <c r="Y7" s="25">
        <v>107.47</v>
      </c>
      <c r="Z7" s="25">
        <v>101.11</v>
      </c>
      <c r="AA7" s="25">
        <v>99</v>
      </c>
      <c r="AB7" s="25">
        <v>94.74</v>
      </c>
      <c r="AC7" s="25">
        <v>112.15</v>
      </c>
      <c r="AD7" s="25">
        <v>111.44</v>
      </c>
      <c r="AE7" s="25">
        <v>111.17</v>
      </c>
      <c r="AF7" s="25">
        <v>110.91</v>
      </c>
      <c r="AG7" s="25">
        <v>111.49</v>
      </c>
      <c r="AH7" s="25">
        <v>111.39</v>
      </c>
      <c r="AI7" s="25">
        <v>0</v>
      </c>
      <c r="AJ7" s="25">
        <v>0</v>
      </c>
      <c r="AK7" s="25">
        <v>0</v>
      </c>
      <c r="AL7" s="25">
        <v>1.36</v>
      </c>
      <c r="AM7" s="25">
        <v>6.68</v>
      </c>
      <c r="AN7" s="25">
        <v>1</v>
      </c>
      <c r="AO7" s="25">
        <v>1.03</v>
      </c>
      <c r="AP7" s="25">
        <v>0.78</v>
      </c>
      <c r="AQ7" s="25">
        <v>0.92</v>
      </c>
      <c r="AR7" s="25">
        <v>0.87</v>
      </c>
      <c r="AS7" s="25">
        <v>1.3</v>
      </c>
      <c r="AT7" s="25">
        <v>354.13</v>
      </c>
      <c r="AU7" s="25">
        <v>316.47000000000003</v>
      </c>
      <c r="AV7" s="25">
        <v>339.94</v>
      </c>
      <c r="AW7" s="25">
        <v>284.49</v>
      </c>
      <c r="AX7" s="25">
        <v>278.20999999999998</v>
      </c>
      <c r="AY7" s="25">
        <v>355.5</v>
      </c>
      <c r="AZ7" s="25">
        <v>349.83</v>
      </c>
      <c r="BA7" s="25">
        <v>360.86</v>
      </c>
      <c r="BB7" s="25">
        <v>350.79</v>
      </c>
      <c r="BC7" s="25">
        <v>354.57</v>
      </c>
      <c r="BD7" s="25">
        <v>261.51</v>
      </c>
      <c r="BE7" s="25">
        <v>565.92999999999995</v>
      </c>
      <c r="BF7" s="25">
        <v>536.37</v>
      </c>
      <c r="BG7" s="25">
        <v>547.99</v>
      </c>
      <c r="BH7" s="25">
        <v>546.62</v>
      </c>
      <c r="BI7" s="25">
        <v>532.02</v>
      </c>
      <c r="BJ7" s="25">
        <v>312.58</v>
      </c>
      <c r="BK7" s="25">
        <v>314.87</v>
      </c>
      <c r="BL7" s="25">
        <v>309.27999999999997</v>
      </c>
      <c r="BM7" s="25">
        <v>322.92</v>
      </c>
      <c r="BN7" s="25">
        <v>303.45999999999998</v>
      </c>
      <c r="BO7" s="25">
        <v>265.16000000000003</v>
      </c>
      <c r="BP7" s="25">
        <v>90.99</v>
      </c>
      <c r="BQ7" s="25">
        <v>92.72</v>
      </c>
      <c r="BR7" s="25">
        <v>86.76</v>
      </c>
      <c r="BS7" s="25">
        <v>84.28</v>
      </c>
      <c r="BT7" s="25">
        <v>82.56</v>
      </c>
      <c r="BU7" s="25">
        <v>104.57</v>
      </c>
      <c r="BV7" s="25">
        <v>103.54</v>
      </c>
      <c r="BW7" s="25">
        <v>103.32</v>
      </c>
      <c r="BX7" s="25">
        <v>100.85</v>
      </c>
      <c r="BY7" s="25">
        <v>103.79</v>
      </c>
      <c r="BZ7" s="25">
        <v>102.35</v>
      </c>
      <c r="CA7" s="25">
        <v>237.81</v>
      </c>
      <c r="CB7" s="25">
        <v>234.37</v>
      </c>
      <c r="CC7" s="25">
        <v>246.18</v>
      </c>
      <c r="CD7" s="25">
        <v>243.52</v>
      </c>
      <c r="CE7" s="25">
        <v>247.53</v>
      </c>
      <c r="CF7" s="25">
        <v>165.47</v>
      </c>
      <c r="CG7" s="25">
        <v>167.46</v>
      </c>
      <c r="CH7" s="25">
        <v>168.56</v>
      </c>
      <c r="CI7" s="25">
        <v>167.1</v>
      </c>
      <c r="CJ7" s="25">
        <v>167.86</v>
      </c>
      <c r="CK7" s="25">
        <v>167.74</v>
      </c>
      <c r="CL7" s="25">
        <v>76.44</v>
      </c>
      <c r="CM7" s="25">
        <v>77.52</v>
      </c>
      <c r="CN7" s="25">
        <v>77.239999999999995</v>
      </c>
      <c r="CO7" s="25">
        <v>78.83</v>
      </c>
      <c r="CP7" s="25">
        <v>62.63</v>
      </c>
      <c r="CQ7" s="25">
        <v>59.74</v>
      </c>
      <c r="CR7" s="25">
        <v>59.46</v>
      </c>
      <c r="CS7" s="25">
        <v>59.51</v>
      </c>
      <c r="CT7" s="25">
        <v>59.91</v>
      </c>
      <c r="CU7" s="25">
        <v>59.4</v>
      </c>
      <c r="CV7" s="25">
        <v>60.29</v>
      </c>
      <c r="CW7" s="25">
        <v>88.4</v>
      </c>
      <c r="CX7" s="25">
        <v>88.56</v>
      </c>
      <c r="CY7" s="25">
        <v>87.84</v>
      </c>
      <c r="CZ7" s="25">
        <v>87.45</v>
      </c>
      <c r="DA7" s="25">
        <v>87.82</v>
      </c>
      <c r="DB7" s="25">
        <v>87.28</v>
      </c>
      <c r="DC7" s="25">
        <v>87.41</v>
      </c>
      <c r="DD7" s="25">
        <v>87.08</v>
      </c>
      <c r="DE7" s="25">
        <v>87.26</v>
      </c>
      <c r="DF7" s="25">
        <v>87.57</v>
      </c>
      <c r="DG7" s="25">
        <v>90.12</v>
      </c>
      <c r="DH7" s="25">
        <v>41.27</v>
      </c>
      <c r="DI7" s="25">
        <v>42.96</v>
      </c>
      <c r="DJ7" s="25">
        <v>42.33</v>
      </c>
      <c r="DK7" s="25">
        <v>44.21</v>
      </c>
      <c r="DL7" s="25">
        <v>45.75</v>
      </c>
      <c r="DM7" s="25">
        <v>46.94</v>
      </c>
      <c r="DN7" s="25">
        <v>47.62</v>
      </c>
      <c r="DO7" s="25">
        <v>48.55</v>
      </c>
      <c r="DP7" s="25">
        <v>49.2</v>
      </c>
      <c r="DQ7" s="25">
        <v>50.01</v>
      </c>
      <c r="DR7" s="25">
        <v>50.88</v>
      </c>
      <c r="DS7" s="25">
        <v>4.57</v>
      </c>
      <c r="DT7" s="25">
        <v>4.13</v>
      </c>
      <c r="DU7" s="25">
        <v>4</v>
      </c>
      <c r="DV7" s="25">
        <v>3.9</v>
      </c>
      <c r="DW7" s="25">
        <v>10.09</v>
      </c>
      <c r="DX7" s="25">
        <v>14.48</v>
      </c>
      <c r="DY7" s="25">
        <v>16.27</v>
      </c>
      <c r="DZ7" s="25">
        <v>17.11</v>
      </c>
      <c r="EA7" s="25">
        <v>18.329999999999998</v>
      </c>
      <c r="EB7" s="25">
        <v>20.27</v>
      </c>
      <c r="EC7" s="25">
        <v>22.3</v>
      </c>
      <c r="ED7" s="25">
        <v>0.11</v>
      </c>
      <c r="EE7" s="25">
        <v>0.04</v>
      </c>
      <c r="EF7" s="25">
        <v>0.08</v>
      </c>
      <c r="EG7" s="25">
        <v>0.12</v>
      </c>
      <c r="EH7" s="25">
        <v>0.11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2023-02-01T02:17:42Z</cp:lastPrinted>
  <dcterms:created xsi:type="dcterms:W3CDTF">2022-12-01T00:56:11Z</dcterms:created>
  <dcterms:modified xsi:type="dcterms:W3CDTF">2023-02-01T02:18:15Z</dcterms:modified>
  <cp:category/>
</cp:coreProperties>
</file>