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64.115.13\新共有フォルダ\6理財班\３１年度（Ｒ１年度）\07公営企業\06 経営比較分析表\20200109_１月の定例照会\03団体⇒県\171下水道\"/>
    </mc:Choice>
  </mc:AlternateContent>
  <workbookProtection workbookAlgorithmName="SHA-512" workbookHashValue="bMyxCQfeqhr46HGsHTykp/fYTLazFcGBIVT6oWMHlFmTfxEF6Vf6kYuLtCCyANe6l5GBBscqpn2bCSPmtzo1wQ==" workbookSaltValue="SvfHQirLjUUlxtB9TZ/wPw==" workbookSpinCount="100000" lockStructure="1"/>
  <bookViews>
    <workbookView xWindow="930" yWindow="0" windowWidth="15360" windowHeight="7635"/>
  </bookViews>
  <sheets>
    <sheet name="法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F85" i="4" s="1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AL10" i="4" s="1"/>
  <c r="U6" i="5"/>
  <c r="T6" i="5"/>
  <c r="S6" i="5"/>
  <c r="R6" i="5"/>
  <c r="AD10" i="4" s="1"/>
  <c r="Q6" i="5"/>
  <c r="P6" i="5"/>
  <c r="O6" i="5"/>
  <c r="N6" i="5"/>
  <c r="B10" i="4" s="1"/>
  <c r="M6" i="5"/>
  <c r="L6" i="5"/>
  <c r="K6" i="5"/>
  <c r="J6" i="5"/>
  <c r="I8" i="4" s="1"/>
  <c r="I6" i="5"/>
  <c r="H6" i="5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E85" i="4"/>
  <c r="BB10" i="4"/>
  <c r="AT10" i="4"/>
  <c r="W10" i="4"/>
  <c r="P10" i="4"/>
  <c r="I10" i="4"/>
  <c r="BB8" i="4"/>
  <c r="AT8" i="4"/>
  <c r="AL8" i="4"/>
  <c r="AD8" i="4"/>
  <c r="W8" i="4"/>
  <c r="P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<sst xmlns="http://schemas.openxmlformats.org/spreadsheetml/2006/main" count="228" uniqueCount="111">
  <si>
    <t>経営比較分析表（平成30年度決算）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</si>
  <si>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</si>
  <si>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</si>
  <si>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</si>
  <si>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</si>
  <si>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</si>
  <si>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</si>
  <si>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</si>
  <si>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</si>
  <si>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</si>
  <si>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</si>
  <si>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</si>
  <si>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</si>
  <si>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</si>
  <si>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</si>
  <si>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</si>
  <si>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</si>
  <si>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</si>
  <si>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</si>
  <si>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</si>
  <si>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</si>
  <si>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</si>
  <si>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</si>
  <si>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平成30年度全国平均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</si>
  <si>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</si>
  <si>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</si>
  <si>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</si>
  <si>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</si>
  <si>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</si>
  <si>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</si>
  <si>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</si>
  <si>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</si>
  <si>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</si>
  <si>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</si>
  <si>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</si>
  <si>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</si>
  <si>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</si>
  <si>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</si>
  <si>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</si>
  <si>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</si>
  <si>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</si>
  <si>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</si>
  <si>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</si>
  <si>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</si>
  <si>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</si>
  <si>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</si>
  <si>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</si>
  <si>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</si>
  <si>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</si>
  <si>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</si>
  <si>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</si>
  <si>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</si>
  <si>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</si>
  <si>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</si>
  <si>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</si>
  <si>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</si>
  <si>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</si>
  <si>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</si>
  <si>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</si>
  <si>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</si>
  <si>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</si>
  <si>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</si>
  <si>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</si>
  <si>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</si>
  <si>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</si>
  <si>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</si>
  <si>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</si>
  <si>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</si>
  <si>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</si>
  <si>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</si>
  <si>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</si>
  <si>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</si>
  <si>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</si>
  <si>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</si>
  <si>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</si>
  <si>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</si>
  <si>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</si>
  <si>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</si>
  <si>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</si>
  <si>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</si>
  <si>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</si>
  <si>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</si>
  <si>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</si>
  <si>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</si>
  <si>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</si>
  <si>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</si>
  <si>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</si>
  <si>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</si>
  <si>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</si>
  <si>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</si>
  <si>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</si>
  <si>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</si>
  <si>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</si>
  <si>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</si>
  <si>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</si>
  <si>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</si>
  <si>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千葉県　柏市</t>
  </si>
  <si>
    <t>法適用</t>
  </si>
  <si>
    <t>下水道事業</t>
  </si>
  <si>
    <t>特定環境保全公共下水道</t>
  </si>
  <si>
    <t>D2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</si>
  <si>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</si>
  <si>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</si>
  <si>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</si>
  <si>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</si>
  <si>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</si>
  <si>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</si>
  <si>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</si>
  <si>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柏市における平成３０年度時点の特定環境公共下水道の管渠延長は，全体の０．７％であり，対象区域の環境保全を目的に実施している。対象区域は市街化調整区域であり，その運営状況に大規模な変化は予測されていない。
　経営状況としては，経常収支比率及び経費回収率共に適正な水準を保っており，経営状況は安定している。
　</t>
    <phoneticPr fontId="4"/>
  </si>
  <si>
    <t>　平成７年に供用開始されたこともあり，現在のところ老朽化の問題には直面していない。
　ストックマネジメント計画に則り，適切に管理していく。</t>
    <phoneticPr fontId="4"/>
  </si>
  <si>
    <t>　事業の性質上，地域の環境変化を踏まえつつ運営してゆくことが重要である。
　経常費用の圧縮などを行い，引き続き安定運営を心掛けたい。</t>
    <rPh sb="60" eb="62">
      <t>ココロガ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</si>
</sst>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AB-4D6F-83B3-C250C92500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0.04</c:v>
                </c:pt>
                <c:pt idx="1">
                  <c:v>7.0000000000000007E-2</c:v>
                </c:pt>
                <c:pt idx="2">
                  <c:v>0.09</c:v>
                </c:pt>
                <c:pt idx="3">
                  <c:v>0.09</c:v>
                </c:pt>
                <c:pt idx="4">
                  <c:v>0.13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AB-4D6F-83B3-C250C92500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FD-4229-8614-CC759E2460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43.58</c:v>
                </c:pt>
                <c:pt idx="1">
                  <c:v>41.35</c:v>
                </c:pt>
                <c:pt idx="2">
                  <c:v>42.9</c:v>
                </c:pt>
                <c:pt idx="3">
                  <c:v>43.36</c:v>
                </c:pt>
                <c:pt idx="4">
                  <c:v>42.56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FD-4229-8614-CC759E2460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97.8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BD-4B07-8F89-759FCD8D08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82.35</c:v>
                </c:pt>
                <c:pt idx="1">
                  <c:v>82.9</c:v>
                </c:pt>
                <c:pt idx="2">
                  <c:v>83.5</c:v>
                </c:pt>
                <c:pt idx="3">
                  <c:v>83.06</c:v>
                </c:pt>
                <c:pt idx="4">
                  <c:v>83.32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BD-4B07-8F89-759FCD8D08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187.59</c:v>
                </c:pt>
                <c:pt idx="1">
                  <c:v>184.59</c:v>
                </c:pt>
                <c:pt idx="2">
                  <c:v>161.53</c:v>
                </c:pt>
                <c:pt idx="3">
                  <c:v>161.82</c:v>
                </c:pt>
                <c:pt idx="4">
                  <c:v>166.64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E8-48BB-BE63-C1AB58D1DB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101.24</c:v>
                </c:pt>
                <c:pt idx="1">
                  <c:v>100.94</c:v>
                </c:pt>
                <c:pt idx="2">
                  <c:v>100.85</c:v>
                </c:pt>
                <c:pt idx="3">
                  <c:v>102.13</c:v>
                </c:pt>
                <c:pt idx="4">
                  <c:v>101.72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E8-48BB-BE63-C1AB58D1DB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2.61</c:v>
                </c:pt>
                <c:pt idx="1">
                  <c:v>5.23</c:v>
                </c:pt>
                <c:pt idx="2">
                  <c:v>7.76</c:v>
                </c:pt>
                <c:pt idx="3">
                  <c:v>7.76</c:v>
                </c:pt>
                <c:pt idx="4">
                  <c:v>9.92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0E-4C25-AB3F-F3D488793A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22.34</c:v>
                </c:pt>
                <c:pt idx="1">
                  <c:v>22.79</c:v>
                </c:pt>
                <c:pt idx="2">
                  <c:v>22.77</c:v>
                </c:pt>
                <c:pt idx="3">
                  <c:v>23.93</c:v>
                </c:pt>
                <c:pt idx="4">
                  <c:v>24.68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0E-4C25-AB3F-F3D488793A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FC-40CD-89C3-C0F5AB0930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 formatCode="#,##0.00;&quot;△&quot;#,##0.00">
                  <c:v>0</c:v>
                </c:pt>
                <c:pt idx="1">
                  <c:v>0.04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>
                  <c:v>0.01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FC-40CD-89C3-C0F5AB0930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  <c:majorUnit val="0.01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40-47D2-8D8E-04036396A3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184.13</c:v>
                </c:pt>
                <c:pt idx="1">
                  <c:v>101.85</c:v>
                </c:pt>
                <c:pt idx="2">
                  <c:v>110.77</c:v>
                </c:pt>
                <c:pt idx="3">
                  <c:v>109.51</c:v>
                </c:pt>
                <c:pt idx="4">
                  <c:v>112.88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740-47D2-8D8E-04036396A3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153.63999999999999</c:v>
                </c:pt>
                <c:pt idx="1">
                  <c:v>539.83000000000004</c:v>
                </c:pt>
                <c:pt idx="2">
                  <c:v>619.76</c:v>
                </c:pt>
                <c:pt idx="3">
                  <c:v>823.94</c:v>
                </c:pt>
                <c:pt idx="4">
                  <c:v>990.78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20-4094-95E2-9DBD611B35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63.22</c:v>
                </c:pt>
                <c:pt idx="1">
                  <c:v>49.07</c:v>
                </c:pt>
                <c:pt idx="2">
                  <c:v>46.78</c:v>
                </c:pt>
                <c:pt idx="3">
                  <c:v>47.44</c:v>
                </c:pt>
                <c:pt idx="4">
                  <c:v>49.18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720-4094-95E2-9DBD611B35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445.02</c:v>
                </c:pt>
                <c:pt idx="1">
                  <c:v>404.3</c:v>
                </c:pt>
                <c:pt idx="2">
                  <c:v>394.93</c:v>
                </c:pt>
                <c:pt idx="3">
                  <c:v>363.03</c:v>
                </c:pt>
                <c:pt idx="4">
                  <c:v>334.51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7B-4E37-8F49-8CBA15AB76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1436</c:v>
                </c:pt>
                <c:pt idx="1">
                  <c:v>1434.89</c:v>
                </c:pt>
                <c:pt idx="2">
                  <c:v>1298.9100000000001</c:v>
                </c:pt>
                <c:pt idx="3">
                  <c:v>1243.71</c:v>
                </c:pt>
                <c:pt idx="4">
                  <c:v>1194.1500000000001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37B-4E37-8F49-8CBA15AB76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230.92</c:v>
                </c:pt>
                <c:pt idx="1">
                  <c:v>221.92</c:v>
                </c:pt>
                <c:pt idx="2">
                  <c:v>187.76</c:v>
                </c:pt>
                <c:pt idx="3">
                  <c:v>188.41</c:v>
                </c:pt>
                <c:pt idx="4">
                  <c:v>177.84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95-4761-8473-897303CE2B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66.56</c:v>
                </c:pt>
                <c:pt idx="1">
                  <c:v>66.22</c:v>
                </c:pt>
                <c:pt idx="2">
                  <c:v>69.87</c:v>
                </c:pt>
                <c:pt idx="3">
                  <c:v>74.3</c:v>
                </c:pt>
                <c:pt idx="4">
                  <c:v>72.260000000000005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95-4761-8473-897303CE2B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106.7</c:v>
                </c:pt>
                <c:pt idx="1">
                  <c:v>114.71</c:v>
                </c:pt>
                <c:pt idx="2">
                  <c:v>135.04</c:v>
                </c:pt>
                <c:pt idx="3">
                  <c:v>127.52</c:v>
                </c:pt>
                <c:pt idx="4">
                  <c:v>149.63999999999999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C9-4EB8-A9DD-5840BE3F49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244.29</c:v>
                </c:pt>
                <c:pt idx="1">
                  <c:v>246.72</c:v>
                </c:pt>
                <c:pt idx="2">
                  <c:v>234.96</c:v>
                </c:pt>
                <c:pt idx="3">
                  <c:v>221.81</c:v>
                </c:pt>
                <c:pt idx="4">
                  <c:v>230.02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2C9-4EB8-A9DD-5840BE3F49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【101.92】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【88.06】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【1,209.40】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【83.36】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【219.46】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【74.48】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【24.88】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【0.12】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zoomScale="85" zoomScaleNormal="85" workbookViewId="0"/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2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</row>
    <row r="3" spans="1:78" ht="9.75" customHeight="1" x14ac:dyDescent="0.15">
      <c r="A3" s="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</row>
    <row r="4" spans="1:78" ht="9.75" customHeight="1" x14ac:dyDescent="0.15">
      <c r="A4" s="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3" t="str">
        <f>データ!H6</f>
        <v>千葉県　柏市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4" t="s">
        <v>1</v>
      </c>
      <c r="C7" s="44"/>
      <c r="D7" s="44"/>
      <c r="E7" s="44"/>
      <c r="F7" s="44"/>
      <c r="G7" s="44"/>
      <c r="H7" s="44"/>
      <c r="I7" s="44" t="s">
        <v>2</v>
      </c>
      <c r="J7" s="44"/>
      <c r="K7" s="44"/>
      <c r="L7" s="44"/>
      <c r="M7" s="44"/>
      <c r="N7" s="44"/>
      <c r="O7" s="44"/>
      <c r="P7" s="44" t="s">
        <v>3</v>
      </c>
      <c r="Q7" s="44"/>
      <c r="R7" s="44"/>
      <c r="S7" s="44"/>
      <c r="T7" s="44"/>
      <c r="U7" s="44"/>
      <c r="V7" s="44"/>
      <c r="W7" s="44" t="s">
        <v>4</v>
      </c>
      <c r="X7" s="44"/>
      <c r="Y7" s="44"/>
      <c r="Z7" s="44"/>
      <c r="AA7" s="44"/>
      <c r="AB7" s="44"/>
      <c r="AC7" s="44"/>
      <c r="AD7" s="44" t="s">
        <v>5</v>
      </c>
      <c r="AE7" s="44"/>
      <c r="AF7" s="44"/>
      <c r="AG7" s="44"/>
      <c r="AH7" s="44"/>
      <c r="AI7" s="44"/>
      <c r="AJ7" s="44"/>
      <c r="AK7" s="3"/>
      <c r="AL7" s="44" t="s">
        <v>6</v>
      </c>
      <c r="AM7" s="44"/>
      <c r="AN7" s="44"/>
      <c r="AO7" s="44"/>
      <c r="AP7" s="44"/>
      <c r="AQ7" s="44"/>
      <c r="AR7" s="44"/>
      <c r="AS7" s="44"/>
      <c r="AT7" s="44" t="s">
        <v>7</v>
      </c>
      <c r="AU7" s="44"/>
      <c r="AV7" s="44"/>
      <c r="AW7" s="44"/>
      <c r="AX7" s="44"/>
      <c r="AY7" s="44"/>
      <c r="AZ7" s="44"/>
      <c r="BA7" s="44"/>
      <c r="BB7" s="44" t="s">
        <v>8</v>
      </c>
      <c r="BC7" s="44"/>
      <c r="BD7" s="44"/>
      <c r="BE7" s="44"/>
      <c r="BF7" s="44"/>
      <c r="BG7" s="44"/>
      <c r="BH7" s="44"/>
      <c r="BI7" s="44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8" t="str">
        <f>データ!I6</f>
        <v>法適用</v>
      </c>
      <c r="C8" s="48"/>
      <c r="D8" s="48"/>
      <c r="E8" s="48"/>
      <c r="F8" s="48"/>
      <c r="G8" s="48"/>
      <c r="H8" s="48"/>
      <c r="I8" s="48" t="str">
        <f>データ!J6</f>
        <v>下水道事業</v>
      </c>
      <c r="J8" s="48"/>
      <c r="K8" s="48"/>
      <c r="L8" s="48"/>
      <c r="M8" s="48"/>
      <c r="N8" s="48"/>
      <c r="O8" s="48"/>
      <c r="P8" s="48" t="str">
        <f>データ!K6</f>
        <v>特定環境保全公共下水道</v>
      </c>
      <c r="Q8" s="48"/>
      <c r="R8" s="48"/>
      <c r="S8" s="48"/>
      <c r="T8" s="48"/>
      <c r="U8" s="48"/>
      <c r="V8" s="48"/>
      <c r="W8" s="48" t="str">
        <f>データ!L6</f>
        <v>D2</v>
      </c>
      <c r="X8" s="48"/>
      <c r="Y8" s="48"/>
      <c r="Z8" s="48"/>
      <c r="AA8" s="48"/>
      <c r="AB8" s="48"/>
      <c r="AC8" s="48"/>
      <c r="AD8" s="49" t="str">
        <f>データ!$M$6</f>
        <v>非設置</v>
      </c>
      <c r="AE8" s="49"/>
      <c r="AF8" s="49"/>
      <c r="AG8" s="49"/>
      <c r="AH8" s="49"/>
      <c r="AI8" s="49"/>
      <c r="AJ8" s="49"/>
      <c r="AK8" s="3"/>
      <c r="AL8" s="50">
        <f>データ!S6</f>
        <v>420028</v>
      </c>
      <c r="AM8" s="50"/>
      <c r="AN8" s="50"/>
      <c r="AO8" s="50"/>
      <c r="AP8" s="50"/>
      <c r="AQ8" s="50"/>
      <c r="AR8" s="50"/>
      <c r="AS8" s="50"/>
      <c r="AT8" s="45">
        <f>データ!T6</f>
        <v>114.74</v>
      </c>
      <c r="AU8" s="45"/>
      <c r="AV8" s="45"/>
      <c r="AW8" s="45"/>
      <c r="AX8" s="45"/>
      <c r="AY8" s="45"/>
      <c r="AZ8" s="45"/>
      <c r="BA8" s="45"/>
      <c r="BB8" s="45">
        <f>データ!U6</f>
        <v>3660.69</v>
      </c>
      <c r="BC8" s="45"/>
      <c r="BD8" s="45"/>
      <c r="BE8" s="45"/>
      <c r="BF8" s="45"/>
      <c r="BG8" s="45"/>
      <c r="BH8" s="45"/>
      <c r="BI8" s="45"/>
      <c r="BJ8" s="3"/>
      <c r="BK8" s="3"/>
      <c r="BL8" s="46" t="s">
        <v>10</v>
      </c>
      <c r="BM8" s="47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4" t="s">
        <v>12</v>
      </c>
      <c r="C9" s="44"/>
      <c r="D9" s="44"/>
      <c r="E9" s="44"/>
      <c r="F9" s="44"/>
      <c r="G9" s="44"/>
      <c r="H9" s="44"/>
      <c r="I9" s="44" t="s">
        <v>13</v>
      </c>
      <c r="J9" s="44"/>
      <c r="K9" s="44"/>
      <c r="L9" s="44"/>
      <c r="M9" s="44"/>
      <c r="N9" s="44"/>
      <c r="O9" s="44"/>
      <c r="P9" s="44" t="s">
        <v>14</v>
      </c>
      <c r="Q9" s="44"/>
      <c r="R9" s="44"/>
      <c r="S9" s="44"/>
      <c r="T9" s="44"/>
      <c r="U9" s="44"/>
      <c r="V9" s="44"/>
      <c r="W9" s="44" t="s">
        <v>15</v>
      </c>
      <c r="X9" s="44"/>
      <c r="Y9" s="44"/>
      <c r="Z9" s="44"/>
      <c r="AA9" s="44"/>
      <c r="AB9" s="44"/>
      <c r="AC9" s="44"/>
      <c r="AD9" s="44" t="s">
        <v>16</v>
      </c>
      <c r="AE9" s="44"/>
      <c r="AF9" s="44"/>
      <c r="AG9" s="44"/>
      <c r="AH9" s="44"/>
      <c r="AI9" s="44"/>
      <c r="AJ9" s="44"/>
      <c r="AK9" s="3"/>
      <c r="AL9" s="44" t="s">
        <v>17</v>
      </c>
      <c r="AM9" s="44"/>
      <c r="AN9" s="44"/>
      <c r="AO9" s="44"/>
      <c r="AP9" s="44"/>
      <c r="AQ9" s="44"/>
      <c r="AR9" s="44"/>
      <c r="AS9" s="44"/>
      <c r="AT9" s="44" t="s">
        <v>18</v>
      </c>
      <c r="AU9" s="44"/>
      <c r="AV9" s="44"/>
      <c r="AW9" s="44"/>
      <c r="AX9" s="44"/>
      <c r="AY9" s="44"/>
      <c r="AZ9" s="44"/>
      <c r="BA9" s="44"/>
      <c r="BB9" s="44" t="s">
        <v>19</v>
      </c>
      <c r="BC9" s="44"/>
      <c r="BD9" s="44"/>
      <c r="BE9" s="44"/>
      <c r="BF9" s="44"/>
      <c r="BG9" s="44"/>
      <c r="BH9" s="44"/>
      <c r="BI9" s="44"/>
      <c r="BJ9" s="3"/>
      <c r="BK9" s="3"/>
      <c r="BL9" s="51" t="s">
        <v>20</v>
      </c>
      <c r="BM9" s="52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5" t="str">
        <f>データ!N6</f>
        <v>-</v>
      </c>
      <c r="C10" s="45"/>
      <c r="D10" s="45"/>
      <c r="E10" s="45"/>
      <c r="F10" s="45"/>
      <c r="G10" s="45"/>
      <c r="H10" s="45"/>
      <c r="I10" s="45">
        <f>データ!O6</f>
        <v>79.38</v>
      </c>
      <c r="J10" s="45"/>
      <c r="K10" s="45"/>
      <c r="L10" s="45"/>
      <c r="M10" s="45"/>
      <c r="N10" s="45"/>
      <c r="O10" s="45"/>
      <c r="P10" s="45">
        <f>データ!P6</f>
        <v>0.32</v>
      </c>
      <c r="Q10" s="45"/>
      <c r="R10" s="45"/>
      <c r="S10" s="45"/>
      <c r="T10" s="45"/>
      <c r="U10" s="45"/>
      <c r="V10" s="45"/>
      <c r="W10" s="45">
        <f>データ!Q6</f>
        <v>79.680000000000007</v>
      </c>
      <c r="X10" s="45"/>
      <c r="Y10" s="45"/>
      <c r="Z10" s="45"/>
      <c r="AA10" s="45"/>
      <c r="AB10" s="45"/>
      <c r="AC10" s="45"/>
      <c r="AD10" s="50">
        <f>データ!R6</f>
        <v>2314</v>
      </c>
      <c r="AE10" s="50"/>
      <c r="AF10" s="50"/>
      <c r="AG10" s="50"/>
      <c r="AH10" s="50"/>
      <c r="AI10" s="50"/>
      <c r="AJ10" s="50"/>
      <c r="AK10" s="2"/>
      <c r="AL10" s="50">
        <f>データ!V6</f>
        <v>1364</v>
      </c>
      <c r="AM10" s="50"/>
      <c r="AN10" s="50"/>
      <c r="AO10" s="50"/>
      <c r="AP10" s="50"/>
      <c r="AQ10" s="50"/>
      <c r="AR10" s="50"/>
      <c r="AS10" s="50"/>
      <c r="AT10" s="45">
        <f>データ!W6</f>
        <v>1.44</v>
      </c>
      <c r="AU10" s="45"/>
      <c r="AV10" s="45"/>
      <c r="AW10" s="45"/>
      <c r="AX10" s="45"/>
      <c r="AY10" s="45"/>
      <c r="AZ10" s="45"/>
      <c r="BA10" s="45"/>
      <c r="BB10" s="45">
        <f>データ!X6</f>
        <v>947.22</v>
      </c>
      <c r="BC10" s="45"/>
      <c r="BD10" s="45"/>
      <c r="BE10" s="45"/>
      <c r="BF10" s="45"/>
      <c r="BG10" s="45"/>
      <c r="BH10" s="45"/>
      <c r="BI10" s="45"/>
      <c r="BJ10" s="2"/>
      <c r="BK10" s="2"/>
      <c r="BL10" s="68" t="s">
        <v>22</v>
      </c>
      <c r="BM10" s="69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0" t="s">
        <v>24</v>
      </c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</row>
    <row r="14" spans="1:78" ht="13.5" customHeight="1" x14ac:dyDescent="0.15">
      <c r="A14" s="2"/>
      <c r="B14" s="72" t="s">
        <v>25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4"/>
      <c r="BK14" s="2"/>
      <c r="BL14" s="62" t="s">
        <v>26</v>
      </c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4"/>
    </row>
    <row r="15" spans="1:78" ht="13.5" customHeight="1" x14ac:dyDescent="0.15">
      <c r="A15" s="2"/>
      <c r="B15" s="59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1"/>
      <c r="BK15" s="2"/>
      <c r="BL15" s="65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7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3" t="s">
        <v>108</v>
      </c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5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3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5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3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5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3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5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3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5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3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5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3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5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3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5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3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5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3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5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3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5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3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5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3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5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3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5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3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5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3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5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3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5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3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5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3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5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3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5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3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5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3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5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3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5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3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5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3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5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3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5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3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5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3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5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6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8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2" t="s">
        <v>27</v>
      </c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4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5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7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3" t="s">
        <v>109</v>
      </c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5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3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5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3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5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3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5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3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5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3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5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3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5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3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5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3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5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3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5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3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5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3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5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3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5"/>
    </row>
    <row r="60" spans="1:78" ht="13.5" customHeight="1" x14ac:dyDescent="0.15">
      <c r="A60" s="2"/>
      <c r="B60" s="59" t="s">
        <v>28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1"/>
      <c r="BK60" s="2"/>
      <c r="BL60" s="53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5"/>
    </row>
    <row r="61" spans="1:78" ht="13.5" customHeight="1" x14ac:dyDescent="0.15">
      <c r="A61" s="2"/>
      <c r="B61" s="59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1"/>
      <c r="BK61" s="2"/>
      <c r="BL61" s="53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5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3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5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6"/>
      <c r="BM63" s="57"/>
      <c r="BN63" s="57"/>
      <c r="BO63" s="57"/>
      <c r="BP63" s="57"/>
      <c r="BQ63" s="57"/>
      <c r="BR63" s="57"/>
      <c r="BS63" s="57"/>
      <c r="BT63" s="57"/>
      <c r="BU63" s="57"/>
      <c r="BV63" s="57"/>
      <c r="BW63" s="57"/>
      <c r="BX63" s="57"/>
      <c r="BY63" s="57"/>
      <c r="BZ63" s="58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2" t="s">
        <v>29</v>
      </c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4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5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7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3" t="s">
        <v>110</v>
      </c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5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3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5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3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5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3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5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3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5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3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5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3"/>
      <c r="BM72" s="54"/>
      <c r="BN72" s="54"/>
      <c r="BO72" s="54"/>
      <c r="BP72" s="54"/>
      <c r="BQ72" s="54"/>
      <c r="BR72" s="54"/>
      <c r="BS72" s="54"/>
      <c r="BT72" s="54"/>
      <c r="BU72" s="54"/>
      <c r="BV72" s="54"/>
      <c r="BW72" s="54"/>
      <c r="BX72" s="54"/>
      <c r="BY72" s="54"/>
      <c r="BZ72" s="55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3"/>
      <c r="BM73" s="54"/>
      <c r="BN73" s="54"/>
      <c r="BO73" s="54"/>
      <c r="BP73" s="54"/>
      <c r="BQ73" s="54"/>
      <c r="BR73" s="54"/>
      <c r="BS73" s="54"/>
      <c r="BT73" s="54"/>
      <c r="BU73" s="54"/>
      <c r="BV73" s="54"/>
      <c r="BW73" s="54"/>
      <c r="BX73" s="54"/>
      <c r="BY73" s="54"/>
      <c r="BZ73" s="55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3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5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3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5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3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5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3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54"/>
      <c r="BX77" s="54"/>
      <c r="BY77" s="54"/>
      <c r="BZ77" s="55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3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4"/>
      <c r="BY78" s="54"/>
      <c r="BZ78" s="55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53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54"/>
      <c r="BY79" s="54"/>
      <c r="BZ79" s="55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53"/>
      <c r="BM80" s="54"/>
      <c r="BN80" s="54"/>
      <c r="BO80" s="54"/>
      <c r="BP80" s="54"/>
      <c r="BQ80" s="54"/>
      <c r="BR80" s="54"/>
      <c r="BS80" s="54"/>
      <c r="BT80" s="54"/>
      <c r="BU80" s="54"/>
      <c r="BV80" s="54"/>
      <c r="BW80" s="54"/>
      <c r="BX80" s="54"/>
      <c r="BY80" s="54"/>
      <c r="BZ80" s="55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53"/>
      <c r="BM81" s="54"/>
      <c r="BN81" s="54"/>
      <c r="BO81" s="54"/>
      <c r="BP81" s="54"/>
      <c r="BQ81" s="54"/>
      <c r="BR81" s="54"/>
      <c r="BS81" s="54"/>
      <c r="BT81" s="54"/>
      <c r="BU81" s="54"/>
      <c r="BV81" s="54"/>
      <c r="BW81" s="54"/>
      <c r="BX81" s="54"/>
      <c r="BY81" s="54"/>
      <c r="BZ81" s="55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6"/>
      <c r="BM82" s="57"/>
      <c r="BN82" s="57"/>
      <c r="BO82" s="57"/>
      <c r="BP82" s="57"/>
      <c r="BQ82" s="57"/>
      <c r="BR82" s="57"/>
      <c r="BS82" s="57"/>
      <c r="BT82" s="57"/>
      <c r="BU82" s="57"/>
      <c r="BV82" s="57"/>
      <c r="BW82" s="57"/>
      <c r="BX82" s="57"/>
      <c r="BY82" s="57"/>
      <c r="BZ82" s="58"/>
    </row>
    <row r="83" spans="1:78" x14ac:dyDescent="0.15">
      <c r="C83" s="2" t="s">
        <v>30</v>
      </c>
    </row>
    <row r="84" spans="1:78" hidden="1" x14ac:dyDescent="0.15">
      <c r="B84" s="26" t="s">
        <v>31</v>
      </c>
      <c r="C84" s="26"/>
      <c r="D84" s="26"/>
      <c r="E84" s="26" t="s">
        <v>32</v>
      </c>
      <c r="F84" s="26" t="s">
        <v>33</v>
      </c>
      <c r="G84" s="26" t="s">
        <v>34</v>
      </c>
      <c r="H84" s="26" t="s">
        <v>35</v>
      </c>
      <c r="I84" s="26" t="s">
        <v>36</v>
      </c>
      <c r="J84" s="26" t="s">
        <v>37</v>
      </c>
      <c r="K84" s="26" t="s">
        <v>38</v>
      </c>
      <c r="L84" s="26" t="s">
        <v>39</v>
      </c>
      <c r="M84" s="26" t="s">
        <v>40</v>
      </c>
      <c r="N84" s="26" t="s">
        <v>41</v>
      </c>
      <c r="O84" s="26" t="s">
        <v>42</v>
      </c>
    </row>
    <row r="85" spans="1:78" hidden="1" x14ac:dyDescent="0.15">
      <c r="B85" s="26"/>
      <c r="C85" s="26"/>
      <c r="D85" s="26"/>
      <c r="E85" s="26" t="str">
        <f>データ!AI6</f>
        <v>【101.92】</v>
      </c>
      <c r="F85" s="26" t="str">
        <f>データ!AT6</f>
        <v>【88.06】</v>
      </c>
      <c r="G85" s="26" t="str">
        <f>データ!BE6</f>
        <v>【54.23】</v>
      </c>
      <c r="H85" s="26" t="str">
        <f>データ!BP6</f>
        <v>【1,209.40】</v>
      </c>
      <c r="I85" s="26" t="str">
        <f>データ!CA6</f>
        <v>【74.48】</v>
      </c>
      <c r="J85" s="26" t="str">
        <f>データ!CL6</f>
        <v>【219.46】</v>
      </c>
      <c r="K85" s="26" t="str">
        <f>データ!CW6</f>
        <v>【42.82】</v>
      </c>
      <c r="L85" s="26" t="str">
        <f>データ!DH6</f>
        <v>【83.36】</v>
      </c>
      <c r="M85" s="26" t="str">
        <f>データ!DS6</f>
        <v>【24.88】</v>
      </c>
      <c r="N85" s="26" t="str">
        <f>データ!ED6</f>
        <v>【0.01】</v>
      </c>
      <c r="O85" s="26" t="str">
        <f>データ!EO6</f>
        <v>【0.12】</v>
      </c>
    </row>
  </sheetData>
  <sheetProtection algorithmName="SHA-512" hashValue="UuloP6I8xchUZjpatk/ZY5VpJIatiXbS6gEkbZrZU2LFg580IIyUBhcgcCc9UlKkbxrGjEkU5SBNhAPMkfB4XA==" saltValue="Gu6TJW+PZIC+ZkPlsemAsQ==" spinCount="100000" sheet="1" objects="1" scenarios="1" formatCells="0" formatColumns="0" formatRows="0"/>
  <mergeCells count="46"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0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43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8" x14ac:dyDescent="0.15">
      <c r="A2" s="28" t="s">
        <v>44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8" x14ac:dyDescent="0.15">
      <c r="A3" s="28" t="s">
        <v>45</v>
      </c>
      <c r="B3" s="29" t="s">
        <v>46</v>
      </c>
      <c r="C3" s="29" t="s">
        <v>47</v>
      </c>
      <c r="D3" s="29" t="s">
        <v>48</v>
      </c>
      <c r="E3" s="29" t="s">
        <v>49</v>
      </c>
      <c r="F3" s="29" t="s">
        <v>50</v>
      </c>
      <c r="G3" s="29" t="s">
        <v>51</v>
      </c>
      <c r="H3" s="76" t="s">
        <v>52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/>
      <c r="Y3" s="82" t="s">
        <v>53</v>
      </c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 t="s">
        <v>54</v>
      </c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</row>
    <row r="4" spans="1:148" x14ac:dyDescent="0.15">
      <c r="A4" s="28" t="s">
        <v>55</v>
      </c>
      <c r="B4" s="30"/>
      <c r="C4" s="30"/>
      <c r="D4" s="30"/>
      <c r="E4" s="30"/>
      <c r="F4" s="30"/>
      <c r="G4" s="30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  <c r="Y4" s="75" t="s">
        <v>56</v>
      </c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 t="s">
        <v>57</v>
      </c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 t="s">
        <v>58</v>
      </c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 t="s">
        <v>59</v>
      </c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 t="s">
        <v>60</v>
      </c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 t="s">
        <v>61</v>
      </c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 t="s">
        <v>62</v>
      </c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 t="s">
        <v>63</v>
      </c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 t="s">
        <v>64</v>
      </c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 t="s">
        <v>65</v>
      </c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 t="s">
        <v>66</v>
      </c>
      <c r="EF4" s="75"/>
      <c r="EG4" s="75"/>
      <c r="EH4" s="75"/>
      <c r="EI4" s="75"/>
      <c r="EJ4" s="75"/>
      <c r="EK4" s="75"/>
      <c r="EL4" s="75"/>
      <c r="EM4" s="75"/>
      <c r="EN4" s="75"/>
      <c r="EO4" s="75"/>
    </row>
    <row r="5" spans="1:148" x14ac:dyDescent="0.15">
      <c r="A5" s="28" t="s">
        <v>67</v>
      </c>
      <c r="B5" s="31"/>
      <c r="C5" s="31"/>
      <c r="D5" s="31"/>
      <c r="E5" s="31"/>
      <c r="F5" s="31"/>
      <c r="G5" s="31"/>
      <c r="H5" s="32" t="s">
        <v>68</v>
      </c>
      <c r="I5" s="32" t="s">
        <v>69</v>
      </c>
      <c r="J5" s="32" t="s">
        <v>70</v>
      </c>
      <c r="K5" s="32" t="s">
        <v>71</v>
      </c>
      <c r="L5" s="32" t="s">
        <v>72</v>
      </c>
      <c r="M5" s="32" t="s">
        <v>5</v>
      </c>
      <c r="N5" s="32" t="s">
        <v>73</v>
      </c>
      <c r="O5" s="32" t="s">
        <v>74</v>
      </c>
      <c r="P5" s="32" t="s">
        <v>75</v>
      </c>
      <c r="Q5" s="32" t="s">
        <v>76</v>
      </c>
      <c r="R5" s="32" t="s">
        <v>77</v>
      </c>
      <c r="S5" s="32" t="s">
        <v>78</v>
      </c>
      <c r="T5" s="32" t="s">
        <v>79</v>
      </c>
      <c r="U5" s="32" t="s">
        <v>80</v>
      </c>
      <c r="V5" s="32" t="s">
        <v>81</v>
      </c>
      <c r="W5" s="32" t="s">
        <v>82</v>
      </c>
      <c r="X5" s="32" t="s">
        <v>83</v>
      </c>
      <c r="Y5" s="32" t="s">
        <v>84</v>
      </c>
      <c r="Z5" s="32" t="s">
        <v>85</v>
      </c>
      <c r="AA5" s="32" t="s">
        <v>86</v>
      </c>
      <c r="AB5" s="32" t="s">
        <v>87</v>
      </c>
      <c r="AC5" s="32" t="s">
        <v>88</v>
      </c>
      <c r="AD5" s="32" t="s">
        <v>89</v>
      </c>
      <c r="AE5" s="32" t="s">
        <v>90</v>
      </c>
      <c r="AF5" s="32" t="s">
        <v>91</v>
      </c>
      <c r="AG5" s="32" t="s">
        <v>92</v>
      </c>
      <c r="AH5" s="32" t="s">
        <v>93</v>
      </c>
      <c r="AI5" s="32" t="s">
        <v>31</v>
      </c>
      <c r="AJ5" s="32" t="s">
        <v>84</v>
      </c>
      <c r="AK5" s="32" t="s">
        <v>85</v>
      </c>
      <c r="AL5" s="32" t="s">
        <v>86</v>
      </c>
      <c r="AM5" s="32" t="s">
        <v>87</v>
      </c>
      <c r="AN5" s="32" t="s">
        <v>88</v>
      </c>
      <c r="AO5" s="32" t="s">
        <v>89</v>
      </c>
      <c r="AP5" s="32" t="s">
        <v>90</v>
      </c>
      <c r="AQ5" s="32" t="s">
        <v>91</v>
      </c>
      <c r="AR5" s="32" t="s">
        <v>92</v>
      </c>
      <c r="AS5" s="32" t="s">
        <v>93</v>
      </c>
      <c r="AT5" s="32" t="s">
        <v>94</v>
      </c>
      <c r="AU5" s="32" t="s">
        <v>84</v>
      </c>
      <c r="AV5" s="32" t="s">
        <v>85</v>
      </c>
      <c r="AW5" s="32" t="s">
        <v>86</v>
      </c>
      <c r="AX5" s="32" t="s">
        <v>87</v>
      </c>
      <c r="AY5" s="32" t="s">
        <v>88</v>
      </c>
      <c r="AZ5" s="32" t="s">
        <v>89</v>
      </c>
      <c r="BA5" s="32" t="s">
        <v>90</v>
      </c>
      <c r="BB5" s="32" t="s">
        <v>91</v>
      </c>
      <c r="BC5" s="32" t="s">
        <v>92</v>
      </c>
      <c r="BD5" s="32" t="s">
        <v>93</v>
      </c>
      <c r="BE5" s="32" t="s">
        <v>94</v>
      </c>
      <c r="BF5" s="32" t="s">
        <v>84</v>
      </c>
      <c r="BG5" s="32" t="s">
        <v>85</v>
      </c>
      <c r="BH5" s="32" t="s">
        <v>86</v>
      </c>
      <c r="BI5" s="32" t="s">
        <v>87</v>
      </c>
      <c r="BJ5" s="32" t="s">
        <v>88</v>
      </c>
      <c r="BK5" s="32" t="s">
        <v>89</v>
      </c>
      <c r="BL5" s="32" t="s">
        <v>90</v>
      </c>
      <c r="BM5" s="32" t="s">
        <v>91</v>
      </c>
      <c r="BN5" s="32" t="s">
        <v>92</v>
      </c>
      <c r="BO5" s="32" t="s">
        <v>93</v>
      </c>
      <c r="BP5" s="32" t="s">
        <v>94</v>
      </c>
      <c r="BQ5" s="32" t="s">
        <v>84</v>
      </c>
      <c r="BR5" s="32" t="s">
        <v>85</v>
      </c>
      <c r="BS5" s="32" t="s">
        <v>86</v>
      </c>
      <c r="BT5" s="32" t="s">
        <v>87</v>
      </c>
      <c r="BU5" s="32" t="s">
        <v>88</v>
      </c>
      <c r="BV5" s="32" t="s">
        <v>89</v>
      </c>
      <c r="BW5" s="32" t="s">
        <v>90</v>
      </c>
      <c r="BX5" s="32" t="s">
        <v>91</v>
      </c>
      <c r="BY5" s="32" t="s">
        <v>92</v>
      </c>
      <c r="BZ5" s="32" t="s">
        <v>93</v>
      </c>
      <c r="CA5" s="32" t="s">
        <v>94</v>
      </c>
      <c r="CB5" s="32" t="s">
        <v>84</v>
      </c>
      <c r="CC5" s="32" t="s">
        <v>85</v>
      </c>
      <c r="CD5" s="32" t="s">
        <v>86</v>
      </c>
      <c r="CE5" s="32" t="s">
        <v>87</v>
      </c>
      <c r="CF5" s="32" t="s">
        <v>88</v>
      </c>
      <c r="CG5" s="32" t="s">
        <v>89</v>
      </c>
      <c r="CH5" s="32" t="s">
        <v>90</v>
      </c>
      <c r="CI5" s="32" t="s">
        <v>91</v>
      </c>
      <c r="CJ5" s="32" t="s">
        <v>92</v>
      </c>
      <c r="CK5" s="32" t="s">
        <v>93</v>
      </c>
      <c r="CL5" s="32" t="s">
        <v>94</v>
      </c>
      <c r="CM5" s="32" t="s">
        <v>84</v>
      </c>
      <c r="CN5" s="32" t="s">
        <v>85</v>
      </c>
      <c r="CO5" s="32" t="s">
        <v>86</v>
      </c>
      <c r="CP5" s="32" t="s">
        <v>87</v>
      </c>
      <c r="CQ5" s="32" t="s">
        <v>88</v>
      </c>
      <c r="CR5" s="32" t="s">
        <v>89</v>
      </c>
      <c r="CS5" s="32" t="s">
        <v>90</v>
      </c>
      <c r="CT5" s="32" t="s">
        <v>91</v>
      </c>
      <c r="CU5" s="32" t="s">
        <v>92</v>
      </c>
      <c r="CV5" s="32" t="s">
        <v>93</v>
      </c>
      <c r="CW5" s="32" t="s">
        <v>94</v>
      </c>
      <c r="CX5" s="32" t="s">
        <v>84</v>
      </c>
      <c r="CY5" s="32" t="s">
        <v>85</v>
      </c>
      <c r="CZ5" s="32" t="s">
        <v>86</v>
      </c>
      <c r="DA5" s="32" t="s">
        <v>87</v>
      </c>
      <c r="DB5" s="32" t="s">
        <v>88</v>
      </c>
      <c r="DC5" s="32" t="s">
        <v>89</v>
      </c>
      <c r="DD5" s="32" t="s">
        <v>90</v>
      </c>
      <c r="DE5" s="32" t="s">
        <v>91</v>
      </c>
      <c r="DF5" s="32" t="s">
        <v>92</v>
      </c>
      <c r="DG5" s="32" t="s">
        <v>93</v>
      </c>
      <c r="DH5" s="32" t="s">
        <v>94</v>
      </c>
      <c r="DI5" s="32" t="s">
        <v>84</v>
      </c>
      <c r="DJ5" s="32" t="s">
        <v>85</v>
      </c>
      <c r="DK5" s="32" t="s">
        <v>86</v>
      </c>
      <c r="DL5" s="32" t="s">
        <v>87</v>
      </c>
      <c r="DM5" s="32" t="s">
        <v>88</v>
      </c>
      <c r="DN5" s="32" t="s">
        <v>89</v>
      </c>
      <c r="DO5" s="32" t="s">
        <v>90</v>
      </c>
      <c r="DP5" s="32" t="s">
        <v>91</v>
      </c>
      <c r="DQ5" s="32" t="s">
        <v>92</v>
      </c>
      <c r="DR5" s="32" t="s">
        <v>93</v>
      </c>
      <c r="DS5" s="32" t="s">
        <v>94</v>
      </c>
      <c r="DT5" s="32" t="s">
        <v>84</v>
      </c>
      <c r="DU5" s="32" t="s">
        <v>85</v>
      </c>
      <c r="DV5" s="32" t="s">
        <v>86</v>
      </c>
      <c r="DW5" s="32" t="s">
        <v>87</v>
      </c>
      <c r="DX5" s="32" t="s">
        <v>88</v>
      </c>
      <c r="DY5" s="32" t="s">
        <v>89</v>
      </c>
      <c r="DZ5" s="32" t="s">
        <v>90</v>
      </c>
      <c r="EA5" s="32" t="s">
        <v>91</v>
      </c>
      <c r="EB5" s="32" t="s">
        <v>92</v>
      </c>
      <c r="EC5" s="32" t="s">
        <v>93</v>
      </c>
      <c r="ED5" s="32" t="s">
        <v>94</v>
      </c>
      <c r="EE5" s="32" t="s">
        <v>84</v>
      </c>
      <c r="EF5" s="32" t="s">
        <v>85</v>
      </c>
      <c r="EG5" s="32" t="s">
        <v>86</v>
      </c>
      <c r="EH5" s="32" t="s">
        <v>87</v>
      </c>
      <c r="EI5" s="32" t="s">
        <v>88</v>
      </c>
      <c r="EJ5" s="32" t="s">
        <v>89</v>
      </c>
      <c r="EK5" s="32" t="s">
        <v>90</v>
      </c>
      <c r="EL5" s="32" t="s">
        <v>91</v>
      </c>
      <c r="EM5" s="32" t="s">
        <v>92</v>
      </c>
      <c r="EN5" s="32" t="s">
        <v>93</v>
      </c>
      <c r="EO5" s="32" t="s">
        <v>94</v>
      </c>
    </row>
    <row r="6" spans="1:148" s="36" customFormat="1" x14ac:dyDescent="0.15">
      <c r="A6" s="28" t="s">
        <v>95</v>
      </c>
      <c r="B6" s="33">
        <f>B7</f>
        <v>2018</v>
      </c>
      <c r="C6" s="33">
        <f t="shared" ref="C6:X6" si="3">C7</f>
        <v>122173</v>
      </c>
      <c r="D6" s="33">
        <f t="shared" si="3"/>
        <v>46</v>
      </c>
      <c r="E6" s="33">
        <f t="shared" si="3"/>
        <v>17</v>
      </c>
      <c r="F6" s="33">
        <f t="shared" si="3"/>
        <v>4</v>
      </c>
      <c r="G6" s="33">
        <f t="shared" si="3"/>
        <v>0</v>
      </c>
      <c r="H6" s="33" t="str">
        <f t="shared" si="3"/>
        <v>千葉県　柏市</v>
      </c>
      <c r="I6" s="33" t="str">
        <f t="shared" si="3"/>
        <v>法適用</v>
      </c>
      <c r="J6" s="33" t="str">
        <f t="shared" si="3"/>
        <v>下水道事業</v>
      </c>
      <c r="K6" s="33" t="str">
        <f t="shared" si="3"/>
        <v>特定環境保全公共下水道</v>
      </c>
      <c r="L6" s="33" t="str">
        <f t="shared" si="3"/>
        <v>D2</v>
      </c>
      <c r="M6" s="33" t="str">
        <f t="shared" si="3"/>
        <v>非設置</v>
      </c>
      <c r="N6" s="34" t="str">
        <f t="shared" si="3"/>
        <v>-</v>
      </c>
      <c r="O6" s="34">
        <f t="shared" si="3"/>
        <v>79.38</v>
      </c>
      <c r="P6" s="34">
        <f t="shared" si="3"/>
        <v>0.32</v>
      </c>
      <c r="Q6" s="34">
        <f t="shared" si="3"/>
        <v>79.680000000000007</v>
      </c>
      <c r="R6" s="34">
        <f t="shared" si="3"/>
        <v>2314</v>
      </c>
      <c r="S6" s="34">
        <f t="shared" si="3"/>
        <v>420028</v>
      </c>
      <c r="T6" s="34">
        <f t="shared" si="3"/>
        <v>114.74</v>
      </c>
      <c r="U6" s="34">
        <f t="shared" si="3"/>
        <v>3660.69</v>
      </c>
      <c r="V6" s="34">
        <f t="shared" si="3"/>
        <v>1364</v>
      </c>
      <c r="W6" s="34">
        <f t="shared" si="3"/>
        <v>1.44</v>
      </c>
      <c r="X6" s="34">
        <f t="shared" si="3"/>
        <v>947.22</v>
      </c>
      <c r="Y6" s="35">
        <f>IF(Y7="",NA(),Y7)</f>
        <v>187.59</v>
      </c>
      <c r="Z6" s="35">
        <f t="shared" ref="Z6:AH6" si="4">IF(Z7="",NA(),Z7)</f>
        <v>184.59</v>
      </c>
      <c r="AA6" s="35">
        <f t="shared" si="4"/>
        <v>161.53</v>
      </c>
      <c r="AB6" s="35">
        <f t="shared" si="4"/>
        <v>161.82</v>
      </c>
      <c r="AC6" s="35">
        <f t="shared" si="4"/>
        <v>166.64</v>
      </c>
      <c r="AD6" s="35">
        <f t="shared" si="4"/>
        <v>101.24</v>
      </c>
      <c r="AE6" s="35">
        <f t="shared" si="4"/>
        <v>100.94</v>
      </c>
      <c r="AF6" s="35">
        <f t="shared" si="4"/>
        <v>100.85</v>
      </c>
      <c r="AG6" s="35">
        <f t="shared" si="4"/>
        <v>102.13</v>
      </c>
      <c r="AH6" s="35">
        <f t="shared" si="4"/>
        <v>101.72</v>
      </c>
      <c r="AI6" s="34" t="str">
        <f>IF(AI7="","",IF(AI7="-","【-】","【"&amp;SUBSTITUTE(TEXT(AI7,"#,##0.00"),"-","△")&amp;"】"))</f>
        <v>【101.92】</v>
      </c>
      <c r="AJ6" s="34">
        <f>IF(AJ7="",NA(),AJ7)</f>
        <v>0</v>
      </c>
      <c r="AK6" s="34">
        <f t="shared" ref="AK6:AS6" si="5">IF(AK7="",NA(),AK7)</f>
        <v>0</v>
      </c>
      <c r="AL6" s="34">
        <f t="shared" si="5"/>
        <v>0</v>
      </c>
      <c r="AM6" s="34">
        <f t="shared" si="5"/>
        <v>0</v>
      </c>
      <c r="AN6" s="34">
        <f t="shared" si="5"/>
        <v>0</v>
      </c>
      <c r="AO6" s="35">
        <f t="shared" si="5"/>
        <v>184.13</v>
      </c>
      <c r="AP6" s="35">
        <f t="shared" si="5"/>
        <v>101.85</v>
      </c>
      <c r="AQ6" s="35">
        <f t="shared" si="5"/>
        <v>110.77</v>
      </c>
      <c r="AR6" s="35">
        <f t="shared" si="5"/>
        <v>109.51</v>
      </c>
      <c r="AS6" s="35">
        <f t="shared" si="5"/>
        <v>112.88</v>
      </c>
      <c r="AT6" s="34" t="str">
        <f>IF(AT7="","",IF(AT7="-","【-】","【"&amp;SUBSTITUTE(TEXT(AT7,"#,##0.00"),"-","△")&amp;"】"))</f>
        <v>【88.06】</v>
      </c>
      <c r="AU6" s="35">
        <f>IF(AU7="",NA(),AU7)</f>
        <v>153.63999999999999</v>
      </c>
      <c r="AV6" s="35">
        <f t="shared" ref="AV6:BD6" si="6">IF(AV7="",NA(),AV7)</f>
        <v>539.83000000000004</v>
      </c>
      <c r="AW6" s="35">
        <f t="shared" si="6"/>
        <v>619.76</v>
      </c>
      <c r="AX6" s="35">
        <f t="shared" si="6"/>
        <v>823.94</v>
      </c>
      <c r="AY6" s="35">
        <f t="shared" si="6"/>
        <v>990.78</v>
      </c>
      <c r="AZ6" s="35">
        <f t="shared" si="6"/>
        <v>63.22</v>
      </c>
      <c r="BA6" s="35">
        <f t="shared" si="6"/>
        <v>49.07</v>
      </c>
      <c r="BB6" s="35">
        <f t="shared" si="6"/>
        <v>46.78</v>
      </c>
      <c r="BC6" s="35">
        <f t="shared" si="6"/>
        <v>47.44</v>
      </c>
      <c r="BD6" s="35">
        <f t="shared" si="6"/>
        <v>49.18</v>
      </c>
      <c r="BE6" s="34" t="str">
        <f>IF(BE7="","",IF(BE7="-","【-】","【"&amp;SUBSTITUTE(TEXT(BE7,"#,##0.00"),"-","△")&amp;"】"))</f>
        <v>【54.23】</v>
      </c>
      <c r="BF6" s="35">
        <f>IF(BF7="",NA(),BF7)</f>
        <v>445.02</v>
      </c>
      <c r="BG6" s="35">
        <f t="shared" ref="BG6:BO6" si="7">IF(BG7="",NA(),BG7)</f>
        <v>404.3</v>
      </c>
      <c r="BH6" s="35">
        <f t="shared" si="7"/>
        <v>394.93</v>
      </c>
      <c r="BI6" s="35">
        <f t="shared" si="7"/>
        <v>363.03</v>
      </c>
      <c r="BJ6" s="35">
        <f t="shared" si="7"/>
        <v>334.51</v>
      </c>
      <c r="BK6" s="35">
        <f t="shared" si="7"/>
        <v>1436</v>
      </c>
      <c r="BL6" s="35">
        <f t="shared" si="7"/>
        <v>1434.89</v>
      </c>
      <c r="BM6" s="35">
        <f t="shared" si="7"/>
        <v>1298.9100000000001</v>
      </c>
      <c r="BN6" s="35">
        <f t="shared" si="7"/>
        <v>1243.71</v>
      </c>
      <c r="BO6" s="35">
        <f t="shared" si="7"/>
        <v>1194.1500000000001</v>
      </c>
      <c r="BP6" s="34" t="str">
        <f>IF(BP7="","",IF(BP7="-","【-】","【"&amp;SUBSTITUTE(TEXT(BP7,"#,##0.00"),"-","△")&amp;"】"))</f>
        <v>【1,209.40】</v>
      </c>
      <c r="BQ6" s="35">
        <f>IF(BQ7="",NA(),BQ7)</f>
        <v>230.92</v>
      </c>
      <c r="BR6" s="35">
        <f t="shared" ref="BR6:BZ6" si="8">IF(BR7="",NA(),BR7)</f>
        <v>221.92</v>
      </c>
      <c r="BS6" s="35">
        <f t="shared" si="8"/>
        <v>187.76</v>
      </c>
      <c r="BT6" s="35">
        <f t="shared" si="8"/>
        <v>188.41</v>
      </c>
      <c r="BU6" s="35">
        <f t="shared" si="8"/>
        <v>177.84</v>
      </c>
      <c r="BV6" s="35">
        <f t="shared" si="8"/>
        <v>66.56</v>
      </c>
      <c r="BW6" s="35">
        <f t="shared" si="8"/>
        <v>66.22</v>
      </c>
      <c r="BX6" s="35">
        <f t="shared" si="8"/>
        <v>69.87</v>
      </c>
      <c r="BY6" s="35">
        <f t="shared" si="8"/>
        <v>74.3</v>
      </c>
      <c r="BZ6" s="35">
        <f t="shared" si="8"/>
        <v>72.260000000000005</v>
      </c>
      <c r="CA6" s="34" t="str">
        <f>IF(CA7="","",IF(CA7="-","【-】","【"&amp;SUBSTITUTE(TEXT(CA7,"#,##0.00"),"-","△")&amp;"】"))</f>
        <v>【74.48】</v>
      </c>
      <c r="CB6" s="35">
        <f>IF(CB7="",NA(),CB7)</f>
        <v>106.7</v>
      </c>
      <c r="CC6" s="35">
        <f t="shared" ref="CC6:CK6" si="9">IF(CC7="",NA(),CC7)</f>
        <v>114.71</v>
      </c>
      <c r="CD6" s="35">
        <f t="shared" si="9"/>
        <v>135.04</v>
      </c>
      <c r="CE6" s="35">
        <f t="shared" si="9"/>
        <v>127.52</v>
      </c>
      <c r="CF6" s="35">
        <f t="shared" si="9"/>
        <v>149.63999999999999</v>
      </c>
      <c r="CG6" s="35">
        <f t="shared" si="9"/>
        <v>244.29</v>
      </c>
      <c r="CH6" s="35">
        <f t="shared" si="9"/>
        <v>246.72</v>
      </c>
      <c r="CI6" s="35">
        <f t="shared" si="9"/>
        <v>234.96</v>
      </c>
      <c r="CJ6" s="35">
        <f t="shared" si="9"/>
        <v>221.81</v>
      </c>
      <c r="CK6" s="35">
        <f t="shared" si="9"/>
        <v>230.02</v>
      </c>
      <c r="CL6" s="34" t="str">
        <f>IF(CL7="","",IF(CL7="-","【-】","【"&amp;SUBSTITUTE(TEXT(CL7,"#,##0.00"),"-","△")&amp;"】"))</f>
        <v>【219.46】</v>
      </c>
      <c r="CM6" s="35" t="str">
        <f>IF(CM7="",NA(),CM7)</f>
        <v>-</v>
      </c>
      <c r="CN6" s="35" t="str">
        <f t="shared" ref="CN6:CV6" si="10">IF(CN7="",NA(),CN7)</f>
        <v>-</v>
      </c>
      <c r="CO6" s="35" t="str">
        <f t="shared" si="10"/>
        <v>-</v>
      </c>
      <c r="CP6" s="35" t="str">
        <f t="shared" si="10"/>
        <v>-</v>
      </c>
      <c r="CQ6" s="35" t="str">
        <f t="shared" si="10"/>
        <v>-</v>
      </c>
      <c r="CR6" s="35">
        <f t="shared" si="10"/>
        <v>43.58</v>
      </c>
      <c r="CS6" s="35">
        <f t="shared" si="10"/>
        <v>41.35</v>
      </c>
      <c r="CT6" s="35">
        <f t="shared" si="10"/>
        <v>42.9</v>
      </c>
      <c r="CU6" s="35">
        <f t="shared" si="10"/>
        <v>43.36</v>
      </c>
      <c r="CV6" s="35">
        <f t="shared" si="10"/>
        <v>42.56</v>
      </c>
      <c r="CW6" s="34" t="str">
        <f>IF(CW7="","",IF(CW7="-","【-】","【"&amp;SUBSTITUTE(TEXT(CW7,"#,##0.00"),"-","△")&amp;"】"))</f>
        <v>【42.82】</v>
      </c>
      <c r="CX6" s="35">
        <f>IF(CX7="",NA(),CX7)</f>
        <v>100</v>
      </c>
      <c r="CY6" s="35">
        <f t="shared" ref="CY6:DG6" si="11">IF(CY7="",NA(),CY7)</f>
        <v>100</v>
      </c>
      <c r="CZ6" s="35">
        <f t="shared" si="11"/>
        <v>100</v>
      </c>
      <c r="DA6" s="35">
        <f t="shared" si="11"/>
        <v>97.8</v>
      </c>
      <c r="DB6" s="35">
        <f t="shared" si="11"/>
        <v>100</v>
      </c>
      <c r="DC6" s="35">
        <f t="shared" si="11"/>
        <v>82.35</v>
      </c>
      <c r="DD6" s="35">
        <f t="shared" si="11"/>
        <v>82.9</v>
      </c>
      <c r="DE6" s="35">
        <f t="shared" si="11"/>
        <v>83.5</v>
      </c>
      <c r="DF6" s="35">
        <f t="shared" si="11"/>
        <v>83.06</v>
      </c>
      <c r="DG6" s="35">
        <f t="shared" si="11"/>
        <v>83.32</v>
      </c>
      <c r="DH6" s="34" t="str">
        <f>IF(DH7="","",IF(DH7="-","【-】","【"&amp;SUBSTITUTE(TEXT(DH7,"#,##0.00"),"-","△")&amp;"】"))</f>
        <v>【83.36】</v>
      </c>
      <c r="DI6" s="35">
        <f>IF(DI7="",NA(),DI7)</f>
        <v>2.61</v>
      </c>
      <c r="DJ6" s="35">
        <f t="shared" ref="DJ6:DR6" si="12">IF(DJ7="",NA(),DJ7)</f>
        <v>5.23</v>
      </c>
      <c r="DK6" s="35">
        <f t="shared" si="12"/>
        <v>7.76</v>
      </c>
      <c r="DL6" s="35">
        <f t="shared" si="12"/>
        <v>7.76</v>
      </c>
      <c r="DM6" s="35">
        <f t="shared" si="12"/>
        <v>9.92</v>
      </c>
      <c r="DN6" s="35">
        <f t="shared" si="12"/>
        <v>22.34</v>
      </c>
      <c r="DO6" s="35">
        <f t="shared" si="12"/>
        <v>22.79</v>
      </c>
      <c r="DP6" s="35">
        <f t="shared" si="12"/>
        <v>22.77</v>
      </c>
      <c r="DQ6" s="35">
        <f t="shared" si="12"/>
        <v>23.93</v>
      </c>
      <c r="DR6" s="35">
        <f t="shared" si="12"/>
        <v>24.68</v>
      </c>
      <c r="DS6" s="34" t="str">
        <f>IF(DS7="","",IF(DS7="-","【-】","【"&amp;SUBSTITUTE(TEXT(DS7,"#,##0.00"),"-","△")&amp;"】"))</f>
        <v>【24.88】</v>
      </c>
      <c r="DT6" s="34">
        <f>IF(DT7="",NA(),DT7)</f>
        <v>0</v>
      </c>
      <c r="DU6" s="34">
        <f t="shared" ref="DU6:EC6" si="13">IF(DU7="",NA(),DU7)</f>
        <v>0</v>
      </c>
      <c r="DV6" s="34">
        <f t="shared" si="13"/>
        <v>0</v>
      </c>
      <c r="DW6" s="34">
        <f t="shared" si="13"/>
        <v>0</v>
      </c>
      <c r="DX6" s="34">
        <f t="shared" si="13"/>
        <v>0</v>
      </c>
      <c r="DY6" s="34">
        <f t="shared" si="13"/>
        <v>0</v>
      </c>
      <c r="DZ6" s="35">
        <f t="shared" si="13"/>
        <v>0.04</v>
      </c>
      <c r="EA6" s="34">
        <f t="shared" si="13"/>
        <v>0</v>
      </c>
      <c r="EB6" s="34">
        <f t="shared" si="13"/>
        <v>0</v>
      </c>
      <c r="EC6" s="35">
        <f t="shared" si="13"/>
        <v>0.01</v>
      </c>
      <c r="ED6" s="34" t="str">
        <f>IF(ED7="","",IF(ED7="-","【-】","【"&amp;SUBSTITUTE(TEXT(ED7,"#,##0.00"),"-","△")&amp;"】"))</f>
        <v>【0.01】</v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0.04</v>
      </c>
      <c r="EK6" s="35">
        <f t="shared" si="14"/>
        <v>7.0000000000000007E-2</v>
      </c>
      <c r="EL6" s="35">
        <f t="shared" si="14"/>
        <v>0.09</v>
      </c>
      <c r="EM6" s="35">
        <f t="shared" si="14"/>
        <v>0.09</v>
      </c>
      <c r="EN6" s="35">
        <f t="shared" si="14"/>
        <v>0.13</v>
      </c>
      <c r="EO6" s="34" t="str">
        <f>IF(EO7="","",IF(EO7="-","【-】","【"&amp;SUBSTITUTE(TEXT(EO7,"#,##0.00"),"-","△")&amp;"】"))</f>
        <v>【0.12】</v>
      </c>
    </row>
    <row r="7" spans="1:148" s="36" customFormat="1" x14ac:dyDescent="0.15">
      <c r="A7" s="28"/>
      <c r="B7" s="37">
        <v>2018</v>
      </c>
      <c r="C7" s="37">
        <v>122173</v>
      </c>
      <c r="D7" s="37">
        <v>46</v>
      </c>
      <c r="E7" s="37">
        <v>17</v>
      </c>
      <c r="F7" s="37">
        <v>4</v>
      </c>
      <c r="G7" s="37">
        <v>0</v>
      </c>
      <c r="H7" s="37" t="s">
        <v>96</v>
      </c>
      <c r="I7" s="37" t="s">
        <v>97</v>
      </c>
      <c r="J7" s="37" t="s">
        <v>98</v>
      </c>
      <c r="K7" s="37" t="s">
        <v>99</v>
      </c>
      <c r="L7" s="37" t="s">
        <v>100</v>
      </c>
      <c r="M7" s="37" t="s">
        <v>101</v>
      </c>
      <c r="N7" s="38" t="s">
        <v>102</v>
      </c>
      <c r="O7" s="38">
        <v>79.38</v>
      </c>
      <c r="P7" s="38">
        <v>0.32</v>
      </c>
      <c r="Q7" s="38">
        <v>79.680000000000007</v>
      </c>
      <c r="R7" s="38">
        <v>2314</v>
      </c>
      <c r="S7" s="38">
        <v>420028</v>
      </c>
      <c r="T7" s="38">
        <v>114.74</v>
      </c>
      <c r="U7" s="38">
        <v>3660.69</v>
      </c>
      <c r="V7" s="38">
        <v>1364</v>
      </c>
      <c r="W7" s="38">
        <v>1.44</v>
      </c>
      <c r="X7" s="38">
        <v>947.22</v>
      </c>
      <c r="Y7" s="38">
        <v>187.59</v>
      </c>
      <c r="Z7" s="38">
        <v>184.59</v>
      </c>
      <c r="AA7" s="38">
        <v>161.53</v>
      </c>
      <c r="AB7" s="38">
        <v>161.82</v>
      </c>
      <c r="AC7" s="38">
        <v>166.64</v>
      </c>
      <c r="AD7" s="38">
        <v>101.24</v>
      </c>
      <c r="AE7" s="38">
        <v>100.94</v>
      </c>
      <c r="AF7" s="38">
        <v>100.85</v>
      </c>
      <c r="AG7" s="38">
        <v>102.13</v>
      </c>
      <c r="AH7" s="38">
        <v>101.72</v>
      </c>
      <c r="AI7" s="38">
        <v>101.92</v>
      </c>
      <c r="AJ7" s="38">
        <v>0</v>
      </c>
      <c r="AK7" s="38">
        <v>0</v>
      </c>
      <c r="AL7" s="38">
        <v>0</v>
      </c>
      <c r="AM7" s="38">
        <v>0</v>
      </c>
      <c r="AN7" s="38">
        <v>0</v>
      </c>
      <c r="AO7" s="38">
        <v>184.13</v>
      </c>
      <c r="AP7" s="38">
        <v>101.85</v>
      </c>
      <c r="AQ7" s="38">
        <v>110.77</v>
      </c>
      <c r="AR7" s="38">
        <v>109.51</v>
      </c>
      <c r="AS7" s="38">
        <v>112.88</v>
      </c>
      <c r="AT7" s="38">
        <v>88.06</v>
      </c>
      <c r="AU7" s="38">
        <v>153.63999999999999</v>
      </c>
      <c r="AV7" s="38">
        <v>539.83000000000004</v>
      </c>
      <c r="AW7" s="38">
        <v>619.76</v>
      </c>
      <c r="AX7" s="38">
        <v>823.94</v>
      </c>
      <c r="AY7" s="38">
        <v>990.78</v>
      </c>
      <c r="AZ7" s="38">
        <v>63.22</v>
      </c>
      <c r="BA7" s="38">
        <v>49.07</v>
      </c>
      <c r="BB7" s="38">
        <v>46.78</v>
      </c>
      <c r="BC7" s="38">
        <v>47.44</v>
      </c>
      <c r="BD7" s="38">
        <v>49.18</v>
      </c>
      <c r="BE7" s="38">
        <v>54.23</v>
      </c>
      <c r="BF7" s="38">
        <v>445.02</v>
      </c>
      <c r="BG7" s="38">
        <v>404.3</v>
      </c>
      <c r="BH7" s="38">
        <v>394.93</v>
      </c>
      <c r="BI7" s="38">
        <v>363.03</v>
      </c>
      <c r="BJ7" s="38">
        <v>334.51</v>
      </c>
      <c r="BK7" s="38">
        <v>1436</v>
      </c>
      <c r="BL7" s="38">
        <v>1434.89</v>
      </c>
      <c r="BM7" s="38">
        <v>1298.9100000000001</v>
      </c>
      <c r="BN7" s="38">
        <v>1243.71</v>
      </c>
      <c r="BO7" s="38">
        <v>1194.1500000000001</v>
      </c>
      <c r="BP7" s="38">
        <v>1209.4000000000001</v>
      </c>
      <c r="BQ7" s="38">
        <v>230.92</v>
      </c>
      <c r="BR7" s="38">
        <v>221.92</v>
      </c>
      <c r="BS7" s="38">
        <v>187.76</v>
      </c>
      <c r="BT7" s="38">
        <v>188.41</v>
      </c>
      <c r="BU7" s="38">
        <v>177.84</v>
      </c>
      <c r="BV7" s="38">
        <v>66.56</v>
      </c>
      <c r="BW7" s="38">
        <v>66.22</v>
      </c>
      <c r="BX7" s="38">
        <v>69.87</v>
      </c>
      <c r="BY7" s="38">
        <v>74.3</v>
      </c>
      <c r="BZ7" s="38">
        <v>72.260000000000005</v>
      </c>
      <c r="CA7" s="38">
        <v>74.48</v>
      </c>
      <c r="CB7" s="38">
        <v>106.7</v>
      </c>
      <c r="CC7" s="38">
        <v>114.71</v>
      </c>
      <c r="CD7" s="38">
        <v>135.04</v>
      </c>
      <c r="CE7" s="38">
        <v>127.52</v>
      </c>
      <c r="CF7" s="38">
        <v>149.63999999999999</v>
      </c>
      <c r="CG7" s="38">
        <v>244.29</v>
      </c>
      <c r="CH7" s="38">
        <v>246.72</v>
      </c>
      <c r="CI7" s="38">
        <v>234.96</v>
      </c>
      <c r="CJ7" s="38">
        <v>221.81</v>
      </c>
      <c r="CK7" s="38">
        <v>230.02</v>
      </c>
      <c r="CL7" s="38">
        <v>219.46</v>
      </c>
      <c r="CM7" s="38" t="s">
        <v>102</v>
      </c>
      <c r="CN7" s="38" t="s">
        <v>102</v>
      </c>
      <c r="CO7" s="38" t="s">
        <v>102</v>
      </c>
      <c r="CP7" s="38" t="s">
        <v>102</v>
      </c>
      <c r="CQ7" s="38" t="s">
        <v>102</v>
      </c>
      <c r="CR7" s="38">
        <v>43.58</v>
      </c>
      <c r="CS7" s="38">
        <v>41.35</v>
      </c>
      <c r="CT7" s="38">
        <v>42.9</v>
      </c>
      <c r="CU7" s="38">
        <v>43.36</v>
      </c>
      <c r="CV7" s="38">
        <v>42.56</v>
      </c>
      <c r="CW7" s="38">
        <v>42.82</v>
      </c>
      <c r="CX7" s="38">
        <v>100</v>
      </c>
      <c r="CY7" s="38">
        <v>100</v>
      </c>
      <c r="CZ7" s="38">
        <v>100</v>
      </c>
      <c r="DA7" s="38">
        <v>97.8</v>
      </c>
      <c r="DB7" s="38">
        <v>100</v>
      </c>
      <c r="DC7" s="38">
        <v>82.35</v>
      </c>
      <c r="DD7" s="38">
        <v>82.9</v>
      </c>
      <c r="DE7" s="38">
        <v>83.5</v>
      </c>
      <c r="DF7" s="38">
        <v>83.06</v>
      </c>
      <c r="DG7" s="38">
        <v>83.32</v>
      </c>
      <c r="DH7" s="38">
        <v>83.36</v>
      </c>
      <c r="DI7" s="38">
        <v>2.61</v>
      </c>
      <c r="DJ7" s="38">
        <v>5.23</v>
      </c>
      <c r="DK7" s="38">
        <v>7.76</v>
      </c>
      <c r="DL7" s="38">
        <v>7.76</v>
      </c>
      <c r="DM7" s="38">
        <v>9.92</v>
      </c>
      <c r="DN7" s="38">
        <v>22.34</v>
      </c>
      <c r="DO7" s="38">
        <v>22.79</v>
      </c>
      <c r="DP7" s="38">
        <v>22.77</v>
      </c>
      <c r="DQ7" s="38">
        <v>23.93</v>
      </c>
      <c r="DR7" s="38">
        <v>24.68</v>
      </c>
      <c r="DS7" s="38">
        <v>24.88</v>
      </c>
      <c r="DT7" s="38">
        <v>0</v>
      </c>
      <c r="DU7" s="38">
        <v>0</v>
      </c>
      <c r="DV7" s="38">
        <v>0</v>
      </c>
      <c r="DW7" s="38">
        <v>0</v>
      </c>
      <c r="DX7" s="38">
        <v>0</v>
      </c>
      <c r="DY7" s="38">
        <v>0</v>
      </c>
      <c r="DZ7" s="38">
        <v>0.04</v>
      </c>
      <c r="EA7" s="38">
        <v>0</v>
      </c>
      <c r="EB7" s="38">
        <v>0</v>
      </c>
      <c r="EC7" s="38">
        <v>0.01</v>
      </c>
      <c r="ED7" s="38">
        <v>0.01</v>
      </c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0.04</v>
      </c>
      <c r="EK7" s="38">
        <v>7.0000000000000007E-2</v>
      </c>
      <c r="EL7" s="38">
        <v>0.09</v>
      </c>
      <c r="EM7" s="38">
        <v>0.09</v>
      </c>
      <c r="EN7" s="38">
        <v>0.13</v>
      </c>
      <c r="EO7" s="38">
        <v>0.12</v>
      </c>
    </row>
    <row r="8" spans="1:148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</row>
    <row r="9" spans="1:148" x14ac:dyDescent="0.15">
      <c r="A9" s="40"/>
      <c r="B9" s="40" t="s">
        <v>103</v>
      </c>
      <c r="C9" s="40" t="s">
        <v>104</v>
      </c>
      <c r="D9" s="40" t="s">
        <v>105</v>
      </c>
      <c r="E9" s="40" t="s">
        <v>106</v>
      </c>
      <c r="F9" s="40" t="s">
        <v>107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8" x14ac:dyDescent="0.15">
      <c r="A10" s="40" t="s">
        <v>46</v>
      </c>
      <c r="B10" s="41">
        <f>DATEVALUE($B$6-4&amp;"年1月1日")</f>
        <v>41640</v>
      </c>
      <c r="C10" s="41">
        <f>DATEVALUE($B$6-3&amp;"年1月1日")</f>
        <v>42005</v>
      </c>
      <c r="D10" s="41">
        <f>DATEVALUE($B$6-2&amp;"年1月1日")</f>
        <v>42370</v>
      </c>
      <c r="E10" s="41">
        <f>DATEVALUE($B$6-1&amp;"年1月1日")</f>
        <v>42736</v>
      </c>
      <c r="F10" s="41">
        <f>DATEVALUE($B$6&amp;"年1月1日")</f>
        <v>43101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千葉県</cp:lastModifiedBy>
  <cp:lastPrinted>2020-01-21T00:56:55Z</cp:lastPrinted>
  <dcterms:created xsi:type="dcterms:W3CDTF">2019-12-05T04:49:13Z</dcterms:created>
  <dcterms:modified xsi:type="dcterms:W3CDTF">2020-02-18T08:05:26Z</dcterms:modified>
  <cp:category/>
</cp:coreProperties>
</file>