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nn02636\Documents\ファイルダウンロード用\"/>
    </mc:Choice>
  </mc:AlternateContent>
  <bookViews>
    <workbookView xWindow="0" yWindow="0" windowWidth="20490" windowHeight="7530"/>
  </bookViews>
  <sheets>
    <sheet name="別紙２" sheetId="1" r:id="rId1"/>
  </sheets>
  <externalReferences>
    <externalReference r:id="rId2"/>
    <externalReference r:id="rId3"/>
    <externalReference r:id="rId4"/>
  </externalReferences>
  <definedNames>
    <definedName name="_1T_26_特別職に属する職員等の定数及び給料_報酬_額に関する調" localSheetId="0">#REF!</definedName>
    <definedName name="_1T_26_特別職に属する職員等の定数及び給料_報酬_額に関する調">#REF!</definedName>
    <definedName name="_Key1" hidden="1">#REF!</definedName>
    <definedName name="_Order1" hidden="1">0</definedName>
    <definedName name="_Sort" hidden="1">#REF!</definedName>
    <definedName name="_xlnm.Print_Area" localSheetId="0">別紙２!$A$1:$K$67</definedName>
    <definedName name="えｔｙｊｈｓ６" localSheetId="0" hidden="1">#REF!</definedName>
    <definedName name="えｔｙｊｈｓ６" hidden="1">#REF!</definedName>
    <definedName name="県名">'[1]001市町村マスタ'!$A$2</definedName>
    <definedName name="財政力指数" localSheetId="0">#REF!</definedName>
    <definedName name="財政力指数">#REF!</definedName>
    <definedName name="振興局名">'[1]001市町村マスタ'!$E$2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I72" i="1"/>
  <c r="G72" i="1"/>
  <c r="F72" i="1"/>
  <c r="J71" i="1"/>
  <c r="I71" i="1"/>
  <c r="G71" i="1"/>
  <c r="F71" i="1"/>
  <c r="J70" i="1"/>
  <c r="I70" i="1"/>
  <c r="G70" i="1"/>
  <c r="F70" i="1"/>
  <c r="J69" i="1"/>
  <c r="I69" i="1"/>
  <c r="G69" i="1"/>
  <c r="F69" i="1"/>
  <c r="J68" i="1"/>
  <c r="I68" i="1"/>
  <c r="G68" i="1"/>
  <c r="F68" i="1"/>
  <c r="J63" i="1"/>
  <c r="I63" i="1"/>
  <c r="K63" i="1" s="1"/>
  <c r="H63" i="1"/>
  <c r="G63" i="1"/>
  <c r="F63" i="1"/>
  <c r="J62" i="1"/>
  <c r="I62" i="1"/>
  <c r="K62" i="1" s="1"/>
  <c r="G62" i="1"/>
  <c r="F62" i="1"/>
  <c r="H62" i="1" s="1"/>
  <c r="J61" i="1"/>
  <c r="I61" i="1"/>
  <c r="K61" i="1" s="1"/>
  <c r="H61" i="1"/>
  <c r="G61" i="1"/>
  <c r="F61" i="1"/>
  <c r="J60" i="1"/>
  <c r="I60" i="1"/>
  <c r="K60" i="1" s="1"/>
  <c r="G60" i="1"/>
  <c r="F60" i="1"/>
  <c r="H60" i="1" s="1"/>
  <c r="J59" i="1"/>
  <c r="I59" i="1"/>
  <c r="K59" i="1" s="1"/>
  <c r="H59" i="1"/>
  <c r="G59" i="1"/>
  <c r="F59" i="1"/>
  <c r="K58" i="1"/>
  <c r="H58" i="1"/>
  <c r="D58" i="1"/>
  <c r="K57" i="1"/>
  <c r="H57" i="1"/>
  <c r="D57" i="1"/>
  <c r="K56" i="1"/>
  <c r="H56" i="1"/>
  <c r="D56" i="1"/>
  <c r="K55" i="1"/>
  <c r="H55" i="1"/>
  <c r="D55" i="1"/>
  <c r="K54" i="1"/>
  <c r="H54" i="1"/>
  <c r="D54" i="1"/>
  <c r="K53" i="1"/>
  <c r="H53" i="1"/>
  <c r="D53" i="1"/>
  <c r="K52" i="1"/>
  <c r="H52" i="1"/>
  <c r="D52" i="1"/>
  <c r="K51" i="1"/>
  <c r="H51" i="1"/>
  <c r="D51" i="1"/>
  <c r="K50" i="1"/>
  <c r="H50" i="1"/>
  <c r="D50" i="1"/>
  <c r="K49" i="1"/>
  <c r="H49" i="1"/>
  <c r="D49" i="1"/>
  <c r="K48" i="1"/>
  <c r="H48" i="1"/>
  <c r="D48" i="1"/>
  <c r="K47" i="1"/>
  <c r="H47" i="1"/>
  <c r="D47" i="1"/>
  <c r="K46" i="1"/>
  <c r="H46" i="1"/>
  <c r="D46" i="1"/>
  <c r="K45" i="1"/>
  <c r="H45" i="1"/>
  <c r="D45" i="1"/>
  <c r="K44" i="1"/>
  <c r="H44" i="1"/>
  <c r="D44" i="1"/>
  <c r="K43" i="1"/>
  <c r="H43" i="1"/>
  <c r="D43" i="1"/>
  <c r="K42" i="1"/>
  <c r="H42" i="1"/>
  <c r="D42" i="1"/>
  <c r="K41" i="1"/>
  <c r="H41" i="1"/>
  <c r="D41" i="1"/>
  <c r="K40" i="1"/>
  <c r="H40" i="1"/>
  <c r="D40" i="1"/>
  <c r="K39" i="1"/>
  <c r="H39" i="1"/>
  <c r="D39" i="1"/>
  <c r="K38" i="1"/>
  <c r="H38" i="1"/>
  <c r="D38" i="1"/>
  <c r="K37" i="1"/>
  <c r="H37" i="1"/>
  <c r="D37" i="1"/>
  <c r="K36" i="1"/>
  <c r="H36" i="1"/>
  <c r="D36" i="1"/>
  <c r="K35" i="1"/>
  <c r="H35" i="1"/>
  <c r="D35" i="1"/>
  <c r="K34" i="1"/>
  <c r="H34" i="1"/>
  <c r="D34" i="1"/>
  <c r="K33" i="1"/>
  <c r="H33" i="1"/>
  <c r="D33" i="1"/>
  <c r="K32" i="1"/>
  <c r="H32" i="1"/>
  <c r="D32" i="1"/>
  <c r="K31" i="1"/>
  <c r="H31" i="1"/>
  <c r="D31" i="1"/>
  <c r="K30" i="1"/>
  <c r="H30" i="1"/>
  <c r="D30" i="1"/>
  <c r="K29" i="1"/>
  <c r="H29" i="1"/>
  <c r="D29" i="1"/>
  <c r="K28" i="1"/>
  <c r="H28" i="1"/>
  <c r="D28" i="1"/>
  <c r="K27" i="1"/>
  <c r="H27" i="1"/>
  <c r="D27" i="1"/>
  <c r="K26" i="1"/>
  <c r="H26" i="1"/>
  <c r="D26" i="1"/>
  <c r="K25" i="1"/>
  <c r="H25" i="1"/>
  <c r="D25" i="1"/>
  <c r="K24" i="1"/>
  <c r="H24" i="1"/>
  <c r="D24" i="1"/>
  <c r="K23" i="1"/>
  <c r="H23" i="1"/>
  <c r="D23" i="1"/>
  <c r="K22" i="1"/>
  <c r="H22" i="1"/>
  <c r="D22" i="1"/>
  <c r="K21" i="1"/>
  <c r="H21" i="1"/>
  <c r="D21" i="1"/>
  <c r="K20" i="1"/>
  <c r="H20" i="1"/>
  <c r="D20" i="1"/>
  <c r="K19" i="1"/>
  <c r="H19" i="1"/>
  <c r="D19" i="1"/>
  <c r="K18" i="1"/>
  <c r="H18" i="1"/>
  <c r="D18" i="1"/>
  <c r="K17" i="1"/>
  <c r="H17" i="1"/>
  <c r="D17" i="1"/>
  <c r="K16" i="1"/>
  <c r="H16" i="1"/>
  <c r="D16" i="1"/>
  <c r="K15" i="1"/>
  <c r="H15" i="1"/>
  <c r="D15" i="1"/>
  <c r="K14" i="1"/>
  <c r="H14" i="1"/>
  <c r="D14" i="1"/>
  <c r="K13" i="1"/>
  <c r="H13" i="1"/>
  <c r="D13" i="1"/>
  <c r="K12" i="1"/>
  <c r="H12" i="1"/>
  <c r="D12" i="1"/>
  <c r="K11" i="1"/>
  <c r="H11" i="1"/>
  <c r="D11" i="1"/>
  <c r="K10" i="1"/>
  <c r="H10" i="1"/>
  <c r="D10" i="1"/>
  <c r="K9" i="1"/>
  <c r="H9" i="1"/>
  <c r="D9" i="1"/>
  <c r="K8" i="1"/>
  <c r="H8" i="1"/>
  <c r="D8" i="1"/>
  <c r="K7" i="1"/>
  <c r="H7" i="1"/>
  <c r="D7" i="1"/>
  <c r="K6" i="1"/>
  <c r="H6" i="1"/>
  <c r="D6" i="1"/>
  <c r="K5" i="1"/>
  <c r="H5" i="1"/>
  <c r="E5" i="1"/>
  <c r="D5" i="1"/>
  <c r="C5" i="1"/>
  <c r="A1" i="1"/>
</calcChain>
</file>

<file path=xl/sharedStrings.xml><?xml version="1.0" encoding="utf-8"?>
<sst xmlns="http://schemas.openxmlformats.org/spreadsheetml/2006/main" count="169" uniqueCount="78">
  <si>
    <t>（単位：％、pt）</t>
    <rPh sb="1" eb="3">
      <t>タンイ</t>
    </rPh>
    <phoneticPr fontId="5"/>
  </si>
  <si>
    <t>実質赤字比率</t>
    <rPh sb="0" eb="2">
      <t>ジッシツ</t>
    </rPh>
    <rPh sb="2" eb="4">
      <t>アカジ</t>
    </rPh>
    <rPh sb="4" eb="6">
      <t>ヒリツ</t>
    </rPh>
    <phoneticPr fontId="5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</si>
  <si>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5"/>
  </si>
  <si>
    <t>実質公債費比率</t>
    <rPh sb="0" eb="2">
      <t>ジッシツ</t>
    </rPh>
    <rPh sb="2" eb="5">
      <t>コウサイヒ</t>
    </rPh>
    <rPh sb="5" eb="7">
      <t>ヒリツ</t>
    </rPh>
    <phoneticPr fontId="5"/>
  </si>
  <si>
    <t>将来負担比率</t>
    <rPh sb="0" eb="2">
      <t>ショウライ</t>
    </rPh>
    <rPh sb="2" eb="4">
      <t>フタン</t>
    </rPh>
    <rPh sb="4" eb="6">
      <t>ヒリツ</t>
    </rPh>
    <phoneticPr fontId="5"/>
  </si>
  <si>
    <t>早期健全化
基準</t>
    <rPh sb="0" eb="2">
      <t>ソウキ</t>
    </rPh>
    <rPh sb="2" eb="5">
      <t>ケンゼンカ</t>
    </rPh>
    <rPh sb="6" eb="8">
      <t>キジュン</t>
    </rPh>
    <phoneticPr fontId="5"/>
  </si>
  <si>
    <t>参考
前年度</t>
    <rPh sb="0" eb="2">
      <t>サンコウ</t>
    </rPh>
    <rPh sb="3" eb="6">
      <t>ゼンネンド</t>
    </rPh>
    <phoneticPr fontId="5"/>
  </si>
  <si>
    <t>参考
対前年度比</t>
    <rPh sb="0" eb="2">
      <t>サンコウ</t>
    </rPh>
    <rPh sb="3" eb="4">
      <t>タイ</t>
    </rPh>
    <rPh sb="4" eb="8">
      <t>ゼンネンドヒ</t>
    </rPh>
    <phoneticPr fontId="5"/>
  </si>
  <si>
    <t>千葉市</t>
    <rPh sb="0" eb="3">
      <t>チバシ</t>
    </rPh>
    <phoneticPr fontId="5"/>
  </si>
  <si>
    <t>-</t>
    <phoneticPr fontId="9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</si>
  <si>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</si>
  <si>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</si>
  <si>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-</t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</si>
  <si>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</si>
  <si>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</si>
  <si>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</si>
  <si>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</si>
  <si>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</si>
  <si>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</si>
  <si>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</si>
  <si>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</si>
  <si>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</si>
  <si>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</si>
  <si>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</si>
  <si>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</si>
  <si>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</si>
  <si>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</si>
  <si>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</si>
  <si>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</si>
  <si>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</si>
  <si>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</si>
  <si>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</si>
  <si>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</si>
  <si>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</si>
  <si>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</si>
  <si>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</si>
  <si>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</si>
  <si>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</si>
  <si>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</si>
  <si>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</si>
  <si>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</si>
  <si>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</si>
  <si>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</si>
  <si>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</si>
  <si>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</si>
  <si>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</si>
  <si>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</si>
  <si>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</si>
  <si>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</si>
  <si>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</si>
  <si>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</si>
  <si>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</si>
  <si>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</si>
  <si>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</si>
  <si>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</si>
  <si>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</si>
  <si>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</si>
  <si>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</si>
  <si>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</si>
  <si>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</si>
  <si>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</si>
  <si>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</si>
  <si>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</si>
  <si>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</si>
  <si>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市平均</t>
    <rPh sb="0" eb="1">
      <t>シ</t>
    </rPh>
    <rPh sb="1" eb="3">
      <t>ヘイキン</t>
    </rPh>
    <phoneticPr fontId="1"/>
  </si>
  <si>
    <t>-</t>
    <phoneticPr fontId="5"/>
  </si>
  <si>
    <t>市平均
（千葉市除）</t>
    <rPh sb="0" eb="1">
      <t>シ</t>
    </rPh>
    <rPh sb="1" eb="3">
      <t>ヘイキン</t>
    </rPh>
    <rPh sb="5" eb="8">
      <t>チバシ</t>
    </rPh>
    <rPh sb="8" eb="9">
      <t>ノゾ</t>
    </rPh>
    <phoneticPr fontId="1"/>
  </si>
  <si>
    <t>町村平均</t>
    <rPh sb="0" eb="2">
      <t>チョウソン</t>
    </rPh>
    <rPh sb="2" eb="4">
      <t>ヘイキン</t>
    </rPh>
    <phoneticPr fontId="1"/>
  </si>
  <si>
    <t>県平均</t>
    <rPh sb="0" eb="1">
      <t>ケン</t>
    </rPh>
    <rPh sb="1" eb="3">
      <t>ヘイキン</t>
    </rPh>
    <phoneticPr fontId="5"/>
  </si>
  <si>
    <t>県平均
（千葉市除）</t>
    <rPh sb="0" eb="1">
      <t>ケン</t>
    </rPh>
    <rPh sb="1" eb="3">
      <t>ヘイキン</t>
    </rPh>
    <rPh sb="5" eb="8">
      <t>チバシ</t>
    </rPh>
    <rPh sb="8" eb="9">
      <t>ノゾ</t>
    </rPh>
    <phoneticPr fontId="5"/>
  </si>
  <si>
    <t>※平均値は単純平均</t>
    <rPh sb="1" eb="4">
      <t>ヘイキンチ</t>
    </rPh>
    <rPh sb="5" eb="7">
      <t>タンジュン</t>
    </rPh>
    <rPh sb="7" eb="9">
      <t>ヘイキン</t>
    </rPh>
    <phoneticPr fontId="5"/>
  </si>
  <si>
    <t>※実質赤字額又は連結実質赤字額がない場合、将来負担比率が算定されない場合は、「－」を記載してある。</t>
    <rPh sb="42" eb="44">
      <t>キサイ</t>
    </rPh>
    <phoneticPr fontId="5"/>
  </si>
  <si>
    <t>※令和3年8月31日現在の算定結果を速報として取りまとめたもので、公表手続きの途中にある数値であり、今後変動する場合がある。</t>
    <phoneticPr fontId="9"/>
  </si>
  <si>
    <t>市合計</t>
    <rPh sb="0" eb="1">
      <t>シ</t>
    </rPh>
    <phoneticPr fontId="1"/>
  </si>
  <si>
    <t>市合計
（千葉市除）</t>
    <rPh sb="0" eb="1">
      <t>シ</t>
    </rPh>
    <rPh sb="5" eb="8">
      <t>チバシ</t>
    </rPh>
    <rPh sb="8" eb="9">
      <t>ノゾ</t>
    </rPh>
    <phoneticPr fontId="1"/>
  </si>
  <si>
    <t>町村合計</t>
    <rPh sb="0" eb="2">
      <t>チョウソン</t>
    </rPh>
    <phoneticPr fontId="1"/>
  </si>
  <si>
    <t>県合計</t>
    <rPh sb="0" eb="1">
      <t>ケン</t>
    </rPh>
    <phoneticPr fontId="5"/>
  </si>
  <si>
    <t>県合計
（千葉市除）</t>
    <rPh sb="0" eb="1">
      <t>ケン</t>
    </rPh>
    <rPh sb="5" eb="8">
      <t>チバシ</t>
    </rPh>
    <rPh sb="8" eb="9">
      <t>ノゾ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</si>
</sst>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.0;&quot;▲ &quot;#,##0.0"/>
    <numFmt numFmtId="178" formatCode="#,##0.0_ "/>
  </numFmts>
  <fonts count="11">
    <font>
      <sz val="11"/>
      <color theme="1"/>
      <name val="Yu Gothic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Yu Gothic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>
      <alignment vertical="center"/>
    </xf>
    <xf numFmtId="0" fontId="4" fillId="0" borderId="0" xfId="1" applyFont="1" applyFill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>
      <alignment vertical="center"/>
    </xf>
    <xf numFmtId="38" fontId="8" fillId="0" borderId="15" xfId="2" applyFont="1" applyFill="1" applyBorder="1" applyAlignment="1">
      <alignment horizontal="center" vertical="center" shrinkToFit="1"/>
    </xf>
    <xf numFmtId="40" fontId="8" fillId="0" borderId="16" xfId="2" applyNumberFormat="1" applyFont="1" applyFill="1" applyBorder="1" applyAlignment="1">
      <alignment vertical="center" shrinkToFit="1"/>
    </xf>
    <xf numFmtId="38" fontId="8" fillId="0" borderId="17" xfId="2" applyFont="1" applyFill="1" applyBorder="1" applyAlignment="1">
      <alignment horizontal="center" vertical="center" shrinkToFit="1"/>
    </xf>
    <xf numFmtId="40" fontId="8" fillId="0" borderId="18" xfId="2" applyNumberFormat="1" applyFont="1" applyFill="1" applyBorder="1" applyAlignment="1">
      <alignment vertical="center" shrinkToFit="1"/>
    </xf>
    <xf numFmtId="176" fontId="8" fillId="0" borderId="17" xfId="2" applyNumberFormat="1" applyFont="1" applyFill="1" applyBorder="1" applyAlignment="1">
      <alignment vertical="center" shrinkToFit="1"/>
    </xf>
    <xf numFmtId="176" fontId="8" fillId="0" borderId="16" xfId="2" applyNumberFormat="1" applyFont="1" applyFill="1" applyBorder="1" applyAlignment="1">
      <alignment vertical="center" shrinkToFit="1"/>
    </xf>
    <xf numFmtId="177" fontId="8" fillId="0" borderId="18" xfId="2" applyNumberFormat="1" applyFont="1" applyFill="1" applyBorder="1" applyAlignment="1">
      <alignment vertical="center" shrinkToFit="1"/>
    </xf>
    <xf numFmtId="0" fontId="7" fillId="0" borderId="19" xfId="1" applyFont="1" applyFill="1" applyBorder="1">
      <alignment vertical="center"/>
    </xf>
    <xf numFmtId="40" fontId="8" fillId="0" borderId="20" xfId="2" applyNumberFormat="1" applyFont="1" applyFill="1" applyBorder="1" applyAlignment="1">
      <alignment vertical="center" shrinkToFit="1"/>
    </xf>
    <xf numFmtId="40" fontId="8" fillId="0" borderId="21" xfId="2" applyNumberFormat="1" applyFont="1" applyFill="1" applyBorder="1" applyAlignment="1">
      <alignment horizontal="center" vertical="center" shrinkToFit="1"/>
    </xf>
    <xf numFmtId="40" fontId="8" fillId="0" borderId="22" xfId="2" applyNumberFormat="1" applyFont="1" applyFill="1" applyBorder="1" applyAlignment="1">
      <alignment vertical="center" shrinkToFit="1"/>
    </xf>
    <xf numFmtId="176" fontId="8" fillId="0" borderId="21" xfId="2" applyNumberFormat="1" applyFont="1" applyFill="1" applyBorder="1" applyAlignment="1">
      <alignment vertical="center" shrinkToFit="1"/>
    </xf>
    <xf numFmtId="177" fontId="8" fillId="0" borderId="22" xfId="2" applyNumberFormat="1" applyFont="1" applyFill="1" applyBorder="1" applyAlignment="1">
      <alignment vertical="center" shrinkToFit="1"/>
    </xf>
    <xf numFmtId="176" fontId="8" fillId="0" borderId="20" xfId="2" applyNumberFormat="1" applyFont="1" applyFill="1" applyBorder="1" applyAlignment="1">
      <alignment vertical="center" shrinkToFit="1"/>
    </xf>
    <xf numFmtId="176" fontId="8" fillId="0" borderId="21" xfId="2" applyNumberFormat="1" applyFont="1" applyFill="1" applyBorder="1" applyAlignment="1">
      <alignment horizontal="center" vertical="center" shrinkToFit="1"/>
    </xf>
    <xf numFmtId="176" fontId="8" fillId="0" borderId="20" xfId="2" applyNumberFormat="1" applyFont="1" applyFill="1" applyBorder="1" applyAlignment="1">
      <alignment horizontal="center" vertical="center" shrinkToFit="1"/>
    </xf>
    <xf numFmtId="177" fontId="8" fillId="0" borderId="22" xfId="2" applyNumberFormat="1" applyFont="1" applyFill="1" applyBorder="1" applyAlignment="1">
      <alignment horizontal="center" vertical="center" shrinkToFit="1"/>
    </xf>
    <xf numFmtId="176" fontId="8" fillId="0" borderId="21" xfId="2" applyNumberFormat="1" applyFont="1" applyFill="1" applyBorder="1" applyAlignment="1">
      <alignment horizontal="right" vertical="center" shrinkToFit="1"/>
    </xf>
    <xf numFmtId="176" fontId="8" fillId="0" borderId="20" xfId="2" applyNumberFormat="1" applyFont="1" applyFill="1" applyBorder="1" applyAlignment="1">
      <alignment horizontal="right" vertical="center" shrinkToFit="1"/>
    </xf>
    <xf numFmtId="177" fontId="8" fillId="0" borderId="22" xfId="2" applyNumberFormat="1" applyFont="1" applyFill="1" applyBorder="1" applyAlignment="1">
      <alignment horizontal="right" vertical="center" shrinkToFit="1"/>
    </xf>
    <xf numFmtId="0" fontId="7" fillId="0" borderId="23" xfId="1" applyFont="1" applyFill="1" applyBorder="1">
      <alignment vertical="center"/>
    </xf>
    <xf numFmtId="40" fontId="8" fillId="0" borderId="24" xfId="2" applyNumberFormat="1" applyFont="1" applyFill="1" applyBorder="1" applyAlignment="1">
      <alignment vertical="center" shrinkToFit="1"/>
    </xf>
    <xf numFmtId="40" fontId="8" fillId="0" borderId="25" xfId="2" applyNumberFormat="1" applyFont="1" applyFill="1" applyBorder="1" applyAlignment="1">
      <alignment horizontal="center" vertical="center" shrinkToFit="1"/>
    </xf>
    <xf numFmtId="40" fontId="8" fillId="0" borderId="26" xfId="2" applyNumberFormat="1" applyFont="1" applyFill="1" applyBorder="1" applyAlignment="1">
      <alignment vertical="center" shrinkToFit="1"/>
    </xf>
    <xf numFmtId="176" fontId="8" fillId="0" borderId="25" xfId="2" applyNumberFormat="1" applyFont="1" applyFill="1" applyBorder="1" applyAlignment="1">
      <alignment vertical="center" shrinkToFit="1"/>
    </xf>
    <xf numFmtId="177" fontId="8" fillId="0" borderId="26" xfId="2" applyNumberFormat="1" applyFont="1" applyFill="1" applyBorder="1" applyAlignment="1">
      <alignment vertical="center" shrinkToFit="1"/>
    </xf>
    <xf numFmtId="176" fontId="8" fillId="0" borderId="24" xfId="2" applyNumberFormat="1" applyFont="1" applyFill="1" applyBorder="1" applyAlignment="1">
      <alignment vertical="center" shrinkToFit="1"/>
    </xf>
    <xf numFmtId="0" fontId="7" fillId="0" borderId="27" xfId="1" applyFont="1" applyFill="1" applyBorder="1">
      <alignment vertical="center"/>
    </xf>
    <xf numFmtId="38" fontId="8" fillId="0" borderId="28" xfId="2" applyFont="1" applyFill="1" applyBorder="1" applyAlignment="1">
      <alignment horizontal="center"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31" xfId="2" applyFont="1" applyFill="1" applyBorder="1" applyAlignment="1">
      <alignment vertical="center" shrinkToFit="1"/>
    </xf>
    <xf numFmtId="176" fontId="8" fillId="0" borderId="30" xfId="2" applyNumberFormat="1" applyFont="1" applyFill="1" applyBorder="1" applyAlignment="1">
      <alignment vertical="center" shrinkToFit="1"/>
    </xf>
    <xf numFmtId="176" fontId="8" fillId="0" borderId="29" xfId="2" applyNumberFormat="1" applyFont="1" applyFill="1" applyBorder="1" applyAlignment="1">
      <alignment vertical="center" shrinkToFit="1"/>
    </xf>
    <xf numFmtId="177" fontId="8" fillId="0" borderId="31" xfId="2" applyNumberFormat="1" applyFont="1" applyFill="1" applyBorder="1" applyAlignment="1">
      <alignment vertical="center" shrinkToFit="1"/>
    </xf>
    <xf numFmtId="0" fontId="7" fillId="0" borderId="19" xfId="1" applyFont="1" applyFill="1" applyBorder="1" applyAlignment="1">
      <alignment vertical="center" wrapText="1"/>
    </xf>
    <xf numFmtId="38" fontId="8" fillId="0" borderId="32" xfId="2" applyFont="1" applyFill="1" applyBorder="1" applyAlignment="1">
      <alignment horizontal="center" vertical="center" shrinkToFit="1"/>
    </xf>
    <xf numFmtId="38" fontId="8" fillId="0" borderId="20" xfId="2" applyFont="1" applyFill="1" applyBorder="1" applyAlignment="1">
      <alignment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vertical="center" shrinkToFit="1"/>
    </xf>
    <xf numFmtId="0" fontId="7" fillId="0" borderId="33" xfId="1" applyFont="1" applyFill="1" applyBorder="1" applyAlignment="1">
      <alignment vertical="center" wrapText="1"/>
    </xf>
    <xf numFmtId="38" fontId="8" fillId="0" borderId="34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vertical="center" shrinkToFit="1"/>
    </xf>
    <xf numFmtId="38" fontId="8" fillId="0" borderId="36" xfId="2" applyFont="1" applyFill="1" applyBorder="1" applyAlignment="1">
      <alignment horizontal="center" vertical="center" shrinkToFit="1"/>
    </xf>
    <xf numFmtId="38" fontId="8" fillId="0" borderId="37" xfId="2" applyFont="1" applyFill="1" applyBorder="1" applyAlignment="1">
      <alignment vertical="center" shrinkToFit="1"/>
    </xf>
    <xf numFmtId="176" fontId="8" fillId="0" borderId="36" xfId="2" applyNumberFormat="1" applyFont="1" applyFill="1" applyBorder="1" applyAlignment="1">
      <alignment vertical="center" shrinkToFit="1"/>
    </xf>
    <xf numFmtId="176" fontId="8" fillId="0" borderId="35" xfId="2" applyNumberFormat="1" applyFont="1" applyFill="1" applyBorder="1" applyAlignment="1">
      <alignment vertical="center" shrinkToFit="1"/>
    </xf>
    <xf numFmtId="177" fontId="8" fillId="0" borderId="37" xfId="2" applyNumberFormat="1" applyFont="1" applyFill="1" applyBorder="1" applyAlignment="1">
      <alignment vertical="center" shrinkToFit="1"/>
    </xf>
    <xf numFmtId="0" fontId="7" fillId="0" borderId="0" xfId="1" applyFont="1" applyFill="1">
      <alignment vertical="center"/>
    </xf>
    <xf numFmtId="0" fontId="10" fillId="0" borderId="0" xfId="1" applyFont="1" applyFill="1">
      <alignment vertical="center"/>
    </xf>
    <xf numFmtId="176" fontId="2" fillId="0" borderId="0" xfId="1" applyNumberFormat="1" applyFont="1" applyFill="1">
      <alignment vertical="center"/>
    </xf>
    <xf numFmtId="0" fontId="2" fillId="0" borderId="0" xfId="1" applyFont="1" applyFill="1" applyAlignment="1">
      <alignment vertical="center" wrapText="1"/>
    </xf>
    <xf numFmtId="178" fontId="2" fillId="0" borderId="0" xfId="1" applyNumberFormat="1" applyFont="1" applyFill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</cellXfs>
  <cellStyles count="3">
    <cellStyle name="桁区切り 6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01170_&#24066;&#30010;&#26449;&#35506;$\01_&#25152;&#23646;&#20840;&#20307;&#12501;&#12457;&#12523;&#12480;\5&#36001;&#25919;&#29677;\31fy\013_&#26222;&#36890;&#20132;&#20184;&#31246;&#65288;&#26412;&#31639;&#23450;&#65289;\99&#12288;&#38651;&#31639;&#20986;&#21147;&#24115;&#31080;&#65288;L&#12487;&#12540;&#12479;&#65289;\06&#12288;L12&#12487;&#12540;&#12479;&#65288;&#24403;&#21021;&#26368;&#32066;&#31639;&#23450;&#21488;&#24115;&#65289;\R01&#31639;&#23450;&#21488;&#24115;L12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01170_&#24066;&#30010;&#26449;&#35506;$\01_&#25152;&#23646;&#20840;&#20307;&#12501;&#12457;&#12523;&#12480;\5&#36001;&#25919;&#29677;\03fy\032_1_&#27770;&#31639;&#32113;&#35336;\10_&#30476;&#22577;&#36947;&#30330;&#34920;\01_&#25237;&#12370;&#36796;&#12415;&#36039;&#26009;&#65288;&#65320;&#65328;&#12487;&#12540;&#12479;&#12434;&#21547;&#12416;&#65289;\02_&#20581;&#20840;&#21270;&#20998;&#65288;&#20581;&#20840;&#21270;&#25285;&#24403;&#12363;&#12425;&#12418;&#12425;&#12358;&#65289;\R3%20&#25237;&#12370;&#36796;&#12415;&#36039;&#26009;&#65288;8&#20581;&#20840;&#21270;&#65289;&#12456;&#12463;&#12475;&#12523;v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01170_&#24066;&#30010;&#26449;&#35506;$\01_&#25152;&#23646;&#20840;&#20307;&#12501;&#12457;&#12523;&#12480;\5&#36001;&#25919;&#29677;\03fy\032_1_&#27770;&#31639;&#32113;&#35336;\10_&#30476;&#22577;&#36947;&#30330;&#34920;\01_&#25237;&#12370;&#36796;&#12415;&#36039;&#26009;&#65288;&#65320;&#65328;&#12487;&#12540;&#12479;&#12434;&#21547;&#12416;&#65289;\02_&#20581;&#20840;&#21270;&#20998;&#65288;&#20581;&#20840;&#21270;&#25285;&#24403;&#12363;&#12425;&#12418;&#12425;&#12358;&#65289;\R2%20&#25237;&#12370;&#36796;&#12415;&#36039;&#26009;&#65288;8&#20581;&#20840;&#21270;&#65289;&#12456;&#12463;&#12475;&#12523;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市町村マスタ"/>
      <sheetName val="入力画面"/>
      <sheetName val="目次"/>
      <sheetName val="算定台帳1"/>
      <sheetName val="算定台帳2"/>
      <sheetName val="一本1"/>
      <sheetName val="一本2"/>
      <sheetName val="一本3"/>
      <sheetName val="一本4"/>
      <sheetName val="算定替1"/>
      <sheetName val="算定替2"/>
      <sheetName val="算定替3"/>
      <sheetName val="算定替4"/>
    </sheetNames>
    <sheetDataSet>
      <sheetData sheetId="0">
        <row r="2">
          <cell r="A2" t="str">
            <v>C12：千葉県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"/>
      <sheetName val="15"/>
      <sheetName val="別紙２"/>
      <sheetName val="文章シート"/>
      <sheetName val="基本パラメータ"/>
      <sheetName val="【00年度設定】"/>
      <sheetName val="グラフデータ"/>
      <sheetName val="実質公債費比率"/>
      <sheetName val="将来負担比率"/>
      <sheetName val="実質公債費比率 (順位)"/>
      <sheetName val="将来負担比率 (順位)"/>
    </sheetNames>
    <sheetDataSet>
      <sheetData sheetId="0"/>
      <sheetData sheetId="1"/>
      <sheetData sheetId="2"/>
      <sheetData sheetId="3"/>
      <sheetData sheetId="4">
        <row r="3">
          <cell r="B3" t="str">
            <v>令和２年度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"/>
      <sheetName val="15"/>
      <sheetName val="別紙２"/>
      <sheetName val="文章シート"/>
      <sheetName val="【00年度設定】"/>
      <sheetName val="グラフデータ"/>
      <sheetName val="実質公債費比率"/>
      <sheetName val="将来負担比率"/>
      <sheetName val="実質赤字 連結赤字"/>
      <sheetName val="実質公債費比率 (順位)"/>
      <sheetName val="将来負担比率 (順位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 t="str">
            <v>千葉市</v>
          </cell>
          <cell r="C6" t="str">
            <v>-</v>
          </cell>
          <cell r="D6">
            <v>11.25</v>
          </cell>
          <cell r="F6" t="str">
            <v>-</v>
          </cell>
          <cell r="G6">
            <v>16.25</v>
          </cell>
        </row>
        <row r="7">
          <cell r="B7" t="str">
            <v>銚子市</v>
          </cell>
          <cell r="C7" t="str">
            <v>-</v>
          </cell>
          <cell r="D7">
            <v>12.82</v>
          </cell>
          <cell r="F7" t="str">
            <v>-</v>
          </cell>
          <cell r="G7">
            <v>17.82</v>
          </cell>
        </row>
        <row r="8">
          <cell r="B8" t="str">
            <v>市川市</v>
          </cell>
          <cell r="C8" t="str">
            <v>-</v>
          </cell>
          <cell r="D8">
            <v>11.25</v>
          </cell>
          <cell r="F8" t="str">
            <v>-</v>
          </cell>
          <cell r="G8">
            <v>16.25</v>
          </cell>
        </row>
        <row r="9">
          <cell r="B9" t="str">
            <v>船橋市</v>
          </cell>
          <cell r="C9" t="str">
            <v>-</v>
          </cell>
          <cell r="D9">
            <v>11.25</v>
          </cell>
          <cell r="F9" t="str">
            <v>-</v>
          </cell>
          <cell r="G9">
            <v>16.25</v>
          </cell>
        </row>
        <row r="10">
          <cell r="B10" t="str">
            <v>館山市</v>
          </cell>
          <cell r="C10" t="str">
            <v>-</v>
          </cell>
          <cell r="D10">
            <v>13.2</v>
          </cell>
          <cell r="F10" t="str">
            <v>-</v>
          </cell>
          <cell r="G10">
            <v>18.2</v>
          </cell>
        </row>
        <row r="11">
          <cell r="B11" t="str">
            <v>木更津市</v>
          </cell>
          <cell r="C11" t="str">
            <v>-</v>
          </cell>
          <cell r="D11">
            <v>12.02</v>
          </cell>
          <cell r="F11" t="str">
            <v>-</v>
          </cell>
          <cell r="G11">
            <v>17.02</v>
          </cell>
        </row>
        <row r="12">
          <cell r="B12" t="str">
            <v>松戸市</v>
          </cell>
          <cell r="C12" t="str">
            <v>-</v>
          </cell>
          <cell r="D12">
            <v>11.25</v>
          </cell>
          <cell r="F12" t="str">
            <v>-</v>
          </cell>
          <cell r="G12">
            <v>16.25</v>
          </cell>
        </row>
        <row r="13">
          <cell r="B13" t="str">
            <v>野田市</v>
          </cell>
          <cell r="C13" t="str">
            <v>-</v>
          </cell>
          <cell r="D13">
            <v>11.79</v>
          </cell>
          <cell r="F13" t="str">
            <v>-</v>
          </cell>
          <cell r="G13">
            <v>16.79</v>
          </cell>
        </row>
        <row r="14">
          <cell r="B14" t="str">
            <v>茂原市</v>
          </cell>
          <cell r="C14" t="str">
            <v>-</v>
          </cell>
          <cell r="D14">
            <v>12.59</v>
          </cell>
          <cell r="F14" t="str">
            <v>-</v>
          </cell>
          <cell r="G14">
            <v>17.59</v>
          </cell>
        </row>
        <row r="15">
          <cell r="B15" t="str">
            <v>成田市</v>
          </cell>
          <cell r="C15" t="str">
            <v>-</v>
          </cell>
          <cell r="D15">
            <v>11.51</v>
          </cell>
          <cell r="F15" t="str">
            <v>-</v>
          </cell>
          <cell r="G15">
            <v>16.510000000000002</v>
          </cell>
        </row>
        <row r="16">
          <cell r="B16" t="str">
            <v>佐倉市</v>
          </cell>
          <cell r="C16" t="str">
            <v>-</v>
          </cell>
          <cell r="D16">
            <v>11.79</v>
          </cell>
          <cell r="F16" t="str">
            <v>-</v>
          </cell>
          <cell r="G16">
            <v>16.79</v>
          </cell>
        </row>
        <row r="17">
          <cell r="B17" t="str">
            <v>東金市</v>
          </cell>
          <cell r="C17" t="str">
            <v>-</v>
          </cell>
          <cell r="D17">
            <v>13</v>
          </cell>
          <cell r="F17" t="str">
            <v>-</v>
          </cell>
          <cell r="G17">
            <v>18</v>
          </cell>
        </row>
        <row r="18">
          <cell r="B18" t="str">
            <v>旭市</v>
          </cell>
          <cell r="C18" t="str">
            <v>-</v>
          </cell>
          <cell r="D18">
            <v>12.6</v>
          </cell>
          <cell r="F18" t="str">
            <v>-</v>
          </cell>
          <cell r="G18">
            <v>17.600000000000001</v>
          </cell>
        </row>
        <row r="19">
          <cell r="B19" t="str">
            <v>習志野市</v>
          </cell>
          <cell r="C19" t="str">
            <v>-</v>
          </cell>
          <cell r="D19">
            <v>11.69</v>
          </cell>
          <cell r="F19" t="str">
            <v>-</v>
          </cell>
          <cell r="G19">
            <v>16.690000000000001</v>
          </cell>
        </row>
        <row r="20">
          <cell r="B20" t="str">
            <v>柏市</v>
          </cell>
          <cell r="C20" t="str">
            <v>-</v>
          </cell>
          <cell r="D20">
            <v>11.25</v>
          </cell>
          <cell r="F20" t="str">
            <v>-</v>
          </cell>
          <cell r="G20">
            <v>16.25</v>
          </cell>
        </row>
        <row r="21">
          <cell r="B21" t="str">
            <v>勝浦市</v>
          </cell>
          <cell r="C21" t="str">
            <v>-</v>
          </cell>
          <cell r="D21">
            <v>14.96</v>
          </cell>
          <cell r="F21" t="str">
            <v>-</v>
          </cell>
          <cell r="G21">
            <v>19.96</v>
          </cell>
        </row>
        <row r="22">
          <cell r="B22" t="str">
            <v>市原市</v>
          </cell>
          <cell r="C22" t="str">
            <v>-</v>
          </cell>
          <cell r="D22">
            <v>11.25</v>
          </cell>
          <cell r="F22" t="str">
            <v>-</v>
          </cell>
          <cell r="G22">
            <v>16.25</v>
          </cell>
        </row>
        <row r="23">
          <cell r="B23" t="str">
            <v>流山市</v>
          </cell>
          <cell r="C23" t="str">
            <v>-</v>
          </cell>
          <cell r="D23">
            <v>11.7</v>
          </cell>
          <cell r="F23" t="str">
            <v>-</v>
          </cell>
          <cell r="G23">
            <v>16.7</v>
          </cell>
        </row>
        <row r="24">
          <cell r="B24" t="str">
            <v>八千代市</v>
          </cell>
          <cell r="C24" t="str">
            <v>-</v>
          </cell>
          <cell r="D24">
            <v>11.66</v>
          </cell>
          <cell r="F24" t="str">
            <v>-</v>
          </cell>
          <cell r="G24">
            <v>16.66</v>
          </cell>
        </row>
        <row r="25">
          <cell r="B25" t="str">
            <v>我孫子市</v>
          </cell>
          <cell r="C25" t="str">
            <v>-</v>
          </cell>
          <cell r="D25">
            <v>12.17</v>
          </cell>
          <cell r="F25" t="str">
            <v>-</v>
          </cell>
          <cell r="G25">
            <v>17.170000000000002</v>
          </cell>
        </row>
        <row r="26">
          <cell r="B26" t="str">
            <v>鴨川市</v>
          </cell>
          <cell r="C26" t="str">
            <v>-</v>
          </cell>
          <cell r="D26">
            <v>13.44</v>
          </cell>
          <cell r="F26" t="str">
            <v>-</v>
          </cell>
          <cell r="G26">
            <v>18.440000000000001</v>
          </cell>
        </row>
        <row r="27">
          <cell r="B27" t="str">
            <v>鎌ケ谷市</v>
          </cell>
          <cell r="C27" t="str">
            <v>-</v>
          </cell>
          <cell r="D27">
            <v>12.52</v>
          </cell>
          <cell r="F27" t="str">
            <v>-</v>
          </cell>
          <cell r="G27">
            <v>17.52</v>
          </cell>
        </row>
        <row r="28">
          <cell r="B28" t="str">
            <v>君津市</v>
          </cell>
          <cell r="C28" t="str">
            <v>-</v>
          </cell>
          <cell r="D28">
            <v>12.53</v>
          </cell>
          <cell r="F28" t="str">
            <v>-</v>
          </cell>
          <cell r="G28">
            <v>17.53</v>
          </cell>
        </row>
        <row r="29">
          <cell r="B29" t="str">
            <v>富津市</v>
          </cell>
          <cell r="C29" t="str">
            <v>-</v>
          </cell>
          <cell r="D29">
            <v>13.16</v>
          </cell>
          <cell r="F29" t="str">
            <v>-</v>
          </cell>
          <cell r="G29">
            <v>18.16</v>
          </cell>
        </row>
        <row r="30">
          <cell r="B30" t="str">
            <v>浦安市</v>
          </cell>
          <cell r="C30" t="str">
            <v>-</v>
          </cell>
          <cell r="D30">
            <v>11.33</v>
          </cell>
          <cell r="F30" t="str">
            <v>-</v>
          </cell>
          <cell r="G30">
            <v>16.329999999999998</v>
          </cell>
        </row>
        <row r="31">
          <cell r="B31" t="str">
            <v>四街道市</v>
          </cell>
          <cell r="C31" t="str">
            <v>-</v>
          </cell>
          <cell r="D31">
            <v>12.69</v>
          </cell>
          <cell r="F31" t="str">
            <v>-</v>
          </cell>
          <cell r="G31">
            <v>17.690000000000001</v>
          </cell>
        </row>
        <row r="32">
          <cell r="B32" t="str">
            <v>袖ケ浦市</v>
          </cell>
          <cell r="C32" t="str">
            <v>-</v>
          </cell>
          <cell r="D32">
            <v>12.78</v>
          </cell>
          <cell r="F32" t="str">
            <v>-</v>
          </cell>
          <cell r="G32">
            <v>17.78</v>
          </cell>
        </row>
        <row r="33">
          <cell r="B33" t="str">
            <v>八街市</v>
          </cell>
          <cell r="C33" t="str">
            <v>-</v>
          </cell>
          <cell r="D33">
            <v>12.93</v>
          </cell>
          <cell r="F33" t="str">
            <v>-</v>
          </cell>
          <cell r="G33">
            <v>17.93</v>
          </cell>
        </row>
        <row r="34">
          <cell r="B34" t="str">
            <v>印西市</v>
          </cell>
          <cell r="C34" t="str">
            <v>-</v>
          </cell>
          <cell r="D34">
            <v>12.38</v>
          </cell>
          <cell r="F34" t="str">
            <v>-</v>
          </cell>
          <cell r="G34">
            <v>17.38</v>
          </cell>
        </row>
        <row r="35">
          <cell r="B35" t="str">
            <v>白井市</v>
          </cell>
          <cell r="C35" t="str">
            <v>-</v>
          </cell>
          <cell r="D35">
            <v>13.08</v>
          </cell>
          <cell r="F35" t="str">
            <v>-</v>
          </cell>
          <cell r="G35">
            <v>18.079999999999998</v>
          </cell>
        </row>
        <row r="36">
          <cell r="B36" t="str">
            <v>富里市</v>
          </cell>
          <cell r="C36" t="str">
            <v>-</v>
          </cell>
          <cell r="D36">
            <v>13.46</v>
          </cell>
          <cell r="F36" t="str">
            <v>-</v>
          </cell>
          <cell r="G36">
            <v>18.46</v>
          </cell>
        </row>
        <row r="37">
          <cell r="B37" t="str">
            <v>南房総市</v>
          </cell>
          <cell r="C37" t="str">
            <v>-</v>
          </cell>
          <cell r="D37">
            <v>12.83</v>
          </cell>
          <cell r="F37" t="str">
            <v>-</v>
          </cell>
          <cell r="G37">
            <v>17.829999999999998</v>
          </cell>
        </row>
        <row r="38">
          <cell r="B38" t="str">
            <v>匝瑳市</v>
          </cell>
          <cell r="C38" t="str">
            <v>-</v>
          </cell>
          <cell r="D38">
            <v>13.41</v>
          </cell>
          <cell r="F38" t="str">
            <v>-</v>
          </cell>
          <cell r="G38">
            <v>18.41</v>
          </cell>
        </row>
        <row r="39">
          <cell r="B39" t="str">
            <v>香取市</v>
          </cell>
          <cell r="C39" t="str">
            <v>-</v>
          </cell>
          <cell r="D39">
            <v>12.51</v>
          </cell>
          <cell r="F39" t="str">
            <v>-</v>
          </cell>
          <cell r="G39">
            <v>17.510000000000002</v>
          </cell>
        </row>
        <row r="40">
          <cell r="B40" t="str">
            <v>山武市</v>
          </cell>
          <cell r="C40" t="str">
            <v>-</v>
          </cell>
          <cell r="D40">
            <v>12.87</v>
          </cell>
          <cell r="F40" t="str">
            <v>-</v>
          </cell>
          <cell r="G40">
            <v>17.87</v>
          </cell>
        </row>
        <row r="41">
          <cell r="B41" t="str">
            <v>いすみ市</v>
          </cell>
          <cell r="C41" t="str">
            <v>-</v>
          </cell>
          <cell r="D41">
            <v>13.2</v>
          </cell>
          <cell r="F41" t="str">
            <v>-</v>
          </cell>
          <cell r="G41">
            <v>18.2</v>
          </cell>
        </row>
        <row r="42">
          <cell r="B42" t="str">
            <v>大網白里市</v>
          </cell>
          <cell r="C42" t="str">
            <v>-</v>
          </cell>
          <cell r="D42">
            <v>13.39</v>
          </cell>
          <cell r="F42" t="str">
            <v>-</v>
          </cell>
          <cell r="G42">
            <v>18.39</v>
          </cell>
        </row>
        <row r="43">
          <cell r="B43" t="str">
            <v>酒々井町</v>
          </cell>
          <cell r="C43" t="str">
            <v>-</v>
          </cell>
          <cell r="D43">
            <v>15</v>
          </cell>
          <cell r="F43" t="str">
            <v>-</v>
          </cell>
          <cell r="G43">
            <v>20</v>
          </cell>
        </row>
        <row r="44">
          <cell r="B44" t="str">
            <v>栄町</v>
          </cell>
          <cell r="C44" t="str">
            <v>-</v>
          </cell>
          <cell r="D44">
            <v>15</v>
          </cell>
          <cell r="F44" t="str">
            <v>-</v>
          </cell>
          <cell r="G44">
            <v>20</v>
          </cell>
        </row>
        <row r="45">
          <cell r="B45" t="str">
            <v>神崎町</v>
          </cell>
          <cell r="C45" t="str">
            <v>-</v>
          </cell>
          <cell r="D45">
            <v>15</v>
          </cell>
          <cell r="F45" t="str">
            <v>-</v>
          </cell>
          <cell r="G45">
            <v>20</v>
          </cell>
        </row>
        <row r="46">
          <cell r="B46" t="str">
            <v>多古町</v>
          </cell>
          <cell r="C46" t="str">
            <v>-</v>
          </cell>
          <cell r="D46">
            <v>15</v>
          </cell>
          <cell r="F46" t="str">
            <v>-</v>
          </cell>
          <cell r="G46">
            <v>20</v>
          </cell>
        </row>
        <row r="47">
          <cell r="B47" t="str">
            <v>東庄町</v>
          </cell>
          <cell r="C47" t="str">
            <v>-</v>
          </cell>
          <cell r="D47">
            <v>15</v>
          </cell>
          <cell r="F47" t="str">
            <v>-</v>
          </cell>
          <cell r="G47">
            <v>20</v>
          </cell>
        </row>
        <row r="48">
          <cell r="B48" t="str">
            <v>九十九里町</v>
          </cell>
          <cell r="C48" t="str">
            <v>-</v>
          </cell>
          <cell r="D48">
            <v>15</v>
          </cell>
          <cell r="F48" t="str">
            <v>-</v>
          </cell>
          <cell r="G48">
            <v>20</v>
          </cell>
        </row>
        <row r="49">
          <cell r="B49" t="str">
            <v>芝山町</v>
          </cell>
          <cell r="C49" t="str">
            <v>-</v>
          </cell>
          <cell r="D49">
            <v>15</v>
          </cell>
          <cell r="F49" t="str">
            <v>-</v>
          </cell>
          <cell r="G49">
            <v>20</v>
          </cell>
        </row>
        <row r="50">
          <cell r="B50" t="str">
            <v>横芝光町</v>
          </cell>
          <cell r="C50" t="str">
            <v>-</v>
          </cell>
          <cell r="D50">
            <v>14.24</v>
          </cell>
          <cell r="F50" t="str">
            <v>-</v>
          </cell>
          <cell r="G50">
            <v>19.239999999999998</v>
          </cell>
        </row>
        <row r="51">
          <cell r="B51" t="str">
            <v>一宮町</v>
          </cell>
          <cell r="C51" t="str">
            <v>-</v>
          </cell>
          <cell r="D51">
            <v>15</v>
          </cell>
          <cell r="F51" t="str">
            <v>-</v>
          </cell>
          <cell r="G51">
            <v>20</v>
          </cell>
        </row>
        <row r="52">
          <cell r="B52" t="str">
            <v>睦沢町</v>
          </cell>
          <cell r="C52" t="str">
            <v>-</v>
          </cell>
          <cell r="D52">
            <v>15</v>
          </cell>
          <cell r="F52" t="str">
            <v>-</v>
          </cell>
          <cell r="G52">
            <v>20</v>
          </cell>
        </row>
        <row r="53">
          <cell r="B53" t="str">
            <v>長生村</v>
          </cell>
          <cell r="C53" t="str">
            <v>-</v>
          </cell>
          <cell r="D53">
            <v>15</v>
          </cell>
          <cell r="F53" t="str">
            <v>-</v>
          </cell>
          <cell r="G53">
            <v>20</v>
          </cell>
        </row>
        <row r="54">
          <cell r="B54" t="str">
            <v>白子町</v>
          </cell>
          <cell r="C54" t="str">
            <v>-</v>
          </cell>
          <cell r="D54">
            <v>15</v>
          </cell>
          <cell r="F54" t="str">
            <v>-</v>
          </cell>
          <cell r="G54">
            <v>20</v>
          </cell>
        </row>
        <row r="55">
          <cell r="B55" t="str">
            <v>長柄町</v>
          </cell>
          <cell r="C55" t="str">
            <v>-</v>
          </cell>
          <cell r="D55">
            <v>15</v>
          </cell>
          <cell r="F55" t="str">
            <v>-</v>
          </cell>
          <cell r="G55">
            <v>20</v>
          </cell>
        </row>
        <row r="56">
          <cell r="B56" t="str">
            <v>長南町</v>
          </cell>
          <cell r="C56" t="str">
            <v>-</v>
          </cell>
          <cell r="D56">
            <v>15</v>
          </cell>
          <cell r="F56" t="str">
            <v>-</v>
          </cell>
          <cell r="G56">
            <v>20</v>
          </cell>
        </row>
        <row r="57">
          <cell r="B57" t="str">
            <v>大多喜町</v>
          </cell>
          <cell r="C57" t="str">
            <v>-</v>
          </cell>
          <cell r="D57">
            <v>15</v>
          </cell>
          <cell r="F57" t="str">
            <v>-</v>
          </cell>
          <cell r="G57">
            <v>20</v>
          </cell>
        </row>
        <row r="58">
          <cell r="B58" t="str">
            <v>御宿町</v>
          </cell>
          <cell r="C58" t="str">
            <v>-</v>
          </cell>
          <cell r="D58">
            <v>15</v>
          </cell>
          <cell r="F58" t="str">
            <v>-</v>
          </cell>
          <cell r="G58">
            <v>20</v>
          </cell>
        </row>
        <row r="59">
          <cell r="B59" t="str">
            <v>鋸南町</v>
          </cell>
          <cell r="C59" t="str">
            <v>-</v>
          </cell>
          <cell r="D59">
            <v>15</v>
          </cell>
          <cell r="F59" t="str">
            <v>-</v>
          </cell>
          <cell r="G59">
            <v>20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Normal="150" zoomScaleSheetLayoutView="100" workbookViewId="0">
      <selection activeCell="I60" sqref="I60"/>
    </sheetView>
  </sheetViews>
  <sheetFormatPr defaultColWidth="8.125" defaultRowHeight="13.5"/>
  <cols>
    <col min="1" max="1" width="10.5" style="1" customWidth="1"/>
    <col min="2" max="6" width="10" style="1" customWidth="1"/>
    <col min="7" max="8" width="9.375" style="1" customWidth="1"/>
    <col min="9" max="9" width="10" style="1" customWidth="1"/>
    <col min="10" max="11" width="9.375" style="1" customWidth="1"/>
    <col min="12" max="16384" width="8.125" style="2"/>
  </cols>
  <sheetData>
    <row r="1" spans="1:11">
      <c r="A1" s="1" t="str">
        <f>"【別紙２】"&amp;[2]基本パラメータ!B3&amp;"　市町村別健全化判断比率（速報値）"</f>
        <v>【別紙２】令和２年度　市町村別健全化判断比率（速報値）</v>
      </c>
    </row>
    <row r="2" spans="1:11">
      <c r="K2" s="3" t="s">
        <v>0</v>
      </c>
    </row>
    <row r="3" spans="1:11" s="5" customFormat="1" ht="13.5" customHeight="1">
      <c r="A3" s="4"/>
      <c r="B3" s="65" t="s">
        <v>1</v>
      </c>
      <c r="C3" s="66"/>
      <c r="D3" s="67" t="s">
        <v>2</v>
      </c>
      <c r="E3" s="68"/>
      <c r="F3" s="69" t="s">
        <v>3</v>
      </c>
      <c r="G3" s="70"/>
      <c r="H3" s="71"/>
      <c r="I3" s="69" t="s">
        <v>4</v>
      </c>
      <c r="J3" s="70"/>
      <c r="K3" s="71"/>
    </row>
    <row r="4" spans="1:11" s="5" customFormat="1" ht="20.25" thickBot="1">
      <c r="A4" s="6"/>
      <c r="B4" s="7"/>
      <c r="C4" s="8" t="s">
        <v>5</v>
      </c>
      <c r="D4" s="9"/>
      <c r="E4" s="8" t="s">
        <v>5</v>
      </c>
      <c r="F4" s="9"/>
      <c r="G4" s="10" t="s">
        <v>6</v>
      </c>
      <c r="H4" s="8" t="s">
        <v>7</v>
      </c>
      <c r="I4" s="9"/>
      <c r="J4" s="10" t="s">
        <v>6</v>
      </c>
      <c r="K4" s="8" t="s">
        <v>7</v>
      </c>
    </row>
    <row r="5" spans="1:11" ht="14.25" thickTop="1">
      <c r="A5" s="11" t="s">
        <v>8</v>
      </c>
      <c r="B5" s="12" t="s">
        <v>9</v>
      </c>
      <c r="C5" s="13">
        <f>VLOOKUP(A5,'[3]実質赤字 連結赤字'!$B$6:$G$59,3,FALSE)</f>
        <v>11.25</v>
      </c>
      <c r="D5" s="14" t="str">
        <f>VLOOKUP(A5,'[3]実質赤字 連結赤字'!$B$6:$G$59,5,FALSE)</f>
        <v>-</v>
      </c>
      <c r="E5" s="15">
        <f>VLOOKUP(A5,'[3]実質赤字 連結赤字'!$B$6:$G$59,6,FALSE)</f>
        <v>16.25</v>
      </c>
      <c r="F5" s="16">
        <v>11.8</v>
      </c>
      <c r="G5" s="17">
        <v>12.9</v>
      </c>
      <c r="H5" s="18">
        <f t="shared" ref="H5:H63" si="0">ROUND(F5-G5,1)</f>
        <v>-1.1000000000000001</v>
      </c>
      <c r="I5" s="16">
        <v>128.80000000000001</v>
      </c>
      <c r="J5" s="17">
        <v>138.30000000000001</v>
      </c>
      <c r="K5" s="18">
        <f t="shared" ref="K5:K58" si="1">IF(I5="-",IF(J5="-","-",-J5),IF(J5="-",I5,ROUND(I5-J5,1)))</f>
        <v>-9.5</v>
      </c>
    </row>
    <row r="6" spans="1:11">
      <c r="A6" s="19" t="s">
        <v>10</v>
      </c>
      <c r="B6" s="12" t="s">
        <v>9</v>
      </c>
      <c r="C6" s="20">
        <v>12.8</v>
      </c>
      <c r="D6" s="21" t="str">
        <f>VLOOKUP(A6,'[3]実質赤字 連結赤字'!$B$6:$G$59,5,FALSE)</f>
        <v>-</v>
      </c>
      <c r="E6" s="22">
        <v>17.8</v>
      </c>
      <c r="F6" s="23">
        <v>12.2</v>
      </c>
      <c r="G6" s="17">
        <v>13.2</v>
      </c>
      <c r="H6" s="24">
        <f t="shared" si="0"/>
        <v>-1</v>
      </c>
      <c r="I6" s="23">
        <v>115.3</v>
      </c>
      <c r="J6" s="25">
        <v>137</v>
      </c>
      <c r="K6" s="24">
        <f t="shared" si="1"/>
        <v>-21.7</v>
      </c>
    </row>
    <row r="7" spans="1:11">
      <c r="A7" s="19" t="s">
        <v>11</v>
      </c>
      <c r="B7" s="12" t="s">
        <v>9</v>
      </c>
      <c r="C7" s="20">
        <v>11.25</v>
      </c>
      <c r="D7" s="21" t="str">
        <f>VLOOKUP(A7,'[3]実質赤字 連結赤字'!$B$6:$G$59,5,FALSE)</f>
        <v>-</v>
      </c>
      <c r="E7" s="22">
        <v>16.25</v>
      </c>
      <c r="F7" s="23">
        <v>1.7</v>
      </c>
      <c r="G7" s="17">
        <v>1.6</v>
      </c>
      <c r="H7" s="24">
        <f t="shared" si="0"/>
        <v>0.1</v>
      </c>
      <c r="I7" s="26" t="s">
        <v>12</v>
      </c>
      <c r="J7" s="27" t="s">
        <v>12</v>
      </c>
      <c r="K7" s="28" t="str">
        <f t="shared" si="1"/>
        <v>-</v>
      </c>
    </row>
    <row r="8" spans="1:11">
      <c r="A8" s="19" t="s">
        <v>13</v>
      </c>
      <c r="B8" s="12" t="s">
        <v>9</v>
      </c>
      <c r="C8" s="20">
        <v>11.25</v>
      </c>
      <c r="D8" s="21" t="str">
        <f>VLOOKUP(A8,'[3]実質赤字 連結赤字'!$B$6:$G$59,5,FALSE)</f>
        <v>-</v>
      </c>
      <c r="E8" s="22">
        <v>16.25</v>
      </c>
      <c r="F8" s="23">
        <v>1.9</v>
      </c>
      <c r="G8" s="17">
        <v>0.7</v>
      </c>
      <c r="H8" s="24">
        <f t="shared" si="0"/>
        <v>1.2</v>
      </c>
      <c r="I8" s="29">
        <v>24.3</v>
      </c>
      <c r="J8" s="30">
        <v>24.1</v>
      </c>
      <c r="K8" s="31">
        <f t="shared" si="1"/>
        <v>0.2</v>
      </c>
    </row>
    <row r="9" spans="1:11">
      <c r="A9" s="19" t="s">
        <v>14</v>
      </c>
      <c r="B9" s="12" t="s">
        <v>9</v>
      </c>
      <c r="C9" s="20">
        <v>13.15</v>
      </c>
      <c r="D9" s="21" t="str">
        <f>VLOOKUP(A9,'[3]実質赤字 連結赤字'!$B$6:$G$59,5,FALSE)</f>
        <v>-</v>
      </c>
      <c r="E9" s="22">
        <v>18.149999999999999</v>
      </c>
      <c r="F9" s="23">
        <v>5.7</v>
      </c>
      <c r="G9" s="17">
        <v>5.9</v>
      </c>
      <c r="H9" s="24">
        <f t="shared" si="0"/>
        <v>-0.2</v>
      </c>
      <c r="I9" s="23">
        <v>29.9</v>
      </c>
      <c r="J9" s="25">
        <v>27.3</v>
      </c>
      <c r="K9" s="24">
        <f t="shared" si="1"/>
        <v>2.6</v>
      </c>
    </row>
    <row r="10" spans="1:11">
      <c r="A10" s="19" t="s">
        <v>15</v>
      </c>
      <c r="B10" s="12" t="s">
        <v>9</v>
      </c>
      <c r="C10" s="20">
        <v>11.98</v>
      </c>
      <c r="D10" s="21" t="str">
        <f>VLOOKUP(A10,'[3]実質赤字 連結赤字'!$B$6:$G$59,5,FALSE)</f>
        <v>-</v>
      </c>
      <c r="E10" s="22">
        <v>16.98</v>
      </c>
      <c r="F10" s="23">
        <v>3.5</v>
      </c>
      <c r="G10" s="17">
        <v>3.5</v>
      </c>
      <c r="H10" s="24">
        <f t="shared" si="0"/>
        <v>0</v>
      </c>
      <c r="I10" s="23">
        <v>11.5</v>
      </c>
      <c r="J10" s="25">
        <v>10.8</v>
      </c>
      <c r="K10" s="24">
        <f t="shared" si="1"/>
        <v>0.7</v>
      </c>
    </row>
    <row r="11" spans="1:11">
      <c r="A11" s="19" t="s">
        <v>16</v>
      </c>
      <c r="B11" s="12" t="s">
        <v>9</v>
      </c>
      <c r="C11" s="20">
        <v>11.25</v>
      </c>
      <c r="D11" s="21" t="str">
        <f>VLOOKUP(A11,'[3]実質赤字 連結赤字'!$B$6:$G$59,5,FALSE)</f>
        <v>-</v>
      </c>
      <c r="E11" s="22">
        <v>16.25</v>
      </c>
      <c r="F11" s="23">
        <v>1</v>
      </c>
      <c r="G11" s="17">
        <v>0.6</v>
      </c>
      <c r="H11" s="24">
        <f t="shared" si="0"/>
        <v>0.4</v>
      </c>
      <c r="I11" s="29">
        <v>2.4</v>
      </c>
      <c r="J11" s="27" t="s">
        <v>12</v>
      </c>
      <c r="K11" s="31">
        <f t="shared" si="1"/>
        <v>2.4</v>
      </c>
    </row>
    <row r="12" spans="1:11">
      <c r="A12" s="19" t="s">
        <v>17</v>
      </c>
      <c r="B12" s="12" t="s">
        <v>9</v>
      </c>
      <c r="C12" s="20">
        <v>11.75</v>
      </c>
      <c r="D12" s="21" t="str">
        <f>VLOOKUP(A12,'[3]実質赤字 連結赤字'!$B$6:$G$59,5,FALSE)</f>
        <v>-</v>
      </c>
      <c r="E12" s="22">
        <v>16.75</v>
      </c>
      <c r="F12" s="23">
        <v>4.5999999999999996</v>
      </c>
      <c r="G12" s="17">
        <v>5</v>
      </c>
      <c r="H12" s="24">
        <f t="shared" si="0"/>
        <v>-0.4</v>
      </c>
      <c r="I12" s="23">
        <v>20</v>
      </c>
      <c r="J12" s="25">
        <v>22.9</v>
      </c>
      <c r="K12" s="24">
        <f t="shared" si="1"/>
        <v>-2.9</v>
      </c>
    </row>
    <row r="13" spans="1:11">
      <c r="A13" s="19" t="s">
        <v>18</v>
      </c>
      <c r="B13" s="12" t="s">
        <v>9</v>
      </c>
      <c r="C13" s="20">
        <v>12.56</v>
      </c>
      <c r="D13" s="21" t="str">
        <f>VLOOKUP(A13,'[3]実質赤字 連結赤字'!$B$6:$G$59,5,FALSE)</f>
        <v>-</v>
      </c>
      <c r="E13" s="22">
        <v>17.559999999999999</v>
      </c>
      <c r="F13" s="23">
        <v>10.199999999999999</v>
      </c>
      <c r="G13" s="17">
        <v>9.6999999999999993</v>
      </c>
      <c r="H13" s="24">
        <f t="shared" si="0"/>
        <v>0.5</v>
      </c>
      <c r="I13" s="23">
        <v>107.4</v>
      </c>
      <c r="J13" s="25">
        <v>109.7</v>
      </c>
      <c r="K13" s="24">
        <f t="shared" si="1"/>
        <v>-2.2999999999999998</v>
      </c>
    </row>
    <row r="14" spans="1:11">
      <c r="A14" s="19" t="s">
        <v>19</v>
      </c>
      <c r="B14" s="12" t="s">
        <v>9</v>
      </c>
      <c r="C14" s="20">
        <v>11.48</v>
      </c>
      <c r="D14" s="21" t="str">
        <f>VLOOKUP(A14,'[3]実質赤字 連結赤字'!$B$6:$G$59,5,FALSE)</f>
        <v>-</v>
      </c>
      <c r="E14" s="22">
        <v>16.48</v>
      </c>
      <c r="F14" s="23">
        <v>7.9</v>
      </c>
      <c r="G14" s="17">
        <v>7.4</v>
      </c>
      <c r="H14" s="24">
        <f t="shared" si="0"/>
        <v>0.5</v>
      </c>
      <c r="I14" s="23">
        <v>86.7</v>
      </c>
      <c r="J14" s="25">
        <v>77.3</v>
      </c>
      <c r="K14" s="24">
        <f t="shared" si="1"/>
        <v>9.4</v>
      </c>
    </row>
    <row r="15" spans="1:11">
      <c r="A15" s="19" t="s">
        <v>20</v>
      </c>
      <c r="B15" s="12" t="s">
        <v>9</v>
      </c>
      <c r="C15" s="20">
        <v>11.77</v>
      </c>
      <c r="D15" s="21" t="str">
        <f>VLOOKUP(A15,'[3]実質赤字 連結赤字'!$B$6:$G$59,5,FALSE)</f>
        <v>-</v>
      </c>
      <c r="E15" s="22">
        <v>16.77</v>
      </c>
      <c r="F15" s="23">
        <v>1.4</v>
      </c>
      <c r="G15" s="17">
        <v>1.6</v>
      </c>
      <c r="H15" s="24">
        <f t="shared" si="0"/>
        <v>-0.2</v>
      </c>
      <c r="I15" s="26" t="s">
        <v>12</v>
      </c>
      <c r="J15" s="27" t="s">
        <v>12</v>
      </c>
      <c r="K15" s="28" t="str">
        <f t="shared" si="1"/>
        <v>-</v>
      </c>
    </row>
    <row r="16" spans="1:11">
      <c r="A16" s="19" t="s">
        <v>21</v>
      </c>
      <c r="B16" s="12" t="s">
        <v>9</v>
      </c>
      <c r="C16" s="20">
        <v>12.95</v>
      </c>
      <c r="D16" s="21" t="str">
        <f>VLOOKUP(A16,'[3]実質赤字 連結赤字'!$B$6:$G$59,5,FALSE)</f>
        <v>-</v>
      </c>
      <c r="E16" s="22">
        <v>17.95</v>
      </c>
      <c r="F16" s="23">
        <v>2.8</v>
      </c>
      <c r="G16" s="17">
        <v>2.7</v>
      </c>
      <c r="H16" s="24">
        <f t="shared" si="0"/>
        <v>0.1</v>
      </c>
      <c r="I16" s="23">
        <v>63.3</v>
      </c>
      <c r="J16" s="25">
        <v>80</v>
      </c>
      <c r="K16" s="24">
        <f t="shared" si="1"/>
        <v>-16.7</v>
      </c>
    </row>
    <row r="17" spans="1:11">
      <c r="A17" s="19" t="s">
        <v>22</v>
      </c>
      <c r="B17" s="12" t="s">
        <v>9</v>
      </c>
      <c r="C17" s="20">
        <v>12.59</v>
      </c>
      <c r="D17" s="21" t="str">
        <f>VLOOKUP(A17,'[3]実質赤字 連結赤字'!$B$6:$G$59,5,FALSE)</f>
        <v>-</v>
      </c>
      <c r="E17" s="22">
        <v>17.59</v>
      </c>
      <c r="F17" s="23">
        <v>8.1</v>
      </c>
      <c r="G17" s="17">
        <v>7.9</v>
      </c>
      <c r="H17" s="24">
        <f t="shared" si="0"/>
        <v>0.2</v>
      </c>
      <c r="I17" s="26" t="s">
        <v>12</v>
      </c>
      <c r="J17" s="27" t="s">
        <v>12</v>
      </c>
      <c r="K17" s="28" t="str">
        <f t="shared" si="1"/>
        <v>-</v>
      </c>
    </row>
    <row r="18" spans="1:11">
      <c r="A18" s="19" t="s">
        <v>23</v>
      </c>
      <c r="B18" s="12" t="s">
        <v>9</v>
      </c>
      <c r="C18" s="20">
        <v>11.66</v>
      </c>
      <c r="D18" s="21" t="str">
        <f>VLOOKUP(A18,'[3]実質赤字 連結赤字'!$B$6:$G$59,5,FALSE)</f>
        <v>-</v>
      </c>
      <c r="E18" s="22">
        <v>16.66</v>
      </c>
      <c r="F18" s="23">
        <v>8</v>
      </c>
      <c r="G18" s="17">
        <v>8.1</v>
      </c>
      <c r="H18" s="24">
        <f t="shared" si="0"/>
        <v>-0.1</v>
      </c>
      <c r="I18" s="23">
        <v>35.299999999999997</v>
      </c>
      <c r="J18" s="25">
        <v>25.1</v>
      </c>
      <c r="K18" s="24">
        <f t="shared" si="1"/>
        <v>10.199999999999999</v>
      </c>
    </row>
    <row r="19" spans="1:11">
      <c r="A19" s="19" t="s">
        <v>24</v>
      </c>
      <c r="B19" s="12" t="s">
        <v>9</v>
      </c>
      <c r="C19" s="20">
        <v>11.25</v>
      </c>
      <c r="D19" s="21" t="str">
        <f>VLOOKUP(A19,'[3]実質赤字 連結赤字'!$B$6:$G$59,5,FALSE)</f>
        <v>-</v>
      </c>
      <c r="E19" s="22">
        <v>16.25</v>
      </c>
      <c r="F19" s="23">
        <v>2.5</v>
      </c>
      <c r="G19" s="17">
        <v>2.2000000000000002</v>
      </c>
      <c r="H19" s="24">
        <f t="shared" si="0"/>
        <v>0.3</v>
      </c>
      <c r="I19" s="26" t="s">
        <v>12</v>
      </c>
      <c r="J19" s="27" t="s">
        <v>12</v>
      </c>
      <c r="K19" s="28" t="str">
        <f t="shared" si="1"/>
        <v>-</v>
      </c>
    </row>
    <row r="20" spans="1:11">
      <c r="A20" s="19" t="s">
        <v>25</v>
      </c>
      <c r="B20" s="12" t="s">
        <v>9</v>
      </c>
      <c r="C20" s="20">
        <v>14.8</v>
      </c>
      <c r="D20" s="21" t="str">
        <f>VLOOKUP(A20,'[3]実質赤字 連結赤字'!$B$6:$G$59,5,FALSE)</f>
        <v>-</v>
      </c>
      <c r="E20" s="22">
        <v>19.8</v>
      </c>
      <c r="F20" s="23">
        <v>7.3</v>
      </c>
      <c r="G20" s="17">
        <v>7.6</v>
      </c>
      <c r="H20" s="24">
        <f t="shared" si="0"/>
        <v>-0.3</v>
      </c>
      <c r="I20" s="23">
        <v>69.5</v>
      </c>
      <c r="J20" s="25">
        <v>78.900000000000006</v>
      </c>
      <c r="K20" s="24">
        <f t="shared" si="1"/>
        <v>-9.4</v>
      </c>
    </row>
    <row r="21" spans="1:11">
      <c r="A21" s="19" t="s">
        <v>26</v>
      </c>
      <c r="B21" s="12" t="s">
        <v>9</v>
      </c>
      <c r="C21" s="20">
        <v>11.25</v>
      </c>
      <c r="D21" s="21" t="str">
        <f>VLOOKUP(A21,'[3]実質赤字 連結赤字'!$B$6:$G$59,5,FALSE)</f>
        <v>-</v>
      </c>
      <c r="E21" s="22">
        <v>16.25</v>
      </c>
      <c r="F21" s="23">
        <v>5.8</v>
      </c>
      <c r="G21" s="17">
        <v>5.9</v>
      </c>
      <c r="H21" s="24">
        <f t="shared" si="0"/>
        <v>-0.1</v>
      </c>
      <c r="I21" s="23">
        <v>25</v>
      </c>
      <c r="J21" s="25">
        <v>35.200000000000003</v>
      </c>
      <c r="K21" s="24">
        <f t="shared" si="1"/>
        <v>-10.199999999999999</v>
      </c>
    </row>
    <row r="22" spans="1:11">
      <c r="A22" s="19" t="s">
        <v>27</v>
      </c>
      <c r="B22" s="12" t="s">
        <v>9</v>
      </c>
      <c r="C22" s="20">
        <v>11.64</v>
      </c>
      <c r="D22" s="21" t="str">
        <f>VLOOKUP(A22,'[3]実質赤字 連結赤字'!$B$6:$G$59,5,FALSE)</f>
        <v>-</v>
      </c>
      <c r="E22" s="22">
        <v>16.64</v>
      </c>
      <c r="F22" s="23">
        <v>1</v>
      </c>
      <c r="G22" s="17">
        <v>1.7</v>
      </c>
      <c r="H22" s="24">
        <f t="shared" si="0"/>
        <v>-0.7</v>
      </c>
      <c r="I22" s="23">
        <v>30.4</v>
      </c>
      <c r="J22" s="25">
        <v>25.4</v>
      </c>
      <c r="K22" s="24">
        <f t="shared" si="1"/>
        <v>5</v>
      </c>
    </row>
    <row r="23" spans="1:11">
      <c r="A23" s="19" t="s">
        <v>28</v>
      </c>
      <c r="B23" s="12" t="s">
        <v>9</v>
      </c>
      <c r="C23" s="20">
        <v>11.62</v>
      </c>
      <c r="D23" s="21" t="str">
        <f>VLOOKUP(A23,'[3]実質赤字 連結赤字'!$B$6:$G$59,5,FALSE)</f>
        <v>-</v>
      </c>
      <c r="E23" s="22">
        <v>16.62</v>
      </c>
      <c r="F23" s="23">
        <v>6.2</v>
      </c>
      <c r="G23" s="17">
        <v>6.4</v>
      </c>
      <c r="H23" s="24">
        <f t="shared" si="0"/>
        <v>-0.2</v>
      </c>
      <c r="I23" s="23">
        <v>15.3</v>
      </c>
      <c r="J23" s="25">
        <v>21</v>
      </c>
      <c r="K23" s="24">
        <f t="shared" si="1"/>
        <v>-5.7</v>
      </c>
    </row>
    <row r="24" spans="1:11">
      <c r="A24" s="19" t="s">
        <v>29</v>
      </c>
      <c r="B24" s="12" t="s">
        <v>9</v>
      </c>
      <c r="C24" s="20">
        <v>12.12</v>
      </c>
      <c r="D24" s="21" t="str">
        <f>VLOOKUP(A24,'[3]実質赤字 連結赤字'!$B$6:$G$59,5,FALSE)</f>
        <v>-</v>
      </c>
      <c r="E24" s="22">
        <v>17.12</v>
      </c>
      <c r="F24" s="23">
        <v>1.3</v>
      </c>
      <c r="G24" s="17">
        <v>0.9</v>
      </c>
      <c r="H24" s="24">
        <f t="shared" si="0"/>
        <v>0.4</v>
      </c>
      <c r="I24" s="26" t="s">
        <v>12</v>
      </c>
      <c r="J24" s="27" t="s">
        <v>12</v>
      </c>
      <c r="K24" s="28" t="str">
        <f t="shared" si="1"/>
        <v>-</v>
      </c>
    </row>
    <row r="25" spans="1:11">
      <c r="A25" s="19" t="s">
        <v>30</v>
      </c>
      <c r="B25" s="12" t="s">
        <v>9</v>
      </c>
      <c r="C25" s="20">
        <v>13.37</v>
      </c>
      <c r="D25" s="21" t="str">
        <f>VLOOKUP(A25,'[3]実質赤字 連結赤字'!$B$6:$G$59,5,FALSE)</f>
        <v>-</v>
      </c>
      <c r="E25" s="22">
        <v>18.37</v>
      </c>
      <c r="F25" s="23">
        <v>10.3</v>
      </c>
      <c r="G25" s="17">
        <v>11</v>
      </c>
      <c r="H25" s="24">
        <f t="shared" si="0"/>
        <v>-0.7</v>
      </c>
      <c r="I25" s="23">
        <v>98.5</v>
      </c>
      <c r="J25" s="25">
        <v>105.1</v>
      </c>
      <c r="K25" s="24">
        <f t="shared" si="1"/>
        <v>-6.6</v>
      </c>
    </row>
    <row r="26" spans="1:11">
      <c r="A26" s="19" t="s">
        <v>31</v>
      </c>
      <c r="B26" s="12" t="s">
        <v>9</v>
      </c>
      <c r="C26" s="20">
        <v>12.48</v>
      </c>
      <c r="D26" s="21" t="str">
        <f>VLOOKUP(A26,'[3]実質赤字 連結赤字'!$B$6:$G$59,5,FALSE)</f>
        <v>-</v>
      </c>
      <c r="E26" s="22">
        <v>17.48</v>
      </c>
      <c r="F26" s="23">
        <v>4.3</v>
      </c>
      <c r="G26" s="17">
        <v>3.4</v>
      </c>
      <c r="H26" s="24">
        <f t="shared" si="0"/>
        <v>0.9</v>
      </c>
      <c r="I26" s="23">
        <v>32.1</v>
      </c>
      <c r="J26" s="25">
        <v>27.8</v>
      </c>
      <c r="K26" s="24">
        <f t="shared" si="1"/>
        <v>4.3</v>
      </c>
    </row>
    <row r="27" spans="1:11">
      <c r="A27" s="19" t="s">
        <v>32</v>
      </c>
      <c r="B27" s="12" t="s">
        <v>9</v>
      </c>
      <c r="C27" s="20">
        <v>12.48</v>
      </c>
      <c r="D27" s="21" t="str">
        <f>VLOOKUP(A27,'[3]実質赤字 連結赤字'!$B$6:$G$59,5,FALSE)</f>
        <v>-</v>
      </c>
      <c r="E27" s="22">
        <v>17.48</v>
      </c>
      <c r="F27" s="23">
        <v>3.5</v>
      </c>
      <c r="G27" s="17">
        <v>3.9</v>
      </c>
      <c r="H27" s="24">
        <f t="shared" si="0"/>
        <v>-0.4</v>
      </c>
      <c r="I27" s="23">
        <v>25.8</v>
      </c>
      <c r="J27" s="25">
        <v>31.1</v>
      </c>
      <c r="K27" s="24">
        <f t="shared" si="1"/>
        <v>-5.3</v>
      </c>
    </row>
    <row r="28" spans="1:11">
      <c r="A28" s="19" t="s">
        <v>33</v>
      </c>
      <c r="B28" s="12" t="s">
        <v>9</v>
      </c>
      <c r="C28" s="20">
        <v>13.08</v>
      </c>
      <c r="D28" s="21" t="str">
        <f>VLOOKUP(A28,'[3]実質赤字 連結赤字'!$B$6:$G$59,5,FALSE)</f>
        <v>-</v>
      </c>
      <c r="E28" s="22">
        <v>18.079999999999998</v>
      </c>
      <c r="F28" s="23">
        <v>8.4</v>
      </c>
      <c r="G28" s="17">
        <v>8.6</v>
      </c>
      <c r="H28" s="24">
        <f t="shared" si="0"/>
        <v>-0.2</v>
      </c>
      <c r="I28" s="23">
        <v>54.3</v>
      </c>
      <c r="J28" s="25">
        <v>69</v>
      </c>
      <c r="K28" s="24">
        <f t="shared" si="1"/>
        <v>-14.7</v>
      </c>
    </row>
    <row r="29" spans="1:11">
      <c r="A29" s="19" t="s">
        <v>34</v>
      </c>
      <c r="B29" s="12" t="s">
        <v>9</v>
      </c>
      <c r="C29" s="20">
        <v>11.3</v>
      </c>
      <c r="D29" s="21" t="str">
        <f>VLOOKUP(A29,'[3]実質赤字 連結赤字'!$B$6:$G$59,5,FALSE)</f>
        <v>-</v>
      </c>
      <c r="E29" s="22">
        <v>16.3</v>
      </c>
      <c r="F29" s="23">
        <v>7.8</v>
      </c>
      <c r="G29" s="17">
        <v>8.3000000000000007</v>
      </c>
      <c r="H29" s="24">
        <f t="shared" si="0"/>
        <v>-0.5</v>
      </c>
      <c r="I29" s="29">
        <v>38.5</v>
      </c>
      <c r="J29" s="30">
        <v>33.4</v>
      </c>
      <c r="K29" s="24">
        <f t="shared" si="1"/>
        <v>5.0999999999999996</v>
      </c>
    </row>
    <row r="30" spans="1:11">
      <c r="A30" s="19" t="s">
        <v>35</v>
      </c>
      <c r="B30" s="12" t="s">
        <v>9</v>
      </c>
      <c r="C30" s="20">
        <v>12.66</v>
      </c>
      <c r="D30" s="21" t="str">
        <f>VLOOKUP(A30,'[3]実質赤字 連結赤字'!$B$6:$G$59,5,FALSE)</f>
        <v>-</v>
      </c>
      <c r="E30" s="22">
        <v>17.66</v>
      </c>
      <c r="F30" s="23">
        <v>2.4</v>
      </c>
      <c r="G30" s="17">
        <v>2.9</v>
      </c>
      <c r="H30" s="24">
        <f t="shared" si="0"/>
        <v>-0.5</v>
      </c>
      <c r="I30" s="26" t="s">
        <v>12</v>
      </c>
      <c r="J30" s="27" t="s">
        <v>12</v>
      </c>
      <c r="K30" s="28" t="str">
        <f t="shared" si="1"/>
        <v>-</v>
      </c>
    </row>
    <row r="31" spans="1:11">
      <c r="A31" s="19" t="s">
        <v>36</v>
      </c>
      <c r="B31" s="12" t="s">
        <v>9</v>
      </c>
      <c r="C31" s="20">
        <v>12.75</v>
      </c>
      <c r="D31" s="21" t="str">
        <f>VLOOKUP(A31,'[3]実質赤字 連結赤字'!$B$6:$G$59,5,FALSE)</f>
        <v>-</v>
      </c>
      <c r="E31" s="22">
        <v>17.75</v>
      </c>
      <c r="F31" s="23">
        <v>1.7</v>
      </c>
      <c r="G31" s="17">
        <v>1</v>
      </c>
      <c r="H31" s="24">
        <f t="shared" si="0"/>
        <v>0.7</v>
      </c>
      <c r="I31" s="29">
        <v>7.3</v>
      </c>
      <c r="J31" s="25">
        <v>16.899999999999999</v>
      </c>
      <c r="K31" s="24">
        <f t="shared" si="1"/>
        <v>-9.6</v>
      </c>
    </row>
    <row r="32" spans="1:11">
      <c r="A32" s="19" t="s">
        <v>37</v>
      </c>
      <c r="B32" s="12" t="s">
        <v>9</v>
      </c>
      <c r="C32" s="20">
        <v>12.89</v>
      </c>
      <c r="D32" s="21" t="str">
        <f>VLOOKUP(A32,'[3]実質赤字 連結赤字'!$B$6:$G$59,5,FALSE)</f>
        <v>-</v>
      </c>
      <c r="E32" s="22">
        <v>17.89</v>
      </c>
      <c r="F32" s="23">
        <v>6.3</v>
      </c>
      <c r="G32" s="17">
        <v>6</v>
      </c>
      <c r="H32" s="24">
        <f t="shared" si="0"/>
        <v>0.3</v>
      </c>
      <c r="I32" s="23">
        <v>29.3</v>
      </c>
      <c r="J32" s="25">
        <v>29.7</v>
      </c>
      <c r="K32" s="24">
        <f t="shared" si="1"/>
        <v>-0.4</v>
      </c>
    </row>
    <row r="33" spans="1:11">
      <c r="A33" s="19" t="s">
        <v>38</v>
      </c>
      <c r="B33" s="12" t="s">
        <v>9</v>
      </c>
      <c r="C33" s="20">
        <v>12.24</v>
      </c>
      <c r="D33" s="21" t="str">
        <f>VLOOKUP(A33,'[3]実質赤字 連結赤字'!$B$6:$G$59,5,FALSE)</f>
        <v>-</v>
      </c>
      <c r="E33" s="22">
        <v>17.239999999999998</v>
      </c>
      <c r="F33" s="23">
        <v>0.1</v>
      </c>
      <c r="G33" s="17">
        <v>0.7</v>
      </c>
      <c r="H33" s="24">
        <f t="shared" si="0"/>
        <v>-0.6</v>
      </c>
      <c r="I33" s="26" t="s">
        <v>12</v>
      </c>
      <c r="J33" s="27" t="s">
        <v>12</v>
      </c>
      <c r="K33" s="28" t="str">
        <f t="shared" si="1"/>
        <v>-</v>
      </c>
    </row>
    <row r="34" spans="1:11">
      <c r="A34" s="19" t="s">
        <v>39</v>
      </c>
      <c r="B34" s="12" t="s">
        <v>9</v>
      </c>
      <c r="C34" s="20">
        <v>13.03</v>
      </c>
      <c r="D34" s="21" t="str">
        <f>VLOOKUP(A34,'[3]実質赤字 連結赤字'!$B$6:$G$59,5,FALSE)</f>
        <v>-</v>
      </c>
      <c r="E34" s="22">
        <v>18.03</v>
      </c>
      <c r="F34" s="23">
        <v>3.5</v>
      </c>
      <c r="G34" s="17">
        <v>2.5</v>
      </c>
      <c r="H34" s="24">
        <f t="shared" si="0"/>
        <v>1</v>
      </c>
      <c r="I34" s="29">
        <v>57.2</v>
      </c>
      <c r="J34" s="30">
        <v>53</v>
      </c>
      <c r="K34" s="24">
        <f t="shared" si="1"/>
        <v>4.2</v>
      </c>
    </row>
    <row r="35" spans="1:11">
      <c r="A35" s="19" t="s">
        <v>40</v>
      </c>
      <c r="B35" s="12" t="s">
        <v>9</v>
      </c>
      <c r="C35" s="20">
        <v>13.38</v>
      </c>
      <c r="D35" s="21" t="str">
        <f>VLOOKUP(A35,'[3]実質赤字 連結赤字'!$B$6:$G$59,5,FALSE)</f>
        <v>-</v>
      </c>
      <c r="E35" s="22">
        <v>18.38</v>
      </c>
      <c r="F35" s="23">
        <v>7.7</v>
      </c>
      <c r="G35" s="17">
        <v>7.8</v>
      </c>
      <c r="H35" s="24">
        <f t="shared" si="0"/>
        <v>-0.1</v>
      </c>
      <c r="I35" s="23">
        <v>24.5</v>
      </c>
      <c r="J35" s="25">
        <v>50.4</v>
      </c>
      <c r="K35" s="24">
        <f t="shared" si="1"/>
        <v>-25.9</v>
      </c>
    </row>
    <row r="36" spans="1:11">
      <c r="A36" s="19" t="s">
        <v>41</v>
      </c>
      <c r="B36" s="12" t="s">
        <v>9</v>
      </c>
      <c r="C36" s="20">
        <v>12.83</v>
      </c>
      <c r="D36" s="21" t="str">
        <f>VLOOKUP(A36,'[3]実質赤字 連結赤字'!$B$6:$G$59,5,FALSE)</f>
        <v>-</v>
      </c>
      <c r="E36" s="22">
        <v>17.829999999999998</v>
      </c>
      <c r="F36" s="23">
        <v>8.1</v>
      </c>
      <c r="G36" s="17">
        <v>7.9</v>
      </c>
      <c r="H36" s="24">
        <f t="shared" si="0"/>
        <v>0.2</v>
      </c>
      <c r="I36" s="26" t="s">
        <v>12</v>
      </c>
      <c r="J36" s="27" t="s">
        <v>12</v>
      </c>
      <c r="K36" s="28" t="str">
        <f t="shared" si="1"/>
        <v>-</v>
      </c>
    </row>
    <row r="37" spans="1:11">
      <c r="A37" s="19" t="s">
        <v>42</v>
      </c>
      <c r="B37" s="12" t="s">
        <v>9</v>
      </c>
      <c r="C37" s="20">
        <v>13.37</v>
      </c>
      <c r="D37" s="21" t="str">
        <f>VLOOKUP(A37,'[3]実質赤字 連結赤字'!$B$6:$G$59,5,FALSE)</f>
        <v>-</v>
      </c>
      <c r="E37" s="22">
        <v>18.37</v>
      </c>
      <c r="F37" s="23">
        <v>5.8</v>
      </c>
      <c r="G37" s="17">
        <v>5.7</v>
      </c>
      <c r="H37" s="24">
        <f t="shared" si="0"/>
        <v>0.1</v>
      </c>
      <c r="I37" s="23">
        <v>24.4</v>
      </c>
      <c r="J37" s="25">
        <v>21.2</v>
      </c>
      <c r="K37" s="24">
        <f t="shared" si="1"/>
        <v>3.2</v>
      </c>
    </row>
    <row r="38" spans="1:11">
      <c r="A38" s="19" t="s">
        <v>43</v>
      </c>
      <c r="B38" s="12" t="s">
        <v>9</v>
      </c>
      <c r="C38" s="20">
        <v>12.47</v>
      </c>
      <c r="D38" s="21" t="str">
        <f>VLOOKUP(A38,'[3]実質赤字 連結赤字'!$B$6:$G$59,5,FALSE)</f>
        <v>-</v>
      </c>
      <c r="E38" s="22">
        <v>17.47</v>
      </c>
      <c r="F38" s="23">
        <v>8.4</v>
      </c>
      <c r="G38" s="17">
        <v>8.1</v>
      </c>
      <c r="H38" s="24">
        <f t="shared" si="0"/>
        <v>0.3</v>
      </c>
      <c r="I38" s="23">
        <v>37.5</v>
      </c>
      <c r="J38" s="25">
        <v>52.2</v>
      </c>
      <c r="K38" s="24">
        <f t="shared" si="1"/>
        <v>-14.7</v>
      </c>
    </row>
    <row r="39" spans="1:11">
      <c r="A39" s="19" t="s">
        <v>44</v>
      </c>
      <c r="B39" s="12" t="s">
        <v>9</v>
      </c>
      <c r="C39" s="20">
        <v>12.86</v>
      </c>
      <c r="D39" s="21" t="str">
        <f>VLOOKUP(A39,'[3]実質赤字 連結赤字'!$B$6:$G$59,5,FALSE)</f>
        <v>-</v>
      </c>
      <c r="E39" s="22">
        <v>17.86</v>
      </c>
      <c r="F39" s="23">
        <v>7.9</v>
      </c>
      <c r="G39" s="17">
        <v>8.6999999999999993</v>
      </c>
      <c r="H39" s="24">
        <f t="shared" si="0"/>
        <v>-0.8</v>
      </c>
      <c r="I39" s="26" t="s">
        <v>12</v>
      </c>
      <c r="J39" s="27" t="s">
        <v>12</v>
      </c>
      <c r="K39" s="28" t="str">
        <f t="shared" si="1"/>
        <v>-</v>
      </c>
    </row>
    <row r="40" spans="1:11">
      <c r="A40" s="19" t="s">
        <v>45</v>
      </c>
      <c r="B40" s="12" t="s">
        <v>9</v>
      </c>
      <c r="C40" s="20">
        <v>13.17</v>
      </c>
      <c r="D40" s="21" t="str">
        <f>VLOOKUP(A40,'[3]実質赤字 連結赤字'!$B$6:$G$59,5,FALSE)</f>
        <v>-</v>
      </c>
      <c r="E40" s="22">
        <v>18.170000000000002</v>
      </c>
      <c r="F40" s="23">
        <v>7.3</v>
      </c>
      <c r="G40" s="17">
        <v>7.6</v>
      </c>
      <c r="H40" s="24">
        <f t="shared" si="0"/>
        <v>-0.3</v>
      </c>
      <c r="I40" s="23">
        <v>33.799999999999997</v>
      </c>
      <c r="J40" s="25">
        <v>37.4</v>
      </c>
      <c r="K40" s="24">
        <f t="shared" si="1"/>
        <v>-3.6</v>
      </c>
    </row>
    <row r="41" spans="1:11">
      <c r="A41" s="19" t="s">
        <v>46</v>
      </c>
      <c r="B41" s="12" t="s">
        <v>9</v>
      </c>
      <c r="C41" s="20">
        <v>13.32</v>
      </c>
      <c r="D41" s="21" t="str">
        <f>VLOOKUP(A41,'[3]実質赤字 連結赤字'!$B$6:$G$59,5,FALSE)</f>
        <v>-</v>
      </c>
      <c r="E41" s="22">
        <v>18.32</v>
      </c>
      <c r="F41" s="23">
        <v>8.6</v>
      </c>
      <c r="G41" s="17">
        <v>8.1999999999999993</v>
      </c>
      <c r="H41" s="24">
        <f t="shared" si="0"/>
        <v>0.4</v>
      </c>
      <c r="I41" s="23">
        <v>79</v>
      </c>
      <c r="J41" s="25">
        <v>86.1</v>
      </c>
      <c r="K41" s="24">
        <f t="shared" si="1"/>
        <v>-7.1</v>
      </c>
    </row>
    <row r="42" spans="1:11">
      <c r="A42" s="19" t="s">
        <v>47</v>
      </c>
      <c r="B42" s="12" t="s">
        <v>9</v>
      </c>
      <c r="C42" s="20">
        <v>15</v>
      </c>
      <c r="D42" s="21" t="str">
        <f>VLOOKUP(A42,'[3]実質赤字 連結赤字'!$B$6:$G$59,5,FALSE)</f>
        <v>-</v>
      </c>
      <c r="E42" s="22">
        <v>20</v>
      </c>
      <c r="F42" s="23">
        <v>5.3</v>
      </c>
      <c r="G42" s="17">
        <v>4.2</v>
      </c>
      <c r="H42" s="24">
        <f t="shared" si="0"/>
        <v>1.1000000000000001</v>
      </c>
      <c r="I42" s="29">
        <v>19</v>
      </c>
      <c r="J42" s="30">
        <v>5.2</v>
      </c>
      <c r="K42" s="31">
        <f t="shared" si="1"/>
        <v>13.8</v>
      </c>
    </row>
    <row r="43" spans="1:11">
      <c r="A43" s="19" t="s">
        <v>48</v>
      </c>
      <c r="B43" s="12" t="s">
        <v>9</v>
      </c>
      <c r="C43" s="20">
        <v>15</v>
      </c>
      <c r="D43" s="21" t="str">
        <f>VLOOKUP(A43,'[3]実質赤字 連結赤字'!$B$6:$G$59,5,FALSE)</f>
        <v>-</v>
      </c>
      <c r="E43" s="22">
        <v>20</v>
      </c>
      <c r="F43" s="23">
        <v>5.8</v>
      </c>
      <c r="G43" s="17">
        <v>7.2</v>
      </c>
      <c r="H43" s="24">
        <f t="shared" si="0"/>
        <v>-1.4</v>
      </c>
      <c r="I43" s="23">
        <v>14.9</v>
      </c>
      <c r="J43" s="25">
        <v>19.7</v>
      </c>
      <c r="K43" s="24">
        <f t="shared" si="1"/>
        <v>-4.8</v>
      </c>
    </row>
    <row r="44" spans="1:11">
      <c r="A44" s="19" t="s">
        <v>49</v>
      </c>
      <c r="B44" s="12" t="s">
        <v>9</v>
      </c>
      <c r="C44" s="20">
        <v>15</v>
      </c>
      <c r="D44" s="21" t="str">
        <f>VLOOKUP(A44,'[3]実質赤字 連結赤字'!$B$6:$G$59,5,FALSE)</f>
        <v>-</v>
      </c>
      <c r="E44" s="22">
        <v>20</v>
      </c>
      <c r="F44" s="23">
        <v>4.7</v>
      </c>
      <c r="G44" s="17">
        <v>4.5</v>
      </c>
      <c r="H44" s="24">
        <f t="shared" si="0"/>
        <v>0.2</v>
      </c>
      <c r="I44" s="26" t="s">
        <v>12</v>
      </c>
      <c r="J44" s="27" t="s">
        <v>12</v>
      </c>
      <c r="K44" s="28" t="str">
        <f t="shared" si="1"/>
        <v>-</v>
      </c>
    </row>
    <row r="45" spans="1:11">
      <c r="A45" s="19" t="s">
        <v>50</v>
      </c>
      <c r="B45" s="12" t="s">
        <v>9</v>
      </c>
      <c r="C45" s="20">
        <v>15</v>
      </c>
      <c r="D45" s="21" t="str">
        <f>VLOOKUP(A45,'[3]実質赤字 連結赤字'!$B$6:$G$59,5,FALSE)</f>
        <v>-</v>
      </c>
      <c r="E45" s="22">
        <v>20</v>
      </c>
      <c r="F45" s="23">
        <v>5.0999999999999996</v>
      </c>
      <c r="G45" s="17">
        <v>4.5</v>
      </c>
      <c r="H45" s="24">
        <f t="shared" si="0"/>
        <v>0.6</v>
      </c>
      <c r="I45" s="26" t="s">
        <v>12</v>
      </c>
      <c r="J45" s="27" t="s">
        <v>12</v>
      </c>
      <c r="K45" s="28" t="str">
        <f t="shared" si="1"/>
        <v>-</v>
      </c>
    </row>
    <row r="46" spans="1:11">
      <c r="A46" s="19" t="s">
        <v>51</v>
      </c>
      <c r="B46" s="12" t="s">
        <v>9</v>
      </c>
      <c r="C46" s="20">
        <v>15</v>
      </c>
      <c r="D46" s="21" t="str">
        <f>VLOOKUP(A46,'[3]実質赤字 連結赤字'!$B$6:$G$59,5,FALSE)</f>
        <v>-</v>
      </c>
      <c r="E46" s="22">
        <v>20</v>
      </c>
      <c r="F46" s="23">
        <v>6.8</v>
      </c>
      <c r="G46" s="17">
        <v>6.9</v>
      </c>
      <c r="H46" s="24">
        <f t="shared" si="0"/>
        <v>-0.1</v>
      </c>
      <c r="I46" s="26" t="s">
        <v>12</v>
      </c>
      <c r="J46" s="27" t="s">
        <v>12</v>
      </c>
      <c r="K46" s="28" t="str">
        <f t="shared" si="1"/>
        <v>-</v>
      </c>
    </row>
    <row r="47" spans="1:11">
      <c r="A47" s="19" t="s">
        <v>52</v>
      </c>
      <c r="B47" s="12" t="s">
        <v>9</v>
      </c>
      <c r="C47" s="20">
        <v>15</v>
      </c>
      <c r="D47" s="21" t="str">
        <f>VLOOKUP(A47,'[3]実質赤字 連結赤字'!$B$6:$G$59,5,FALSE)</f>
        <v>-</v>
      </c>
      <c r="E47" s="22">
        <v>20</v>
      </c>
      <c r="F47" s="23">
        <v>7.4</v>
      </c>
      <c r="G47" s="17">
        <v>7.2</v>
      </c>
      <c r="H47" s="24">
        <f t="shared" si="0"/>
        <v>0.2</v>
      </c>
      <c r="I47" s="23">
        <v>57.2</v>
      </c>
      <c r="J47" s="25">
        <v>79.099999999999994</v>
      </c>
      <c r="K47" s="24">
        <f t="shared" si="1"/>
        <v>-21.9</v>
      </c>
    </row>
    <row r="48" spans="1:11">
      <c r="A48" s="19" t="s">
        <v>53</v>
      </c>
      <c r="B48" s="12" t="s">
        <v>9</v>
      </c>
      <c r="C48" s="20">
        <v>15</v>
      </c>
      <c r="D48" s="21" t="str">
        <f>VLOOKUP(A48,'[3]実質赤字 連結赤字'!$B$6:$G$59,5,FALSE)</f>
        <v>-</v>
      </c>
      <c r="E48" s="22">
        <v>20</v>
      </c>
      <c r="F48" s="23">
        <v>6.5</v>
      </c>
      <c r="G48" s="17">
        <v>6.1</v>
      </c>
      <c r="H48" s="24">
        <f t="shared" si="0"/>
        <v>0.4</v>
      </c>
      <c r="I48" s="26" t="s">
        <v>12</v>
      </c>
      <c r="J48" s="27" t="s">
        <v>12</v>
      </c>
      <c r="K48" s="28" t="str">
        <f t="shared" si="1"/>
        <v>-</v>
      </c>
    </row>
    <row r="49" spans="1:11">
      <c r="A49" s="19" t="s">
        <v>54</v>
      </c>
      <c r="B49" s="12" t="s">
        <v>9</v>
      </c>
      <c r="C49" s="20">
        <v>14.15</v>
      </c>
      <c r="D49" s="21" t="str">
        <f>VLOOKUP(A49,'[3]実質赤字 連結赤字'!$B$6:$G$59,5,FALSE)</f>
        <v>-</v>
      </c>
      <c r="E49" s="22">
        <v>19.149999999999999</v>
      </c>
      <c r="F49" s="23">
        <v>6.1</v>
      </c>
      <c r="G49" s="17">
        <v>6.3</v>
      </c>
      <c r="H49" s="24">
        <f t="shared" si="0"/>
        <v>-0.2</v>
      </c>
      <c r="I49" s="23">
        <v>7.1</v>
      </c>
      <c r="J49" s="25">
        <v>10.7</v>
      </c>
      <c r="K49" s="24">
        <f t="shared" si="1"/>
        <v>-3.6</v>
      </c>
    </row>
    <row r="50" spans="1:11">
      <c r="A50" s="19" t="s">
        <v>55</v>
      </c>
      <c r="B50" s="12" t="s">
        <v>9</v>
      </c>
      <c r="C50" s="20">
        <v>15</v>
      </c>
      <c r="D50" s="21" t="str">
        <f>VLOOKUP(A50,'[3]実質赤字 連結赤字'!$B$6:$G$59,5,FALSE)</f>
        <v>-</v>
      </c>
      <c r="E50" s="22">
        <v>20</v>
      </c>
      <c r="F50" s="23">
        <v>5.7</v>
      </c>
      <c r="G50" s="17">
        <v>6</v>
      </c>
      <c r="H50" s="24">
        <f t="shared" si="0"/>
        <v>-0.3</v>
      </c>
      <c r="I50" s="23">
        <v>23.3</v>
      </c>
      <c r="J50" s="25">
        <v>52</v>
      </c>
      <c r="K50" s="24">
        <f t="shared" si="1"/>
        <v>-28.7</v>
      </c>
    </row>
    <row r="51" spans="1:11">
      <c r="A51" s="19" t="s">
        <v>56</v>
      </c>
      <c r="B51" s="12" t="s">
        <v>9</v>
      </c>
      <c r="C51" s="20">
        <v>15</v>
      </c>
      <c r="D51" s="21" t="str">
        <f>VLOOKUP(A51,'[3]実質赤字 連結赤字'!$B$6:$G$59,5,FALSE)</f>
        <v>-</v>
      </c>
      <c r="E51" s="22">
        <v>20</v>
      </c>
      <c r="F51" s="23">
        <v>5.5</v>
      </c>
      <c r="G51" s="17">
        <v>5</v>
      </c>
      <c r="H51" s="24">
        <f t="shared" si="0"/>
        <v>0.5</v>
      </c>
      <c r="I51" s="29">
        <v>43.4</v>
      </c>
      <c r="J51" s="25">
        <v>50.6</v>
      </c>
      <c r="K51" s="31">
        <f t="shared" si="1"/>
        <v>-7.2</v>
      </c>
    </row>
    <row r="52" spans="1:11">
      <c r="A52" s="19" t="s">
        <v>57</v>
      </c>
      <c r="B52" s="12" t="s">
        <v>9</v>
      </c>
      <c r="C52" s="20">
        <v>15</v>
      </c>
      <c r="D52" s="21" t="str">
        <f>VLOOKUP(A52,'[3]実質赤字 連結赤字'!$B$6:$G$59,5,FALSE)</f>
        <v>-</v>
      </c>
      <c r="E52" s="22">
        <v>20</v>
      </c>
      <c r="F52" s="23">
        <v>9.1</v>
      </c>
      <c r="G52" s="17">
        <v>9.1</v>
      </c>
      <c r="H52" s="24">
        <f t="shared" si="0"/>
        <v>0</v>
      </c>
      <c r="I52" s="23">
        <v>44.8</v>
      </c>
      <c r="J52" s="25">
        <v>40.5</v>
      </c>
      <c r="K52" s="31">
        <f t="shared" si="1"/>
        <v>4.3</v>
      </c>
    </row>
    <row r="53" spans="1:11">
      <c r="A53" s="19" t="s">
        <v>58</v>
      </c>
      <c r="B53" s="12" t="s">
        <v>9</v>
      </c>
      <c r="C53" s="20">
        <v>15</v>
      </c>
      <c r="D53" s="21" t="str">
        <f>VLOOKUP(A53,'[3]実質赤字 連結赤字'!$B$6:$G$59,5,FALSE)</f>
        <v>-</v>
      </c>
      <c r="E53" s="22">
        <v>20</v>
      </c>
      <c r="F53" s="23">
        <v>4.3</v>
      </c>
      <c r="G53" s="17">
        <v>3.7</v>
      </c>
      <c r="H53" s="24">
        <f t="shared" si="0"/>
        <v>0.6</v>
      </c>
      <c r="I53" s="23">
        <v>16.399999999999999</v>
      </c>
      <c r="J53" s="25">
        <v>26</v>
      </c>
      <c r="K53" s="31">
        <f t="shared" si="1"/>
        <v>-9.6</v>
      </c>
    </row>
    <row r="54" spans="1:11">
      <c r="A54" s="19" t="s">
        <v>59</v>
      </c>
      <c r="B54" s="12" t="s">
        <v>9</v>
      </c>
      <c r="C54" s="20">
        <v>15</v>
      </c>
      <c r="D54" s="21" t="str">
        <f>VLOOKUP(A54,'[3]実質赤字 連結赤字'!$B$6:$G$59,5,FALSE)</f>
        <v>-</v>
      </c>
      <c r="E54" s="22">
        <v>20</v>
      </c>
      <c r="F54" s="23">
        <v>5.7</v>
      </c>
      <c r="G54" s="17">
        <v>5.4</v>
      </c>
      <c r="H54" s="24">
        <f t="shared" si="0"/>
        <v>0.3</v>
      </c>
      <c r="I54" s="29">
        <v>16.8</v>
      </c>
      <c r="J54" s="25">
        <v>16.3</v>
      </c>
      <c r="K54" s="31">
        <f t="shared" si="1"/>
        <v>0.5</v>
      </c>
    </row>
    <row r="55" spans="1:11">
      <c r="A55" s="19" t="s">
        <v>60</v>
      </c>
      <c r="B55" s="12" t="s">
        <v>9</v>
      </c>
      <c r="C55" s="20">
        <v>15</v>
      </c>
      <c r="D55" s="21" t="str">
        <f>VLOOKUP(A55,'[3]実質赤字 連結赤字'!$B$6:$G$59,5,FALSE)</f>
        <v>-</v>
      </c>
      <c r="E55" s="22">
        <v>20</v>
      </c>
      <c r="F55" s="23">
        <v>6.4</v>
      </c>
      <c r="G55" s="17">
        <v>6.6</v>
      </c>
      <c r="H55" s="24">
        <f t="shared" si="0"/>
        <v>-0.2</v>
      </c>
      <c r="I55" s="23">
        <v>10.199999999999999</v>
      </c>
      <c r="J55" s="25">
        <v>22</v>
      </c>
      <c r="K55" s="24">
        <f t="shared" si="1"/>
        <v>-11.8</v>
      </c>
    </row>
    <row r="56" spans="1:11">
      <c r="A56" s="19" t="s">
        <v>61</v>
      </c>
      <c r="B56" s="12" t="s">
        <v>9</v>
      </c>
      <c r="C56" s="20">
        <v>15</v>
      </c>
      <c r="D56" s="21" t="str">
        <f>VLOOKUP(A56,'[3]実質赤字 連結赤字'!$B$6:$G$59,5,FALSE)</f>
        <v>-</v>
      </c>
      <c r="E56" s="22">
        <v>20</v>
      </c>
      <c r="F56" s="23">
        <v>4.5999999999999996</v>
      </c>
      <c r="G56" s="17">
        <v>4.9000000000000004</v>
      </c>
      <c r="H56" s="24">
        <f t="shared" si="0"/>
        <v>-0.3</v>
      </c>
      <c r="I56" s="23">
        <v>6.9</v>
      </c>
      <c r="J56" s="25">
        <v>5</v>
      </c>
      <c r="K56" s="24">
        <f t="shared" si="1"/>
        <v>1.9</v>
      </c>
    </row>
    <row r="57" spans="1:11">
      <c r="A57" s="19" t="s">
        <v>62</v>
      </c>
      <c r="B57" s="12" t="s">
        <v>9</v>
      </c>
      <c r="C57" s="20">
        <v>15</v>
      </c>
      <c r="D57" s="21" t="str">
        <f>VLOOKUP(A57,'[3]実質赤字 連結赤字'!$B$6:$G$59,5,FALSE)</f>
        <v>-</v>
      </c>
      <c r="E57" s="22">
        <v>20</v>
      </c>
      <c r="F57" s="23">
        <v>4.3</v>
      </c>
      <c r="G57" s="17">
        <v>4.7</v>
      </c>
      <c r="H57" s="24">
        <f t="shared" si="0"/>
        <v>-0.4</v>
      </c>
      <c r="I57" s="23">
        <v>32.200000000000003</v>
      </c>
      <c r="J57" s="25">
        <v>32.700000000000003</v>
      </c>
      <c r="K57" s="24">
        <f t="shared" si="1"/>
        <v>-0.5</v>
      </c>
    </row>
    <row r="58" spans="1:11" ht="14.25" thickBot="1">
      <c r="A58" s="32" t="s">
        <v>63</v>
      </c>
      <c r="B58" s="12" t="s">
        <v>9</v>
      </c>
      <c r="C58" s="33">
        <v>15</v>
      </c>
      <c r="D58" s="34" t="str">
        <f>VLOOKUP(A58,'[3]実質赤字 連結赤字'!$B$6:$G$59,5,FALSE)</f>
        <v>-</v>
      </c>
      <c r="E58" s="35">
        <v>20</v>
      </c>
      <c r="F58" s="36">
        <v>11.2</v>
      </c>
      <c r="G58" s="17">
        <v>13.4</v>
      </c>
      <c r="H58" s="37">
        <f t="shared" si="0"/>
        <v>-2.2000000000000002</v>
      </c>
      <c r="I58" s="36">
        <v>38.9</v>
      </c>
      <c r="J58" s="38">
        <v>66.2</v>
      </c>
      <c r="K58" s="37">
        <f t="shared" si="1"/>
        <v>-27.3</v>
      </c>
    </row>
    <row r="59" spans="1:11" ht="22.5" customHeight="1" thickTop="1">
      <c r="A59" s="39" t="s">
        <v>64</v>
      </c>
      <c r="B59" s="40" t="s">
        <v>65</v>
      </c>
      <c r="C59" s="41"/>
      <c r="D59" s="42" t="s">
        <v>65</v>
      </c>
      <c r="E59" s="43"/>
      <c r="F59" s="44">
        <f>ROUND(SUM(F5:F41)/37,1)</f>
        <v>5.6</v>
      </c>
      <c r="G59" s="45">
        <f>ROUND(SUM(G5:G41)/37,1)</f>
        <v>5.6</v>
      </c>
      <c r="H59" s="46">
        <f t="shared" si="0"/>
        <v>0</v>
      </c>
      <c r="I59" s="44">
        <f>ROUND(SUM(I5:I41)/37,1)</f>
        <v>35.299999999999997</v>
      </c>
      <c r="J59" s="45">
        <f>ROUND(SUM(J5:J41)/37,1)</f>
        <v>38.5</v>
      </c>
      <c r="K59" s="46">
        <f>ROUND(I59-J59,1)</f>
        <v>-3.2</v>
      </c>
    </row>
    <row r="60" spans="1:11" ht="22.5" customHeight="1">
      <c r="A60" s="47" t="s">
        <v>66</v>
      </c>
      <c r="B60" s="48" t="s">
        <v>65</v>
      </c>
      <c r="C60" s="49"/>
      <c r="D60" s="50" t="s">
        <v>65</v>
      </c>
      <c r="E60" s="51"/>
      <c r="F60" s="23">
        <f>ROUND(SUM(F6:F41)/36,1)</f>
        <v>5.4</v>
      </c>
      <c r="G60" s="25">
        <f>ROUND(SUM(G6:G41)/36,1)</f>
        <v>5.4</v>
      </c>
      <c r="H60" s="24">
        <f t="shared" si="0"/>
        <v>0</v>
      </c>
      <c r="I60" s="23">
        <f>ROUND(SUM(I6:I41)/36,1)</f>
        <v>32.700000000000003</v>
      </c>
      <c r="J60" s="25">
        <f>ROUND(SUM(J6:J41)/36,1)</f>
        <v>35.799999999999997</v>
      </c>
      <c r="K60" s="24">
        <f>ROUND(I60-J60,1)</f>
        <v>-3.1</v>
      </c>
    </row>
    <row r="61" spans="1:11" ht="22.5" customHeight="1">
      <c r="A61" s="19" t="s">
        <v>67</v>
      </c>
      <c r="B61" s="48" t="s">
        <v>65</v>
      </c>
      <c r="C61" s="49"/>
      <c r="D61" s="50" t="s">
        <v>65</v>
      </c>
      <c r="E61" s="51"/>
      <c r="F61" s="23">
        <f>ROUND(SUM(F42:F58)/17,1)</f>
        <v>6.1</v>
      </c>
      <c r="G61" s="25">
        <f>ROUND(SUM(G42:G58)/17,1)</f>
        <v>6.2</v>
      </c>
      <c r="H61" s="24">
        <f t="shared" si="0"/>
        <v>-0.1</v>
      </c>
      <c r="I61" s="23">
        <f>ROUND(SUM(I42:I58)/17,1)</f>
        <v>19.5</v>
      </c>
      <c r="J61" s="25">
        <f>ROUND(SUM(J42:J58)/17,1)</f>
        <v>25.1</v>
      </c>
      <c r="K61" s="24">
        <f>ROUND(I61-J61,1)</f>
        <v>-5.6</v>
      </c>
    </row>
    <row r="62" spans="1:11" ht="22.5" customHeight="1">
      <c r="A62" s="19" t="s">
        <v>68</v>
      </c>
      <c r="B62" s="48" t="s">
        <v>65</v>
      </c>
      <c r="C62" s="49"/>
      <c r="D62" s="50" t="s">
        <v>65</v>
      </c>
      <c r="E62" s="51"/>
      <c r="F62" s="23">
        <f>ROUND(SUM(F5:F58)/54,1)</f>
        <v>5.8</v>
      </c>
      <c r="G62" s="25">
        <f>ROUND(SUM(G5:G58)/54,1)</f>
        <v>5.8</v>
      </c>
      <c r="H62" s="24">
        <f t="shared" si="0"/>
        <v>0</v>
      </c>
      <c r="I62" s="23">
        <f>ROUND(SUM(I5:I58)/54,1)</f>
        <v>30.3</v>
      </c>
      <c r="J62" s="25">
        <f>ROUND(SUM(J5:J58)/54,1)</f>
        <v>34.299999999999997</v>
      </c>
      <c r="K62" s="24">
        <f>ROUND(I62-J62,1)</f>
        <v>-4</v>
      </c>
    </row>
    <row r="63" spans="1:11" ht="22.5" customHeight="1">
      <c r="A63" s="52" t="s">
        <v>69</v>
      </c>
      <c r="B63" s="53" t="s">
        <v>65</v>
      </c>
      <c r="C63" s="54"/>
      <c r="D63" s="55" t="s">
        <v>65</v>
      </c>
      <c r="E63" s="56"/>
      <c r="F63" s="57">
        <f>ROUND(SUM(F6:F58)/53,1)</f>
        <v>5.7</v>
      </c>
      <c r="G63" s="58">
        <f>ROUND(SUM(G6:G58)/53,1)</f>
        <v>5.7</v>
      </c>
      <c r="H63" s="59">
        <f t="shared" si="0"/>
        <v>0</v>
      </c>
      <c r="I63" s="57">
        <f>ROUND(SUM(I6:I58)/53,1)</f>
        <v>28.5</v>
      </c>
      <c r="J63" s="58">
        <f>ROUND(SUM(J6:J58)/53,1)</f>
        <v>32.299999999999997</v>
      </c>
      <c r="K63" s="59">
        <f>ROUND(I63-J63,1)</f>
        <v>-3.8</v>
      </c>
    </row>
    <row r="64" spans="1:11">
      <c r="A64" s="60" t="s">
        <v>70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>
      <c r="A65" s="60" t="s">
        <v>71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>
      <c r="A66" s="60" t="s">
        <v>72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8" spans="1:11">
      <c r="A68" s="1" t="s">
        <v>73</v>
      </c>
      <c r="F68" s="62">
        <f>SUM(F5:F41)</f>
        <v>207</v>
      </c>
      <c r="G68" s="62">
        <f>SUM(G5:G41)</f>
        <v>207.8</v>
      </c>
      <c r="H68" s="62"/>
      <c r="I68" s="62">
        <f>SUM(I5:I41)</f>
        <v>1307.3</v>
      </c>
      <c r="J68" s="62">
        <f>SUM(J5:J41)</f>
        <v>1426.3000000000004</v>
      </c>
      <c r="K68" s="62"/>
    </row>
    <row r="69" spans="1:11" ht="40.5">
      <c r="A69" s="63" t="s">
        <v>74</v>
      </c>
      <c r="F69" s="62">
        <f>SUM(F6:F41)</f>
        <v>195.2</v>
      </c>
      <c r="G69" s="62">
        <f>SUM(G6:G41)</f>
        <v>194.89999999999998</v>
      </c>
      <c r="H69" s="62"/>
      <c r="I69" s="62">
        <f>SUM(I6:I41)</f>
        <v>1178.4999999999998</v>
      </c>
      <c r="J69" s="62">
        <f>SUM(J6:J41)</f>
        <v>1288.0000000000002</v>
      </c>
      <c r="K69" s="62"/>
    </row>
    <row r="70" spans="1:11">
      <c r="A70" s="1" t="s">
        <v>75</v>
      </c>
      <c r="F70" s="62">
        <f>SUM(F42:F58)</f>
        <v>104.5</v>
      </c>
      <c r="G70" s="62">
        <f>SUM(G42:G58)</f>
        <v>105.70000000000002</v>
      </c>
      <c r="H70" s="62"/>
      <c r="I70" s="62">
        <f>SUM(I42:I58)</f>
        <v>331.09999999999997</v>
      </c>
      <c r="J70" s="62">
        <f>SUM(J42:J58)</f>
        <v>425.99999999999994</v>
      </c>
      <c r="K70" s="62"/>
    </row>
    <row r="71" spans="1:11">
      <c r="A71" s="1" t="s">
        <v>76</v>
      </c>
      <c r="F71" s="62">
        <f>SUM(F5:F58)</f>
        <v>311.50000000000006</v>
      </c>
      <c r="G71" s="62">
        <f>SUM(G5:G58)</f>
        <v>313.49999999999994</v>
      </c>
      <c r="H71" s="62"/>
      <c r="I71" s="62">
        <f>SUM(I5:I58)</f>
        <v>1638.4000000000003</v>
      </c>
      <c r="J71" s="62">
        <f>SUM(J5:J58)</f>
        <v>1852.3000000000004</v>
      </c>
      <c r="K71" s="62"/>
    </row>
    <row r="72" spans="1:11" ht="40.5">
      <c r="A72" s="63" t="s">
        <v>77</v>
      </c>
      <c r="F72" s="62">
        <f>SUM(F6:F58)</f>
        <v>299.7</v>
      </c>
      <c r="G72" s="62">
        <f>SUM(G6:G58)</f>
        <v>300.59999999999991</v>
      </c>
      <c r="H72" s="62"/>
      <c r="I72" s="62">
        <f>SUM(I6:I58)</f>
        <v>1509.6000000000001</v>
      </c>
      <c r="J72" s="62">
        <f>SUM(J6:J58)</f>
        <v>1714.0000000000002</v>
      </c>
      <c r="K72" s="62"/>
    </row>
    <row r="74" spans="1:11">
      <c r="F74" s="64"/>
    </row>
    <row r="75" spans="1:11">
      <c r="F75" s="64"/>
    </row>
  </sheetData>
  <mergeCells count="4">
    <mergeCell ref="B3:C3"/>
    <mergeCell ref="D3:E3"/>
    <mergeCell ref="F3:H3"/>
    <mergeCell ref="I3:K3"/>
  </mergeCells>
  <phoneticPr fontId="3"/>
  <pageMargins left="0.59055118110236227" right="0.39370078740157483" top="0.59055118110236227" bottom="0.59055118110236227" header="0" footer="0"/>
  <pageSetup paperSize="9" scale="79" fitToHeight="0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dcterms:created xsi:type="dcterms:W3CDTF">2021-09-21T07:54:33Z</dcterms:created>
  <dcterms:modified xsi:type="dcterms:W3CDTF">2021-09-22T06:18:27Z</dcterms:modified>
</cp:coreProperties>
</file>