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24226"/>
  <xr:revisionPtr revIDLastSave="0" documentId="8_{3DAD7D7E-867D-45FA-916F-462897F9A74A}" xr6:coauthVersionLast="47" xr6:coauthVersionMax="47" xr10:uidLastSave="{00000000-0000-0000-0000-000000000000}"/>
  <bookViews>
    <workbookView xWindow="-28920" yWindow="-15" windowWidth="29040" windowHeight="15720" xr2:uid="{D8F4FF09-F718-49D2-AFAD-792E24A595B9}"/>
  </bookViews>
  <sheets>
    <sheet name="国審投票" sheetId="5" r:id="rId1"/>
  </sheets>
  <definedNames>
    <definedName name="_xlnm.Print_Area" localSheetId="0">国審投票!$A$1:$Q$110</definedName>
    <definedName name="_xlnm.Print_Titles" localSheetId="0">国審投票!$1:$4</definedName>
    <definedName name="qTmpEH" localSheetId="0">国審投票!$A$1:$T$90</definedName>
    <definedName name="qTmpEH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5" l="1"/>
  <c r="J44" i="5"/>
  <c r="I44" i="5"/>
  <c r="F46" i="5"/>
  <c r="L14" i="5"/>
  <c r="E46" i="5"/>
  <c r="M85" i="5"/>
  <c r="L85" i="5"/>
  <c r="M84" i="5"/>
  <c r="L84" i="5"/>
  <c r="M83" i="5"/>
  <c r="L83" i="5"/>
  <c r="M82" i="5"/>
  <c r="L82" i="5"/>
  <c r="M81" i="5"/>
  <c r="L81" i="5"/>
  <c r="M80" i="5"/>
  <c r="L80" i="5"/>
  <c r="M79" i="5"/>
  <c r="L79" i="5"/>
  <c r="M76" i="5"/>
  <c r="M77" i="5" s="1"/>
  <c r="L76" i="5"/>
  <c r="L77" i="5" s="1"/>
  <c r="M75" i="5"/>
  <c r="L75" i="5"/>
  <c r="M74" i="5"/>
  <c r="L74" i="5"/>
  <c r="M73" i="5"/>
  <c r="L73" i="5"/>
  <c r="M72" i="5"/>
  <c r="L72" i="5"/>
  <c r="M71" i="5"/>
  <c r="L71" i="5"/>
  <c r="M70" i="5"/>
  <c r="L70" i="5"/>
  <c r="M69" i="5"/>
  <c r="L69" i="5"/>
  <c r="M66" i="5"/>
  <c r="L66" i="5"/>
  <c r="M65" i="5"/>
  <c r="L65" i="5"/>
  <c r="M63" i="5"/>
  <c r="L63" i="5"/>
  <c r="M62" i="5"/>
  <c r="L62" i="5"/>
  <c r="M61" i="5"/>
  <c r="L61" i="5"/>
  <c r="M60" i="5"/>
  <c r="L60" i="5"/>
  <c r="M59" i="5"/>
  <c r="L59" i="5"/>
  <c r="M58" i="5"/>
  <c r="L58" i="5"/>
  <c r="M56" i="5"/>
  <c r="L56" i="5"/>
  <c r="M55" i="5"/>
  <c r="L55" i="5"/>
  <c r="M54" i="5"/>
  <c r="L54" i="5"/>
  <c r="N54" i="5" s="1"/>
  <c r="M53" i="5"/>
  <c r="L53" i="5"/>
  <c r="M52" i="5"/>
  <c r="L52" i="5"/>
  <c r="M51" i="5"/>
  <c r="L51" i="5"/>
  <c r="M50" i="5"/>
  <c r="L50" i="5"/>
  <c r="M49" i="5"/>
  <c r="L49" i="5"/>
  <c r="M48" i="5"/>
  <c r="L48" i="5"/>
  <c r="M45" i="5"/>
  <c r="M46" i="5" s="1"/>
  <c r="L45" i="5"/>
  <c r="L46" i="5"/>
  <c r="M43" i="5"/>
  <c r="L43" i="5"/>
  <c r="M42" i="5"/>
  <c r="L42" i="5"/>
  <c r="M41" i="5"/>
  <c r="L41" i="5"/>
  <c r="M40" i="5"/>
  <c r="L40" i="5"/>
  <c r="M39" i="5"/>
  <c r="L39" i="5"/>
  <c r="M38" i="5"/>
  <c r="L38" i="5"/>
  <c r="M37" i="5"/>
  <c r="L37" i="5"/>
  <c r="M36" i="5"/>
  <c r="L36" i="5"/>
  <c r="M34" i="5"/>
  <c r="L34" i="5"/>
  <c r="M33" i="5"/>
  <c r="L33" i="5"/>
  <c r="M32" i="5"/>
  <c r="L32" i="5"/>
  <c r="M31" i="5"/>
  <c r="L31" i="5"/>
  <c r="M29" i="5"/>
  <c r="L29" i="5"/>
  <c r="M28" i="5"/>
  <c r="L28" i="5"/>
  <c r="M26" i="5"/>
  <c r="L26" i="5"/>
  <c r="M25" i="5"/>
  <c r="L25" i="5"/>
  <c r="M24" i="5"/>
  <c r="L24" i="5"/>
  <c r="M22" i="5"/>
  <c r="L22" i="5"/>
  <c r="M21" i="5"/>
  <c r="L21" i="5"/>
  <c r="M19" i="5"/>
  <c r="L19" i="5"/>
  <c r="M18" i="5"/>
  <c r="M107" i="5" s="1"/>
  <c r="L18" i="5"/>
  <c r="L107" i="5"/>
  <c r="M16" i="5"/>
  <c r="M95" i="5" s="1"/>
  <c r="L16" i="5"/>
  <c r="L95" i="5"/>
  <c r="M14" i="5"/>
  <c r="M13" i="5"/>
  <c r="L13" i="5"/>
  <c r="M11" i="5"/>
  <c r="L11" i="5"/>
  <c r="M10" i="5"/>
  <c r="L10" i="5"/>
  <c r="M9" i="5"/>
  <c r="L9" i="5"/>
  <c r="M7" i="5"/>
  <c r="L7" i="5"/>
  <c r="M6" i="5"/>
  <c r="L6" i="5"/>
  <c r="M5" i="5"/>
  <c r="L5" i="5"/>
  <c r="P85" i="5"/>
  <c r="O85" i="5"/>
  <c r="P84" i="5"/>
  <c r="O84" i="5"/>
  <c r="P83" i="5"/>
  <c r="O83" i="5"/>
  <c r="P82" i="5"/>
  <c r="O82" i="5"/>
  <c r="P81" i="5"/>
  <c r="O81" i="5"/>
  <c r="P80" i="5"/>
  <c r="O80" i="5"/>
  <c r="P79" i="5"/>
  <c r="O79" i="5"/>
  <c r="P76" i="5"/>
  <c r="O76" i="5"/>
  <c r="P75" i="5"/>
  <c r="O75" i="5"/>
  <c r="P74" i="5"/>
  <c r="O74" i="5"/>
  <c r="P73" i="5"/>
  <c r="O73" i="5"/>
  <c r="P72" i="5"/>
  <c r="O72" i="5"/>
  <c r="P71" i="5"/>
  <c r="O71" i="5"/>
  <c r="P70" i="5"/>
  <c r="O70" i="5"/>
  <c r="P69" i="5"/>
  <c r="O69" i="5"/>
  <c r="P66" i="5"/>
  <c r="O66" i="5"/>
  <c r="P65" i="5"/>
  <c r="O65" i="5"/>
  <c r="P63" i="5"/>
  <c r="O63" i="5"/>
  <c r="P62" i="5"/>
  <c r="O62" i="5"/>
  <c r="P61" i="5"/>
  <c r="O61" i="5"/>
  <c r="P60" i="5"/>
  <c r="O60" i="5"/>
  <c r="P59" i="5"/>
  <c r="O59" i="5"/>
  <c r="P58" i="5"/>
  <c r="O58" i="5"/>
  <c r="P56" i="5"/>
  <c r="O56" i="5"/>
  <c r="P55" i="5"/>
  <c r="O55" i="5"/>
  <c r="P54" i="5"/>
  <c r="O54" i="5"/>
  <c r="P53" i="5"/>
  <c r="O53" i="5"/>
  <c r="P52" i="5"/>
  <c r="O52" i="5"/>
  <c r="P51" i="5"/>
  <c r="O51" i="5"/>
  <c r="P50" i="5"/>
  <c r="O50" i="5"/>
  <c r="P49" i="5"/>
  <c r="O49" i="5"/>
  <c r="P48" i="5"/>
  <c r="O48" i="5"/>
  <c r="P45" i="5"/>
  <c r="O45" i="5"/>
  <c r="P43" i="5"/>
  <c r="O43" i="5"/>
  <c r="P42" i="5"/>
  <c r="O42" i="5"/>
  <c r="P41" i="5"/>
  <c r="O41" i="5"/>
  <c r="P40" i="5"/>
  <c r="O40" i="5"/>
  <c r="P39" i="5"/>
  <c r="O39" i="5"/>
  <c r="P38" i="5"/>
  <c r="O38" i="5"/>
  <c r="P37" i="5"/>
  <c r="O37" i="5"/>
  <c r="P36" i="5"/>
  <c r="O36" i="5"/>
  <c r="P34" i="5"/>
  <c r="O34" i="5"/>
  <c r="P33" i="5"/>
  <c r="O33" i="5"/>
  <c r="P32" i="5"/>
  <c r="O32" i="5"/>
  <c r="P31" i="5"/>
  <c r="O31" i="5"/>
  <c r="P29" i="5"/>
  <c r="O29" i="5"/>
  <c r="P28" i="5"/>
  <c r="O28" i="5"/>
  <c r="P26" i="5"/>
  <c r="O26" i="5"/>
  <c r="P25" i="5"/>
  <c r="O25" i="5"/>
  <c r="P24" i="5"/>
  <c r="O24" i="5"/>
  <c r="P22" i="5"/>
  <c r="O22" i="5"/>
  <c r="P21" i="5"/>
  <c r="O21" i="5"/>
  <c r="P19" i="5"/>
  <c r="O19" i="5"/>
  <c r="P18" i="5"/>
  <c r="O18" i="5"/>
  <c r="P16" i="5"/>
  <c r="O16" i="5"/>
  <c r="P14" i="5"/>
  <c r="O14" i="5"/>
  <c r="P13" i="5"/>
  <c r="O13" i="5"/>
  <c r="P11" i="5"/>
  <c r="O11" i="5"/>
  <c r="P10" i="5"/>
  <c r="O10" i="5"/>
  <c r="P9" i="5"/>
  <c r="O9" i="5"/>
  <c r="P7" i="5"/>
  <c r="O7" i="5"/>
  <c r="P6" i="5"/>
  <c r="O6" i="5"/>
  <c r="P5" i="5"/>
  <c r="O5" i="5"/>
  <c r="K77" i="5"/>
  <c r="K57" i="5"/>
  <c r="I57" i="5"/>
  <c r="G56" i="5"/>
  <c r="H56" i="5"/>
  <c r="K110" i="5"/>
  <c r="K109" i="5"/>
  <c r="K108" i="5"/>
  <c r="K107" i="5"/>
  <c r="K106" i="5"/>
  <c r="I110" i="5"/>
  <c r="G45" i="5"/>
  <c r="G46" i="5"/>
  <c r="F110" i="5"/>
  <c r="E110" i="5"/>
  <c r="C110" i="5"/>
  <c r="B110" i="5"/>
  <c r="O110" i="5" s="1"/>
  <c r="I109" i="5"/>
  <c r="G28" i="5"/>
  <c r="H28" i="5"/>
  <c r="G79" i="5"/>
  <c r="H79" i="5" s="1"/>
  <c r="F109" i="5"/>
  <c r="E109" i="5"/>
  <c r="D28" i="5"/>
  <c r="D109" i="5" s="1"/>
  <c r="Q109" i="5" s="1"/>
  <c r="D79" i="5"/>
  <c r="C109" i="5"/>
  <c r="B109" i="5"/>
  <c r="I108" i="5"/>
  <c r="F108" i="5"/>
  <c r="E108" i="5"/>
  <c r="C108" i="5"/>
  <c r="B108" i="5"/>
  <c r="O108" i="5" s="1"/>
  <c r="I107" i="5"/>
  <c r="G18" i="5"/>
  <c r="H18" i="5"/>
  <c r="G21" i="5"/>
  <c r="H21" i="5" s="1"/>
  <c r="F107" i="5"/>
  <c r="E107" i="5"/>
  <c r="D18" i="5"/>
  <c r="Q18" i="5" s="1"/>
  <c r="D21" i="5"/>
  <c r="C107" i="5"/>
  <c r="B107" i="5"/>
  <c r="I106" i="5"/>
  <c r="G5" i="5"/>
  <c r="G6" i="5"/>
  <c r="G9" i="5"/>
  <c r="H9" i="5"/>
  <c r="F106" i="5"/>
  <c r="E106" i="5"/>
  <c r="D5" i="5"/>
  <c r="D6" i="5"/>
  <c r="C106" i="5"/>
  <c r="B106" i="5"/>
  <c r="K104" i="5"/>
  <c r="K103" i="5"/>
  <c r="H103" i="5" s="1"/>
  <c r="K102" i="5"/>
  <c r="K101" i="5"/>
  <c r="K100" i="5"/>
  <c r="K99" i="5"/>
  <c r="K98" i="5"/>
  <c r="K97" i="5"/>
  <c r="K96" i="5"/>
  <c r="K95" i="5"/>
  <c r="K94" i="5"/>
  <c r="K93" i="5"/>
  <c r="K92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F104" i="5"/>
  <c r="E104" i="5"/>
  <c r="F103" i="5"/>
  <c r="E103" i="5"/>
  <c r="F102" i="5"/>
  <c r="E102" i="5"/>
  <c r="F101" i="5"/>
  <c r="E101" i="5"/>
  <c r="O101" i="5" s="1"/>
  <c r="F100" i="5"/>
  <c r="E100" i="5"/>
  <c r="F99" i="5"/>
  <c r="E99" i="5"/>
  <c r="F98" i="5"/>
  <c r="E98" i="5"/>
  <c r="F97" i="5"/>
  <c r="E97" i="5"/>
  <c r="O97" i="5" s="1"/>
  <c r="F96" i="5"/>
  <c r="E96" i="5"/>
  <c r="F95" i="5"/>
  <c r="E95" i="5"/>
  <c r="F94" i="5"/>
  <c r="E94" i="5"/>
  <c r="F93" i="5"/>
  <c r="E93" i="5"/>
  <c r="O93" i="5" s="1"/>
  <c r="F92" i="5"/>
  <c r="E92" i="5"/>
  <c r="C104" i="5"/>
  <c r="C103" i="5"/>
  <c r="C102" i="5"/>
  <c r="C101" i="5"/>
  <c r="C100" i="5"/>
  <c r="C99" i="5"/>
  <c r="C98" i="5"/>
  <c r="P98" i="5" s="1"/>
  <c r="C97" i="5"/>
  <c r="C96" i="5"/>
  <c r="C95" i="5"/>
  <c r="C94" i="5"/>
  <c r="C93" i="5"/>
  <c r="C92" i="5"/>
  <c r="P92" i="5" s="1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K88" i="5"/>
  <c r="I88" i="5"/>
  <c r="I64" i="5"/>
  <c r="I89" i="5" s="1"/>
  <c r="I90" i="5" s="1"/>
  <c r="F88" i="5"/>
  <c r="F64" i="5"/>
  <c r="F57" i="5"/>
  <c r="E88" i="5"/>
  <c r="E64" i="5"/>
  <c r="E57" i="5"/>
  <c r="C88" i="5"/>
  <c r="B88" i="5"/>
  <c r="D63" i="5"/>
  <c r="F67" i="5"/>
  <c r="E67" i="5"/>
  <c r="I77" i="5"/>
  <c r="F77" i="5"/>
  <c r="E77" i="5"/>
  <c r="C77" i="5"/>
  <c r="B77" i="5"/>
  <c r="O77" i="5" s="1"/>
  <c r="K64" i="5"/>
  <c r="G63" i="5"/>
  <c r="H63" i="5"/>
  <c r="G62" i="5"/>
  <c r="H62" i="5" s="1"/>
  <c r="G58" i="5"/>
  <c r="H58" i="5"/>
  <c r="K46" i="5"/>
  <c r="H46" i="5" s="1"/>
  <c r="I46" i="5"/>
  <c r="D45" i="5"/>
  <c r="C46" i="5"/>
  <c r="B46" i="5"/>
  <c r="G42" i="5"/>
  <c r="H42" i="5"/>
  <c r="F44" i="5"/>
  <c r="E44" i="5"/>
  <c r="O44" i="5" s="1"/>
  <c r="G55" i="5"/>
  <c r="H55" i="5" s="1"/>
  <c r="G53" i="5"/>
  <c r="H53" i="5"/>
  <c r="G54" i="5"/>
  <c r="H54" i="5"/>
  <c r="D55" i="5"/>
  <c r="D56" i="5"/>
  <c r="D57" i="5" s="1"/>
  <c r="D53" i="5"/>
  <c r="D54" i="5"/>
  <c r="C57" i="5"/>
  <c r="B57" i="5"/>
  <c r="C64" i="5"/>
  <c r="B64" i="5"/>
  <c r="G59" i="5"/>
  <c r="H59" i="5"/>
  <c r="G60" i="5"/>
  <c r="H60" i="5" s="1"/>
  <c r="K86" i="5"/>
  <c r="I86" i="5"/>
  <c r="F86" i="5"/>
  <c r="E86" i="5"/>
  <c r="C86" i="5"/>
  <c r="B86" i="5"/>
  <c r="O86" i="5" s="1"/>
  <c r="C67" i="5"/>
  <c r="B67" i="5"/>
  <c r="K67" i="5"/>
  <c r="I67" i="5"/>
  <c r="D42" i="5"/>
  <c r="C44" i="5"/>
  <c r="B44" i="5"/>
  <c r="D62" i="5"/>
  <c r="Q62" i="5" s="1"/>
  <c r="D59" i="5"/>
  <c r="D60" i="5"/>
  <c r="D58" i="5"/>
  <c r="D66" i="5"/>
  <c r="D65" i="5"/>
  <c r="G66" i="5"/>
  <c r="H66" i="5"/>
  <c r="G65" i="5"/>
  <c r="H65" i="5" s="1"/>
  <c r="D76" i="5"/>
  <c r="D77" i="5"/>
  <c r="G76" i="5"/>
  <c r="G77" i="5" s="1"/>
  <c r="G84" i="5"/>
  <c r="H84" i="5"/>
  <c r="G85" i="5"/>
  <c r="H85" i="5" s="1"/>
  <c r="D84" i="5"/>
  <c r="D85" i="5"/>
  <c r="D39" i="5"/>
  <c r="D34" i="5"/>
  <c r="D83" i="5"/>
  <c r="D50" i="5"/>
  <c r="D38" i="5"/>
  <c r="Q38" i="5" s="1"/>
  <c r="D14" i="5"/>
  <c r="D74" i="5"/>
  <c r="D36" i="5"/>
  <c r="D52" i="5"/>
  <c r="D70" i="5"/>
  <c r="D72" i="5"/>
  <c r="D81" i="5"/>
  <c r="D26" i="5"/>
  <c r="Q26" i="5" s="1"/>
  <c r="D37" i="5"/>
  <c r="D49" i="5"/>
  <c r="D48" i="5"/>
  <c r="D69" i="5"/>
  <c r="D71" i="5"/>
  <c r="D73" i="5"/>
  <c r="D19" i="5"/>
  <c r="D7" i="5"/>
  <c r="D92" i="5" s="1"/>
  <c r="Q92" i="5" s="1"/>
  <c r="D75" i="5"/>
  <c r="D33" i="5"/>
  <c r="D13" i="5"/>
  <c r="D31" i="5"/>
  <c r="D80" i="5"/>
  <c r="D22" i="5"/>
  <c r="D24" i="5"/>
  <c r="D9" i="5"/>
  <c r="D93" i="5" s="1"/>
  <c r="Q93" i="5" s="1"/>
  <c r="D82" i="5"/>
  <c r="D32" i="5"/>
  <c r="D10" i="5"/>
  <c r="D16" i="5"/>
  <c r="D95" i="5" s="1"/>
  <c r="D11" i="5"/>
  <c r="D25" i="5"/>
  <c r="D51" i="5"/>
  <c r="D102" i="5" s="1"/>
  <c r="D40" i="5"/>
  <c r="D29" i="5"/>
  <c r="G39" i="5"/>
  <c r="H39" i="5"/>
  <c r="G34" i="5"/>
  <c r="H34" i="5"/>
  <c r="G83" i="5"/>
  <c r="H83" i="5"/>
  <c r="G50" i="5"/>
  <c r="H50" i="5" s="1"/>
  <c r="G38" i="5"/>
  <c r="H38" i="5"/>
  <c r="G14" i="5"/>
  <c r="H14" i="5"/>
  <c r="G74" i="5"/>
  <c r="H74" i="5"/>
  <c r="G36" i="5"/>
  <c r="H36" i="5" s="1"/>
  <c r="G52" i="5"/>
  <c r="H52" i="5"/>
  <c r="G70" i="5"/>
  <c r="H70" i="5"/>
  <c r="G72" i="5"/>
  <c r="H72" i="5"/>
  <c r="G81" i="5"/>
  <c r="H81" i="5" s="1"/>
  <c r="G26" i="5"/>
  <c r="H26" i="5"/>
  <c r="G37" i="5"/>
  <c r="H37" i="5"/>
  <c r="G49" i="5"/>
  <c r="H49" i="5"/>
  <c r="G48" i="5"/>
  <c r="H48" i="5" s="1"/>
  <c r="G69" i="5"/>
  <c r="H69" i="5"/>
  <c r="G71" i="5"/>
  <c r="H71" i="5"/>
  <c r="G73" i="5"/>
  <c r="H73" i="5"/>
  <c r="G19" i="5"/>
  <c r="H19" i="5" s="1"/>
  <c r="G7" i="5"/>
  <c r="H7" i="5"/>
  <c r="G75" i="5"/>
  <c r="H75" i="5"/>
  <c r="G33" i="5"/>
  <c r="H33" i="5"/>
  <c r="G13" i="5"/>
  <c r="H13" i="5" s="1"/>
  <c r="G31" i="5"/>
  <c r="H31" i="5"/>
  <c r="G80" i="5"/>
  <c r="H80" i="5"/>
  <c r="G22" i="5"/>
  <c r="H22" i="5"/>
  <c r="G24" i="5"/>
  <c r="H24" i="5" s="1"/>
  <c r="G82" i="5"/>
  <c r="H82" i="5"/>
  <c r="G32" i="5"/>
  <c r="H32" i="5"/>
  <c r="G10" i="5"/>
  <c r="H10" i="5"/>
  <c r="G16" i="5"/>
  <c r="G95" i="5" s="1"/>
  <c r="G11" i="5"/>
  <c r="H11" i="5"/>
  <c r="G25" i="5"/>
  <c r="H25" i="5"/>
  <c r="G51" i="5"/>
  <c r="H51" i="5"/>
  <c r="G40" i="5"/>
  <c r="H40" i="5" s="1"/>
  <c r="G29" i="5"/>
  <c r="H29" i="5"/>
  <c r="D41" i="5"/>
  <c r="G41" i="5"/>
  <c r="H41" i="5"/>
  <c r="G61" i="5"/>
  <c r="H61" i="5" s="1"/>
  <c r="G43" i="5"/>
  <c r="H43" i="5"/>
  <c r="D61" i="5"/>
  <c r="D43" i="5"/>
  <c r="J46" i="5"/>
  <c r="J57" i="5"/>
  <c r="J64" i="5"/>
  <c r="J89" i="5" s="1"/>
  <c r="J90" i="5" s="1"/>
  <c r="J67" i="5"/>
  <c r="J77" i="5"/>
  <c r="J86" i="5"/>
  <c r="J110" i="5"/>
  <c r="J109" i="5"/>
  <c r="J108" i="5"/>
  <c r="J107" i="5"/>
  <c r="J106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88" i="5"/>
  <c r="N73" i="5"/>
  <c r="N75" i="5"/>
  <c r="N71" i="5"/>
  <c r="N69" i="5"/>
  <c r="N63" i="5"/>
  <c r="N53" i="5"/>
  <c r="N49" i="5"/>
  <c r="H45" i="5"/>
  <c r="N38" i="5"/>
  <c r="O98" i="5"/>
  <c r="P94" i="5"/>
  <c r="H6" i="5"/>
  <c r="H16" i="5"/>
  <c r="M64" i="5"/>
  <c r="N70" i="5"/>
  <c r="N48" i="5"/>
  <c r="N56" i="5"/>
  <c r="P107" i="5"/>
  <c r="M101" i="5"/>
  <c r="N9" i="5"/>
  <c r="N11" i="5"/>
  <c r="N37" i="5"/>
  <c r="N41" i="5"/>
  <c r="N43" i="5"/>
  <c r="N44" i="5" s="1"/>
  <c r="N32" i="5"/>
  <c r="N34" i="5"/>
  <c r="N26" i="5"/>
  <c r="N21" i="5"/>
  <c r="M97" i="5"/>
  <c r="M96" i="5"/>
  <c r="M94" i="5"/>
  <c r="N6" i="5"/>
  <c r="M92" i="5"/>
  <c r="H5" i="5"/>
  <c r="N80" i="5"/>
  <c r="M86" i="5"/>
  <c r="H76" i="5"/>
  <c r="N66" i="5"/>
  <c r="L64" i="5"/>
  <c r="N61" i="5"/>
  <c r="N62" i="5"/>
  <c r="N18" i="5"/>
  <c r="M109" i="5"/>
  <c r="N7" i="5"/>
  <c r="N10" i="5"/>
  <c r="N28" i="5"/>
  <c r="N99" i="5" s="1"/>
  <c r="N31" i="5"/>
  <c r="N33" i="5"/>
  <c r="N42" i="5"/>
  <c r="N81" i="5"/>
  <c r="L86" i="5"/>
  <c r="N82" i="5"/>
  <c r="N84" i="5"/>
  <c r="N76" i="5"/>
  <c r="N77" i="5" s="1"/>
  <c r="L103" i="5"/>
  <c r="N65" i="5"/>
  <c r="N59" i="5"/>
  <c r="N58" i="5"/>
  <c r="N60" i="5"/>
  <c r="N51" i="5"/>
  <c r="N55" i="5"/>
  <c r="L97" i="5"/>
  <c r="N25" i="5"/>
  <c r="N40" i="5"/>
  <c r="L96" i="5"/>
  <c r="L98" i="5"/>
  <c r="N13" i="5"/>
  <c r="N36" i="5"/>
  <c r="N45" i="5"/>
  <c r="N46" i="5" s="1"/>
  <c r="Q80" i="5"/>
  <c r="Q37" i="5"/>
  <c r="Q14" i="5"/>
  <c r="Q34" i="5"/>
  <c r="N19" i="5"/>
  <c r="N96" i="5" s="1"/>
  <c r="L67" i="5"/>
  <c r="L89" i="5" s="1"/>
  <c r="L99" i="5"/>
  <c r="M93" i="5"/>
  <c r="M98" i="5"/>
  <c r="M99" i="5"/>
  <c r="M100" i="5"/>
  <c r="M44" i="5"/>
  <c r="N50" i="5"/>
  <c r="N52" i="5"/>
  <c r="N102" i="5" s="1"/>
  <c r="M57" i="5"/>
  <c r="M67" i="5"/>
  <c r="M104" i="5"/>
  <c r="N79" i="5"/>
  <c r="N83" i="5"/>
  <c r="Q49" i="5"/>
  <c r="N85" i="5"/>
  <c r="L94" i="5"/>
  <c r="L108" i="5"/>
  <c r="N39" i="5"/>
  <c r="L57" i="5"/>
  <c r="N72" i="5"/>
  <c r="N74" i="5"/>
  <c r="L109" i="5"/>
  <c r="L104" i="5"/>
  <c r="M103" i="5"/>
  <c r="M102" i="5"/>
  <c r="L102" i="5"/>
  <c r="L110" i="5"/>
  <c r="M110" i="5"/>
  <c r="L101" i="5"/>
  <c r="L44" i="5"/>
  <c r="L100" i="5"/>
  <c r="N29" i="5"/>
  <c r="N24" i="5"/>
  <c r="M108" i="5"/>
  <c r="N22" i="5"/>
  <c r="N16" i="5"/>
  <c r="N95" i="5" s="1"/>
  <c r="N14" i="5"/>
  <c r="L93" i="5"/>
  <c r="N5" i="5"/>
  <c r="N92" i="5" s="1"/>
  <c r="M88" i="5"/>
  <c r="M106" i="5"/>
  <c r="L92" i="5"/>
  <c r="L88" i="5"/>
  <c r="L90" i="5" s="1"/>
  <c r="L106" i="5"/>
  <c r="Q53" i="5"/>
  <c r="O64" i="5"/>
  <c r="Q21" i="5"/>
  <c r="Q82" i="5"/>
  <c r="Q63" i="5"/>
  <c r="D44" i="5"/>
  <c r="Q39" i="5"/>
  <c r="Q31" i="5"/>
  <c r="Q29" i="5"/>
  <c r="Q11" i="5"/>
  <c r="Q41" i="5"/>
  <c r="Q32" i="5"/>
  <c r="Q84" i="5"/>
  <c r="Q52" i="5"/>
  <c r="Q69" i="5"/>
  <c r="Q48" i="5"/>
  <c r="G98" i="5"/>
  <c r="G94" i="5"/>
  <c r="H94" i="5" s="1"/>
  <c r="Q42" i="5"/>
  <c r="Q5" i="5"/>
  <c r="G99" i="5"/>
  <c r="Q81" i="5"/>
  <c r="Q79" i="5"/>
  <c r="Q83" i="5"/>
  <c r="Q75" i="5"/>
  <c r="Q71" i="5"/>
  <c r="Q70" i="5"/>
  <c r="Q73" i="5"/>
  <c r="Q72" i="5"/>
  <c r="Q74" i="5"/>
  <c r="Q65" i="5"/>
  <c r="Q60" i="5"/>
  <c r="Q59" i="5"/>
  <c r="Q58" i="5"/>
  <c r="Q50" i="5"/>
  <c r="Q54" i="5"/>
  <c r="Q55" i="5"/>
  <c r="Q45" i="5"/>
  <c r="Q25" i="5"/>
  <c r="Q10" i="5"/>
  <c r="Q33" i="5"/>
  <c r="Q40" i="5"/>
  <c r="Q19" i="5"/>
  <c r="Q36" i="5"/>
  <c r="Q43" i="5"/>
  <c r="Q22" i="5"/>
  <c r="Q66" i="5"/>
  <c r="Q76" i="5"/>
  <c r="G57" i="5"/>
  <c r="H57" i="5"/>
  <c r="G97" i="5"/>
  <c r="H97" i="5" s="1"/>
  <c r="Q13" i="5"/>
  <c r="Q16" i="5"/>
  <c r="G100" i="5"/>
  <c r="H100" i="5" s="1"/>
  <c r="G103" i="5"/>
  <c r="Q24" i="5"/>
  <c r="G107" i="5"/>
  <c r="H107" i="5"/>
  <c r="P57" i="5"/>
  <c r="Q6" i="5"/>
  <c r="G109" i="5"/>
  <c r="H109" i="5"/>
  <c r="O67" i="5"/>
  <c r="D100" i="5"/>
  <c r="Q100" i="5" s="1"/>
  <c r="D67" i="5"/>
  <c r="P86" i="5"/>
  <c r="O95" i="5"/>
  <c r="O99" i="5"/>
  <c r="P110" i="5"/>
  <c r="P67" i="5"/>
  <c r="D94" i="5"/>
  <c r="Q94" i="5" s="1"/>
  <c r="O94" i="5"/>
  <c r="O104" i="5"/>
  <c r="D86" i="5"/>
  <c r="P93" i="5"/>
  <c r="P95" i="5"/>
  <c r="P97" i="5"/>
  <c r="P99" i="5"/>
  <c r="P103" i="5"/>
  <c r="K89" i="5"/>
  <c r="K90" i="5" s="1"/>
  <c r="O102" i="5"/>
  <c r="F89" i="5"/>
  <c r="P89" i="5" s="1"/>
  <c r="F90" i="5"/>
  <c r="G110" i="5"/>
  <c r="H110" i="5"/>
  <c r="P102" i="5"/>
  <c r="G88" i="5"/>
  <c r="H88" i="5" s="1"/>
  <c r="G106" i="5"/>
  <c r="H106" i="5" s="1"/>
  <c r="G93" i="5"/>
  <c r="H93" i="5" s="1"/>
  <c r="G101" i="5"/>
  <c r="H101" i="5"/>
  <c r="P108" i="5"/>
  <c r="G44" i="5"/>
  <c r="H44" i="5"/>
  <c r="G108" i="5"/>
  <c r="H108" i="5" s="1"/>
  <c r="G92" i="5"/>
  <c r="H92" i="5" s="1"/>
  <c r="D104" i="5"/>
  <c r="P104" i="5"/>
  <c r="D103" i="5"/>
  <c r="P77" i="5"/>
  <c r="O103" i="5"/>
  <c r="P64" i="5"/>
  <c r="O57" i="5"/>
  <c r="D88" i="5"/>
  <c r="P101" i="5"/>
  <c r="C89" i="5"/>
  <c r="C90" i="5" s="1"/>
  <c r="P46" i="5"/>
  <c r="O46" i="5"/>
  <c r="P106" i="5"/>
  <c r="P109" i="5"/>
  <c r="O106" i="5"/>
  <c r="O109" i="5"/>
  <c r="P96" i="5"/>
  <c r="P100" i="5"/>
  <c r="D96" i="5"/>
  <c r="Q96" i="5" s="1"/>
  <c r="D97" i="5"/>
  <c r="P88" i="5"/>
  <c r="O92" i="5"/>
  <c r="O96" i="5"/>
  <c r="O100" i="5"/>
  <c r="O107" i="5"/>
  <c r="D108" i="5"/>
  <c r="G96" i="5"/>
  <c r="H96" i="5" s="1"/>
  <c r="D46" i="5"/>
  <c r="Q46" i="5"/>
  <c r="D110" i="5"/>
  <c r="Q110" i="5" s="1"/>
  <c r="P44" i="5"/>
  <c r="N93" i="5"/>
  <c r="N97" i="5"/>
  <c r="N107" i="5"/>
  <c r="N110" i="5"/>
  <c r="N100" i="5"/>
  <c r="N86" i="5"/>
  <c r="N67" i="5"/>
  <c r="N64" i="5"/>
  <c r="N57" i="5"/>
  <c r="N104" i="5"/>
  <c r="N98" i="5"/>
  <c r="N94" i="5"/>
  <c r="N108" i="5"/>
  <c r="Q103" i="5"/>
  <c r="Q44" i="5"/>
  <c r="N89" i="5" l="1"/>
  <c r="M89" i="5"/>
  <c r="M90" i="5" s="1"/>
  <c r="Q57" i="5"/>
  <c r="Q77" i="5"/>
  <c r="H77" i="5"/>
  <c r="H95" i="5"/>
  <c r="Q95" i="5"/>
  <c r="P90" i="5"/>
  <c r="N103" i="5"/>
  <c r="Q108" i="5"/>
  <c r="Q97" i="5"/>
  <c r="N88" i="5"/>
  <c r="N90" i="5" s="1"/>
  <c r="N106" i="5"/>
  <c r="D64" i="5"/>
  <c r="D89" i="5" s="1"/>
  <c r="D90" i="5" s="1"/>
  <c r="G64" i="5"/>
  <c r="D98" i="5"/>
  <c r="Q98" i="5" s="1"/>
  <c r="Q28" i="5"/>
  <c r="Q51" i="5"/>
  <c r="H99" i="5"/>
  <c r="H98" i="5"/>
  <c r="G102" i="5"/>
  <c r="Q56" i="5"/>
  <c r="Q88" i="5"/>
  <c r="O88" i="5"/>
  <c r="D99" i="5"/>
  <c r="Q99" i="5" s="1"/>
  <c r="D101" i="5"/>
  <c r="Q101" i="5" s="1"/>
  <c r="D106" i="5"/>
  <c r="Q106" i="5" s="1"/>
  <c r="G104" i="5"/>
  <c r="D107" i="5"/>
  <c r="Q107" i="5" s="1"/>
  <c r="Q61" i="5"/>
  <c r="N109" i="5"/>
  <c r="N101" i="5"/>
  <c r="E89" i="5"/>
  <c r="B89" i="5"/>
  <c r="B90" i="5" s="1"/>
  <c r="G86" i="5"/>
  <c r="Q85" i="5"/>
  <c r="G67" i="5"/>
  <c r="Q7" i="5"/>
  <c r="Q9" i="5"/>
  <c r="G89" i="5" l="1"/>
  <c r="Q64" i="5"/>
  <c r="H64" i="5"/>
  <c r="Q86" i="5"/>
  <c r="H86" i="5"/>
  <c r="E90" i="5"/>
  <c r="O90" i="5" s="1"/>
  <c r="O89" i="5"/>
  <c r="H67" i="5"/>
  <c r="Q67" i="5"/>
  <c r="Q102" i="5"/>
  <c r="H102" i="5"/>
  <c r="Q104" i="5"/>
  <c r="H104" i="5"/>
  <c r="H89" i="5" l="1"/>
  <c r="Q89" i="5"/>
  <c r="G90" i="5"/>
  <c r="Q90" i="5" l="1"/>
  <c r="H90" i="5"/>
</calcChain>
</file>

<file path=xl/sharedStrings.xml><?xml version="1.0" encoding="utf-8"?>
<sst xmlns="http://schemas.openxmlformats.org/spreadsheetml/2006/main" count="119" uniqueCount="111">
  <si>
    <t>帳票通番：</t>
  </si>
  <si>
    <t>投票者数</t>
  </si>
  <si>
    <t>棄権者数</t>
  </si>
  <si>
    <t>投票率</t>
  </si>
  <si>
    <t>市区町村名</t>
  </si>
  <si>
    <t>男</t>
  </si>
  <si>
    <t>女</t>
  </si>
  <si>
    <t>計</t>
  </si>
  <si>
    <t>千葉市中央区</t>
  </si>
  <si>
    <t>千葉市稲毛区</t>
  </si>
  <si>
    <t>千葉市美浜区</t>
  </si>
  <si>
    <t>千葉市花見川区</t>
  </si>
  <si>
    <t>習志野市</t>
  </si>
  <si>
    <t>八千代市</t>
  </si>
  <si>
    <t>千葉市緑区</t>
  </si>
  <si>
    <t>市原市</t>
  </si>
  <si>
    <t>船橋市</t>
  </si>
  <si>
    <t>市川市５区</t>
  </si>
  <si>
    <t>浦安市</t>
  </si>
  <si>
    <t>市川市６区</t>
  </si>
  <si>
    <t>松戸市６区</t>
  </si>
  <si>
    <t>松戸市７区</t>
  </si>
  <si>
    <t>野田市</t>
  </si>
  <si>
    <t>流山市</t>
  </si>
  <si>
    <t>柏市８区</t>
  </si>
  <si>
    <t>我孫子市</t>
  </si>
  <si>
    <t>千葉市若葉区</t>
  </si>
  <si>
    <t>佐倉市</t>
  </si>
  <si>
    <t>四街道市</t>
  </si>
  <si>
    <t>八街市</t>
  </si>
  <si>
    <t>銚子市</t>
  </si>
  <si>
    <t>成田市</t>
  </si>
  <si>
    <t>旭市</t>
  </si>
  <si>
    <t>神崎町</t>
  </si>
  <si>
    <t>多古町</t>
  </si>
  <si>
    <t>東庄町</t>
  </si>
  <si>
    <t>* 香取郡計</t>
  </si>
  <si>
    <t>茂原市</t>
  </si>
  <si>
    <t>東金市</t>
  </si>
  <si>
    <t>勝浦市</t>
  </si>
  <si>
    <t>大網白里町</t>
  </si>
  <si>
    <t>九十九里町</t>
  </si>
  <si>
    <t>芝山町</t>
  </si>
  <si>
    <t>* 山武郡計</t>
  </si>
  <si>
    <t>一宮町</t>
  </si>
  <si>
    <t>睦沢町</t>
  </si>
  <si>
    <t>長生村</t>
  </si>
  <si>
    <t>白子町</t>
  </si>
  <si>
    <t>長柄町</t>
  </si>
  <si>
    <t>長南町</t>
  </si>
  <si>
    <t>* 長生郡計</t>
  </si>
  <si>
    <t>大多喜町</t>
  </si>
  <si>
    <t>御宿町</t>
  </si>
  <si>
    <t>* 夷隅郡計</t>
  </si>
  <si>
    <t>館山市</t>
  </si>
  <si>
    <t>木更津市</t>
  </si>
  <si>
    <t>鴨川市</t>
  </si>
  <si>
    <t>君津市</t>
  </si>
  <si>
    <t>富津市</t>
  </si>
  <si>
    <t>袖ヶ浦市</t>
  </si>
  <si>
    <t>鋸南町</t>
  </si>
  <si>
    <t>* 安房郡計</t>
  </si>
  <si>
    <t>柏市１３区</t>
  </si>
  <si>
    <t>鎌ケ谷市</t>
  </si>
  <si>
    <t>印西市</t>
  </si>
  <si>
    <t>白井市</t>
  </si>
  <si>
    <t>富里市</t>
  </si>
  <si>
    <t>酒々井町</t>
  </si>
  <si>
    <t>栄町</t>
  </si>
  <si>
    <t>* 印旛郡計</t>
  </si>
  <si>
    <t>* 市部計</t>
  </si>
  <si>
    <t>* 町村部計</t>
  </si>
  <si>
    <t>投票者数計の内訳</t>
    <rPh sb="0" eb="3">
      <t>トウヒョウシャ</t>
    </rPh>
    <rPh sb="3" eb="4">
      <t>スウ</t>
    </rPh>
    <rPh sb="4" eb="5">
      <t>ケイ</t>
    </rPh>
    <rPh sb="6" eb="8">
      <t>ウチワケ</t>
    </rPh>
    <phoneticPr fontId="1"/>
  </si>
  <si>
    <t>当日 A</t>
    <rPh sb="0" eb="2">
      <t>トウジツ</t>
    </rPh>
    <phoneticPr fontId="1"/>
  </si>
  <si>
    <t>期日前 B</t>
    <rPh sb="0" eb="2">
      <t>キジツ</t>
    </rPh>
    <rPh sb="2" eb="3">
      <t>ゼン</t>
    </rPh>
    <phoneticPr fontId="1"/>
  </si>
  <si>
    <t>不在者 C</t>
    <rPh sb="0" eb="3">
      <t>フザイシャ</t>
    </rPh>
    <phoneticPr fontId="1"/>
  </si>
  <si>
    <t>当日有権者数</t>
  </si>
  <si>
    <t>現在</t>
    <rPh sb="0" eb="2">
      <t>ゲンザイ</t>
    </rPh>
    <phoneticPr fontId="1"/>
  </si>
  <si>
    <t>千葉県選挙管理委員会</t>
    <phoneticPr fontId="1"/>
  </si>
  <si>
    <t>(20:00)</t>
    <phoneticPr fontId="1"/>
  </si>
  <si>
    <t>* 千葉市計</t>
    <rPh sb="2" eb="5">
      <t>チバシ</t>
    </rPh>
    <phoneticPr fontId="1"/>
  </si>
  <si>
    <t>* 市川市計</t>
    <rPh sb="2" eb="4">
      <t>イチカワ</t>
    </rPh>
    <rPh sb="4" eb="5">
      <t>シ</t>
    </rPh>
    <rPh sb="5" eb="6">
      <t>ケイ</t>
    </rPh>
    <phoneticPr fontId="1"/>
  </si>
  <si>
    <t>* 松戸市計</t>
    <rPh sb="2" eb="4">
      <t>マツド</t>
    </rPh>
    <rPh sb="4" eb="5">
      <t>シ</t>
    </rPh>
    <rPh sb="5" eb="6">
      <t>ケイ</t>
    </rPh>
    <phoneticPr fontId="1"/>
  </si>
  <si>
    <t>* 柏市計</t>
    <rPh sb="2" eb="3">
      <t>カシワ</t>
    </rPh>
    <rPh sb="3" eb="4">
      <t>シ</t>
    </rPh>
    <rPh sb="4" eb="5">
      <t>ケイ</t>
    </rPh>
    <phoneticPr fontId="1"/>
  </si>
  <si>
    <t>* 県計</t>
    <phoneticPr fontId="1"/>
  </si>
  <si>
    <t>* 衆議院第１区計</t>
    <rPh sb="2" eb="5">
      <t>シュウギイン</t>
    </rPh>
    <rPh sb="5" eb="6">
      <t>ダイ</t>
    </rPh>
    <rPh sb="7" eb="8">
      <t>ク</t>
    </rPh>
    <rPh sb="8" eb="9">
      <t>ケイ</t>
    </rPh>
    <phoneticPr fontId="1"/>
  </si>
  <si>
    <t>* 衆議院第２区計</t>
    <rPh sb="2" eb="5">
      <t>シュウギイン</t>
    </rPh>
    <rPh sb="5" eb="6">
      <t>ダイ</t>
    </rPh>
    <rPh sb="7" eb="8">
      <t>ク</t>
    </rPh>
    <rPh sb="8" eb="9">
      <t>ケイ</t>
    </rPh>
    <phoneticPr fontId="1"/>
  </si>
  <si>
    <t>* 衆議院第３区計</t>
    <rPh sb="2" eb="5">
      <t>シュウギイン</t>
    </rPh>
    <rPh sb="5" eb="6">
      <t>ダイ</t>
    </rPh>
    <rPh sb="7" eb="8">
      <t>ク</t>
    </rPh>
    <rPh sb="8" eb="9">
      <t>ケイ</t>
    </rPh>
    <phoneticPr fontId="1"/>
  </si>
  <si>
    <t>* 衆議院第４区計</t>
    <rPh sb="2" eb="5">
      <t>シュウギイン</t>
    </rPh>
    <rPh sb="5" eb="6">
      <t>ダイ</t>
    </rPh>
    <rPh sb="7" eb="8">
      <t>ク</t>
    </rPh>
    <rPh sb="8" eb="9">
      <t>ケイ</t>
    </rPh>
    <phoneticPr fontId="1"/>
  </si>
  <si>
    <t>* 衆議院第５区計</t>
    <rPh sb="2" eb="5">
      <t>シュウギイン</t>
    </rPh>
    <rPh sb="5" eb="6">
      <t>ダイ</t>
    </rPh>
    <rPh sb="7" eb="8">
      <t>ク</t>
    </rPh>
    <rPh sb="8" eb="9">
      <t>ケイ</t>
    </rPh>
    <phoneticPr fontId="1"/>
  </si>
  <si>
    <t>* 衆議院第６区計</t>
    <rPh sb="2" eb="5">
      <t>シュウギイン</t>
    </rPh>
    <rPh sb="5" eb="6">
      <t>ダイ</t>
    </rPh>
    <rPh sb="7" eb="8">
      <t>ク</t>
    </rPh>
    <rPh sb="8" eb="9">
      <t>ケイ</t>
    </rPh>
    <phoneticPr fontId="1"/>
  </si>
  <si>
    <t>* 衆議院第７区計</t>
    <rPh sb="2" eb="5">
      <t>シュウギイン</t>
    </rPh>
    <rPh sb="5" eb="6">
      <t>ダイ</t>
    </rPh>
    <rPh sb="7" eb="8">
      <t>ク</t>
    </rPh>
    <rPh sb="8" eb="9">
      <t>ケイ</t>
    </rPh>
    <phoneticPr fontId="1"/>
  </si>
  <si>
    <t>* 衆議院第８区計</t>
    <rPh sb="2" eb="5">
      <t>シュウギイン</t>
    </rPh>
    <rPh sb="5" eb="6">
      <t>ダイ</t>
    </rPh>
    <rPh sb="7" eb="8">
      <t>ク</t>
    </rPh>
    <rPh sb="8" eb="9">
      <t>ケイ</t>
    </rPh>
    <phoneticPr fontId="1"/>
  </si>
  <si>
    <t>* 衆議院第９区計</t>
    <rPh sb="2" eb="5">
      <t>シュウギイン</t>
    </rPh>
    <rPh sb="5" eb="6">
      <t>ダイ</t>
    </rPh>
    <rPh sb="7" eb="8">
      <t>ク</t>
    </rPh>
    <rPh sb="8" eb="9">
      <t>ケイ</t>
    </rPh>
    <phoneticPr fontId="1"/>
  </si>
  <si>
    <t>* 衆議院第１０区計</t>
    <rPh sb="2" eb="5">
      <t>シュウギイン</t>
    </rPh>
    <rPh sb="5" eb="6">
      <t>ダイ</t>
    </rPh>
    <rPh sb="8" eb="9">
      <t>ク</t>
    </rPh>
    <rPh sb="9" eb="10">
      <t>ケイ</t>
    </rPh>
    <phoneticPr fontId="1"/>
  </si>
  <si>
    <t>* 衆議院第１１区計</t>
    <rPh sb="2" eb="5">
      <t>シュウギイン</t>
    </rPh>
    <rPh sb="5" eb="6">
      <t>ダイ</t>
    </rPh>
    <rPh sb="8" eb="9">
      <t>ク</t>
    </rPh>
    <rPh sb="9" eb="10">
      <t>ケイ</t>
    </rPh>
    <phoneticPr fontId="1"/>
  </si>
  <si>
    <t>* 衆議院第１２区計</t>
    <rPh sb="2" eb="5">
      <t>シュウギイン</t>
    </rPh>
    <rPh sb="5" eb="6">
      <t>ダイ</t>
    </rPh>
    <rPh sb="8" eb="9">
      <t>ク</t>
    </rPh>
    <rPh sb="9" eb="10">
      <t>ケイ</t>
    </rPh>
    <phoneticPr fontId="1"/>
  </si>
  <si>
    <t>* 衆議院第１３区計</t>
    <rPh sb="2" eb="5">
      <t>シュウギイン</t>
    </rPh>
    <rPh sb="5" eb="6">
      <t>ダイ</t>
    </rPh>
    <rPh sb="8" eb="9">
      <t>ク</t>
    </rPh>
    <rPh sb="9" eb="10">
      <t>ケイ</t>
    </rPh>
    <phoneticPr fontId="1"/>
  </si>
  <si>
    <t>匝瑳市</t>
    <rPh sb="0" eb="2">
      <t>ソウサ</t>
    </rPh>
    <phoneticPr fontId="1"/>
  </si>
  <si>
    <t>* 山武郡計</t>
    <rPh sb="2" eb="4">
      <t>サンブ</t>
    </rPh>
    <phoneticPr fontId="1"/>
  </si>
  <si>
    <t>山武市</t>
    <rPh sb="0" eb="2">
      <t>サンブ</t>
    </rPh>
    <rPh sb="2" eb="3">
      <t>シ</t>
    </rPh>
    <phoneticPr fontId="1"/>
  </si>
  <si>
    <t>横芝光町１１区</t>
    <rPh sb="2" eb="3">
      <t>ヒカリ</t>
    </rPh>
    <rPh sb="6" eb="7">
      <t>ク</t>
    </rPh>
    <phoneticPr fontId="1"/>
  </si>
  <si>
    <t>いすみ市</t>
    <rPh sb="3" eb="4">
      <t>シ</t>
    </rPh>
    <phoneticPr fontId="1"/>
  </si>
  <si>
    <t>南房総市</t>
    <rPh sb="0" eb="1">
      <t>ミナミ</t>
    </rPh>
    <rPh sb="1" eb="3">
      <t>ボウソウ</t>
    </rPh>
    <rPh sb="3" eb="4">
      <t>シ</t>
    </rPh>
    <phoneticPr fontId="1"/>
  </si>
  <si>
    <t>横芝光町１０区</t>
    <rPh sb="0" eb="2">
      <t>ヨコシバ</t>
    </rPh>
    <rPh sb="6" eb="7">
      <t>ク</t>
    </rPh>
    <phoneticPr fontId="1"/>
  </si>
  <si>
    <t>香取市</t>
    <rPh sb="0" eb="2">
      <t>カトリ</t>
    </rPh>
    <rPh sb="2" eb="3">
      <t>シ</t>
    </rPh>
    <phoneticPr fontId="1"/>
  </si>
  <si>
    <t>* 横芝光町計</t>
    <rPh sb="2" eb="4">
      <t>ヨコシバ</t>
    </rPh>
    <rPh sb="4" eb="5">
      <t>ヒカリ</t>
    </rPh>
    <rPh sb="5" eb="6">
      <t>マチ</t>
    </rPh>
    <rPh sb="6" eb="7">
      <t>ケイ</t>
    </rPh>
    <phoneticPr fontId="1"/>
  </si>
  <si>
    <t>平成２４年１２月１６日執行　国民審査 投票調</t>
    <rPh sb="0" eb="2">
      <t>ヘイセイ</t>
    </rPh>
    <rPh sb="4" eb="5">
      <t>ネン</t>
    </rPh>
    <rPh sb="7" eb="8">
      <t>ツキ</t>
    </rPh>
    <rPh sb="10" eb="11">
      <t>ヒ</t>
    </rPh>
    <rPh sb="11" eb="13">
      <t>シッコウ</t>
    </rPh>
    <rPh sb="14" eb="16">
      <t>コクミン</t>
    </rPh>
    <rPh sb="16" eb="18">
      <t>シンサ</t>
    </rPh>
    <phoneticPr fontId="1"/>
  </si>
  <si>
    <t xml:space="preserve">計 </t>
    <phoneticPr fontId="1"/>
  </si>
  <si>
    <t>真偽確認</t>
    <rPh sb="0" eb="2">
      <t>シンギ</t>
    </rPh>
    <rPh sb="2" eb="4">
      <t>カクニン</t>
    </rPh>
    <phoneticPr fontId="1"/>
  </si>
  <si>
    <t>00001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</si>
</sst>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.00_);[Red]\(0.00\)"/>
  </numFmts>
  <fonts count="4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49" fontId="0" fillId="0" borderId="13" xfId="0" applyNumberFormat="1" applyBorder="1"/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right"/>
    </xf>
    <xf numFmtId="20" fontId="0" fillId="0" borderId="0" xfId="0" applyNumberFormat="1" applyAlignment="1">
      <alignment horizontal="right"/>
    </xf>
    <xf numFmtId="0" fontId="0" fillId="0" borderId="18" xfId="0" applyBorder="1"/>
    <xf numFmtId="0" fontId="0" fillId="0" borderId="19" xfId="0" applyBorder="1"/>
    <xf numFmtId="0" fontId="3" fillId="0" borderId="0" xfId="0" applyFont="1"/>
    <xf numFmtId="0" fontId="0" fillId="0" borderId="20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21" xfId="0" applyBorder="1"/>
    <xf numFmtId="49" fontId="2" fillId="0" borderId="0" xfId="0" applyNumberFormat="1" applyFont="1"/>
    <xf numFmtId="176" fontId="0" fillId="0" borderId="19" xfId="0" applyNumberFormat="1" applyBorder="1" applyAlignment="1">
      <alignment horizontal="right"/>
    </xf>
    <xf numFmtId="176" fontId="0" fillId="0" borderId="16" xfId="0" applyNumberFormat="1" applyBorder="1" applyAlignment="1">
      <alignment horizontal="right"/>
    </xf>
    <xf numFmtId="176" fontId="0" fillId="0" borderId="22" xfId="0" applyNumberFormat="1" applyBorder="1" applyAlignment="1">
      <alignment horizontal="right"/>
    </xf>
    <xf numFmtId="176" fontId="0" fillId="0" borderId="23" xfId="0" applyNumberFormat="1" applyBorder="1" applyAlignment="1">
      <alignment horizontal="right"/>
    </xf>
    <xf numFmtId="176" fontId="0" fillId="0" borderId="24" xfId="0" applyNumberFormat="1" applyBorder="1" applyAlignment="1">
      <alignment horizontal="right"/>
    </xf>
    <xf numFmtId="176" fontId="0" fillId="0" borderId="19" xfId="0" applyNumberFormat="1" applyBorder="1"/>
    <xf numFmtId="176" fontId="0" fillId="0" borderId="25" xfId="0" applyNumberFormat="1" applyBorder="1" applyAlignment="1">
      <alignment horizontal="right"/>
    </xf>
    <xf numFmtId="176" fontId="0" fillId="0" borderId="26" xfId="0" applyNumberFormat="1" applyBorder="1" applyAlignment="1">
      <alignment horizontal="right"/>
    </xf>
    <xf numFmtId="0" fontId="0" fillId="0" borderId="26" xfId="0" applyBorder="1" applyAlignment="1">
      <alignment horizontal="right"/>
    </xf>
    <xf numFmtId="176" fontId="0" fillId="0" borderId="17" xfId="0" applyNumberFormat="1" applyBorder="1" applyAlignment="1">
      <alignment horizontal="right"/>
    </xf>
    <xf numFmtId="176" fontId="0" fillId="0" borderId="27" xfId="0" applyNumberFormat="1" applyBorder="1" applyAlignment="1">
      <alignment horizontal="right"/>
    </xf>
    <xf numFmtId="176" fontId="0" fillId="0" borderId="28" xfId="0" applyNumberFormat="1" applyBorder="1" applyAlignment="1">
      <alignment horizontal="right"/>
    </xf>
    <xf numFmtId="177" fontId="0" fillId="0" borderId="15" xfId="0" applyNumberFormat="1" applyBorder="1" applyAlignment="1">
      <alignment horizontal="right"/>
    </xf>
    <xf numFmtId="177" fontId="0" fillId="0" borderId="16" xfId="0" applyNumberFormat="1" applyBorder="1" applyAlignment="1">
      <alignment horizontal="right"/>
    </xf>
    <xf numFmtId="177" fontId="0" fillId="0" borderId="17" xfId="0" applyNumberFormat="1" applyBorder="1" applyAlignment="1">
      <alignment horizontal="right"/>
    </xf>
    <xf numFmtId="177" fontId="0" fillId="0" borderId="26" xfId="0" applyNumberFormat="1" applyBorder="1" applyAlignment="1">
      <alignment horizontal="right"/>
    </xf>
    <xf numFmtId="177" fontId="0" fillId="0" borderId="29" xfId="0" applyNumberFormat="1" applyBorder="1" applyAlignment="1">
      <alignment horizontal="right"/>
    </xf>
    <xf numFmtId="177" fontId="0" fillId="0" borderId="24" xfId="0" applyNumberFormat="1" applyBorder="1" applyAlignment="1">
      <alignment horizontal="right"/>
    </xf>
    <xf numFmtId="177" fontId="0" fillId="0" borderId="18" xfId="0" applyNumberFormat="1" applyBorder="1" applyAlignment="1">
      <alignment horizontal="right"/>
    </xf>
    <xf numFmtId="177" fontId="0" fillId="0" borderId="19" xfId="0" applyNumberFormat="1" applyBorder="1" applyAlignment="1">
      <alignment horizontal="right"/>
    </xf>
    <xf numFmtId="177" fontId="0" fillId="0" borderId="14" xfId="0" applyNumberFormat="1" applyBorder="1" applyAlignment="1">
      <alignment horizontal="right"/>
    </xf>
    <xf numFmtId="177" fontId="0" fillId="0" borderId="22" xfId="0" applyNumberFormat="1" applyBorder="1" applyAlignment="1">
      <alignment horizontal="right"/>
    </xf>
    <xf numFmtId="177" fontId="0" fillId="0" borderId="28" xfId="0" applyNumberFormat="1" applyBorder="1" applyAlignment="1">
      <alignment horizontal="right"/>
    </xf>
    <xf numFmtId="177" fontId="0" fillId="0" borderId="27" xfId="0" applyNumberFormat="1" applyBorder="1" applyAlignment="1">
      <alignment horizontal="right"/>
    </xf>
    <xf numFmtId="177" fontId="0" fillId="0" borderId="30" xfId="0" applyNumberFormat="1" applyBorder="1" applyAlignment="1">
      <alignment horizontal="right"/>
    </xf>
    <xf numFmtId="177" fontId="0" fillId="0" borderId="23" xfId="0" applyNumberFormat="1" applyBorder="1" applyAlignment="1">
      <alignment horizontal="right"/>
    </xf>
    <xf numFmtId="177" fontId="0" fillId="0" borderId="31" xfId="0" applyNumberFormat="1" applyBorder="1" applyAlignment="1">
      <alignment horizontal="right"/>
    </xf>
    <xf numFmtId="177" fontId="0" fillId="0" borderId="32" xfId="0" applyNumberFormat="1" applyBorder="1" applyAlignment="1">
      <alignment horizontal="right"/>
    </xf>
    <xf numFmtId="177" fontId="0" fillId="0" borderId="33" xfId="0" applyNumberFormat="1" applyBorder="1" applyAlignment="1">
      <alignment horizontal="right"/>
    </xf>
    <xf numFmtId="177" fontId="0" fillId="0" borderId="34" xfId="0" applyNumberFormat="1" applyBorder="1" applyAlignment="1">
      <alignment horizontal="right"/>
    </xf>
    <xf numFmtId="177" fontId="0" fillId="0" borderId="35" xfId="0" applyNumberFormat="1" applyBorder="1" applyAlignment="1">
      <alignment horizontal="right"/>
    </xf>
    <xf numFmtId="177" fontId="0" fillId="0" borderId="36" xfId="0" applyNumberFormat="1" applyBorder="1" applyAlignment="1">
      <alignment horizontal="right"/>
    </xf>
    <xf numFmtId="177" fontId="0" fillId="0" borderId="37" xfId="0" applyNumberFormat="1" applyBorder="1" applyAlignment="1">
      <alignment horizontal="right"/>
    </xf>
    <xf numFmtId="177" fontId="0" fillId="0" borderId="38" xfId="0" applyNumberFormat="1" applyBorder="1" applyAlignment="1">
      <alignment horizontal="right"/>
    </xf>
    <xf numFmtId="177" fontId="0" fillId="0" borderId="39" xfId="0" applyNumberFormat="1" applyBorder="1" applyAlignment="1">
      <alignment horizontal="right"/>
    </xf>
    <xf numFmtId="177" fontId="0" fillId="0" borderId="40" xfId="0" applyNumberFormat="1" applyBorder="1" applyAlignment="1">
      <alignment horizontal="right"/>
    </xf>
    <xf numFmtId="177" fontId="0" fillId="0" borderId="41" xfId="0" applyNumberFormat="1" applyBorder="1" applyAlignment="1">
      <alignment horizontal="right"/>
    </xf>
    <xf numFmtId="177" fontId="0" fillId="0" borderId="42" xfId="0" applyNumberFormat="1" applyBorder="1" applyAlignment="1">
      <alignment horizontal="right"/>
    </xf>
    <xf numFmtId="177" fontId="0" fillId="0" borderId="19" xfId="0" applyNumberFormat="1" applyBorder="1"/>
    <xf numFmtId="177" fontId="0" fillId="0" borderId="43" xfId="0" applyNumberFormat="1" applyBorder="1" applyAlignment="1">
      <alignment horizontal="right"/>
    </xf>
    <xf numFmtId="177" fontId="0" fillId="0" borderId="44" xfId="0" applyNumberFormat="1" applyBorder="1" applyAlignment="1">
      <alignment horizontal="right"/>
    </xf>
    <xf numFmtId="176" fontId="0" fillId="0" borderId="45" xfId="0" applyNumberFormat="1" applyBorder="1" applyAlignment="1">
      <alignment horizontal="right"/>
    </xf>
    <xf numFmtId="176" fontId="0" fillId="0" borderId="14" xfId="0" applyNumberFormat="1" applyBorder="1" applyAlignment="1">
      <alignment horizontal="right"/>
    </xf>
    <xf numFmtId="177" fontId="0" fillId="0" borderId="45" xfId="0" applyNumberFormat="1" applyBorder="1" applyAlignment="1">
      <alignment horizontal="right"/>
    </xf>
    <xf numFmtId="0" fontId="0" fillId="0" borderId="45" xfId="0" applyBorder="1" applyAlignment="1">
      <alignment horizontal="right"/>
    </xf>
    <xf numFmtId="176" fontId="0" fillId="0" borderId="46" xfId="0" applyNumberFormat="1" applyBorder="1" applyAlignment="1">
      <alignment horizontal="right"/>
    </xf>
    <xf numFmtId="176" fontId="0" fillId="0" borderId="47" xfId="0" applyNumberFormat="1" applyBorder="1" applyAlignment="1">
      <alignment horizontal="right"/>
    </xf>
    <xf numFmtId="178" fontId="0" fillId="0" borderId="15" xfId="0" applyNumberFormat="1" applyBorder="1" applyAlignment="1">
      <alignment horizontal="right"/>
    </xf>
    <xf numFmtId="178" fontId="0" fillId="0" borderId="16" xfId="0" applyNumberFormat="1" applyBorder="1" applyAlignment="1">
      <alignment horizontal="right"/>
    </xf>
    <xf numFmtId="178" fontId="0" fillId="0" borderId="17" xfId="0" applyNumberFormat="1" applyBorder="1" applyAlignment="1">
      <alignment horizontal="right"/>
    </xf>
    <xf numFmtId="178" fontId="0" fillId="0" borderId="33" xfId="0" applyNumberFormat="1" applyBorder="1" applyAlignment="1">
      <alignment horizontal="right"/>
    </xf>
    <xf numFmtId="178" fontId="0" fillId="0" borderId="22" xfId="0" applyNumberFormat="1" applyBorder="1" applyAlignment="1">
      <alignment horizontal="right"/>
    </xf>
    <xf numFmtId="178" fontId="0" fillId="0" borderId="26" xfId="0" applyNumberFormat="1" applyBorder="1" applyAlignment="1">
      <alignment horizontal="right"/>
    </xf>
    <xf numFmtId="178" fontId="0" fillId="0" borderId="43" xfId="0" applyNumberFormat="1" applyBorder="1" applyAlignment="1">
      <alignment horizontal="right"/>
    </xf>
    <xf numFmtId="178" fontId="0" fillId="0" borderId="44" xfId="0" applyNumberFormat="1" applyBorder="1" applyAlignment="1">
      <alignment horizontal="right"/>
    </xf>
    <xf numFmtId="178" fontId="0" fillId="0" borderId="48" xfId="0" applyNumberFormat="1" applyBorder="1" applyAlignment="1">
      <alignment horizontal="right"/>
    </xf>
    <xf numFmtId="178" fontId="0" fillId="0" borderId="49" xfId="0" applyNumberFormat="1" applyBorder="1" applyAlignment="1">
      <alignment horizontal="right"/>
    </xf>
    <xf numFmtId="178" fontId="0" fillId="0" borderId="18" xfId="0" applyNumberFormat="1" applyBorder="1" applyAlignment="1">
      <alignment horizontal="right"/>
    </xf>
    <xf numFmtId="178" fontId="0" fillId="0" borderId="19" xfId="0" applyNumberFormat="1" applyBorder="1" applyAlignment="1">
      <alignment horizontal="right"/>
    </xf>
    <xf numFmtId="178" fontId="0" fillId="0" borderId="14" xfId="0" applyNumberFormat="1" applyBorder="1" applyAlignment="1">
      <alignment horizontal="right"/>
    </xf>
    <xf numFmtId="178" fontId="0" fillId="0" borderId="30" xfId="0" applyNumberFormat="1" applyBorder="1" applyAlignment="1">
      <alignment horizontal="right"/>
    </xf>
    <xf numFmtId="178" fontId="0" fillId="0" borderId="23" xfId="0" applyNumberFormat="1" applyBorder="1" applyAlignment="1">
      <alignment horizontal="right"/>
    </xf>
    <xf numFmtId="178" fontId="0" fillId="0" borderId="29" xfId="0" applyNumberFormat="1" applyBorder="1" applyAlignment="1">
      <alignment horizontal="right"/>
    </xf>
    <xf numFmtId="178" fontId="0" fillId="0" borderId="24" xfId="0" applyNumberFormat="1" applyBorder="1" applyAlignment="1">
      <alignment horizontal="right"/>
    </xf>
    <xf numFmtId="178" fontId="0" fillId="0" borderId="42" xfId="0" applyNumberFormat="1" applyBorder="1" applyAlignment="1">
      <alignment horizontal="right"/>
    </xf>
    <xf numFmtId="178" fontId="0" fillId="0" borderId="50" xfId="0" applyNumberFormat="1" applyBorder="1" applyAlignment="1">
      <alignment horizontal="right"/>
    </xf>
    <xf numFmtId="178" fontId="0" fillId="0" borderId="19" xfId="0" applyNumberFormat="1" applyBorder="1"/>
    <xf numFmtId="178" fontId="0" fillId="0" borderId="51" xfId="0" applyNumberFormat="1" applyBorder="1"/>
    <xf numFmtId="178" fontId="0" fillId="0" borderId="51" xfId="0" applyNumberFormat="1" applyBorder="1" applyAlignment="1">
      <alignment horizontal="right"/>
    </xf>
    <xf numFmtId="178" fontId="0" fillId="0" borderId="52" xfId="0" applyNumberFormat="1" applyBorder="1" applyAlignment="1">
      <alignment horizontal="right"/>
    </xf>
    <xf numFmtId="178" fontId="0" fillId="0" borderId="53" xfId="0" applyNumberFormat="1" applyBorder="1" applyAlignment="1">
      <alignment horizontal="right"/>
    </xf>
    <xf numFmtId="177" fontId="0" fillId="0" borderId="54" xfId="0" applyNumberFormat="1" applyBorder="1" applyAlignment="1">
      <alignment horizontal="right"/>
    </xf>
    <xf numFmtId="176" fontId="0" fillId="0" borderId="15" xfId="0" applyNumberFormat="1" applyBorder="1" applyAlignment="1">
      <alignment horizontal="right"/>
    </xf>
    <xf numFmtId="176" fontId="0" fillId="0" borderId="54" xfId="0" applyNumberFormat="1" applyBorder="1" applyAlignment="1">
      <alignment horizontal="right"/>
    </xf>
    <xf numFmtId="177" fontId="0" fillId="0" borderId="55" xfId="0" applyNumberFormat="1" applyBorder="1" applyAlignment="1">
      <alignment horizontal="right"/>
    </xf>
    <xf numFmtId="177" fontId="0" fillId="0" borderId="56" xfId="0" applyNumberFormat="1" applyBorder="1" applyAlignment="1">
      <alignment horizontal="right"/>
    </xf>
    <xf numFmtId="0" fontId="0" fillId="0" borderId="56" xfId="0" applyBorder="1" applyAlignment="1">
      <alignment horizontal="right"/>
    </xf>
    <xf numFmtId="0" fontId="0" fillId="0" borderId="54" xfId="0" applyBorder="1" applyAlignment="1">
      <alignment horizontal="right"/>
    </xf>
    <xf numFmtId="176" fontId="0" fillId="0" borderId="57" xfId="0" applyNumberFormat="1" applyBorder="1" applyAlignment="1">
      <alignment horizontal="right"/>
    </xf>
    <xf numFmtId="176" fontId="0" fillId="0" borderId="35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177" fontId="0" fillId="2" borderId="58" xfId="0" applyNumberFormat="1" applyFill="1" applyBorder="1" applyAlignment="1">
      <alignment horizontal="center"/>
    </xf>
    <xf numFmtId="177" fontId="0" fillId="2" borderId="55" xfId="0" applyNumberFormat="1" applyFill="1" applyBorder="1" applyAlignment="1">
      <alignment horizontal="center"/>
    </xf>
    <xf numFmtId="177" fontId="0" fillId="2" borderId="7" xfId="0" applyNumberFormat="1" applyFill="1" applyBorder="1" applyAlignment="1">
      <alignment horizontal="center"/>
    </xf>
    <xf numFmtId="177" fontId="0" fillId="2" borderId="8" xfId="0" applyNumberFormat="1" applyFill="1" applyBorder="1" applyAlignment="1">
      <alignment horizontal="center"/>
    </xf>
    <xf numFmtId="177" fontId="0" fillId="2" borderId="21" xfId="0" applyNumberFormat="1" applyFill="1" applyBorder="1" applyAlignment="1">
      <alignment horizontal="center"/>
    </xf>
    <xf numFmtId="177" fontId="0" fillId="2" borderId="10" xfId="0" applyNumberFormat="1" applyFill="1" applyBorder="1" applyAlignment="1">
      <alignment horizontal="center"/>
    </xf>
    <xf numFmtId="177" fontId="0" fillId="2" borderId="9" xfId="0" applyNumberFormat="1" applyFill="1" applyBorder="1" applyAlignment="1">
      <alignment horizontal="center"/>
    </xf>
    <xf numFmtId="177" fontId="0" fillId="2" borderId="6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76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76" fontId="0" fillId="2" borderId="9" xfId="0" applyNumberFormat="1" applyFill="1" applyBorder="1" applyAlignment="1">
      <alignment horizontal="center"/>
    </xf>
    <xf numFmtId="176" fontId="0" fillId="2" borderId="8" xfId="0" applyNumberFormat="1" applyFill="1" applyBorder="1" applyAlignment="1">
      <alignment horizontal="center"/>
    </xf>
    <xf numFmtId="177" fontId="0" fillId="0" borderId="16" xfId="0" applyNumberFormat="1" applyBorder="1" applyAlignment="1" applyProtection="1">
      <alignment horizontal="right"/>
    </xf>
    <xf numFmtId="177" fontId="0" fillId="0" borderId="15" xfId="0" applyNumberFormat="1" applyBorder="1" applyAlignment="1" applyProtection="1">
      <alignment horizontal="right"/>
    </xf>
    <xf numFmtId="176" fontId="0" fillId="0" borderId="16" xfId="0" applyNumberFormat="1" applyBorder="1" applyAlignment="1" applyProtection="1">
      <alignment horizontal="right"/>
    </xf>
    <xf numFmtId="177" fontId="0" fillId="0" borderId="17" xfId="0" applyNumberFormat="1" applyBorder="1" applyAlignment="1" applyProtection="1">
      <alignment horizontal="right"/>
    </xf>
    <xf numFmtId="177" fontId="0" fillId="0" borderId="26" xfId="0" applyNumberFormat="1" applyBorder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B9889-2194-484A-B71C-C5DBDD03958A}">
  <sheetPr>
    <pageSetUpPr fitToPage="1"/>
  </sheetPr>
  <dimension ref="A1:Q110"/>
  <sheetViews>
    <sheetView tabSelected="1" view="pageBreakPreview" zoomScale="85" zoomScaleNormal="100" zoomScaleSheetLayoutView="85" workbookViewId="0">
      <pane xSplit="1" ySplit="4" topLeftCell="B5" activePane="bottomRight" state="frozenSplit"/>
      <selection pane="topRight" activeCell="C1" sqref="C1"/>
      <selection pane="bottomLeft" activeCell="A7" sqref="A7"/>
      <selection pane="bottomRight" activeCell="A115" sqref="A115"/>
    </sheetView>
  </sheetViews>
  <sheetFormatPr defaultRowHeight="12" x14ac:dyDescent="0.15"/>
  <cols>
    <col min="1" max="1" width="18.33203125" customWidth="1"/>
    <col min="2" max="7" width="10.5546875" customWidth="1"/>
    <col min="8" max="8" width="10.5546875" style="110" hidden="1" customWidth="1"/>
    <col min="9" max="17" width="10.5546875" customWidth="1"/>
  </cols>
  <sheetData>
    <row r="1" spans="1:17" ht="13.2" x14ac:dyDescent="0.2">
      <c r="C1" s="23" t="s">
        <v>107</v>
      </c>
      <c r="O1" t="s">
        <v>0</v>
      </c>
      <c r="P1" s="29" t="s">
        <v>110</v>
      </c>
    </row>
    <row r="2" spans="1:17" x14ac:dyDescent="0.15">
      <c r="A2" s="20" t="s">
        <v>79</v>
      </c>
      <c r="B2" t="s">
        <v>77</v>
      </c>
      <c r="Q2" s="11" t="s">
        <v>78</v>
      </c>
    </row>
    <row r="3" spans="1:17" x14ac:dyDescent="0.15">
      <c r="A3" s="4"/>
      <c r="B3" s="24" t="s">
        <v>76</v>
      </c>
      <c r="C3" s="25"/>
      <c r="D3" s="26"/>
      <c r="E3" s="25" t="s">
        <v>1</v>
      </c>
      <c r="F3" s="27"/>
      <c r="G3" s="26"/>
      <c r="H3" s="111" t="s">
        <v>109</v>
      </c>
      <c r="I3" s="24" t="s">
        <v>72</v>
      </c>
      <c r="J3" s="25"/>
      <c r="K3" s="26"/>
      <c r="L3" s="25" t="s">
        <v>2</v>
      </c>
      <c r="M3" s="27"/>
      <c r="N3" s="26"/>
      <c r="O3" s="1" t="s">
        <v>3</v>
      </c>
      <c r="P3" s="3"/>
      <c r="Q3" s="2"/>
    </row>
    <row r="4" spans="1:17" x14ac:dyDescent="0.15">
      <c r="A4" s="5" t="s">
        <v>4</v>
      </c>
      <c r="B4" s="12" t="s">
        <v>5</v>
      </c>
      <c r="C4" s="13" t="s">
        <v>6</v>
      </c>
      <c r="D4" s="14" t="s">
        <v>7</v>
      </c>
      <c r="E4" s="12" t="s">
        <v>5</v>
      </c>
      <c r="F4" s="13" t="s">
        <v>6</v>
      </c>
      <c r="G4" s="14" t="s">
        <v>108</v>
      </c>
      <c r="H4" s="112"/>
      <c r="I4" s="12" t="s">
        <v>73</v>
      </c>
      <c r="J4" s="13" t="s">
        <v>74</v>
      </c>
      <c r="K4" s="15" t="s">
        <v>75</v>
      </c>
      <c r="L4" s="12" t="s">
        <v>5</v>
      </c>
      <c r="M4" s="13" t="s">
        <v>6</v>
      </c>
      <c r="N4" s="14" t="s">
        <v>7</v>
      </c>
      <c r="O4" s="12" t="s">
        <v>5</v>
      </c>
      <c r="P4" s="13" t="s">
        <v>6</v>
      </c>
      <c r="Q4" s="14" t="s">
        <v>7</v>
      </c>
    </row>
    <row r="5" spans="1:17" x14ac:dyDescent="0.15">
      <c r="A5" s="6" t="s">
        <v>8</v>
      </c>
      <c r="B5" s="48">
        <v>81018</v>
      </c>
      <c r="C5" s="49">
        <v>79162</v>
      </c>
      <c r="D5" s="50">
        <f>B5+C5</f>
        <v>160180</v>
      </c>
      <c r="E5" s="48">
        <v>43933</v>
      </c>
      <c r="F5" s="49">
        <v>42457</v>
      </c>
      <c r="G5" s="50">
        <f>E5+F5</f>
        <v>86390</v>
      </c>
      <c r="H5" s="113" t="str">
        <f>IF(G5=I5+J5+K5,"○","×")</f>
        <v>○</v>
      </c>
      <c r="I5" s="48">
        <v>75634</v>
      </c>
      <c r="J5" s="30">
        <v>10174</v>
      </c>
      <c r="K5" s="50">
        <v>582</v>
      </c>
      <c r="L5" s="48">
        <f t="shared" ref="L5:M7" si="0">B5-E5</f>
        <v>37085</v>
      </c>
      <c r="M5" s="49">
        <f t="shared" si="0"/>
        <v>36705</v>
      </c>
      <c r="N5" s="50">
        <f>L5+M5</f>
        <v>73790</v>
      </c>
      <c r="O5" s="87">
        <f t="shared" ref="O5:Q7" si="1">ROUND(E5/B5,4)*100</f>
        <v>54.230000000000004</v>
      </c>
      <c r="P5" s="88">
        <f t="shared" si="1"/>
        <v>53.63</v>
      </c>
      <c r="Q5" s="89">
        <f t="shared" si="1"/>
        <v>53.93</v>
      </c>
    </row>
    <row r="6" spans="1:17" x14ac:dyDescent="0.15">
      <c r="A6" s="7" t="s">
        <v>9</v>
      </c>
      <c r="B6" s="42">
        <v>62398</v>
      </c>
      <c r="C6" s="43">
        <v>63064</v>
      </c>
      <c r="D6" s="44">
        <f>B6+C6</f>
        <v>125462</v>
      </c>
      <c r="E6" s="42">
        <v>36557</v>
      </c>
      <c r="F6" s="126">
        <v>35911</v>
      </c>
      <c r="G6" s="44">
        <f>E6+F6</f>
        <v>72468</v>
      </c>
      <c r="H6" s="114" t="str">
        <f>IF(G6=I6+J6+K6,"○","×")</f>
        <v>○</v>
      </c>
      <c r="I6" s="42">
        <v>61880</v>
      </c>
      <c r="J6" s="31">
        <v>10166</v>
      </c>
      <c r="K6" s="44">
        <v>422</v>
      </c>
      <c r="L6" s="42">
        <f t="shared" si="0"/>
        <v>25841</v>
      </c>
      <c r="M6" s="43">
        <f t="shared" si="0"/>
        <v>27153</v>
      </c>
      <c r="N6" s="44">
        <f>L6+M6</f>
        <v>52994</v>
      </c>
      <c r="O6" s="77">
        <f t="shared" si="1"/>
        <v>58.589999999999996</v>
      </c>
      <c r="P6" s="78">
        <f t="shared" si="1"/>
        <v>56.940000000000005</v>
      </c>
      <c r="Q6" s="79">
        <f t="shared" si="1"/>
        <v>57.76</v>
      </c>
    </row>
    <row r="7" spans="1:17" x14ac:dyDescent="0.15">
      <c r="A7" s="7" t="s">
        <v>10</v>
      </c>
      <c r="B7" s="42">
        <v>56326</v>
      </c>
      <c r="C7" s="126">
        <v>59812</v>
      </c>
      <c r="D7" s="44">
        <f t="shared" ref="D7:D45" si="2">B7+C7</f>
        <v>116138</v>
      </c>
      <c r="E7" s="42">
        <v>36055</v>
      </c>
      <c r="F7" s="126">
        <v>36656</v>
      </c>
      <c r="G7" s="44">
        <f>E7+F7</f>
        <v>72711</v>
      </c>
      <c r="H7" s="114" t="str">
        <f>IF(G7=I7+J7+K7,"○","×")</f>
        <v>○</v>
      </c>
      <c r="I7" s="127">
        <v>61588</v>
      </c>
      <c r="J7" s="128">
        <v>10836</v>
      </c>
      <c r="K7" s="129">
        <v>287</v>
      </c>
      <c r="L7" s="42">
        <f t="shared" si="0"/>
        <v>20271</v>
      </c>
      <c r="M7" s="43">
        <f t="shared" si="0"/>
        <v>23156</v>
      </c>
      <c r="N7" s="44">
        <f>L7+M7</f>
        <v>43427</v>
      </c>
      <c r="O7" s="77">
        <f t="shared" si="1"/>
        <v>64.010000000000005</v>
      </c>
      <c r="P7" s="78">
        <f t="shared" si="1"/>
        <v>61.29</v>
      </c>
      <c r="Q7" s="79">
        <f t="shared" si="1"/>
        <v>62.61</v>
      </c>
    </row>
    <row r="8" spans="1:17" x14ac:dyDescent="0.15">
      <c r="A8" s="7"/>
      <c r="B8" s="42"/>
      <c r="C8" s="43"/>
      <c r="D8" s="44"/>
      <c r="E8" s="42"/>
      <c r="F8" s="43"/>
      <c r="G8" s="44"/>
      <c r="H8" s="114"/>
      <c r="I8" s="42"/>
      <c r="J8" s="31"/>
      <c r="K8" s="44"/>
      <c r="L8" s="42"/>
      <c r="M8" s="43"/>
      <c r="N8" s="44"/>
      <c r="O8" s="77"/>
      <c r="P8" s="78"/>
      <c r="Q8" s="79"/>
    </row>
    <row r="9" spans="1:17" x14ac:dyDescent="0.15">
      <c r="A9" s="7" t="s">
        <v>11</v>
      </c>
      <c r="B9" s="42">
        <v>72295</v>
      </c>
      <c r="C9" s="126">
        <v>73003</v>
      </c>
      <c r="D9" s="44">
        <f t="shared" si="2"/>
        <v>145298</v>
      </c>
      <c r="E9" s="42">
        <v>41384</v>
      </c>
      <c r="F9" s="126">
        <v>41203</v>
      </c>
      <c r="G9" s="44">
        <f>E9+F9</f>
        <v>82587</v>
      </c>
      <c r="H9" s="114" t="str">
        <f>IF(G9=I9+J9+K9,"○","×")</f>
        <v>○</v>
      </c>
      <c r="I9" s="127">
        <v>72043</v>
      </c>
      <c r="J9" s="128">
        <v>10158</v>
      </c>
      <c r="K9" s="129">
        <v>386</v>
      </c>
      <c r="L9" s="42">
        <f t="shared" ref="L9:M11" si="3">B9-E9</f>
        <v>30911</v>
      </c>
      <c r="M9" s="43">
        <f t="shared" si="3"/>
        <v>31800</v>
      </c>
      <c r="N9" s="44">
        <f>L9+M9</f>
        <v>62711</v>
      </c>
      <c r="O9" s="77">
        <f t="shared" ref="O9:Q11" si="4">ROUND(E9/B9,4)*100</f>
        <v>57.24</v>
      </c>
      <c r="P9" s="78">
        <f t="shared" si="4"/>
        <v>56.44</v>
      </c>
      <c r="Q9" s="79">
        <f t="shared" si="4"/>
        <v>56.84</v>
      </c>
    </row>
    <row r="10" spans="1:17" x14ac:dyDescent="0.15">
      <c r="A10" s="7" t="s">
        <v>12</v>
      </c>
      <c r="B10" s="42">
        <v>65041</v>
      </c>
      <c r="C10" s="126">
        <v>65856</v>
      </c>
      <c r="D10" s="44">
        <f t="shared" si="2"/>
        <v>130897</v>
      </c>
      <c r="E10" s="42">
        <v>39749</v>
      </c>
      <c r="F10" s="126">
        <v>39338</v>
      </c>
      <c r="G10" s="44">
        <f>E10+F10</f>
        <v>79087</v>
      </c>
      <c r="H10" s="114" t="str">
        <f>IF(G10=I10+J10+K10,"○","×")</f>
        <v>○</v>
      </c>
      <c r="I10" s="127">
        <v>71433</v>
      </c>
      <c r="J10" s="128">
        <v>7311</v>
      </c>
      <c r="K10" s="129">
        <v>343</v>
      </c>
      <c r="L10" s="42">
        <f t="shared" si="3"/>
        <v>25292</v>
      </c>
      <c r="M10" s="43">
        <f t="shared" si="3"/>
        <v>26518</v>
      </c>
      <c r="N10" s="44">
        <f>L10+M10</f>
        <v>51810</v>
      </c>
      <c r="O10" s="77">
        <f t="shared" si="4"/>
        <v>61.11</v>
      </c>
      <c r="P10" s="78">
        <f t="shared" si="4"/>
        <v>59.730000000000004</v>
      </c>
      <c r="Q10" s="79">
        <f t="shared" si="4"/>
        <v>60.419999999999995</v>
      </c>
    </row>
    <row r="11" spans="1:17" x14ac:dyDescent="0.15">
      <c r="A11" s="7" t="s">
        <v>13</v>
      </c>
      <c r="B11" s="42">
        <v>75074</v>
      </c>
      <c r="C11" s="126">
        <v>76808</v>
      </c>
      <c r="D11" s="44">
        <f t="shared" si="2"/>
        <v>151882</v>
      </c>
      <c r="E11" s="42">
        <v>44600</v>
      </c>
      <c r="F11" s="126">
        <v>44261</v>
      </c>
      <c r="G11" s="44">
        <f>E11+F11</f>
        <v>88861</v>
      </c>
      <c r="H11" s="114" t="str">
        <f>IF(G11=I11+J11+K11,"○","×")</f>
        <v>○</v>
      </c>
      <c r="I11" s="127">
        <v>77893</v>
      </c>
      <c r="J11" s="128">
        <v>10576</v>
      </c>
      <c r="K11" s="129">
        <v>392</v>
      </c>
      <c r="L11" s="42">
        <f t="shared" si="3"/>
        <v>30474</v>
      </c>
      <c r="M11" s="43">
        <f t="shared" si="3"/>
        <v>32547</v>
      </c>
      <c r="N11" s="44">
        <f>L11+M11</f>
        <v>63021</v>
      </c>
      <c r="O11" s="77">
        <f t="shared" si="4"/>
        <v>59.41</v>
      </c>
      <c r="P11" s="78">
        <f t="shared" si="4"/>
        <v>57.63</v>
      </c>
      <c r="Q11" s="79">
        <f t="shared" si="4"/>
        <v>58.51</v>
      </c>
    </row>
    <row r="12" spans="1:17" x14ac:dyDescent="0.15">
      <c r="A12" s="7"/>
      <c r="B12" s="42"/>
      <c r="C12" s="43"/>
      <c r="D12" s="44"/>
      <c r="E12" s="42"/>
      <c r="F12" s="43"/>
      <c r="G12" s="44"/>
      <c r="H12" s="114"/>
      <c r="I12" s="42"/>
      <c r="J12" s="31"/>
      <c r="K12" s="44"/>
      <c r="L12" s="42"/>
      <c r="M12" s="43"/>
      <c r="N12" s="44"/>
      <c r="O12" s="77"/>
      <c r="P12" s="78"/>
      <c r="Q12" s="79"/>
    </row>
    <row r="13" spans="1:17" x14ac:dyDescent="0.15">
      <c r="A13" s="7" t="s">
        <v>14</v>
      </c>
      <c r="B13" s="42">
        <v>47140</v>
      </c>
      <c r="C13" s="126">
        <v>48977</v>
      </c>
      <c r="D13" s="44">
        <f t="shared" si="2"/>
        <v>96117</v>
      </c>
      <c r="E13" s="42">
        <v>27351</v>
      </c>
      <c r="F13" s="126">
        <v>27178</v>
      </c>
      <c r="G13" s="44">
        <f>E13+F13</f>
        <v>54529</v>
      </c>
      <c r="H13" s="114" t="str">
        <f>IF(G13=I13+J13+K13,"○","×")</f>
        <v>○</v>
      </c>
      <c r="I13" s="127">
        <v>44968</v>
      </c>
      <c r="J13" s="128">
        <v>9179</v>
      </c>
      <c r="K13" s="129">
        <v>382</v>
      </c>
      <c r="L13" s="42">
        <f>B13-E13</f>
        <v>19789</v>
      </c>
      <c r="M13" s="43">
        <f>C13-F13</f>
        <v>21799</v>
      </c>
      <c r="N13" s="44">
        <f>L13+M13</f>
        <v>41588</v>
      </c>
      <c r="O13" s="77">
        <f t="shared" ref="O13:Q14" si="5">ROUND(E13/B13,4)*100</f>
        <v>58.02</v>
      </c>
      <c r="P13" s="78">
        <f t="shared" si="5"/>
        <v>55.489999999999995</v>
      </c>
      <c r="Q13" s="79">
        <f t="shared" si="5"/>
        <v>56.730000000000004</v>
      </c>
    </row>
    <row r="14" spans="1:17" x14ac:dyDescent="0.15">
      <c r="A14" s="7" t="s">
        <v>15</v>
      </c>
      <c r="B14" s="42">
        <v>118037</v>
      </c>
      <c r="C14" s="126">
        <v>110880</v>
      </c>
      <c r="D14" s="44">
        <f t="shared" si="2"/>
        <v>228917</v>
      </c>
      <c r="E14" s="42">
        <v>65875</v>
      </c>
      <c r="F14" s="126">
        <v>62838</v>
      </c>
      <c r="G14" s="44">
        <f>E14+F14</f>
        <v>128713</v>
      </c>
      <c r="H14" s="114" t="str">
        <f>IF(G14=I14+J14+K14,"○","×")</f>
        <v>○</v>
      </c>
      <c r="I14" s="127">
        <v>107127</v>
      </c>
      <c r="J14" s="128">
        <v>20680</v>
      </c>
      <c r="K14" s="129">
        <v>906</v>
      </c>
      <c r="L14" s="42">
        <f>B14-E14</f>
        <v>52162</v>
      </c>
      <c r="M14" s="43">
        <f>C14-F14</f>
        <v>48042</v>
      </c>
      <c r="N14" s="44">
        <f>L14+M14</f>
        <v>100204</v>
      </c>
      <c r="O14" s="77">
        <f t="shared" si="5"/>
        <v>55.81</v>
      </c>
      <c r="P14" s="78">
        <f t="shared" si="5"/>
        <v>56.67</v>
      </c>
      <c r="Q14" s="79">
        <f t="shared" si="5"/>
        <v>56.230000000000004</v>
      </c>
    </row>
    <row r="15" spans="1:17" x14ac:dyDescent="0.15">
      <c r="A15" s="7"/>
      <c r="B15" s="42"/>
      <c r="C15" s="43"/>
      <c r="D15" s="44"/>
      <c r="E15" s="42"/>
      <c r="F15" s="43"/>
      <c r="G15" s="44"/>
      <c r="H15" s="114"/>
      <c r="I15" s="42"/>
      <c r="J15" s="31"/>
      <c r="K15" s="44"/>
      <c r="L15" s="42"/>
      <c r="M15" s="43"/>
      <c r="N15" s="44"/>
      <c r="O15" s="77"/>
      <c r="P15" s="78"/>
      <c r="Q15" s="79"/>
    </row>
    <row r="16" spans="1:17" x14ac:dyDescent="0.15">
      <c r="A16" s="7" t="s">
        <v>16</v>
      </c>
      <c r="B16" s="42">
        <v>247847</v>
      </c>
      <c r="C16" s="126">
        <v>246606</v>
      </c>
      <c r="D16" s="44">
        <f t="shared" si="2"/>
        <v>494453</v>
      </c>
      <c r="E16" s="42">
        <v>142175</v>
      </c>
      <c r="F16" s="126">
        <v>140481</v>
      </c>
      <c r="G16" s="44">
        <f>E16+F16</f>
        <v>282656</v>
      </c>
      <c r="H16" s="114" t="str">
        <f>IF(G16=I16+J16+K16,"○","×")</f>
        <v>○</v>
      </c>
      <c r="I16" s="127">
        <v>242629</v>
      </c>
      <c r="J16" s="128">
        <v>38164</v>
      </c>
      <c r="K16" s="129">
        <v>1863</v>
      </c>
      <c r="L16" s="42">
        <f>B16-E16</f>
        <v>105672</v>
      </c>
      <c r="M16" s="43">
        <f>C16-F16</f>
        <v>106125</v>
      </c>
      <c r="N16" s="44">
        <f>L16+M16</f>
        <v>211797</v>
      </c>
      <c r="O16" s="77">
        <f>ROUND(E16/B16,4)*100</f>
        <v>57.36</v>
      </c>
      <c r="P16" s="78">
        <f>ROUND(F16/C16,4)*100</f>
        <v>56.97</v>
      </c>
      <c r="Q16" s="79">
        <f>ROUND(G16/D16,4)*100</f>
        <v>57.17</v>
      </c>
    </row>
    <row r="17" spans="1:17" x14ac:dyDescent="0.15">
      <c r="A17" s="7"/>
      <c r="B17" s="42"/>
      <c r="C17" s="43"/>
      <c r="D17" s="44"/>
      <c r="E17" s="42"/>
      <c r="F17" s="43"/>
      <c r="G17" s="44"/>
      <c r="H17" s="114"/>
      <c r="I17" s="42"/>
      <c r="J17" s="31"/>
      <c r="K17" s="44"/>
      <c r="L17" s="42"/>
      <c r="M17" s="43"/>
      <c r="N17" s="44"/>
      <c r="O17" s="77"/>
      <c r="P17" s="78"/>
      <c r="Q17" s="79"/>
    </row>
    <row r="18" spans="1:17" x14ac:dyDescent="0.15">
      <c r="A18" s="7" t="s">
        <v>17</v>
      </c>
      <c r="B18" s="42">
        <v>147107</v>
      </c>
      <c r="C18" s="126">
        <v>137554</v>
      </c>
      <c r="D18" s="44">
        <f t="shared" si="2"/>
        <v>284661</v>
      </c>
      <c r="E18" s="42">
        <v>81345</v>
      </c>
      <c r="F18" s="126">
        <v>75623</v>
      </c>
      <c r="G18" s="44">
        <f>E18+F18</f>
        <v>156968</v>
      </c>
      <c r="H18" s="114" t="str">
        <f>IF(G18=I18+J18+K18,"○","×")</f>
        <v>○</v>
      </c>
      <c r="I18" s="127">
        <v>147150</v>
      </c>
      <c r="J18" s="128">
        <v>9506</v>
      </c>
      <c r="K18" s="129">
        <v>312</v>
      </c>
      <c r="L18" s="42">
        <f>B18-E18</f>
        <v>65762</v>
      </c>
      <c r="M18" s="43">
        <f>C18-F18</f>
        <v>61931</v>
      </c>
      <c r="N18" s="44">
        <f>L18+M18</f>
        <v>127693</v>
      </c>
      <c r="O18" s="77">
        <f t="shared" ref="O18:Q19" si="6">ROUND(E18/B18,4)*100</f>
        <v>55.300000000000004</v>
      </c>
      <c r="P18" s="78">
        <f t="shared" si="6"/>
        <v>54.98</v>
      </c>
      <c r="Q18" s="79">
        <f t="shared" si="6"/>
        <v>55.14</v>
      </c>
    </row>
    <row r="19" spans="1:17" x14ac:dyDescent="0.15">
      <c r="A19" s="7" t="s">
        <v>18</v>
      </c>
      <c r="B19" s="42">
        <v>62464</v>
      </c>
      <c r="C19" s="126">
        <v>63202</v>
      </c>
      <c r="D19" s="44">
        <f t="shared" si="2"/>
        <v>125666</v>
      </c>
      <c r="E19" s="42">
        <v>37285</v>
      </c>
      <c r="F19" s="126">
        <v>36520</v>
      </c>
      <c r="G19" s="44">
        <f>E19+F19</f>
        <v>73805</v>
      </c>
      <c r="H19" s="114" t="str">
        <f>IF(G19=I19+J19+K19,"○","×")</f>
        <v>○</v>
      </c>
      <c r="I19" s="127">
        <v>63037</v>
      </c>
      <c r="J19" s="128">
        <v>10433</v>
      </c>
      <c r="K19" s="129">
        <v>335</v>
      </c>
      <c r="L19" s="42">
        <f>B19-E19</f>
        <v>25179</v>
      </c>
      <c r="M19" s="43">
        <f>C19-F19</f>
        <v>26682</v>
      </c>
      <c r="N19" s="44">
        <f>L19+M19</f>
        <v>51861</v>
      </c>
      <c r="O19" s="77">
        <f t="shared" si="6"/>
        <v>59.69</v>
      </c>
      <c r="P19" s="78">
        <f t="shared" si="6"/>
        <v>57.78</v>
      </c>
      <c r="Q19" s="79">
        <f t="shared" si="6"/>
        <v>58.730000000000004</v>
      </c>
    </row>
    <row r="20" spans="1:17" x14ac:dyDescent="0.15">
      <c r="A20" s="7"/>
      <c r="B20" s="42"/>
      <c r="C20" s="43"/>
      <c r="D20" s="44"/>
      <c r="E20" s="42"/>
      <c r="F20" s="43"/>
      <c r="G20" s="44"/>
      <c r="H20" s="114"/>
      <c r="I20" s="42"/>
      <c r="J20" s="31"/>
      <c r="K20" s="44"/>
      <c r="L20" s="42"/>
      <c r="M20" s="43"/>
      <c r="N20" s="44"/>
      <c r="O20" s="77"/>
      <c r="P20" s="78"/>
      <c r="Q20" s="79"/>
    </row>
    <row r="21" spans="1:17" x14ac:dyDescent="0.15">
      <c r="A21" s="7" t="s">
        <v>19</v>
      </c>
      <c r="B21" s="42">
        <v>46696</v>
      </c>
      <c r="C21" s="126">
        <v>48128</v>
      </c>
      <c r="D21" s="44">
        <f t="shared" si="2"/>
        <v>94824</v>
      </c>
      <c r="E21" s="42">
        <v>27082</v>
      </c>
      <c r="F21" s="126">
        <v>27317</v>
      </c>
      <c r="G21" s="44">
        <f>E21+F21</f>
        <v>54399</v>
      </c>
      <c r="H21" s="114" t="str">
        <f>IF(G21=I21+J21+K21,"○","×")</f>
        <v>○</v>
      </c>
      <c r="I21" s="127">
        <v>26339</v>
      </c>
      <c r="J21" s="128">
        <v>27479</v>
      </c>
      <c r="K21" s="129">
        <v>581</v>
      </c>
      <c r="L21" s="42">
        <f>B21-E21</f>
        <v>19614</v>
      </c>
      <c r="M21" s="43">
        <f>C21-F21</f>
        <v>20811</v>
      </c>
      <c r="N21" s="44">
        <f>L21+M21</f>
        <v>40425</v>
      </c>
      <c r="O21" s="77">
        <f t="shared" ref="O21:Q22" si="7">ROUND(E21/B21,4)*100</f>
        <v>57.999999999999993</v>
      </c>
      <c r="P21" s="78">
        <f t="shared" si="7"/>
        <v>56.76</v>
      </c>
      <c r="Q21" s="79">
        <f t="shared" si="7"/>
        <v>57.37</v>
      </c>
    </row>
    <row r="22" spans="1:17" x14ac:dyDescent="0.15">
      <c r="A22" s="7" t="s">
        <v>20</v>
      </c>
      <c r="B22" s="42">
        <v>127579</v>
      </c>
      <c r="C22" s="126">
        <v>127319</v>
      </c>
      <c r="D22" s="44">
        <f t="shared" si="2"/>
        <v>254898</v>
      </c>
      <c r="E22" s="42">
        <v>72173</v>
      </c>
      <c r="F22" s="126">
        <v>70908</v>
      </c>
      <c r="G22" s="44">
        <f>E22+F22</f>
        <v>143081</v>
      </c>
      <c r="H22" s="114" t="str">
        <f>IF(G22=I22+J22+K22,"○","×")</f>
        <v>○</v>
      </c>
      <c r="I22" s="127">
        <v>121057</v>
      </c>
      <c r="J22" s="128">
        <v>21271</v>
      </c>
      <c r="K22" s="129">
        <v>753</v>
      </c>
      <c r="L22" s="42">
        <f>B22-E22</f>
        <v>55406</v>
      </c>
      <c r="M22" s="43">
        <f>C22-F22</f>
        <v>56411</v>
      </c>
      <c r="N22" s="44">
        <f>L22+M22</f>
        <v>111817</v>
      </c>
      <c r="O22" s="77">
        <f t="shared" si="7"/>
        <v>56.57</v>
      </c>
      <c r="P22" s="78">
        <f t="shared" si="7"/>
        <v>55.69</v>
      </c>
      <c r="Q22" s="79">
        <f t="shared" si="7"/>
        <v>56.13</v>
      </c>
    </row>
    <row r="23" spans="1:17" x14ac:dyDescent="0.15">
      <c r="A23" s="7"/>
      <c r="B23" s="42"/>
      <c r="C23" s="43"/>
      <c r="D23" s="44"/>
      <c r="E23" s="42"/>
      <c r="F23" s="43"/>
      <c r="G23" s="44"/>
      <c r="H23" s="114"/>
      <c r="I23" s="42"/>
      <c r="J23" s="31"/>
      <c r="K23" s="44"/>
      <c r="L23" s="42"/>
      <c r="M23" s="43"/>
      <c r="N23" s="44"/>
      <c r="O23" s="77"/>
      <c r="P23" s="78"/>
      <c r="Q23" s="79"/>
    </row>
    <row r="24" spans="1:17" x14ac:dyDescent="0.15">
      <c r="A24" s="7" t="s">
        <v>21</v>
      </c>
      <c r="B24" s="42">
        <v>69033</v>
      </c>
      <c r="C24" s="126">
        <v>68872</v>
      </c>
      <c r="D24" s="44">
        <f t="shared" si="2"/>
        <v>137905</v>
      </c>
      <c r="E24" s="42">
        <v>40014</v>
      </c>
      <c r="F24" s="126">
        <v>39619</v>
      </c>
      <c r="G24" s="44">
        <f>E24+F24</f>
        <v>79633</v>
      </c>
      <c r="H24" s="114" t="str">
        <f>IF(G24=I24+J24+K24,"○","×")</f>
        <v>○</v>
      </c>
      <c r="I24" s="127">
        <v>64172</v>
      </c>
      <c r="J24" s="128">
        <v>15038</v>
      </c>
      <c r="K24" s="129">
        <v>423</v>
      </c>
      <c r="L24" s="42">
        <f t="shared" ref="L24:M26" si="8">B24-E24</f>
        <v>29019</v>
      </c>
      <c r="M24" s="43">
        <f t="shared" si="8"/>
        <v>29253</v>
      </c>
      <c r="N24" s="44">
        <f>L24+M24</f>
        <v>58272</v>
      </c>
      <c r="O24" s="77">
        <f t="shared" ref="O24:Q26" si="9">ROUND(E24/B24,4)*100</f>
        <v>57.96</v>
      </c>
      <c r="P24" s="78">
        <f t="shared" si="9"/>
        <v>57.53</v>
      </c>
      <c r="Q24" s="79">
        <f t="shared" si="9"/>
        <v>57.74</v>
      </c>
    </row>
    <row r="25" spans="1:17" x14ac:dyDescent="0.15">
      <c r="A25" s="7" t="s">
        <v>22</v>
      </c>
      <c r="B25" s="42">
        <v>63787</v>
      </c>
      <c r="C25" s="126">
        <v>63664</v>
      </c>
      <c r="D25" s="44">
        <f t="shared" si="2"/>
        <v>127451</v>
      </c>
      <c r="E25" s="42">
        <v>33601</v>
      </c>
      <c r="F25" s="126">
        <v>32013</v>
      </c>
      <c r="G25" s="44">
        <f>E25+F25</f>
        <v>65614</v>
      </c>
      <c r="H25" s="114" t="str">
        <f>IF(G25=I25+J25+K25,"○","×")</f>
        <v>○</v>
      </c>
      <c r="I25" s="127">
        <v>56952</v>
      </c>
      <c r="J25" s="128">
        <v>8189</v>
      </c>
      <c r="K25" s="129">
        <v>473</v>
      </c>
      <c r="L25" s="42">
        <f t="shared" si="8"/>
        <v>30186</v>
      </c>
      <c r="M25" s="43">
        <f t="shared" si="8"/>
        <v>31651</v>
      </c>
      <c r="N25" s="44">
        <f>L25+M25</f>
        <v>61837</v>
      </c>
      <c r="O25" s="77">
        <f t="shared" si="9"/>
        <v>52.680000000000007</v>
      </c>
      <c r="P25" s="78">
        <f t="shared" si="9"/>
        <v>50.28</v>
      </c>
      <c r="Q25" s="79">
        <f t="shared" si="9"/>
        <v>51.480000000000004</v>
      </c>
    </row>
    <row r="26" spans="1:17" x14ac:dyDescent="0.15">
      <c r="A26" s="7" t="s">
        <v>23</v>
      </c>
      <c r="B26" s="42">
        <v>66930</v>
      </c>
      <c r="C26" s="126">
        <v>68519</v>
      </c>
      <c r="D26" s="44">
        <f t="shared" si="2"/>
        <v>135449</v>
      </c>
      <c r="E26" s="42">
        <v>41264</v>
      </c>
      <c r="F26" s="126">
        <v>40898</v>
      </c>
      <c r="G26" s="44">
        <f>E26+F26</f>
        <v>82162</v>
      </c>
      <c r="H26" s="114" t="str">
        <f>IF(G26=I26+J26+K26,"○","×")</f>
        <v>○</v>
      </c>
      <c r="I26" s="127">
        <v>70093</v>
      </c>
      <c r="J26" s="128">
        <v>11671</v>
      </c>
      <c r="K26" s="129">
        <v>398</v>
      </c>
      <c r="L26" s="42">
        <f t="shared" si="8"/>
        <v>25666</v>
      </c>
      <c r="M26" s="43">
        <f t="shared" si="8"/>
        <v>27621</v>
      </c>
      <c r="N26" s="44">
        <f>L26+M26</f>
        <v>53287</v>
      </c>
      <c r="O26" s="77">
        <f t="shared" si="9"/>
        <v>61.650000000000006</v>
      </c>
      <c r="P26" s="78">
        <f t="shared" si="9"/>
        <v>59.69</v>
      </c>
      <c r="Q26" s="79">
        <f t="shared" si="9"/>
        <v>60.660000000000004</v>
      </c>
    </row>
    <row r="27" spans="1:17" x14ac:dyDescent="0.15">
      <c r="A27" s="7"/>
      <c r="B27" s="42"/>
      <c r="C27" s="43"/>
      <c r="D27" s="44"/>
      <c r="E27" s="42"/>
      <c r="F27" s="43"/>
      <c r="G27" s="44"/>
      <c r="H27" s="114"/>
      <c r="I27" s="42"/>
      <c r="J27" s="31"/>
      <c r="K27" s="44"/>
      <c r="L27" s="42"/>
      <c r="M27" s="43"/>
      <c r="N27" s="44"/>
      <c r="O27" s="77"/>
      <c r="P27" s="78"/>
      <c r="Q27" s="79"/>
    </row>
    <row r="28" spans="1:17" x14ac:dyDescent="0.15">
      <c r="A28" s="7" t="s">
        <v>24</v>
      </c>
      <c r="B28" s="42">
        <v>140150</v>
      </c>
      <c r="C28" s="126">
        <v>142677</v>
      </c>
      <c r="D28" s="44">
        <f t="shared" si="2"/>
        <v>282827</v>
      </c>
      <c r="E28" s="42">
        <v>80907</v>
      </c>
      <c r="F28" s="126">
        <v>79250</v>
      </c>
      <c r="G28" s="44">
        <f>E28+F28</f>
        <v>160157</v>
      </c>
      <c r="H28" s="114" t="str">
        <f>IF(G28=I28+J28+K28,"○","×")</f>
        <v>○</v>
      </c>
      <c r="I28" s="127">
        <v>133797</v>
      </c>
      <c r="J28" s="128">
        <v>25637</v>
      </c>
      <c r="K28" s="129">
        <v>723</v>
      </c>
      <c r="L28" s="42">
        <f>B28-E28</f>
        <v>59243</v>
      </c>
      <c r="M28" s="43">
        <f>C28-F28</f>
        <v>63427</v>
      </c>
      <c r="N28" s="44">
        <f>L28+M28</f>
        <v>122670</v>
      </c>
      <c r="O28" s="77">
        <f t="shared" ref="O28:Q29" si="10">ROUND(E28/B28,4)*100</f>
        <v>57.730000000000004</v>
      </c>
      <c r="P28" s="78">
        <f t="shared" si="10"/>
        <v>55.55</v>
      </c>
      <c r="Q28" s="79">
        <f t="shared" si="10"/>
        <v>56.63</v>
      </c>
    </row>
    <row r="29" spans="1:17" x14ac:dyDescent="0.15">
      <c r="A29" s="7" t="s">
        <v>25</v>
      </c>
      <c r="B29" s="42">
        <v>53599</v>
      </c>
      <c r="C29" s="126">
        <v>56144</v>
      </c>
      <c r="D29" s="44">
        <f t="shared" si="2"/>
        <v>109743</v>
      </c>
      <c r="E29" s="42">
        <v>33354</v>
      </c>
      <c r="F29" s="126">
        <v>33446</v>
      </c>
      <c r="G29" s="44">
        <f>E29+F29</f>
        <v>66800</v>
      </c>
      <c r="H29" s="114" t="str">
        <f>IF(G29=I29+J29+K29,"○","×")</f>
        <v>○</v>
      </c>
      <c r="I29" s="127">
        <v>56729</v>
      </c>
      <c r="J29" s="128">
        <v>9830</v>
      </c>
      <c r="K29" s="129">
        <v>241</v>
      </c>
      <c r="L29" s="42">
        <f>B29-E29</f>
        <v>20245</v>
      </c>
      <c r="M29" s="43">
        <f>C29-F29</f>
        <v>22698</v>
      </c>
      <c r="N29" s="44">
        <f>L29+M29</f>
        <v>42943</v>
      </c>
      <c r="O29" s="77">
        <f t="shared" si="10"/>
        <v>62.23</v>
      </c>
      <c r="P29" s="78">
        <f t="shared" si="10"/>
        <v>59.57</v>
      </c>
      <c r="Q29" s="79">
        <f t="shared" si="10"/>
        <v>60.870000000000005</v>
      </c>
    </row>
    <row r="30" spans="1:17" x14ac:dyDescent="0.15">
      <c r="A30" s="7"/>
      <c r="B30" s="42"/>
      <c r="C30" s="43"/>
      <c r="D30" s="44"/>
      <c r="E30" s="42"/>
      <c r="F30" s="43"/>
      <c r="G30" s="44"/>
      <c r="H30" s="114"/>
      <c r="I30" s="42"/>
      <c r="J30" s="31"/>
      <c r="K30" s="44"/>
      <c r="L30" s="42"/>
      <c r="M30" s="43"/>
      <c r="N30" s="44"/>
      <c r="O30" s="77"/>
      <c r="P30" s="78"/>
      <c r="Q30" s="79"/>
    </row>
    <row r="31" spans="1:17" x14ac:dyDescent="0.15">
      <c r="A31" s="7" t="s">
        <v>26</v>
      </c>
      <c r="B31" s="42">
        <v>61621</v>
      </c>
      <c r="C31" s="126">
        <v>61331</v>
      </c>
      <c r="D31" s="44">
        <f t="shared" si="2"/>
        <v>122952</v>
      </c>
      <c r="E31" s="42">
        <v>33285</v>
      </c>
      <c r="F31" s="126">
        <v>33027</v>
      </c>
      <c r="G31" s="44">
        <f t="shared" ref="G31:G45" si="11">E31+F31</f>
        <v>66312</v>
      </c>
      <c r="H31" s="114" t="str">
        <f>IF(G31=I31+J31+K31,"○","×")</f>
        <v>○</v>
      </c>
      <c r="I31" s="127">
        <v>55345</v>
      </c>
      <c r="J31" s="128">
        <v>10390</v>
      </c>
      <c r="K31" s="129">
        <v>577</v>
      </c>
      <c r="L31" s="42">
        <f t="shared" ref="L31:M34" si="12">B31-E31</f>
        <v>28336</v>
      </c>
      <c r="M31" s="43">
        <f t="shared" si="12"/>
        <v>28304</v>
      </c>
      <c r="N31" s="44">
        <f>L31+M31</f>
        <v>56640</v>
      </c>
      <c r="O31" s="77">
        <f t="shared" ref="O31:Q34" si="13">ROUND(E31/B31,4)*100</f>
        <v>54.02</v>
      </c>
      <c r="P31" s="78">
        <f t="shared" si="13"/>
        <v>53.849999999999994</v>
      </c>
      <c r="Q31" s="79">
        <f t="shared" si="13"/>
        <v>53.93</v>
      </c>
    </row>
    <row r="32" spans="1:17" x14ac:dyDescent="0.15">
      <c r="A32" s="7" t="s">
        <v>27</v>
      </c>
      <c r="B32" s="42">
        <v>71727</v>
      </c>
      <c r="C32" s="126">
        <v>74504</v>
      </c>
      <c r="D32" s="44">
        <f t="shared" si="2"/>
        <v>146231</v>
      </c>
      <c r="E32" s="42">
        <v>43526</v>
      </c>
      <c r="F32" s="126">
        <v>43613</v>
      </c>
      <c r="G32" s="44">
        <f t="shared" si="11"/>
        <v>87139</v>
      </c>
      <c r="H32" s="114" t="str">
        <f>IF(G32=I32+J32+K32,"○","×")</f>
        <v>○</v>
      </c>
      <c r="I32" s="127">
        <v>73711</v>
      </c>
      <c r="J32" s="128">
        <v>12821</v>
      </c>
      <c r="K32" s="129">
        <v>607</v>
      </c>
      <c r="L32" s="42">
        <f t="shared" si="12"/>
        <v>28201</v>
      </c>
      <c r="M32" s="43">
        <f t="shared" si="12"/>
        <v>30891</v>
      </c>
      <c r="N32" s="44">
        <f>L32+M32</f>
        <v>59092</v>
      </c>
      <c r="O32" s="77">
        <f t="shared" si="13"/>
        <v>60.68</v>
      </c>
      <c r="P32" s="78">
        <f t="shared" si="13"/>
        <v>58.540000000000006</v>
      </c>
      <c r="Q32" s="79">
        <f t="shared" si="13"/>
        <v>59.589999999999996</v>
      </c>
    </row>
    <row r="33" spans="1:17" x14ac:dyDescent="0.15">
      <c r="A33" s="7" t="s">
        <v>28</v>
      </c>
      <c r="B33" s="42">
        <v>35927</v>
      </c>
      <c r="C33" s="126">
        <v>36788</v>
      </c>
      <c r="D33" s="44">
        <f t="shared" si="2"/>
        <v>72715</v>
      </c>
      <c r="E33" s="42">
        <v>21512</v>
      </c>
      <c r="F33" s="126">
        <v>21659</v>
      </c>
      <c r="G33" s="44">
        <f t="shared" si="11"/>
        <v>43171</v>
      </c>
      <c r="H33" s="114" t="str">
        <f>IF(G33=I33+J33+K33,"○","×")</f>
        <v>○</v>
      </c>
      <c r="I33" s="127">
        <v>35822</v>
      </c>
      <c r="J33" s="128">
        <v>7050</v>
      </c>
      <c r="K33" s="129">
        <v>299</v>
      </c>
      <c r="L33" s="42">
        <f t="shared" si="12"/>
        <v>14415</v>
      </c>
      <c r="M33" s="43">
        <f t="shared" si="12"/>
        <v>15129</v>
      </c>
      <c r="N33" s="44">
        <f>L33+M33</f>
        <v>29544</v>
      </c>
      <c r="O33" s="77">
        <f t="shared" si="13"/>
        <v>59.88</v>
      </c>
      <c r="P33" s="78">
        <f t="shared" si="13"/>
        <v>58.879999999999995</v>
      </c>
      <c r="Q33" s="79">
        <f t="shared" si="13"/>
        <v>59.37</v>
      </c>
    </row>
    <row r="34" spans="1:17" x14ac:dyDescent="0.15">
      <c r="A34" s="7" t="s">
        <v>29</v>
      </c>
      <c r="B34" s="42">
        <v>30546</v>
      </c>
      <c r="C34" s="126">
        <v>29692</v>
      </c>
      <c r="D34" s="44">
        <f t="shared" si="2"/>
        <v>60238</v>
      </c>
      <c r="E34" s="42">
        <v>14982</v>
      </c>
      <c r="F34" s="126">
        <v>14209</v>
      </c>
      <c r="G34" s="44">
        <f t="shared" si="11"/>
        <v>29191</v>
      </c>
      <c r="H34" s="114" t="str">
        <f>IF(G34=I34+J34+K34,"○","×")</f>
        <v>○</v>
      </c>
      <c r="I34" s="127">
        <v>23948</v>
      </c>
      <c r="J34" s="128">
        <v>5044</v>
      </c>
      <c r="K34" s="129">
        <v>199</v>
      </c>
      <c r="L34" s="42">
        <f t="shared" si="12"/>
        <v>15564</v>
      </c>
      <c r="M34" s="43">
        <f t="shared" si="12"/>
        <v>15483</v>
      </c>
      <c r="N34" s="44">
        <f>L34+M34</f>
        <v>31047</v>
      </c>
      <c r="O34" s="77">
        <f t="shared" si="13"/>
        <v>49.05</v>
      </c>
      <c r="P34" s="78">
        <f t="shared" si="13"/>
        <v>47.85</v>
      </c>
      <c r="Q34" s="79">
        <f t="shared" si="13"/>
        <v>48.46</v>
      </c>
    </row>
    <row r="35" spans="1:17" x14ac:dyDescent="0.15">
      <c r="A35" s="7"/>
      <c r="B35" s="42"/>
      <c r="C35" s="43"/>
      <c r="D35" s="44"/>
      <c r="E35" s="42"/>
      <c r="F35" s="43"/>
      <c r="G35" s="44"/>
      <c r="H35" s="114"/>
      <c r="I35" s="42"/>
      <c r="J35" s="31"/>
      <c r="K35" s="44"/>
      <c r="L35" s="42"/>
      <c r="M35" s="43"/>
      <c r="N35" s="44"/>
      <c r="O35" s="77"/>
      <c r="P35" s="78"/>
      <c r="Q35" s="79"/>
    </row>
    <row r="36" spans="1:17" x14ac:dyDescent="0.15">
      <c r="A36" s="7" t="s">
        <v>30</v>
      </c>
      <c r="B36" s="42">
        <v>27600</v>
      </c>
      <c r="C36" s="126">
        <v>30069</v>
      </c>
      <c r="D36" s="44">
        <f t="shared" si="2"/>
        <v>57669</v>
      </c>
      <c r="E36" s="42">
        <v>14811</v>
      </c>
      <c r="F36" s="126">
        <v>15758</v>
      </c>
      <c r="G36" s="44">
        <f t="shared" si="11"/>
        <v>30569</v>
      </c>
      <c r="H36" s="114" t="str">
        <f t="shared" ref="H36:H46" si="14">IF(G36=I36+J36+K36,"○","×")</f>
        <v>○</v>
      </c>
      <c r="I36" s="127">
        <v>25277</v>
      </c>
      <c r="J36" s="128">
        <v>4756</v>
      </c>
      <c r="K36" s="129">
        <v>536</v>
      </c>
      <c r="L36" s="42">
        <f t="shared" ref="L36:L43" si="15">B36-E36</f>
        <v>12789</v>
      </c>
      <c r="M36" s="43">
        <f t="shared" ref="M36:M43" si="16">C36-F36</f>
        <v>14311</v>
      </c>
      <c r="N36" s="44">
        <f t="shared" ref="N36:N45" si="17">L36+M36</f>
        <v>27100</v>
      </c>
      <c r="O36" s="77">
        <f t="shared" ref="O36:O43" si="18">ROUND(E36/B36,4)*100</f>
        <v>53.66</v>
      </c>
      <c r="P36" s="78">
        <f t="shared" ref="P36:P43" si="19">ROUND(F36/C36,4)*100</f>
        <v>52.410000000000004</v>
      </c>
      <c r="Q36" s="79">
        <f t="shared" ref="Q36:Q43" si="20">ROUND(G36/D36,4)*100</f>
        <v>53.010000000000005</v>
      </c>
    </row>
    <row r="37" spans="1:17" x14ac:dyDescent="0.15">
      <c r="A37" s="7" t="s">
        <v>31</v>
      </c>
      <c r="B37" s="42">
        <v>51856</v>
      </c>
      <c r="C37" s="126">
        <v>51228</v>
      </c>
      <c r="D37" s="44">
        <f t="shared" si="2"/>
        <v>103084</v>
      </c>
      <c r="E37" s="42">
        <v>27358</v>
      </c>
      <c r="F37" s="126">
        <v>25795</v>
      </c>
      <c r="G37" s="44">
        <f t="shared" si="11"/>
        <v>53153</v>
      </c>
      <c r="H37" s="114" t="str">
        <f t="shared" si="14"/>
        <v>○</v>
      </c>
      <c r="I37" s="127">
        <v>45298</v>
      </c>
      <c r="J37" s="128">
        <v>7484</v>
      </c>
      <c r="K37" s="129">
        <v>371</v>
      </c>
      <c r="L37" s="42">
        <f t="shared" si="15"/>
        <v>24498</v>
      </c>
      <c r="M37" s="43">
        <f t="shared" si="16"/>
        <v>25433</v>
      </c>
      <c r="N37" s="44">
        <f t="shared" si="17"/>
        <v>49931</v>
      </c>
      <c r="O37" s="77">
        <f t="shared" si="18"/>
        <v>52.76</v>
      </c>
      <c r="P37" s="78">
        <f t="shared" si="19"/>
        <v>50.349999999999994</v>
      </c>
      <c r="Q37" s="79">
        <f t="shared" si="20"/>
        <v>51.559999999999995</v>
      </c>
    </row>
    <row r="38" spans="1:17" x14ac:dyDescent="0.15">
      <c r="A38" s="7" t="s">
        <v>32</v>
      </c>
      <c r="B38" s="42">
        <v>27147</v>
      </c>
      <c r="C38" s="126">
        <v>28757</v>
      </c>
      <c r="D38" s="44">
        <f t="shared" si="2"/>
        <v>55904</v>
      </c>
      <c r="E38" s="42">
        <v>15288</v>
      </c>
      <c r="F38" s="126">
        <v>15865</v>
      </c>
      <c r="G38" s="44">
        <f t="shared" si="11"/>
        <v>31153</v>
      </c>
      <c r="H38" s="114" t="str">
        <f t="shared" si="14"/>
        <v>○</v>
      </c>
      <c r="I38" s="127">
        <v>25327</v>
      </c>
      <c r="J38" s="128">
        <v>5555</v>
      </c>
      <c r="K38" s="129">
        <v>271</v>
      </c>
      <c r="L38" s="42">
        <f t="shared" si="15"/>
        <v>11859</v>
      </c>
      <c r="M38" s="43">
        <f t="shared" si="16"/>
        <v>12892</v>
      </c>
      <c r="N38" s="44">
        <f t="shared" si="17"/>
        <v>24751</v>
      </c>
      <c r="O38" s="77">
        <f t="shared" si="18"/>
        <v>56.32</v>
      </c>
      <c r="P38" s="78">
        <f t="shared" si="19"/>
        <v>55.169999999999995</v>
      </c>
      <c r="Q38" s="79">
        <f t="shared" si="20"/>
        <v>55.730000000000004</v>
      </c>
    </row>
    <row r="39" spans="1:17" x14ac:dyDescent="0.15">
      <c r="A39" s="7" t="s">
        <v>98</v>
      </c>
      <c r="B39" s="42">
        <v>16108</v>
      </c>
      <c r="C39" s="126">
        <v>16802</v>
      </c>
      <c r="D39" s="44">
        <f t="shared" si="2"/>
        <v>32910</v>
      </c>
      <c r="E39" s="42">
        <v>8580</v>
      </c>
      <c r="F39" s="126">
        <v>8613</v>
      </c>
      <c r="G39" s="44">
        <f t="shared" si="11"/>
        <v>17193</v>
      </c>
      <c r="H39" s="114" t="str">
        <f t="shared" si="14"/>
        <v>○</v>
      </c>
      <c r="I39" s="127">
        <v>12920</v>
      </c>
      <c r="J39" s="128">
        <v>4145</v>
      </c>
      <c r="K39" s="129">
        <v>128</v>
      </c>
      <c r="L39" s="42">
        <f t="shared" si="15"/>
        <v>7528</v>
      </c>
      <c r="M39" s="43">
        <f t="shared" si="16"/>
        <v>8189</v>
      </c>
      <c r="N39" s="44">
        <f t="shared" si="17"/>
        <v>15717</v>
      </c>
      <c r="O39" s="77">
        <f t="shared" si="18"/>
        <v>53.269999999999996</v>
      </c>
      <c r="P39" s="78">
        <f t="shared" si="19"/>
        <v>51.259999999999991</v>
      </c>
      <c r="Q39" s="79">
        <f t="shared" si="20"/>
        <v>52.239999999999995</v>
      </c>
    </row>
    <row r="40" spans="1:17" x14ac:dyDescent="0.15">
      <c r="A40" s="7" t="s">
        <v>105</v>
      </c>
      <c r="B40" s="42">
        <v>34187</v>
      </c>
      <c r="C40" s="126">
        <v>35471</v>
      </c>
      <c r="D40" s="44">
        <f t="shared" si="2"/>
        <v>69658</v>
      </c>
      <c r="E40" s="42">
        <v>19536</v>
      </c>
      <c r="F40" s="126">
        <v>19215</v>
      </c>
      <c r="G40" s="44">
        <f t="shared" si="11"/>
        <v>38751</v>
      </c>
      <c r="H40" s="114" t="str">
        <f t="shared" si="14"/>
        <v>○</v>
      </c>
      <c r="I40" s="127">
        <v>30764</v>
      </c>
      <c r="J40" s="128">
        <v>7622</v>
      </c>
      <c r="K40" s="129">
        <v>365</v>
      </c>
      <c r="L40" s="42">
        <f t="shared" si="15"/>
        <v>14651</v>
      </c>
      <c r="M40" s="43">
        <f t="shared" si="16"/>
        <v>16256</v>
      </c>
      <c r="N40" s="44">
        <f t="shared" si="17"/>
        <v>30907</v>
      </c>
      <c r="O40" s="77">
        <f t="shared" si="18"/>
        <v>57.14</v>
      </c>
      <c r="P40" s="78">
        <f t="shared" si="19"/>
        <v>54.169999999999995</v>
      </c>
      <c r="Q40" s="85">
        <f t="shared" si="20"/>
        <v>55.63</v>
      </c>
    </row>
    <row r="41" spans="1:17" x14ac:dyDescent="0.15">
      <c r="A41" s="7" t="s">
        <v>33</v>
      </c>
      <c r="B41" s="42">
        <v>2716</v>
      </c>
      <c r="C41" s="126">
        <v>2716</v>
      </c>
      <c r="D41" s="44">
        <f t="shared" si="2"/>
        <v>5432</v>
      </c>
      <c r="E41" s="42">
        <v>1654</v>
      </c>
      <c r="F41" s="126">
        <v>1631</v>
      </c>
      <c r="G41" s="44">
        <f t="shared" si="11"/>
        <v>3285</v>
      </c>
      <c r="H41" s="114" t="str">
        <f t="shared" si="14"/>
        <v>○</v>
      </c>
      <c r="I41" s="127">
        <v>2730</v>
      </c>
      <c r="J41" s="128">
        <v>521</v>
      </c>
      <c r="K41" s="129">
        <v>34</v>
      </c>
      <c r="L41" s="42">
        <f t="shared" si="15"/>
        <v>1062</v>
      </c>
      <c r="M41" s="43">
        <f t="shared" si="16"/>
        <v>1085</v>
      </c>
      <c r="N41" s="44">
        <f t="shared" si="17"/>
        <v>2147</v>
      </c>
      <c r="O41" s="77">
        <f t="shared" si="18"/>
        <v>60.9</v>
      </c>
      <c r="P41" s="78">
        <f t="shared" si="19"/>
        <v>60.050000000000004</v>
      </c>
      <c r="Q41" s="85">
        <f t="shared" si="20"/>
        <v>60.47</v>
      </c>
    </row>
    <row r="42" spans="1:17" x14ac:dyDescent="0.15">
      <c r="A42" s="7" t="s">
        <v>34</v>
      </c>
      <c r="B42" s="42">
        <v>6627</v>
      </c>
      <c r="C42" s="126">
        <v>6726</v>
      </c>
      <c r="D42" s="44">
        <f t="shared" si="2"/>
        <v>13353</v>
      </c>
      <c r="E42" s="45">
        <v>4082</v>
      </c>
      <c r="F42" s="126">
        <v>3933</v>
      </c>
      <c r="G42" s="44">
        <f t="shared" si="11"/>
        <v>8015</v>
      </c>
      <c r="H42" s="114" t="str">
        <f t="shared" si="14"/>
        <v>○</v>
      </c>
      <c r="I42" s="127">
        <v>6690</v>
      </c>
      <c r="J42" s="128">
        <v>1260</v>
      </c>
      <c r="K42" s="129">
        <v>65</v>
      </c>
      <c r="L42" s="42">
        <f t="shared" si="15"/>
        <v>2545</v>
      </c>
      <c r="M42" s="43">
        <f t="shared" si="16"/>
        <v>2793</v>
      </c>
      <c r="N42" s="44">
        <f t="shared" si="17"/>
        <v>5338</v>
      </c>
      <c r="O42" s="77">
        <f t="shared" si="18"/>
        <v>61.6</v>
      </c>
      <c r="P42" s="78">
        <f t="shared" si="19"/>
        <v>58.47</v>
      </c>
      <c r="Q42" s="85">
        <f t="shared" si="20"/>
        <v>60.019999999999996</v>
      </c>
    </row>
    <row r="43" spans="1:17" x14ac:dyDescent="0.15">
      <c r="A43" s="7" t="s">
        <v>35</v>
      </c>
      <c r="B43" s="42">
        <v>6234</v>
      </c>
      <c r="C43" s="126">
        <v>6455</v>
      </c>
      <c r="D43" s="44">
        <f t="shared" si="2"/>
        <v>12689</v>
      </c>
      <c r="E43" s="45">
        <v>4042</v>
      </c>
      <c r="F43" s="126">
        <v>4107</v>
      </c>
      <c r="G43" s="44">
        <f t="shared" si="11"/>
        <v>8149</v>
      </c>
      <c r="H43" s="115" t="str">
        <f t="shared" si="14"/>
        <v>○</v>
      </c>
      <c r="I43" s="127">
        <v>6744</v>
      </c>
      <c r="J43" s="128">
        <v>1372</v>
      </c>
      <c r="K43" s="129">
        <v>33</v>
      </c>
      <c r="L43" s="42">
        <f t="shared" si="15"/>
        <v>2192</v>
      </c>
      <c r="M43" s="43">
        <f t="shared" si="16"/>
        <v>2348</v>
      </c>
      <c r="N43" s="44">
        <f t="shared" si="17"/>
        <v>4540</v>
      </c>
      <c r="O43" s="77">
        <f t="shared" si="18"/>
        <v>64.84</v>
      </c>
      <c r="P43" s="78">
        <f t="shared" si="19"/>
        <v>63.629999999999995</v>
      </c>
      <c r="Q43" s="85">
        <f t="shared" si="20"/>
        <v>64.22</v>
      </c>
    </row>
    <row r="44" spans="1:17" x14ac:dyDescent="0.15">
      <c r="A44" s="7" t="s">
        <v>36</v>
      </c>
      <c r="B44" s="43">
        <f t="shared" ref="B44:K44" si="21">SUM(B41:B43)</f>
        <v>15577</v>
      </c>
      <c r="C44" s="43">
        <f t="shared" si="21"/>
        <v>15897</v>
      </c>
      <c r="D44" s="44">
        <f t="shared" si="21"/>
        <v>31474</v>
      </c>
      <c r="E44" s="45">
        <f t="shared" si="21"/>
        <v>9778</v>
      </c>
      <c r="F44" s="43">
        <f t="shared" si="21"/>
        <v>9671</v>
      </c>
      <c r="G44" s="44">
        <f t="shared" si="21"/>
        <v>19449</v>
      </c>
      <c r="H44" s="115" t="str">
        <f t="shared" si="14"/>
        <v>○</v>
      </c>
      <c r="I44" s="130">
        <f t="shared" si="21"/>
        <v>16164</v>
      </c>
      <c r="J44" s="126">
        <f t="shared" si="21"/>
        <v>3153</v>
      </c>
      <c r="K44" s="129">
        <f t="shared" si="21"/>
        <v>132</v>
      </c>
      <c r="L44" s="102">
        <f>SUM(L41:L43)</f>
        <v>5799</v>
      </c>
      <c r="M44" s="31">
        <f>SUM(M41:M43)</f>
        <v>6226</v>
      </c>
      <c r="N44" s="31">
        <f>SUM(N41:N43)</f>
        <v>12025</v>
      </c>
      <c r="O44" s="77">
        <f>E44/B44*100</f>
        <v>62.772035693650899</v>
      </c>
      <c r="P44" s="78">
        <f>F44/C44*100</f>
        <v>60.835377744228467</v>
      </c>
      <c r="Q44" s="85">
        <f>G44/D44*100</f>
        <v>61.793861600050839</v>
      </c>
    </row>
    <row r="45" spans="1:17" x14ac:dyDescent="0.15">
      <c r="A45" s="7" t="s">
        <v>104</v>
      </c>
      <c r="B45" s="42">
        <v>4639</v>
      </c>
      <c r="C45" s="43">
        <v>4861</v>
      </c>
      <c r="D45" s="44">
        <f t="shared" si="2"/>
        <v>9500</v>
      </c>
      <c r="E45" s="45">
        <v>2756</v>
      </c>
      <c r="F45" s="126">
        <v>2776</v>
      </c>
      <c r="G45" s="44">
        <f t="shared" si="11"/>
        <v>5532</v>
      </c>
      <c r="H45" s="115" t="str">
        <f t="shared" si="14"/>
        <v>○</v>
      </c>
      <c r="I45" s="45">
        <v>4688</v>
      </c>
      <c r="J45" s="31">
        <v>772</v>
      </c>
      <c r="K45" s="44">
        <v>72</v>
      </c>
      <c r="L45" s="59">
        <f>B45-E45</f>
        <v>1883</v>
      </c>
      <c r="M45" s="43">
        <f>C45-F45</f>
        <v>2085</v>
      </c>
      <c r="N45" s="44">
        <f t="shared" si="17"/>
        <v>3968</v>
      </c>
      <c r="O45" s="77">
        <f>ROUND(E45/B45,4)*100</f>
        <v>59.41</v>
      </c>
      <c r="P45" s="78">
        <f>ROUND(F45/C45,4)*100</f>
        <v>57.110000000000007</v>
      </c>
      <c r="Q45" s="85">
        <f>ROUND(G45/D45,4)*100</f>
        <v>58.230000000000004</v>
      </c>
    </row>
    <row r="46" spans="1:17" x14ac:dyDescent="0.15">
      <c r="A46" s="8" t="s">
        <v>99</v>
      </c>
      <c r="B46" s="51">
        <f t="shared" ref="B46:G46" si="22">B45</f>
        <v>4639</v>
      </c>
      <c r="C46" s="51">
        <f t="shared" si="22"/>
        <v>4861</v>
      </c>
      <c r="D46" s="52">
        <f t="shared" si="22"/>
        <v>9500</v>
      </c>
      <c r="E46" s="53">
        <f>SUM(E45)</f>
        <v>2756</v>
      </c>
      <c r="F46" s="51">
        <f>SUM(F45)</f>
        <v>2776</v>
      </c>
      <c r="G46" s="52">
        <f t="shared" si="22"/>
        <v>5532</v>
      </c>
      <c r="H46" s="116" t="str">
        <f t="shared" si="14"/>
        <v>○</v>
      </c>
      <c r="I46" s="53">
        <f t="shared" ref="I46:N46" si="23">I45</f>
        <v>4688</v>
      </c>
      <c r="J46" s="32">
        <f t="shared" si="23"/>
        <v>772</v>
      </c>
      <c r="K46" s="60">
        <f t="shared" si="23"/>
        <v>72</v>
      </c>
      <c r="L46" s="61">
        <f t="shared" si="23"/>
        <v>1883</v>
      </c>
      <c r="M46" s="53">
        <f t="shared" si="23"/>
        <v>2085</v>
      </c>
      <c r="N46" s="51">
        <f t="shared" si="23"/>
        <v>3968</v>
      </c>
      <c r="O46" s="80">
        <f>E46/B46*100</f>
        <v>59.409355464539772</v>
      </c>
      <c r="P46" s="81">
        <f>F46/C46*100</f>
        <v>57.107591030652131</v>
      </c>
      <c r="Q46" s="86">
        <f>G46/D46*100</f>
        <v>58.231578947368426</v>
      </c>
    </row>
    <row r="47" spans="1:17" x14ac:dyDescent="0.15">
      <c r="A47" s="28"/>
      <c r="B47" s="54"/>
      <c r="C47" s="55"/>
      <c r="D47" s="56"/>
      <c r="E47" s="57"/>
      <c r="F47" s="55"/>
      <c r="G47" s="62"/>
      <c r="H47" s="117"/>
      <c r="I47" s="57"/>
      <c r="J47" s="33"/>
      <c r="K47" s="62"/>
      <c r="L47" s="63"/>
      <c r="M47" s="57"/>
      <c r="N47" s="56"/>
      <c r="O47" s="90"/>
      <c r="P47" s="91"/>
      <c r="Q47" s="99"/>
    </row>
    <row r="48" spans="1:17" x14ac:dyDescent="0.15">
      <c r="A48" s="10" t="s">
        <v>37</v>
      </c>
      <c r="B48" s="46">
        <v>37503</v>
      </c>
      <c r="C48" s="126">
        <v>38926</v>
      </c>
      <c r="D48" s="44">
        <f t="shared" ref="D48:D63" si="24">B48+C48</f>
        <v>76429</v>
      </c>
      <c r="E48" s="46">
        <v>20759</v>
      </c>
      <c r="F48" s="126">
        <v>20734</v>
      </c>
      <c r="G48" s="101">
        <f t="shared" ref="G48:G63" si="25">E48+F48</f>
        <v>41493</v>
      </c>
      <c r="H48" s="118" t="str">
        <f t="shared" ref="H48:H66" si="26">IF(G48=I48+J48+K48,"○","×")</f>
        <v>○</v>
      </c>
      <c r="I48" s="66">
        <v>34388</v>
      </c>
      <c r="J48" s="34">
        <v>6763</v>
      </c>
      <c r="K48" s="64">
        <v>342</v>
      </c>
      <c r="L48" s="65">
        <f t="shared" ref="L48:L56" si="27">B48-E48</f>
        <v>16744</v>
      </c>
      <c r="M48" s="66">
        <f t="shared" ref="M48:M56" si="28">C48-F48</f>
        <v>18192</v>
      </c>
      <c r="N48" s="44">
        <f t="shared" ref="N48:N66" si="29">L48+M48</f>
        <v>34936</v>
      </c>
      <c r="O48" s="92">
        <f t="shared" ref="O48:O56" si="30">ROUND(E48/B48,4)*100</f>
        <v>55.35</v>
      </c>
      <c r="P48" s="93">
        <f t="shared" ref="P48:P56" si="31">ROUND(F48/C48,4)*100</f>
        <v>53.269999999999996</v>
      </c>
      <c r="Q48" s="100">
        <f t="shared" ref="Q48:Q56" si="32">ROUND(G48/D48,4)*100</f>
        <v>54.290000000000006</v>
      </c>
    </row>
    <row r="49" spans="1:17" x14ac:dyDescent="0.15">
      <c r="A49" s="7" t="s">
        <v>38</v>
      </c>
      <c r="B49" s="42">
        <v>24340</v>
      </c>
      <c r="C49" s="126">
        <v>24581</v>
      </c>
      <c r="D49" s="44">
        <f t="shared" si="24"/>
        <v>48921</v>
      </c>
      <c r="E49" s="42">
        <v>13045</v>
      </c>
      <c r="F49" s="126">
        <v>12907</v>
      </c>
      <c r="G49" s="101">
        <f t="shared" si="25"/>
        <v>25952</v>
      </c>
      <c r="H49" s="115" t="str">
        <f t="shared" si="26"/>
        <v>○</v>
      </c>
      <c r="I49" s="45">
        <v>20536</v>
      </c>
      <c r="J49" s="31">
        <v>5304</v>
      </c>
      <c r="K49" s="44">
        <v>112</v>
      </c>
      <c r="L49" s="46">
        <f t="shared" si="27"/>
        <v>11295</v>
      </c>
      <c r="M49" s="43">
        <f t="shared" si="28"/>
        <v>11674</v>
      </c>
      <c r="N49" s="44">
        <f t="shared" si="29"/>
        <v>22969</v>
      </c>
      <c r="O49" s="77">
        <f t="shared" si="30"/>
        <v>53.59</v>
      </c>
      <c r="P49" s="78">
        <f t="shared" si="31"/>
        <v>52.51</v>
      </c>
      <c r="Q49" s="79">
        <f t="shared" si="32"/>
        <v>53.05</v>
      </c>
    </row>
    <row r="50" spans="1:17" x14ac:dyDescent="0.15">
      <c r="A50" s="7" t="s">
        <v>39</v>
      </c>
      <c r="B50" s="42">
        <v>8747</v>
      </c>
      <c r="C50" s="126">
        <v>8724</v>
      </c>
      <c r="D50" s="44">
        <f t="shared" si="24"/>
        <v>17471</v>
      </c>
      <c r="E50" s="42">
        <v>4895</v>
      </c>
      <c r="F50" s="126">
        <v>4931</v>
      </c>
      <c r="G50" s="101">
        <f t="shared" si="25"/>
        <v>9826</v>
      </c>
      <c r="H50" s="115" t="str">
        <f t="shared" si="26"/>
        <v>○</v>
      </c>
      <c r="I50" s="45">
        <v>8141</v>
      </c>
      <c r="J50" s="31">
        <v>1512</v>
      </c>
      <c r="K50" s="44">
        <v>173</v>
      </c>
      <c r="L50" s="42">
        <f t="shared" si="27"/>
        <v>3852</v>
      </c>
      <c r="M50" s="43">
        <f t="shared" si="28"/>
        <v>3793</v>
      </c>
      <c r="N50" s="44">
        <f t="shared" si="29"/>
        <v>7645</v>
      </c>
      <c r="O50" s="77">
        <f t="shared" si="30"/>
        <v>55.96</v>
      </c>
      <c r="P50" s="78">
        <f t="shared" si="31"/>
        <v>56.52</v>
      </c>
      <c r="Q50" s="79">
        <f t="shared" si="32"/>
        <v>56.24</v>
      </c>
    </row>
    <row r="51" spans="1:17" x14ac:dyDescent="0.15">
      <c r="A51" s="7" t="s">
        <v>100</v>
      </c>
      <c r="B51" s="42">
        <v>23303</v>
      </c>
      <c r="C51" s="126">
        <v>23761</v>
      </c>
      <c r="D51" s="44">
        <f t="shared" si="24"/>
        <v>47064</v>
      </c>
      <c r="E51" s="42">
        <v>12399</v>
      </c>
      <c r="F51" s="126">
        <v>12403</v>
      </c>
      <c r="G51" s="101">
        <f t="shared" si="25"/>
        <v>24802</v>
      </c>
      <c r="H51" s="115" t="str">
        <f t="shared" si="26"/>
        <v>○</v>
      </c>
      <c r="I51" s="45">
        <v>20525</v>
      </c>
      <c r="J51" s="31">
        <v>4067</v>
      </c>
      <c r="K51" s="44">
        <v>210</v>
      </c>
      <c r="L51" s="42">
        <f t="shared" si="27"/>
        <v>10904</v>
      </c>
      <c r="M51" s="43">
        <f t="shared" si="28"/>
        <v>11358</v>
      </c>
      <c r="N51" s="44">
        <f t="shared" si="29"/>
        <v>22262</v>
      </c>
      <c r="O51" s="77">
        <f t="shared" si="30"/>
        <v>53.21</v>
      </c>
      <c r="P51" s="78">
        <f t="shared" si="31"/>
        <v>52.2</v>
      </c>
      <c r="Q51" s="79">
        <f t="shared" si="32"/>
        <v>52.7</v>
      </c>
    </row>
    <row r="52" spans="1:17" x14ac:dyDescent="0.15">
      <c r="A52" s="7" t="s">
        <v>102</v>
      </c>
      <c r="B52" s="42">
        <v>17057</v>
      </c>
      <c r="C52" s="126">
        <v>18010</v>
      </c>
      <c r="D52" s="44">
        <f t="shared" si="24"/>
        <v>35067</v>
      </c>
      <c r="E52" s="42">
        <v>9904</v>
      </c>
      <c r="F52" s="126">
        <v>9856</v>
      </c>
      <c r="G52" s="101">
        <f t="shared" si="25"/>
        <v>19760</v>
      </c>
      <c r="H52" s="115" t="str">
        <f t="shared" si="26"/>
        <v>○</v>
      </c>
      <c r="I52" s="45">
        <v>15161</v>
      </c>
      <c r="J52" s="31">
        <v>4468</v>
      </c>
      <c r="K52" s="44">
        <v>131</v>
      </c>
      <c r="L52" s="42">
        <f t="shared" si="27"/>
        <v>7153</v>
      </c>
      <c r="M52" s="43">
        <f t="shared" si="28"/>
        <v>8154</v>
      </c>
      <c r="N52" s="44">
        <f t="shared" si="29"/>
        <v>15307</v>
      </c>
      <c r="O52" s="77">
        <f t="shared" si="30"/>
        <v>58.06</v>
      </c>
      <c r="P52" s="78">
        <f t="shared" si="31"/>
        <v>54.730000000000004</v>
      </c>
      <c r="Q52" s="79">
        <f t="shared" si="32"/>
        <v>56.35</v>
      </c>
    </row>
    <row r="53" spans="1:17" x14ac:dyDescent="0.15">
      <c r="A53" s="10" t="s">
        <v>40</v>
      </c>
      <c r="B53" s="46">
        <v>20597</v>
      </c>
      <c r="C53" s="126">
        <v>21253</v>
      </c>
      <c r="D53" s="44">
        <f t="shared" si="24"/>
        <v>41850</v>
      </c>
      <c r="E53" s="46">
        <v>11597</v>
      </c>
      <c r="F53" s="126">
        <v>11261</v>
      </c>
      <c r="G53" s="101">
        <f t="shared" si="25"/>
        <v>22858</v>
      </c>
      <c r="H53" s="118" t="str">
        <f t="shared" si="26"/>
        <v>○</v>
      </c>
      <c r="I53" s="66">
        <v>18125</v>
      </c>
      <c r="J53" s="34">
        <v>4571</v>
      </c>
      <c r="K53" s="67">
        <v>162</v>
      </c>
      <c r="L53" s="46">
        <f t="shared" si="27"/>
        <v>9000</v>
      </c>
      <c r="M53" s="47">
        <f t="shared" si="28"/>
        <v>9992</v>
      </c>
      <c r="N53" s="44">
        <f t="shared" si="29"/>
        <v>18992</v>
      </c>
      <c r="O53" s="92">
        <f t="shared" si="30"/>
        <v>56.3</v>
      </c>
      <c r="P53" s="93">
        <f t="shared" si="31"/>
        <v>52.99</v>
      </c>
      <c r="Q53" s="94">
        <f t="shared" si="32"/>
        <v>54.620000000000005</v>
      </c>
    </row>
    <row r="54" spans="1:17" x14ac:dyDescent="0.15">
      <c r="A54" s="7" t="s">
        <v>41</v>
      </c>
      <c r="B54" s="42">
        <v>7464</v>
      </c>
      <c r="C54" s="126">
        <v>7810</v>
      </c>
      <c r="D54" s="44">
        <f t="shared" si="24"/>
        <v>15274</v>
      </c>
      <c r="E54" s="42">
        <v>3580</v>
      </c>
      <c r="F54" s="126">
        <v>3610</v>
      </c>
      <c r="G54" s="101">
        <f t="shared" si="25"/>
        <v>7190</v>
      </c>
      <c r="H54" s="115" t="str">
        <f t="shared" si="26"/>
        <v>○</v>
      </c>
      <c r="I54" s="45">
        <v>5899</v>
      </c>
      <c r="J54" s="31">
        <v>1265</v>
      </c>
      <c r="K54" s="44">
        <v>26</v>
      </c>
      <c r="L54" s="42">
        <f t="shared" si="27"/>
        <v>3884</v>
      </c>
      <c r="M54" s="43">
        <f t="shared" si="28"/>
        <v>4200</v>
      </c>
      <c r="N54" s="44">
        <f t="shared" si="29"/>
        <v>8084</v>
      </c>
      <c r="O54" s="77">
        <f t="shared" si="30"/>
        <v>47.96</v>
      </c>
      <c r="P54" s="78">
        <f t="shared" si="31"/>
        <v>46.22</v>
      </c>
      <c r="Q54" s="79">
        <f t="shared" si="32"/>
        <v>47.07</v>
      </c>
    </row>
    <row r="55" spans="1:17" x14ac:dyDescent="0.15">
      <c r="A55" s="7" t="s">
        <v>42</v>
      </c>
      <c r="B55" s="42">
        <v>3294</v>
      </c>
      <c r="C55" s="126">
        <v>3251</v>
      </c>
      <c r="D55" s="44">
        <f t="shared" si="24"/>
        <v>6545</v>
      </c>
      <c r="E55" s="42">
        <v>1795</v>
      </c>
      <c r="F55" s="126">
        <v>1716</v>
      </c>
      <c r="G55" s="101">
        <f t="shared" si="25"/>
        <v>3511</v>
      </c>
      <c r="H55" s="115" t="str">
        <f t="shared" si="26"/>
        <v>○</v>
      </c>
      <c r="I55" s="45">
        <v>3072</v>
      </c>
      <c r="J55" s="31">
        <v>403</v>
      </c>
      <c r="K55" s="44">
        <v>36</v>
      </c>
      <c r="L55" s="42">
        <f t="shared" si="27"/>
        <v>1499</v>
      </c>
      <c r="M55" s="43">
        <f t="shared" si="28"/>
        <v>1535</v>
      </c>
      <c r="N55" s="44">
        <f t="shared" si="29"/>
        <v>3034</v>
      </c>
      <c r="O55" s="77">
        <f t="shared" si="30"/>
        <v>54.49</v>
      </c>
      <c r="P55" s="78">
        <f t="shared" si="31"/>
        <v>52.78</v>
      </c>
      <c r="Q55" s="79">
        <f t="shared" si="32"/>
        <v>53.64</v>
      </c>
    </row>
    <row r="56" spans="1:17" x14ac:dyDescent="0.15">
      <c r="A56" s="7" t="s">
        <v>101</v>
      </c>
      <c r="B56" s="42">
        <v>5666</v>
      </c>
      <c r="C56" s="126">
        <v>6026</v>
      </c>
      <c r="D56" s="44">
        <f t="shared" si="24"/>
        <v>11692</v>
      </c>
      <c r="E56" s="42">
        <v>3147</v>
      </c>
      <c r="F56" s="126">
        <v>3313</v>
      </c>
      <c r="G56" s="101">
        <f t="shared" si="25"/>
        <v>6460</v>
      </c>
      <c r="H56" s="115" t="str">
        <f t="shared" si="26"/>
        <v>○</v>
      </c>
      <c r="I56" s="45">
        <v>5457</v>
      </c>
      <c r="J56" s="31">
        <v>920</v>
      </c>
      <c r="K56" s="44">
        <v>83</v>
      </c>
      <c r="L56" s="45">
        <f t="shared" si="27"/>
        <v>2519</v>
      </c>
      <c r="M56" s="43">
        <f t="shared" si="28"/>
        <v>2713</v>
      </c>
      <c r="N56" s="44">
        <f t="shared" si="29"/>
        <v>5232</v>
      </c>
      <c r="O56" s="77">
        <f t="shared" si="30"/>
        <v>55.54</v>
      </c>
      <c r="P56" s="78">
        <f t="shared" si="31"/>
        <v>54.98</v>
      </c>
      <c r="Q56" s="79">
        <f t="shared" si="32"/>
        <v>55.25</v>
      </c>
    </row>
    <row r="57" spans="1:17" x14ac:dyDescent="0.15">
      <c r="A57" s="7" t="s">
        <v>43</v>
      </c>
      <c r="B57" s="43">
        <f t="shared" ref="B57:G57" si="33">SUM(B53:B56)</f>
        <v>37021</v>
      </c>
      <c r="C57" s="43">
        <f t="shared" si="33"/>
        <v>38340</v>
      </c>
      <c r="D57" s="44">
        <f t="shared" si="33"/>
        <v>75361</v>
      </c>
      <c r="E57" s="45">
        <f t="shared" si="33"/>
        <v>20119</v>
      </c>
      <c r="F57" s="43">
        <f t="shared" si="33"/>
        <v>19900</v>
      </c>
      <c r="G57" s="101">
        <f t="shared" si="33"/>
        <v>40019</v>
      </c>
      <c r="H57" s="115" t="str">
        <f t="shared" si="26"/>
        <v>○</v>
      </c>
      <c r="I57" s="37">
        <f>SUM(I53:I56)</f>
        <v>32553</v>
      </c>
      <c r="J57" s="31">
        <f>SUM(J53:J56)</f>
        <v>7159</v>
      </c>
      <c r="K57" s="39">
        <f>SUM(K53:K56)</f>
        <v>307</v>
      </c>
      <c r="L57" s="37">
        <f>SUM(L53:L56)</f>
        <v>16902</v>
      </c>
      <c r="M57" s="31">
        <f>SUM(M53:M56)</f>
        <v>18440</v>
      </c>
      <c r="N57" s="44">
        <f t="shared" si="29"/>
        <v>35342</v>
      </c>
      <c r="O57" s="83">
        <f>E57/B57*100</f>
        <v>54.344831311958075</v>
      </c>
      <c r="P57" s="84">
        <f>F57/C57*100</f>
        <v>51.904016692749089</v>
      </c>
      <c r="Q57" s="85">
        <f>G57/D57*100</f>
        <v>53.103063919003205</v>
      </c>
    </row>
    <row r="58" spans="1:17" x14ac:dyDescent="0.15">
      <c r="A58" s="7" t="s">
        <v>44</v>
      </c>
      <c r="B58" s="42">
        <v>4938</v>
      </c>
      <c r="C58" s="126">
        <v>5315</v>
      </c>
      <c r="D58" s="44">
        <f t="shared" si="24"/>
        <v>10253</v>
      </c>
      <c r="E58" s="45">
        <v>3050</v>
      </c>
      <c r="F58" s="126">
        <v>3202</v>
      </c>
      <c r="G58" s="101">
        <f t="shared" si="25"/>
        <v>6252</v>
      </c>
      <c r="H58" s="115" t="str">
        <f t="shared" si="26"/>
        <v>○</v>
      </c>
      <c r="I58" s="45">
        <v>5048</v>
      </c>
      <c r="J58" s="31">
        <v>1176</v>
      </c>
      <c r="K58" s="44">
        <v>28</v>
      </c>
      <c r="L58" s="45">
        <f t="shared" ref="L58:L63" si="34">B58-E58</f>
        <v>1888</v>
      </c>
      <c r="M58" s="43">
        <f t="shared" ref="M58:M63" si="35">C58-F58</f>
        <v>2113</v>
      </c>
      <c r="N58" s="44">
        <f t="shared" si="29"/>
        <v>4001</v>
      </c>
      <c r="O58" s="77">
        <f t="shared" ref="O58:O63" si="36">ROUND(E58/B58,4)*100</f>
        <v>61.77</v>
      </c>
      <c r="P58" s="78">
        <f t="shared" ref="P58:P63" si="37">ROUND(F58/C58,4)*100</f>
        <v>60.24</v>
      </c>
      <c r="Q58" s="85">
        <f t="shared" ref="Q58:Q63" si="38">ROUND(G58/D58,4)*100</f>
        <v>60.980000000000004</v>
      </c>
    </row>
    <row r="59" spans="1:17" x14ac:dyDescent="0.15">
      <c r="A59" s="7" t="s">
        <v>45</v>
      </c>
      <c r="B59" s="42">
        <v>3097</v>
      </c>
      <c r="C59" s="126">
        <v>3295</v>
      </c>
      <c r="D59" s="44">
        <f t="shared" si="24"/>
        <v>6392</v>
      </c>
      <c r="E59" s="42">
        <v>1959</v>
      </c>
      <c r="F59" s="126">
        <v>1948</v>
      </c>
      <c r="G59" s="101">
        <f t="shared" si="25"/>
        <v>3907</v>
      </c>
      <c r="H59" s="115" t="str">
        <f t="shared" si="26"/>
        <v>○</v>
      </c>
      <c r="I59" s="45">
        <v>3174</v>
      </c>
      <c r="J59" s="31">
        <v>708</v>
      </c>
      <c r="K59" s="44">
        <v>25</v>
      </c>
      <c r="L59" s="42">
        <f t="shared" si="34"/>
        <v>1138</v>
      </c>
      <c r="M59" s="43">
        <f t="shared" si="35"/>
        <v>1347</v>
      </c>
      <c r="N59" s="44">
        <f t="shared" si="29"/>
        <v>2485</v>
      </c>
      <c r="O59" s="77">
        <f t="shared" si="36"/>
        <v>63.249999999999993</v>
      </c>
      <c r="P59" s="78">
        <f t="shared" si="37"/>
        <v>59.12</v>
      </c>
      <c r="Q59" s="85">
        <f t="shared" si="38"/>
        <v>61.12</v>
      </c>
    </row>
    <row r="60" spans="1:17" x14ac:dyDescent="0.15">
      <c r="A60" s="7" t="s">
        <v>46</v>
      </c>
      <c r="B60" s="42">
        <v>6075</v>
      </c>
      <c r="C60" s="126">
        <v>6280</v>
      </c>
      <c r="D60" s="44">
        <f t="shared" si="24"/>
        <v>12355</v>
      </c>
      <c r="E60" s="42">
        <v>3665</v>
      </c>
      <c r="F60" s="126">
        <v>3639</v>
      </c>
      <c r="G60" s="101">
        <f t="shared" si="25"/>
        <v>7304</v>
      </c>
      <c r="H60" s="115" t="str">
        <f t="shared" si="26"/>
        <v>○</v>
      </c>
      <c r="I60" s="45">
        <v>5754</v>
      </c>
      <c r="J60" s="31">
        <v>1474</v>
      </c>
      <c r="K60" s="44">
        <v>76</v>
      </c>
      <c r="L60" s="42">
        <f t="shared" si="34"/>
        <v>2410</v>
      </c>
      <c r="M60" s="43">
        <f t="shared" si="35"/>
        <v>2641</v>
      </c>
      <c r="N60" s="44">
        <f t="shared" si="29"/>
        <v>5051</v>
      </c>
      <c r="O60" s="77">
        <f t="shared" si="36"/>
        <v>60.33</v>
      </c>
      <c r="P60" s="78">
        <f t="shared" si="37"/>
        <v>57.95</v>
      </c>
      <c r="Q60" s="85">
        <f t="shared" si="38"/>
        <v>59.12</v>
      </c>
    </row>
    <row r="61" spans="1:17" x14ac:dyDescent="0.15">
      <c r="A61" s="7" t="s">
        <v>47</v>
      </c>
      <c r="B61" s="42">
        <v>5236</v>
      </c>
      <c r="C61" s="126">
        <v>5392</v>
      </c>
      <c r="D61" s="44">
        <f t="shared" si="24"/>
        <v>10628</v>
      </c>
      <c r="E61" s="42">
        <v>3107</v>
      </c>
      <c r="F61" s="126">
        <v>3072</v>
      </c>
      <c r="G61" s="101">
        <f t="shared" si="25"/>
        <v>6179</v>
      </c>
      <c r="H61" s="115" t="str">
        <f t="shared" si="26"/>
        <v>○</v>
      </c>
      <c r="I61" s="45">
        <v>4978</v>
      </c>
      <c r="J61" s="31">
        <v>1158</v>
      </c>
      <c r="K61" s="44">
        <v>43</v>
      </c>
      <c r="L61" s="42">
        <f t="shared" si="34"/>
        <v>2129</v>
      </c>
      <c r="M61" s="43">
        <f t="shared" si="35"/>
        <v>2320</v>
      </c>
      <c r="N61" s="44">
        <f t="shared" si="29"/>
        <v>4449</v>
      </c>
      <c r="O61" s="77">
        <f t="shared" si="36"/>
        <v>59.34</v>
      </c>
      <c r="P61" s="78">
        <f t="shared" si="37"/>
        <v>56.97</v>
      </c>
      <c r="Q61" s="85">
        <f t="shared" si="38"/>
        <v>58.14</v>
      </c>
    </row>
    <row r="62" spans="1:17" x14ac:dyDescent="0.15">
      <c r="A62" s="7" t="s">
        <v>48</v>
      </c>
      <c r="B62" s="42">
        <v>3318</v>
      </c>
      <c r="C62" s="126">
        <v>3320</v>
      </c>
      <c r="D62" s="44">
        <f t="shared" si="24"/>
        <v>6638</v>
      </c>
      <c r="E62" s="42">
        <v>1720</v>
      </c>
      <c r="F62" s="126">
        <v>1603</v>
      </c>
      <c r="G62" s="101">
        <f t="shared" si="25"/>
        <v>3323</v>
      </c>
      <c r="H62" s="115" t="str">
        <f t="shared" si="26"/>
        <v>○</v>
      </c>
      <c r="I62" s="45">
        <v>2670</v>
      </c>
      <c r="J62" s="31">
        <v>623</v>
      </c>
      <c r="K62" s="44">
        <v>30</v>
      </c>
      <c r="L62" s="42">
        <f t="shared" si="34"/>
        <v>1598</v>
      </c>
      <c r="M62" s="43">
        <f t="shared" si="35"/>
        <v>1717</v>
      </c>
      <c r="N62" s="44">
        <f t="shared" si="29"/>
        <v>3315</v>
      </c>
      <c r="O62" s="77">
        <f t="shared" si="36"/>
        <v>51.839999999999996</v>
      </c>
      <c r="P62" s="78">
        <f t="shared" si="37"/>
        <v>48.28</v>
      </c>
      <c r="Q62" s="85">
        <f t="shared" si="38"/>
        <v>50.06</v>
      </c>
    </row>
    <row r="63" spans="1:17" x14ac:dyDescent="0.15">
      <c r="A63" s="7" t="s">
        <v>49</v>
      </c>
      <c r="B63" s="42">
        <v>3852</v>
      </c>
      <c r="C63" s="126">
        <v>4094</v>
      </c>
      <c r="D63" s="44">
        <f t="shared" si="24"/>
        <v>7946</v>
      </c>
      <c r="E63" s="45">
        <v>2370</v>
      </c>
      <c r="F63" s="126">
        <v>2402</v>
      </c>
      <c r="G63" s="101">
        <f t="shared" si="25"/>
        <v>4772</v>
      </c>
      <c r="H63" s="115" t="str">
        <f t="shared" si="26"/>
        <v>○</v>
      </c>
      <c r="I63" s="45">
        <v>3756</v>
      </c>
      <c r="J63" s="31">
        <v>976</v>
      </c>
      <c r="K63" s="44">
        <v>40</v>
      </c>
      <c r="L63" s="45">
        <f t="shared" si="34"/>
        <v>1482</v>
      </c>
      <c r="M63" s="43">
        <f t="shared" si="35"/>
        <v>1692</v>
      </c>
      <c r="N63" s="44">
        <f t="shared" si="29"/>
        <v>3174</v>
      </c>
      <c r="O63" s="77">
        <f t="shared" si="36"/>
        <v>61.529999999999994</v>
      </c>
      <c r="P63" s="78">
        <f t="shared" si="37"/>
        <v>58.67</v>
      </c>
      <c r="Q63" s="85">
        <f t="shared" si="38"/>
        <v>60.06</v>
      </c>
    </row>
    <row r="64" spans="1:17" x14ac:dyDescent="0.15">
      <c r="A64" s="7" t="s">
        <v>50</v>
      </c>
      <c r="B64" s="43">
        <f t="shared" ref="B64:N64" si="39">SUM(B58:B63)</f>
        <v>26516</v>
      </c>
      <c r="C64" s="43">
        <f t="shared" si="39"/>
        <v>27696</v>
      </c>
      <c r="D64" s="44">
        <f t="shared" si="39"/>
        <v>54212</v>
      </c>
      <c r="E64" s="45">
        <f t="shared" si="39"/>
        <v>15871</v>
      </c>
      <c r="F64" s="43">
        <f t="shared" si="39"/>
        <v>15866</v>
      </c>
      <c r="G64" s="101">
        <f t="shared" si="39"/>
        <v>31737</v>
      </c>
      <c r="H64" s="115" t="str">
        <f t="shared" si="26"/>
        <v>○</v>
      </c>
      <c r="I64" s="45">
        <f t="shared" si="39"/>
        <v>25380</v>
      </c>
      <c r="J64" s="31">
        <f t="shared" si="39"/>
        <v>6115</v>
      </c>
      <c r="K64" s="44">
        <f t="shared" si="39"/>
        <v>242</v>
      </c>
      <c r="L64" s="45">
        <f t="shared" si="39"/>
        <v>10645</v>
      </c>
      <c r="M64" s="43">
        <f t="shared" si="39"/>
        <v>11830</v>
      </c>
      <c r="N64" s="43">
        <f t="shared" si="39"/>
        <v>22475</v>
      </c>
      <c r="O64" s="77">
        <f>E64/B64*100</f>
        <v>59.854427515462362</v>
      </c>
      <c r="P64" s="78">
        <f>F64/C64*100</f>
        <v>57.286250722125942</v>
      </c>
      <c r="Q64" s="85">
        <f>G64/D64*100</f>
        <v>58.542389138936024</v>
      </c>
    </row>
    <row r="65" spans="1:17" x14ac:dyDescent="0.15">
      <c r="A65" s="7" t="s">
        <v>51</v>
      </c>
      <c r="B65" s="42">
        <v>4334</v>
      </c>
      <c r="C65" s="126">
        <v>4542</v>
      </c>
      <c r="D65" s="44">
        <f>B65+C65</f>
        <v>8876</v>
      </c>
      <c r="E65" s="45">
        <v>2678</v>
      </c>
      <c r="F65" s="43">
        <v>2596</v>
      </c>
      <c r="G65" s="101">
        <f>E65+F65</f>
        <v>5274</v>
      </c>
      <c r="H65" s="115" t="str">
        <f t="shared" si="26"/>
        <v>○</v>
      </c>
      <c r="I65" s="45">
        <v>4295</v>
      </c>
      <c r="J65" s="31">
        <v>923</v>
      </c>
      <c r="K65" s="44">
        <v>56</v>
      </c>
      <c r="L65" s="45">
        <f>B65-E65</f>
        <v>1656</v>
      </c>
      <c r="M65" s="43">
        <f>C65-F65</f>
        <v>1946</v>
      </c>
      <c r="N65" s="44">
        <f t="shared" si="29"/>
        <v>3602</v>
      </c>
      <c r="O65" s="77">
        <f t="shared" ref="O65:Q66" si="40">ROUND(E65/B65,4)*100</f>
        <v>61.79</v>
      </c>
      <c r="P65" s="78">
        <f t="shared" si="40"/>
        <v>57.16</v>
      </c>
      <c r="Q65" s="85">
        <f t="shared" si="40"/>
        <v>59.419999999999995</v>
      </c>
    </row>
    <row r="66" spans="1:17" x14ac:dyDescent="0.15">
      <c r="A66" s="7" t="s">
        <v>52</v>
      </c>
      <c r="B66" s="42">
        <v>3308</v>
      </c>
      <c r="C66" s="126">
        <v>3731</v>
      </c>
      <c r="D66" s="44">
        <f>B66+C66</f>
        <v>7039</v>
      </c>
      <c r="E66" s="45">
        <v>2570</v>
      </c>
      <c r="F66" s="43">
        <v>2852</v>
      </c>
      <c r="G66" s="101">
        <f>E66+F66</f>
        <v>5422</v>
      </c>
      <c r="H66" s="115" t="str">
        <f t="shared" si="26"/>
        <v>○</v>
      </c>
      <c r="I66" s="45">
        <v>4247</v>
      </c>
      <c r="J66" s="31">
        <v>1125</v>
      </c>
      <c r="K66" s="44">
        <v>50</v>
      </c>
      <c r="L66" s="45">
        <f>B66-E66</f>
        <v>738</v>
      </c>
      <c r="M66" s="43">
        <f>C66-F66</f>
        <v>879</v>
      </c>
      <c r="N66" s="44">
        <f t="shared" si="29"/>
        <v>1617</v>
      </c>
      <c r="O66" s="77">
        <f t="shared" si="40"/>
        <v>77.69</v>
      </c>
      <c r="P66" s="78">
        <f t="shared" si="40"/>
        <v>76.44</v>
      </c>
      <c r="Q66" s="85">
        <f t="shared" si="40"/>
        <v>77.03</v>
      </c>
    </row>
    <row r="67" spans="1:17" x14ac:dyDescent="0.15">
      <c r="A67" s="7" t="s">
        <v>53</v>
      </c>
      <c r="B67" s="43">
        <f t="shared" ref="B67:N67" si="41">SUM(B65:B66)</f>
        <v>7642</v>
      </c>
      <c r="C67" s="43">
        <f t="shared" si="41"/>
        <v>8273</v>
      </c>
      <c r="D67" s="44">
        <f t="shared" si="41"/>
        <v>15915</v>
      </c>
      <c r="E67" s="69">
        <f t="shared" si="41"/>
        <v>5248</v>
      </c>
      <c r="F67" s="70">
        <f t="shared" si="41"/>
        <v>5448</v>
      </c>
      <c r="G67" s="104">
        <f t="shared" si="41"/>
        <v>10696</v>
      </c>
      <c r="H67" s="115" t="str">
        <f>IF(G67=I67+J67+K67,"○","×")</f>
        <v>○</v>
      </c>
      <c r="I67" s="45">
        <f t="shared" si="41"/>
        <v>8542</v>
      </c>
      <c r="J67" s="31">
        <f t="shared" si="41"/>
        <v>2048</v>
      </c>
      <c r="K67" s="44">
        <f t="shared" si="41"/>
        <v>106</v>
      </c>
      <c r="L67" s="45">
        <f t="shared" si="41"/>
        <v>2394</v>
      </c>
      <c r="M67" s="43">
        <f t="shared" si="41"/>
        <v>2825</v>
      </c>
      <c r="N67" s="43">
        <f t="shared" si="41"/>
        <v>5219</v>
      </c>
      <c r="O67" s="77">
        <f>E67/B67*100</f>
        <v>68.673122219314322</v>
      </c>
      <c r="P67" s="78">
        <f>F67/C67*100</f>
        <v>65.85277408437085</v>
      </c>
      <c r="Q67" s="85">
        <f>G67/D67*100</f>
        <v>67.20703738611374</v>
      </c>
    </row>
    <row r="68" spans="1:17" x14ac:dyDescent="0.15">
      <c r="A68" s="7"/>
      <c r="B68" s="42"/>
      <c r="C68" s="43"/>
      <c r="D68" s="44"/>
      <c r="E68" s="45"/>
      <c r="F68" s="43"/>
      <c r="G68" s="101"/>
      <c r="H68" s="115"/>
      <c r="I68" s="45"/>
      <c r="J68" s="31"/>
      <c r="K68" s="44"/>
      <c r="L68" s="45"/>
      <c r="M68" s="43"/>
      <c r="N68" s="44"/>
      <c r="O68" s="77"/>
      <c r="P68" s="78"/>
      <c r="Q68" s="85"/>
    </row>
    <row r="69" spans="1:17" x14ac:dyDescent="0.15">
      <c r="A69" s="7" t="s">
        <v>54</v>
      </c>
      <c r="B69" s="42">
        <v>19796</v>
      </c>
      <c r="C69" s="126">
        <v>21842</v>
      </c>
      <c r="D69" s="44">
        <f t="shared" ref="D69:D76" si="42">B69+C69</f>
        <v>41638</v>
      </c>
      <c r="E69" s="42">
        <v>11387</v>
      </c>
      <c r="F69" s="43">
        <v>11996</v>
      </c>
      <c r="G69" s="101">
        <f t="shared" ref="G69:G76" si="43">E69+F69</f>
        <v>23383</v>
      </c>
      <c r="H69" s="115" t="str">
        <f t="shared" ref="H69:H77" si="44">IF(G69=I69+J69+K69,"○","×")</f>
        <v>○</v>
      </c>
      <c r="I69" s="45">
        <v>18076</v>
      </c>
      <c r="J69" s="31">
        <v>4980</v>
      </c>
      <c r="K69" s="44">
        <v>327</v>
      </c>
      <c r="L69" s="42">
        <f t="shared" ref="L69:L76" si="45">B69-E69</f>
        <v>8409</v>
      </c>
      <c r="M69" s="43">
        <f t="shared" ref="M69:M76" si="46">C69-F69</f>
        <v>9846</v>
      </c>
      <c r="N69" s="44">
        <f t="shared" ref="N69:N76" si="47">L69+M69</f>
        <v>18255</v>
      </c>
      <c r="O69" s="77">
        <f t="shared" ref="O69:O76" si="48">ROUND(E69/B69,4)*100</f>
        <v>57.52</v>
      </c>
      <c r="P69" s="78">
        <f t="shared" ref="P69:P76" si="49">ROUND(F69/C69,4)*100</f>
        <v>54.92</v>
      </c>
      <c r="Q69" s="85">
        <f t="shared" ref="Q69:Q76" si="50">ROUND(G69/D69,4)*100</f>
        <v>56.16</v>
      </c>
    </row>
    <row r="70" spans="1:17" x14ac:dyDescent="0.15">
      <c r="A70" s="7" t="s">
        <v>55</v>
      </c>
      <c r="B70" s="42">
        <v>53107</v>
      </c>
      <c r="C70" s="126">
        <v>52639</v>
      </c>
      <c r="D70" s="44">
        <f t="shared" si="42"/>
        <v>105746</v>
      </c>
      <c r="E70" s="42">
        <v>29508</v>
      </c>
      <c r="F70" s="43">
        <v>28358</v>
      </c>
      <c r="G70" s="101">
        <f t="shared" si="43"/>
        <v>57866</v>
      </c>
      <c r="H70" s="115" t="str">
        <f t="shared" si="44"/>
        <v>○</v>
      </c>
      <c r="I70" s="45">
        <v>49241</v>
      </c>
      <c r="J70" s="31">
        <v>8198</v>
      </c>
      <c r="K70" s="44">
        <v>427</v>
      </c>
      <c r="L70" s="42">
        <f t="shared" si="45"/>
        <v>23599</v>
      </c>
      <c r="M70" s="43">
        <f t="shared" si="46"/>
        <v>24281</v>
      </c>
      <c r="N70" s="44">
        <f t="shared" si="47"/>
        <v>47880</v>
      </c>
      <c r="O70" s="77">
        <f t="shared" si="48"/>
        <v>55.559999999999995</v>
      </c>
      <c r="P70" s="78">
        <f t="shared" si="49"/>
        <v>53.87</v>
      </c>
      <c r="Q70" s="85">
        <f t="shared" si="50"/>
        <v>54.72</v>
      </c>
    </row>
    <row r="71" spans="1:17" x14ac:dyDescent="0.15">
      <c r="A71" s="7" t="s">
        <v>56</v>
      </c>
      <c r="B71" s="42">
        <v>14184</v>
      </c>
      <c r="C71" s="126">
        <v>15782</v>
      </c>
      <c r="D71" s="44">
        <f t="shared" si="42"/>
        <v>29966</v>
      </c>
      <c r="E71" s="42">
        <v>8663</v>
      </c>
      <c r="F71" s="43">
        <v>9127</v>
      </c>
      <c r="G71" s="101">
        <f t="shared" si="43"/>
        <v>17790</v>
      </c>
      <c r="H71" s="115" t="str">
        <f t="shared" si="44"/>
        <v>○</v>
      </c>
      <c r="I71" s="45">
        <v>14008</v>
      </c>
      <c r="J71" s="31">
        <v>3594</v>
      </c>
      <c r="K71" s="44">
        <v>188</v>
      </c>
      <c r="L71" s="42">
        <f t="shared" si="45"/>
        <v>5521</v>
      </c>
      <c r="M71" s="43">
        <f t="shared" si="46"/>
        <v>6655</v>
      </c>
      <c r="N71" s="44">
        <f t="shared" si="47"/>
        <v>12176</v>
      </c>
      <c r="O71" s="77">
        <f t="shared" si="48"/>
        <v>61.08</v>
      </c>
      <c r="P71" s="78">
        <f t="shared" si="49"/>
        <v>57.830000000000005</v>
      </c>
      <c r="Q71" s="85">
        <f t="shared" si="50"/>
        <v>59.37</v>
      </c>
    </row>
    <row r="72" spans="1:17" x14ac:dyDescent="0.15">
      <c r="A72" s="7" t="s">
        <v>57</v>
      </c>
      <c r="B72" s="42">
        <v>37280</v>
      </c>
      <c r="C72" s="126">
        <v>36139</v>
      </c>
      <c r="D72" s="44">
        <f t="shared" si="42"/>
        <v>73419</v>
      </c>
      <c r="E72" s="42">
        <v>21101</v>
      </c>
      <c r="F72" s="43">
        <v>20429</v>
      </c>
      <c r="G72" s="101">
        <f t="shared" si="43"/>
        <v>41530</v>
      </c>
      <c r="H72" s="115" t="str">
        <f t="shared" si="44"/>
        <v>○</v>
      </c>
      <c r="I72" s="45">
        <v>33412</v>
      </c>
      <c r="J72" s="31">
        <v>7622</v>
      </c>
      <c r="K72" s="44">
        <v>496</v>
      </c>
      <c r="L72" s="42">
        <f t="shared" si="45"/>
        <v>16179</v>
      </c>
      <c r="M72" s="43">
        <f t="shared" si="46"/>
        <v>15710</v>
      </c>
      <c r="N72" s="44">
        <f t="shared" si="47"/>
        <v>31889</v>
      </c>
      <c r="O72" s="77">
        <f t="shared" si="48"/>
        <v>56.599999999999994</v>
      </c>
      <c r="P72" s="78">
        <f t="shared" si="49"/>
        <v>56.53</v>
      </c>
      <c r="Q72" s="85">
        <f t="shared" si="50"/>
        <v>56.57</v>
      </c>
    </row>
    <row r="73" spans="1:17" x14ac:dyDescent="0.15">
      <c r="A73" s="7" t="s">
        <v>58</v>
      </c>
      <c r="B73" s="42">
        <v>20446</v>
      </c>
      <c r="C73" s="126">
        <v>20440</v>
      </c>
      <c r="D73" s="44">
        <f t="shared" si="42"/>
        <v>40886</v>
      </c>
      <c r="E73" s="42">
        <v>12115</v>
      </c>
      <c r="F73" s="43">
        <v>12236</v>
      </c>
      <c r="G73" s="101">
        <f t="shared" si="43"/>
        <v>24351</v>
      </c>
      <c r="H73" s="115" t="str">
        <f t="shared" si="44"/>
        <v>○</v>
      </c>
      <c r="I73" s="45">
        <v>20158</v>
      </c>
      <c r="J73" s="31">
        <v>3873</v>
      </c>
      <c r="K73" s="44">
        <v>320</v>
      </c>
      <c r="L73" s="42">
        <f t="shared" si="45"/>
        <v>8331</v>
      </c>
      <c r="M73" s="43">
        <f t="shared" si="46"/>
        <v>8204</v>
      </c>
      <c r="N73" s="44">
        <f t="shared" si="47"/>
        <v>16535</v>
      </c>
      <c r="O73" s="77">
        <f t="shared" si="48"/>
        <v>59.25</v>
      </c>
      <c r="P73" s="78">
        <f t="shared" si="49"/>
        <v>59.86</v>
      </c>
      <c r="Q73" s="85">
        <f t="shared" si="50"/>
        <v>59.56</v>
      </c>
    </row>
    <row r="74" spans="1:17" x14ac:dyDescent="0.15">
      <c r="A74" s="7" t="s">
        <v>59</v>
      </c>
      <c r="B74" s="42">
        <v>24805</v>
      </c>
      <c r="C74" s="126">
        <v>24538</v>
      </c>
      <c r="D74" s="44">
        <f t="shared" si="42"/>
        <v>49343</v>
      </c>
      <c r="E74" s="42">
        <v>13967</v>
      </c>
      <c r="F74" s="43">
        <v>13286</v>
      </c>
      <c r="G74" s="101">
        <f t="shared" si="43"/>
        <v>27253</v>
      </c>
      <c r="H74" s="115" t="str">
        <f t="shared" si="44"/>
        <v>○</v>
      </c>
      <c r="I74" s="45">
        <v>23447</v>
      </c>
      <c r="J74" s="31">
        <v>3711</v>
      </c>
      <c r="K74" s="44">
        <v>95</v>
      </c>
      <c r="L74" s="42">
        <f t="shared" si="45"/>
        <v>10838</v>
      </c>
      <c r="M74" s="43">
        <f t="shared" si="46"/>
        <v>11252</v>
      </c>
      <c r="N74" s="44">
        <f t="shared" si="47"/>
        <v>22090</v>
      </c>
      <c r="O74" s="77">
        <f t="shared" si="48"/>
        <v>56.31</v>
      </c>
      <c r="P74" s="78">
        <f t="shared" si="49"/>
        <v>54.14</v>
      </c>
      <c r="Q74" s="85">
        <f t="shared" si="50"/>
        <v>55.230000000000004</v>
      </c>
    </row>
    <row r="75" spans="1:17" x14ac:dyDescent="0.15">
      <c r="A75" s="7" t="s">
        <v>103</v>
      </c>
      <c r="B75" s="42">
        <v>17313</v>
      </c>
      <c r="C75" s="126">
        <v>19032</v>
      </c>
      <c r="D75" s="44">
        <f t="shared" si="42"/>
        <v>36345</v>
      </c>
      <c r="E75" s="42">
        <v>10904</v>
      </c>
      <c r="F75" s="43">
        <v>11408</v>
      </c>
      <c r="G75" s="101">
        <f t="shared" si="43"/>
        <v>22312</v>
      </c>
      <c r="H75" s="115" t="str">
        <f t="shared" si="44"/>
        <v>○</v>
      </c>
      <c r="I75" s="45">
        <v>17615</v>
      </c>
      <c r="J75" s="31">
        <v>4504</v>
      </c>
      <c r="K75" s="44">
        <v>193</v>
      </c>
      <c r="L75" s="42">
        <f t="shared" si="45"/>
        <v>6409</v>
      </c>
      <c r="M75" s="43">
        <f t="shared" si="46"/>
        <v>7624</v>
      </c>
      <c r="N75" s="44">
        <f t="shared" si="47"/>
        <v>14033</v>
      </c>
      <c r="O75" s="77">
        <f t="shared" si="48"/>
        <v>62.980000000000004</v>
      </c>
      <c r="P75" s="78">
        <f t="shared" si="49"/>
        <v>59.940000000000005</v>
      </c>
      <c r="Q75" s="85">
        <f t="shared" si="50"/>
        <v>61.39</v>
      </c>
    </row>
    <row r="76" spans="1:17" x14ac:dyDescent="0.15">
      <c r="A76" s="7" t="s">
        <v>60</v>
      </c>
      <c r="B76" s="42">
        <v>3708</v>
      </c>
      <c r="C76" s="126">
        <v>4061</v>
      </c>
      <c r="D76" s="44">
        <f t="shared" si="42"/>
        <v>7769</v>
      </c>
      <c r="E76" s="42">
        <v>2455</v>
      </c>
      <c r="F76" s="43">
        <v>2640</v>
      </c>
      <c r="G76" s="101">
        <f t="shared" si="43"/>
        <v>5095</v>
      </c>
      <c r="H76" s="115" t="str">
        <f t="shared" si="44"/>
        <v>○</v>
      </c>
      <c r="I76" s="45">
        <v>4101</v>
      </c>
      <c r="J76" s="31">
        <v>973</v>
      </c>
      <c r="K76" s="44">
        <v>21</v>
      </c>
      <c r="L76" s="42">
        <f t="shared" si="45"/>
        <v>1253</v>
      </c>
      <c r="M76" s="43">
        <f t="shared" si="46"/>
        <v>1421</v>
      </c>
      <c r="N76" s="44">
        <f t="shared" si="47"/>
        <v>2674</v>
      </c>
      <c r="O76" s="77">
        <f t="shared" si="48"/>
        <v>66.210000000000008</v>
      </c>
      <c r="P76" s="78">
        <f t="shared" si="49"/>
        <v>65.010000000000005</v>
      </c>
      <c r="Q76" s="85">
        <f t="shared" si="50"/>
        <v>65.58</v>
      </c>
    </row>
    <row r="77" spans="1:17" x14ac:dyDescent="0.15">
      <c r="A77" s="7" t="s">
        <v>61</v>
      </c>
      <c r="B77" s="43">
        <f t="shared" ref="B77:J77" si="51">B76</f>
        <v>3708</v>
      </c>
      <c r="C77" s="43">
        <f t="shared" si="51"/>
        <v>4061</v>
      </c>
      <c r="D77" s="44">
        <f t="shared" si="51"/>
        <v>7769</v>
      </c>
      <c r="E77" s="45">
        <f t="shared" si="51"/>
        <v>2455</v>
      </c>
      <c r="F77" s="43">
        <f t="shared" si="51"/>
        <v>2640</v>
      </c>
      <c r="G77" s="101">
        <f t="shared" si="51"/>
        <v>5095</v>
      </c>
      <c r="H77" s="115" t="str">
        <f t="shared" si="44"/>
        <v>○</v>
      </c>
      <c r="I77" s="45">
        <f t="shared" si="51"/>
        <v>4101</v>
      </c>
      <c r="J77" s="31">
        <f t="shared" si="51"/>
        <v>973</v>
      </c>
      <c r="K77" s="103">
        <f>K76</f>
        <v>21</v>
      </c>
      <c r="L77" s="102">
        <f>L76</f>
        <v>1253</v>
      </c>
      <c r="M77" s="31">
        <f>M76</f>
        <v>1421</v>
      </c>
      <c r="N77" s="43">
        <f>N76</f>
        <v>2674</v>
      </c>
      <c r="O77" s="77">
        <f>E77/B77*100</f>
        <v>66.208198489751894</v>
      </c>
      <c r="P77" s="78">
        <f>F77/C77*100</f>
        <v>65.008618566855461</v>
      </c>
      <c r="Q77" s="85">
        <f>G77/D77*100</f>
        <v>65.581155875917105</v>
      </c>
    </row>
    <row r="78" spans="1:17" x14ac:dyDescent="0.15">
      <c r="A78" s="8"/>
      <c r="B78" s="58"/>
      <c r="C78" s="51"/>
      <c r="D78" s="52"/>
      <c r="E78" s="53"/>
      <c r="F78" s="51"/>
      <c r="G78" s="60"/>
      <c r="H78" s="116"/>
      <c r="I78" s="53"/>
      <c r="J78" s="32"/>
      <c r="K78" s="52"/>
      <c r="L78" s="58"/>
      <c r="M78" s="51"/>
      <c r="N78" s="52"/>
      <c r="O78" s="80"/>
      <c r="P78" s="81"/>
      <c r="Q78" s="86"/>
    </row>
    <row r="79" spans="1:17" x14ac:dyDescent="0.15">
      <c r="A79" s="6" t="s">
        <v>62</v>
      </c>
      <c r="B79" s="48">
        <v>20713</v>
      </c>
      <c r="C79" s="126">
        <v>20754</v>
      </c>
      <c r="D79" s="44">
        <f t="shared" ref="D79:D85" si="52">B79+C79</f>
        <v>41467</v>
      </c>
      <c r="E79" s="48">
        <v>11523</v>
      </c>
      <c r="F79" s="49">
        <v>11183</v>
      </c>
      <c r="G79" s="101">
        <f t="shared" ref="G79:G85" si="53">E79+F79</f>
        <v>22706</v>
      </c>
      <c r="H79" s="118" t="str">
        <f t="shared" ref="H79:H86" si="54">IF(G79=I79+J79+K79,"○","×")</f>
        <v>○</v>
      </c>
      <c r="I79" s="73">
        <v>19013</v>
      </c>
      <c r="J79" s="30">
        <v>3565</v>
      </c>
      <c r="K79" s="50">
        <v>128</v>
      </c>
      <c r="L79" s="48">
        <f t="shared" ref="L79:L85" si="55">B79-E79</f>
        <v>9190</v>
      </c>
      <c r="M79" s="49">
        <f t="shared" ref="M79:M85" si="56">C79-F79</f>
        <v>9571</v>
      </c>
      <c r="N79" s="44">
        <f t="shared" ref="N79:N85" si="57">L79+M79</f>
        <v>18761</v>
      </c>
      <c r="O79" s="87">
        <f t="shared" ref="O79:O85" si="58">ROUND(E79/B79,4)*100</f>
        <v>55.63</v>
      </c>
      <c r="P79" s="88">
        <f t="shared" ref="P79:P85" si="59">ROUND(F79/C79,4)*100</f>
        <v>53.879999999999995</v>
      </c>
      <c r="Q79" s="98">
        <f t="shared" ref="Q79:Q85" si="60">ROUND(G79/D79,4)*100</f>
        <v>54.76</v>
      </c>
    </row>
    <row r="80" spans="1:17" x14ac:dyDescent="0.15">
      <c r="A80" s="7" t="s">
        <v>63</v>
      </c>
      <c r="B80" s="42">
        <v>44452</v>
      </c>
      <c r="C80" s="126">
        <v>44999</v>
      </c>
      <c r="D80" s="44">
        <f t="shared" si="52"/>
        <v>89451</v>
      </c>
      <c r="E80" s="42">
        <v>24546</v>
      </c>
      <c r="F80" s="43">
        <v>24182</v>
      </c>
      <c r="G80" s="101">
        <f t="shared" si="53"/>
        <v>48728</v>
      </c>
      <c r="H80" s="115" t="str">
        <f t="shared" si="54"/>
        <v>○</v>
      </c>
      <c r="I80" s="45">
        <v>40067</v>
      </c>
      <c r="J80" s="31">
        <v>8428</v>
      </c>
      <c r="K80" s="44">
        <v>233</v>
      </c>
      <c r="L80" s="42">
        <f t="shared" si="55"/>
        <v>19906</v>
      </c>
      <c r="M80" s="43">
        <f t="shared" si="56"/>
        <v>20817</v>
      </c>
      <c r="N80" s="44">
        <f t="shared" si="57"/>
        <v>40723</v>
      </c>
      <c r="O80" s="77">
        <f t="shared" si="58"/>
        <v>55.22</v>
      </c>
      <c r="P80" s="78">
        <f t="shared" si="59"/>
        <v>53.74</v>
      </c>
      <c r="Q80" s="85">
        <f t="shared" si="60"/>
        <v>54.47</v>
      </c>
    </row>
    <row r="81" spans="1:17" x14ac:dyDescent="0.15">
      <c r="A81" s="7" t="s">
        <v>64</v>
      </c>
      <c r="B81" s="42">
        <v>35864</v>
      </c>
      <c r="C81" s="126">
        <v>36715</v>
      </c>
      <c r="D81" s="44">
        <f t="shared" si="52"/>
        <v>72579</v>
      </c>
      <c r="E81" s="42">
        <v>21611</v>
      </c>
      <c r="F81" s="43">
        <v>20697</v>
      </c>
      <c r="G81" s="101">
        <f t="shared" si="53"/>
        <v>42308</v>
      </c>
      <c r="H81" s="115" t="str">
        <f t="shared" si="54"/>
        <v>○</v>
      </c>
      <c r="I81" s="45">
        <v>36258</v>
      </c>
      <c r="J81" s="31">
        <v>5866</v>
      </c>
      <c r="K81" s="44">
        <v>184</v>
      </c>
      <c r="L81" s="42">
        <f t="shared" si="55"/>
        <v>14253</v>
      </c>
      <c r="M81" s="43">
        <f t="shared" si="56"/>
        <v>16018</v>
      </c>
      <c r="N81" s="44">
        <f t="shared" si="57"/>
        <v>30271</v>
      </c>
      <c r="O81" s="77">
        <f t="shared" si="58"/>
        <v>60.260000000000005</v>
      </c>
      <c r="P81" s="78">
        <f t="shared" si="59"/>
        <v>56.37</v>
      </c>
      <c r="Q81" s="85">
        <f t="shared" si="60"/>
        <v>58.29</v>
      </c>
    </row>
    <row r="82" spans="1:17" x14ac:dyDescent="0.15">
      <c r="A82" s="7" t="s">
        <v>65</v>
      </c>
      <c r="B82" s="42">
        <v>24277</v>
      </c>
      <c r="C82" s="126">
        <v>24531</v>
      </c>
      <c r="D82" s="44">
        <f t="shared" si="52"/>
        <v>48808</v>
      </c>
      <c r="E82" s="42">
        <v>14714</v>
      </c>
      <c r="F82" s="43">
        <v>14519</v>
      </c>
      <c r="G82" s="101">
        <f t="shared" si="53"/>
        <v>29233</v>
      </c>
      <c r="H82" s="115" t="str">
        <f t="shared" si="54"/>
        <v>○</v>
      </c>
      <c r="I82" s="45">
        <v>24507</v>
      </c>
      <c r="J82" s="31">
        <v>4625</v>
      </c>
      <c r="K82" s="44">
        <v>101</v>
      </c>
      <c r="L82" s="42">
        <f t="shared" si="55"/>
        <v>9563</v>
      </c>
      <c r="M82" s="43">
        <f t="shared" si="56"/>
        <v>10012</v>
      </c>
      <c r="N82" s="44">
        <f t="shared" si="57"/>
        <v>19575</v>
      </c>
      <c r="O82" s="77">
        <f t="shared" si="58"/>
        <v>60.61</v>
      </c>
      <c r="P82" s="78">
        <f t="shared" si="59"/>
        <v>59.19</v>
      </c>
      <c r="Q82" s="85">
        <f t="shared" si="60"/>
        <v>59.89</v>
      </c>
    </row>
    <row r="83" spans="1:17" x14ac:dyDescent="0.15">
      <c r="A83" s="7" t="s">
        <v>66</v>
      </c>
      <c r="B83" s="42">
        <v>20408</v>
      </c>
      <c r="C83" s="126">
        <v>19721</v>
      </c>
      <c r="D83" s="44">
        <f t="shared" si="52"/>
        <v>40129</v>
      </c>
      <c r="E83" s="42">
        <v>10219</v>
      </c>
      <c r="F83" s="43">
        <v>9655</v>
      </c>
      <c r="G83" s="101">
        <f t="shared" si="53"/>
        <v>19874</v>
      </c>
      <c r="H83" s="115" t="str">
        <f t="shared" si="54"/>
        <v>○</v>
      </c>
      <c r="I83" s="45">
        <v>16125</v>
      </c>
      <c r="J83" s="31">
        <v>3673</v>
      </c>
      <c r="K83" s="44">
        <v>76</v>
      </c>
      <c r="L83" s="42">
        <f t="shared" si="55"/>
        <v>10189</v>
      </c>
      <c r="M83" s="43">
        <f t="shared" si="56"/>
        <v>10066</v>
      </c>
      <c r="N83" s="44">
        <f t="shared" si="57"/>
        <v>20255</v>
      </c>
      <c r="O83" s="77">
        <f t="shared" si="58"/>
        <v>50.07</v>
      </c>
      <c r="P83" s="78">
        <f t="shared" si="59"/>
        <v>48.96</v>
      </c>
      <c r="Q83" s="85">
        <f t="shared" si="60"/>
        <v>49.53</v>
      </c>
    </row>
    <row r="84" spans="1:17" x14ac:dyDescent="0.15">
      <c r="A84" s="7" t="s">
        <v>67</v>
      </c>
      <c r="B84" s="42">
        <v>8816</v>
      </c>
      <c r="C84" s="126">
        <v>8784</v>
      </c>
      <c r="D84" s="44">
        <f t="shared" si="52"/>
        <v>17600</v>
      </c>
      <c r="E84" s="42">
        <v>5040</v>
      </c>
      <c r="F84" s="43">
        <v>4936</v>
      </c>
      <c r="G84" s="101">
        <f t="shared" si="53"/>
        <v>9976</v>
      </c>
      <c r="H84" s="115" t="str">
        <f t="shared" si="54"/>
        <v>○</v>
      </c>
      <c r="I84" s="45">
        <v>8193</v>
      </c>
      <c r="J84" s="31">
        <v>1734</v>
      </c>
      <c r="K84" s="44">
        <v>49</v>
      </c>
      <c r="L84" s="42">
        <f t="shared" si="55"/>
        <v>3776</v>
      </c>
      <c r="M84" s="43">
        <f t="shared" si="56"/>
        <v>3848</v>
      </c>
      <c r="N84" s="44">
        <f t="shared" si="57"/>
        <v>7624</v>
      </c>
      <c r="O84" s="77">
        <f t="shared" si="58"/>
        <v>57.17</v>
      </c>
      <c r="P84" s="78">
        <f t="shared" si="59"/>
        <v>56.19</v>
      </c>
      <c r="Q84" s="85">
        <f t="shared" si="60"/>
        <v>56.68</v>
      </c>
    </row>
    <row r="85" spans="1:17" x14ac:dyDescent="0.15">
      <c r="A85" s="7" t="s">
        <v>68</v>
      </c>
      <c r="B85" s="42">
        <v>9325</v>
      </c>
      <c r="C85" s="126">
        <v>9838</v>
      </c>
      <c r="D85" s="44">
        <f t="shared" si="52"/>
        <v>19163</v>
      </c>
      <c r="E85" s="42">
        <v>5616</v>
      </c>
      <c r="F85" s="43">
        <v>5563</v>
      </c>
      <c r="G85" s="101">
        <f t="shared" si="53"/>
        <v>11179</v>
      </c>
      <c r="H85" s="115" t="str">
        <f t="shared" si="54"/>
        <v>○</v>
      </c>
      <c r="I85" s="45">
        <v>9187</v>
      </c>
      <c r="J85" s="31">
        <v>1943</v>
      </c>
      <c r="K85" s="44">
        <v>49</v>
      </c>
      <c r="L85" s="45">
        <f t="shared" si="55"/>
        <v>3709</v>
      </c>
      <c r="M85" s="43">
        <f t="shared" si="56"/>
        <v>4275</v>
      </c>
      <c r="N85" s="44">
        <f t="shared" si="57"/>
        <v>7984</v>
      </c>
      <c r="O85" s="77">
        <f t="shared" si="58"/>
        <v>60.23</v>
      </c>
      <c r="P85" s="78">
        <f t="shared" si="59"/>
        <v>56.55</v>
      </c>
      <c r="Q85" s="85">
        <f t="shared" si="60"/>
        <v>58.34</v>
      </c>
    </row>
    <row r="86" spans="1:17" x14ac:dyDescent="0.15">
      <c r="A86" s="7" t="s">
        <v>69</v>
      </c>
      <c r="B86" s="43">
        <f t="shared" ref="B86:N86" si="61">SUM(B84:B85)</f>
        <v>18141</v>
      </c>
      <c r="C86" s="43">
        <f t="shared" si="61"/>
        <v>18622</v>
      </c>
      <c r="D86" s="44">
        <f t="shared" si="61"/>
        <v>36763</v>
      </c>
      <c r="E86" s="45">
        <f t="shared" si="61"/>
        <v>10656</v>
      </c>
      <c r="F86" s="43">
        <f t="shared" si="61"/>
        <v>10499</v>
      </c>
      <c r="G86" s="101">
        <f t="shared" si="61"/>
        <v>21155</v>
      </c>
      <c r="H86" s="115" t="str">
        <f t="shared" si="54"/>
        <v>○</v>
      </c>
      <c r="I86" s="45">
        <f t="shared" si="61"/>
        <v>17380</v>
      </c>
      <c r="J86" s="31">
        <f t="shared" si="61"/>
        <v>3677</v>
      </c>
      <c r="K86" s="44">
        <f t="shared" si="61"/>
        <v>98</v>
      </c>
      <c r="L86" s="45">
        <f t="shared" si="61"/>
        <v>7485</v>
      </c>
      <c r="M86" s="43">
        <f t="shared" si="61"/>
        <v>8123</v>
      </c>
      <c r="N86" s="43">
        <f t="shared" si="61"/>
        <v>15608</v>
      </c>
      <c r="O86" s="77">
        <f>E86/B86*100</f>
        <v>58.739871010418391</v>
      </c>
      <c r="P86" s="78">
        <f>F86/C86*100</f>
        <v>56.379551068628508</v>
      </c>
      <c r="Q86" s="85">
        <f>G86/D86*100</f>
        <v>57.544270054130507</v>
      </c>
    </row>
    <row r="87" spans="1:17" x14ac:dyDescent="0.15">
      <c r="A87" s="7"/>
      <c r="B87" s="42"/>
      <c r="C87" s="43"/>
      <c r="D87" s="52"/>
      <c r="E87" s="45"/>
      <c r="F87" s="43"/>
      <c r="G87" s="60"/>
      <c r="H87" s="119"/>
      <c r="I87" s="45"/>
      <c r="J87" s="31"/>
      <c r="K87" s="44"/>
      <c r="L87" s="45"/>
      <c r="M87" s="43"/>
      <c r="N87" s="44"/>
      <c r="O87" s="77"/>
      <c r="P87" s="78"/>
      <c r="Q87" s="85"/>
    </row>
    <row r="88" spans="1:17" x14ac:dyDescent="0.15">
      <c r="A88" s="6" t="s">
        <v>70</v>
      </c>
      <c r="B88" s="49">
        <f t="shared" ref="B88:N88" si="62">SUM(B5:B7)+SUM(B9:B11)+SUM(B13:B14)+B16+SUM(B18:B19)+SUM(B21:B22)+SUM(B24:B26)+SUM(B28:B29)+SUM(B31:B34)+SUM(B36:B40)+SUM(B48:B52)+SUM(B69:B75)+SUM(B79:B83)</f>
        <v>2402835</v>
      </c>
      <c r="C88" s="49">
        <f t="shared" si="62"/>
        <v>2416023</v>
      </c>
      <c r="D88" s="50">
        <f t="shared" si="62"/>
        <v>4818858</v>
      </c>
      <c r="E88" s="73">
        <f t="shared" si="62"/>
        <v>1374842</v>
      </c>
      <c r="F88" s="49">
        <f t="shared" si="62"/>
        <v>1351578</v>
      </c>
      <c r="G88" s="105">
        <f t="shared" si="62"/>
        <v>2726420</v>
      </c>
      <c r="H88" s="120" t="str">
        <f>IF(G88=I88+J88+K88,"○","×")</f>
        <v>○</v>
      </c>
      <c r="I88" s="71">
        <f t="shared" si="62"/>
        <v>2293611</v>
      </c>
      <c r="J88" s="30">
        <f t="shared" si="62"/>
        <v>415918</v>
      </c>
      <c r="K88" s="72">
        <f t="shared" si="62"/>
        <v>16891</v>
      </c>
      <c r="L88" s="71">
        <f t="shared" si="62"/>
        <v>1027993</v>
      </c>
      <c r="M88" s="30">
        <f t="shared" si="62"/>
        <v>1064445</v>
      </c>
      <c r="N88" s="49">
        <f t="shared" si="62"/>
        <v>2092438</v>
      </c>
      <c r="O88" s="87">
        <f t="shared" ref="O88:Q90" si="63">E88/B88*100</f>
        <v>57.217495167167122</v>
      </c>
      <c r="P88" s="95">
        <f t="shared" si="63"/>
        <v>55.942265450287522</v>
      </c>
      <c r="Q88" s="98">
        <f t="shared" si="63"/>
        <v>56.578135317537892</v>
      </c>
    </row>
    <row r="89" spans="1:17" x14ac:dyDescent="0.15">
      <c r="A89" s="7" t="s">
        <v>71</v>
      </c>
      <c r="B89" s="31">
        <f t="shared" ref="B89:N89" si="64">B44+B46+B57+B64+B67+B77+B86</f>
        <v>113244</v>
      </c>
      <c r="C89" s="31">
        <f t="shared" si="64"/>
        <v>117750</v>
      </c>
      <c r="D89" s="44">
        <f t="shared" si="64"/>
        <v>230994</v>
      </c>
      <c r="E89" s="37">
        <f t="shared" si="64"/>
        <v>66883</v>
      </c>
      <c r="F89" s="31">
        <f t="shared" si="64"/>
        <v>66800</v>
      </c>
      <c r="G89" s="101">
        <f t="shared" si="64"/>
        <v>133683</v>
      </c>
      <c r="H89" s="115" t="str">
        <f>IF(G89=I89+J89+K89,"○","×")</f>
        <v>○</v>
      </c>
      <c r="I89" s="37">
        <f t="shared" si="64"/>
        <v>108808</v>
      </c>
      <c r="J89" s="31">
        <f t="shared" si="64"/>
        <v>23897</v>
      </c>
      <c r="K89" s="39">
        <f t="shared" si="64"/>
        <v>978</v>
      </c>
      <c r="L89" s="37">
        <f t="shared" si="64"/>
        <v>46361</v>
      </c>
      <c r="M89" s="31">
        <f t="shared" si="64"/>
        <v>50950</v>
      </c>
      <c r="N89" s="43">
        <f t="shared" si="64"/>
        <v>97311</v>
      </c>
      <c r="O89" s="77">
        <f t="shared" si="63"/>
        <v>59.060965702377167</v>
      </c>
      <c r="P89" s="93">
        <f t="shared" si="63"/>
        <v>56.730360934182592</v>
      </c>
      <c r="Q89" s="85">
        <f t="shared" si="63"/>
        <v>57.872931764461413</v>
      </c>
    </row>
    <row r="90" spans="1:17" x14ac:dyDescent="0.15">
      <c r="A90" s="8" t="s">
        <v>84</v>
      </c>
      <c r="B90" s="32">
        <f t="shared" ref="B90:N90" si="65">B88+B89</f>
        <v>2516079</v>
      </c>
      <c r="C90" s="32">
        <f t="shared" si="65"/>
        <v>2533773</v>
      </c>
      <c r="D90" s="52">
        <f t="shared" si="65"/>
        <v>5049852</v>
      </c>
      <c r="E90" s="40">
        <f t="shared" si="65"/>
        <v>1441725</v>
      </c>
      <c r="F90" s="32">
        <f t="shared" si="65"/>
        <v>1418378</v>
      </c>
      <c r="G90" s="60">
        <f t="shared" si="65"/>
        <v>2860103</v>
      </c>
      <c r="H90" s="116" t="str">
        <f>IF(G90=I90+J90+K90,"○","×")</f>
        <v>○</v>
      </c>
      <c r="I90" s="40">
        <f t="shared" si="65"/>
        <v>2402419</v>
      </c>
      <c r="J90" s="32">
        <f t="shared" si="65"/>
        <v>439815</v>
      </c>
      <c r="K90" s="41">
        <f t="shared" si="65"/>
        <v>17869</v>
      </c>
      <c r="L90" s="40">
        <f t="shared" si="65"/>
        <v>1074354</v>
      </c>
      <c r="M90" s="32">
        <f t="shared" si="65"/>
        <v>1115395</v>
      </c>
      <c r="N90" s="51">
        <f t="shared" si="65"/>
        <v>2189749</v>
      </c>
      <c r="O90" s="80">
        <f t="shared" si="63"/>
        <v>57.300466320811068</v>
      </c>
      <c r="P90" s="81">
        <f t="shared" si="63"/>
        <v>55.97888997948909</v>
      </c>
      <c r="Q90" s="86">
        <f t="shared" si="63"/>
        <v>56.637362837564353</v>
      </c>
    </row>
    <row r="91" spans="1:17" x14ac:dyDescent="0.15">
      <c r="A91" s="6"/>
      <c r="B91" s="21"/>
      <c r="C91" s="22"/>
      <c r="D91" s="16"/>
      <c r="E91" s="74"/>
      <c r="F91" s="22"/>
      <c r="G91" s="106"/>
      <c r="H91" s="121"/>
      <c r="I91" s="74"/>
      <c r="J91" s="35"/>
      <c r="K91" s="50"/>
      <c r="L91" s="73"/>
      <c r="M91" s="68"/>
      <c r="N91" s="50"/>
      <c r="O91" s="87"/>
      <c r="P91" s="96"/>
      <c r="Q91" s="97"/>
    </row>
    <row r="92" spans="1:17" x14ac:dyDescent="0.15">
      <c r="A92" s="7" t="s">
        <v>85</v>
      </c>
      <c r="B92" s="31">
        <f t="shared" ref="B92:N92" si="66">SUM(B5:B7)</f>
        <v>199742</v>
      </c>
      <c r="C92" s="31">
        <f t="shared" si="66"/>
        <v>202038</v>
      </c>
      <c r="D92" s="39">
        <f t="shared" si="66"/>
        <v>401780</v>
      </c>
      <c r="E92" s="37">
        <f t="shared" si="66"/>
        <v>116545</v>
      </c>
      <c r="F92" s="31">
        <f t="shared" si="66"/>
        <v>115024</v>
      </c>
      <c r="G92" s="103">
        <f t="shared" si="66"/>
        <v>231569</v>
      </c>
      <c r="H92" s="122" t="str">
        <f t="shared" ref="H92:H104" si="67">IF(G92=I92+J92+K92,"○","×")</f>
        <v>○</v>
      </c>
      <c r="I92" s="37">
        <f t="shared" si="66"/>
        <v>199102</v>
      </c>
      <c r="J92" s="31">
        <f t="shared" si="66"/>
        <v>31176</v>
      </c>
      <c r="K92" s="39">
        <f t="shared" si="66"/>
        <v>1291</v>
      </c>
      <c r="L92" s="45">
        <f t="shared" si="66"/>
        <v>83197</v>
      </c>
      <c r="M92" s="43">
        <f t="shared" si="66"/>
        <v>87014</v>
      </c>
      <c r="N92" s="43">
        <f t="shared" si="66"/>
        <v>170211</v>
      </c>
      <c r="O92" s="77">
        <f>E92/B92*100</f>
        <v>58.347768621521766</v>
      </c>
      <c r="P92" s="78">
        <f t="shared" ref="P92:P110" si="68">F92/C92*100</f>
        <v>56.931864302754931</v>
      </c>
      <c r="Q92" s="85">
        <f t="shared" ref="Q92:Q110" si="69">G92/D92*100</f>
        <v>57.635770819851665</v>
      </c>
    </row>
    <row r="93" spans="1:17" x14ac:dyDescent="0.15">
      <c r="A93" s="7" t="s">
        <v>86</v>
      </c>
      <c r="B93" s="31">
        <f t="shared" ref="B93:N93" si="70">SUM(B9:B11)</f>
        <v>212410</v>
      </c>
      <c r="C93" s="31">
        <f t="shared" si="70"/>
        <v>215667</v>
      </c>
      <c r="D93" s="39">
        <f t="shared" si="70"/>
        <v>428077</v>
      </c>
      <c r="E93" s="37">
        <f t="shared" si="70"/>
        <v>125733</v>
      </c>
      <c r="F93" s="31">
        <f t="shared" si="70"/>
        <v>124802</v>
      </c>
      <c r="G93" s="103">
        <f t="shared" si="70"/>
        <v>250535</v>
      </c>
      <c r="H93" s="122" t="str">
        <f t="shared" si="67"/>
        <v>○</v>
      </c>
      <c r="I93" s="37">
        <f t="shared" si="70"/>
        <v>221369</v>
      </c>
      <c r="J93" s="31">
        <f t="shared" si="70"/>
        <v>28045</v>
      </c>
      <c r="K93" s="39">
        <f t="shared" si="70"/>
        <v>1121</v>
      </c>
      <c r="L93" s="45">
        <f t="shared" si="70"/>
        <v>86677</v>
      </c>
      <c r="M93" s="43">
        <f t="shared" si="70"/>
        <v>90865</v>
      </c>
      <c r="N93" s="43">
        <f t="shared" si="70"/>
        <v>177542</v>
      </c>
      <c r="O93" s="77">
        <f t="shared" ref="O93:O110" si="71">E93/B93*100</f>
        <v>59.193540793747943</v>
      </c>
      <c r="P93" s="82">
        <f t="shared" si="68"/>
        <v>57.867916742014316</v>
      </c>
      <c r="Q93" s="85">
        <f t="shared" si="69"/>
        <v>58.525685799517376</v>
      </c>
    </row>
    <row r="94" spans="1:17" x14ac:dyDescent="0.15">
      <c r="A94" s="7" t="s">
        <v>87</v>
      </c>
      <c r="B94" s="31">
        <f t="shared" ref="B94:N94" si="72">SUM(B13:B14)</f>
        <v>165177</v>
      </c>
      <c r="C94" s="31">
        <f t="shared" si="72"/>
        <v>159857</v>
      </c>
      <c r="D94" s="39">
        <f t="shared" si="72"/>
        <v>325034</v>
      </c>
      <c r="E94" s="37">
        <f t="shared" si="72"/>
        <v>93226</v>
      </c>
      <c r="F94" s="31">
        <f t="shared" si="72"/>
        <v>90016</v>
      </c>
      <c r="G94" s="103">
        <f t="shared" si="72"/>
        <v>183242</v>
      </c>
      <c r="H94" s="122" t="str">
        <f t="shared" si="67"/>
        <v>○</v>
      </c>
      <c r="I94" s="37">
        <f t="shared" si="72"/>
        <v>152095</v>
      </c>
      <c r="J94" s="31">
        <f t="shared" si="72"/>
        <v>29859</v>
      </c>
      <c r="K94" s="39">
        <f t="shared" si="72"/>
        <v>1288</v>
      </c>
      <c r="L94" s="45">
        <f t="shared" si="72"/>
        <v>71951</v>
      </c>
      <c r="M94" s="43">
        <f t="shared" si="72"/>
        <v>69841</v>
      </c>
      <c r="N94" s="43">
        <f t="shared" si="72"/>
        <v>141792</v>
      </c>
      <c r="O94" s="77">
        <f t="shared" si="71"/>
        <v>56.440061267609899</v>
      </c>
      <c r="P94" s="78">
        <f t="shared" si="68"/>
        <v>56.310327355073596</v>
      </c>
      <c r="Q94" s="85">
        <f t="shared" si="69"/>
        <v>56.376256022446881</v>
      </c>
    </row>
    <row r="95" spans="1:17" x14ac:dyDescent="0.15">
      <c r="A95" s="7" t="s">
        <v>88</v>
      </c>
      <c r="B95" s="31">
        <f t="shared" ref="B95:N95" si="73">B16</f>
        <v>247847</v>
      </c>
      <c r="C95" s="31">
        <f t="shared" si="73"/>
        <v>246606</v>
      </c>
      <c r="D95" s="39">
        <f t="shared" si="73"/>
        <v>494453</v>
      </c>
      <c r="E95" s="37">
        <f t="shared" si="73"/>
        <v>142175</v>
      </c>
      <c r="F95" s="31">
        <f t="shared" si="73"/>
        <v>140481</v>
      </c>
      <c r="G95" s="103">
        <f t="shared" si="73"/>
        <v>282656</v>
      </c>
      <c r="H95" s="122" t="str">
        <f t="shared" si="67"/>
        <v>○</v>
      </c>
      <c r="I95" s="37">
        <f t="shared" si="73"/>
        <v>242629</v>
      </c>
      <c r="J95" s="31">
        <f t="shared" si="73"/>
        <v>38164</v>
      </c>
      <c r="K95" s="39">
        <f t="shared" si="73"/>
        <v>1863</v>
      </c>
      <c r="L95" s="45">
        <f t="shared" si="73"/>
        <v>105672</v>
      </c>
      <c r="M95" s="43">
        <f t="shared" si="73"/>
        <v>106125</v>
      </c>
      <c r="N95" s="43">
        <f t="shared" si="73"/>
        <v>211797</v>
      </c>
      <c r="O95" s="77">
        <f t="shared" si="71"/>
        <v>57.364018931034067</v>
      </c>
      <c r="P95" s="78">
        <f t="shared" si="68"/>
        <v>56.965767256271135</v>
      </c>
      <c r="Q95" s="85">
        <f t="shared" si="69"/>
        <v>57.165392868482947</v>
      </c>
    </row>
    <row r="96" spans="1:17" x14ac:dyDescent="0.15">
      <c r="A96" s="7" t="s">
        <v>89</v>
      </c>
      <c r="B96" s="31">
        <f t="shared" ref="B96:N96" si="74">SUM(B18:B19)</f>
        <v>209571</v>
      </c>
      <c r="C96" s="31">
        <f t="shared" si="74"/>
        <v>200756</v>
      </c>
      <c r="D96" s="39">
        <f t="shared" si="74"/>
        <v>410327</v>
      </c>
      <c r="E96" s="37">
        <f t="shared" si="74"/>
        <v>118630</v>
      </c>
      <c r="F96" s="31">
        <f t="shared" si="74"/>
        <v>112143</v>
      </c>
      <c r="G96" s="103">
        <f t="shared" si="74"/>
        <v>230773</v>
      </c>
      <c r="H96" s="122" t="str">
        <f t="shared" si="67"/>
        <v>○</v>
      </c>
      <c r="I96" s="37">
        <f t="shared" si="74"/>
        <v>210187</v>
      </c>
      <c r="J96" s="31">
        <f t="shared" si="74"/>
        <v>19939</v>
      </c>
      <c r="K96" s="39">
        <f t="shared" si="74"/>
        <v>647</v>
      </c>
      <c r="L96" s="45">
        <f t="shared" si="74"/>
        <v>90941</v>
      </c>
      <c r="M96" s="43">
        <f t="shared" si="74"/>
        <v>88613</v>
      </c>
      <c r="N96" s="43">
        <f t="shared" si="74"/>
        <v>179554</v>
      </c>
      <c r="O96" s="77">
        <f t="shared" si="71"/>
        <v>56.606114395598631</v>
      </c>
      <c r="P96" s="78">
        <f t="shared" si="68"/>
        <v>55.860347884994724</v>
      </c>
      <c r="Q96" s="85">
        <f t="shared" si="69"/>
        <v>56.241241741342883</v>
      </c>
    </row>
    <row r="97" spans="1:17" x14ac:dyDescent="0.15">
      <c r="A97" s="7" t="s">
        <v>90</v>
      </c>
      <c r="B97" s="31">
        <f t="shared" ref="B97:N97" si="75">SUM(B21:B22)</f>
        <v>174275</v>
      </c>
      <c r="C97" s="31">
        <f t="shared" si="75"/>
        <v>175447</v>
      </c>
      <c r="D97" s="39">
        <f t="shared" si="75"/>
        <v>349722</v>
      </c>
      <c r="E97" s="37">
        <f t="shared" si="75"/>
        <v>99255</v>
      </c>
      <c r="F97" s="31">
        <f t="shared" si="75"/>
        <v>98225</v>
      </c>
      <c r="G97" s="103">
        <f t="shared" si="75"/>
        <v>197480</v>
      </c>
      <c r="H97" s="122" t="str">
        <f t="shared" si="67"/>
        <v>○</v>
      </c>
      <c r="I97" s="37">
        <f t="shared" si="75"/>
        <v>147396</v>
      </c>
      <c r="J97" s="31">
        <f t="shared" si="75"/>
        <v>48750</v>
      </c>
      <c r="K97" s="39">
        <f t="shared" si="75"/>
        <v>1334</v>
      </c>
      <c r="L97" s="45">
        <f t="shared" si="75"/>
        <v>75020</v>
      </c>
      <c r="M97" s="43">
        <f t="shared" si="75"/>
        <v>77222</v>
      </c>
      <c r="N97" s="43">
        <f t="shared" si="75"/>
        <v>152242</v>
      </c>
      <c r="O97" s="77">
        <f t="shared" si="71"/>
        <v>56.953091378568352</v>
      </c>
      <c r="P97" s="78">
        <f t="shared" si="68"/>
        <v>55.985568291278852</v>
      </c>
      <c r="Q97" s="85">
        <f t="shared" si="69"/>
        <v>56.467708637146075</v>
      </c>
    </row>
    <row r="98" spans="1:17" x14ac:dyDescent="0.15">
      <c r="A98" s="7" t="s">
        <v>91</v>
      </c>
      <c r="B98" s="31">
        <f t="shared" ref="B98:N98" si="76">SUM(B24:B26)</f>
        <v>199750</v>
      </c>
      <c r="C98" s="31">
        <f t="shared" si="76"/>
        <v>201055</v>
      </c>
      <c r="D98" s="39">
        <f t="shared" si="76"/>
        <v>400805</v>
      </c>
      <c r="E98" s="37">
        <f t="shared" si="76"/>
        <v>114879</v>
      </c>
      <c r="F98" s="31">
        <f t="shared" si="76"/>
        <v>112530</v>
      </c>
      <c r="G98" s="103">
        <f t="shared" si="76"/>
        <v>227409</v>
      </c>
      <c r="H98" s="122" t="str">
        <f t="shared" si="67"/>
        <v>○</v>
      </c>
      <c r="I98" s="37">
        <f t="shared" si="76"/>
        <v>191217</v>
      </c>
      <c r="J98" s="31">
        <f t="shared" si="76"/>
        <v>34898</v>
      </c>
      <c r="K98" s="39">
        <f t="shared" si="76"/>
        <v>1294</v>
      </c>
      <c r="L98" s="45">
        <f t="shared" si="76"/>
        <v>84871</v>
      </c>
      <c r="M98" s="43">
        <f t="shared" si="76"/>
        <v>88525</v>
      </c>
      <c r="N98" s="43">
        <f t="shared" si="76"/>
        <v>173396</v>
      </c>
      <c r="O98" s="77">
        <f t="shared" si="71"/>
        <v>57.511389236545682</v>
      </c>
      <c r="P98" s="78">
        <f t="shared" si="68"/>
        <v>55.969759518539711</v>
      </c>
      <c r="Q98" s="85">
        <f t="shared" si="69"/>
        <v>56.738064644902131</v>
      </c>
    </row>
    <row r="99" spans="1:17" x14ac:dyDescent="0.15">
      <c r="A99" s="7" t="s">
        <v>92</v>
      </c>
      <c r="B99" s="31">
        <f t="shared" ref="B99:N99" si="77">SUM(B28:B29)</f>
        <v>193749</v>
      </c>
      <c r="C99" s="31">
        <f t="shared" si="77"/>
        <v>198821</v>
      </c>
      <c r="D99" s="39">
        <f t="shared" si="77"/>
        <v>392570</v>
      </c>
      <c r="E99" s="37">
        <f t="shared" si="77"/>
        <v>114261</v>
      </c>
      <c r="F99" s="31">
        <f t="shared" si="77"/>
        <v>112696</v>
      </c>
      <c r="G99" s="103">
        <f t="shared" si="77"/>
        <v>226957</v>
      </c>
      <c r="H99" s="122" t="str">
        <f t="shared" si="67"/>
        <v>○</v>
      </c>
      <c r="I99" s="37">
        <f t="shared" si="77"/>
        <v>190526</v>
      </c>
      <c r="J99" s="31">
        <f t="shared" si="77"/>
        <v>35467</v>
      </c>
      <c r="K99" s="39">
        <f t="shared" si="77"/>
        <v>964</v>
      </c>
      <c r="L99" s="45">
        <f t="shared" si="77"/>
        <v>79488</v>
      </c>
      <c r="M99" s="43">
        <f t="shared" si="77"/>
        <v>86125</v>
      </c>
      <c r="N99" s="43">
        <f t="shared" si="77"/>
        <v>165613</v>
      </c>
      <c r="O99" s="77">
        <f t="shared" si="71"/>
        <v>58.973723735348315</v>
      </c>
      <c r="P99" s="78">
        <f t="shared" si="68"/>
        <v>56.682141222506679</v>
      </c>
      <c r="Q99" s="85">
        <f t="shared" si="69"/>
        <v>57.813128868736783</v>
      </c>
    </row>
    <row r="100" spans="1:17" x14ac:dyDescent="0.15">
      <c r="A100" s="7" t="s">
        <v>93</v>
      </c>
      <c r="B100" s="31">
        <f t="shared" ref="B100:N100" si="78">SUM(B31:B34)</f>
        <v>199821</v>
      </c>
      <c r="C100" s="31">
        <f t="shared" si="78"/>
        <v>202315</v>
      </c>
      <c r="D100" s="39">
        <f t="shared" si="78"/>
        <v>402136</v>
      </c>
      <c r="E100" s="37">
        <f t="shared" si="78"/>
        <v>113305</v>
      </c>
      <c r="F100" s="31">
        <f t="shared" si="78"/>
        <v>112508</v>
      </c>
      <c r="G100" s="103">
        <f t="shared" si="78"/>
        <v>225813</v>
      </c>
      <c r="H100" s="122" t="str">
        <f t="shared" si="67"/>
        <v>○</v>
      </c>
      <c r="I100" s="37">
        <f t="shared" si="78"/>
        <v>188826</v>
      </c>
      <c r="J100" s="31">
        <f t="shared" si="78"/>
        <v>35305</v>
      </c>
      <c r="K100" s="39">
        <f t="shared" si="78"/>
        <v>1682</v>
      </c>
      <c r="L100" s="45">
        <f t="shared" si="78"/>
        <v>86516</v>
      </c>
      <c r="M100" s="43">
        <f t="shared" si="78"/>
        <v>89807</v>
      </c>
      <c r="N100" s="43">
        <f t="shared" si="78"/>
        <v>176323</v>
      </c>
      <c r="O100" s="77">
        <f t="shared" si="71"/>
        <v>56.703249408220358</v>
      </c>
      <c r="P100" s="78">
        <f t="shared" si="68"/>
        <v>55.610310654177887</v>
      </c>
      <c r="Q100" s="85">
        <f t="shared" si="69"/>
        <v>56.15339089263334</v>
      </c>
    </row>
    <row r="101" spans="1:17" x14ac:dyDescent="0.15">
      <c r="A101" s="7" t="s">
        <v>94</v>
      </c>
      <c r="B101" s="31">
        <f t="shared" ref="B101:N101" si="79">SUM(B36:B43)+B45</f>
        <v>177114</v>
      </c>
      <c r="C101" s="31">
        <f t="shared" si="79"/>
        <v>183085</v>
      </c>
      <c r="D101" s="39">
        <f t="shared" si="79"/>
        <v>360199</v>
      </c>
      <c r="E101" s="37">
        <f t="shared" si="79"/>
        <v>98107</v>
      </c>
      <c r="F101" s="31">
        <f t="shared" si="79"/>
        <v>97693</v>
      </c>
      <c r="G101" s="103">
        <f t="shared" si="79"/>
        <v>195800</v>
      </c>
      <c r="H101" s="122" t="str">
        <f t="shared" si="67"/>
        <v>○</v>
      </c>
      <c r="I101" s="37">
        <f t="shared" si="79"/>
        <v>160438</v>
      </c>
      <c r="J101" s="31">
        <f t="shared" si="79"/>
        <v>33487</v>
      </c>
      <c r="K101" s="39">
        <f t="shared" si="79"/>
        <v>1875</v>
      </c>
      <c r="L101" s="45">
        <f t="shared" si="79"/>
        <v>79007</v>
      </c>
      <c r="M101" s="43">
        <f t="shared" si="79"/>
        <v>85392</v>
      </c>
      <c r="N101" s="43">
        <f t="shared" si="79"/>
        <v>164399</v>
      </c>
      <c r="O101" s="77">
        <f t="shared" si="71"/>
        <v>55.39200740765834</v>
      </c>
      <c r="P101" s="78">
        <f t="shared" si="68"/>
        <v>53.359368599284487</v>
      </c>
      <c r="Q101" s="85">
        <f t="shared" si="69"/>
        <v>54.358840529818245</v>
      </c>
    </row>
    <row r="102" spans="1:17" x14ac:dyDescent="0.15">
      <c r="A102" s="7" t="s">
        <v>95</v>
      </c>
      <c r="B102" s="31">
        <f t="shared" ref="B102:N102" si="80">SUM(B48:B56)+SUM(B58:B63)+SUM(B65:B66)</f>
        <v>182129</v>
      </c>
      <c r="C102" s="31">
        <f t="shared" si="80"/>
        <v>188311</v>
      </c>
      <c r="D102" s="39">
        <f t="shared" si="80"/>
        <v>370440</v>
      </c>
      <c r="E102" s="37">
        <f t="shared" si="80"/>
        <v>102240</v>
      </c>
      <c r="F102" s="31">
        <f t="shared" si="80"/>
        <v>102045</v>
      </c>
      <c r="G102" s="103">
        <f t="shared" si="80"/>
        <v>204285</v>
      </c>
      <c r="H102" s="122" t="str">
        <f t="shared" si="67"/>
        <v>○</v>
      </c>
      <c r="I102" s="37">
        <f t="shared" si="80"/>
        <v>165226</v>
      </c>
      <c r="J102" s="31">
        <f t="shared" si="80"/>
        <v>37436</v>
      </c>
      <c r="K102" s="39">
        <f t="shared" si="80"/>
        <v>1623</v>
      </c>
      <c r="L102" s="45">
        <f t="shared" si="80"/>
        <v>79889</v>
      </c>
      <c r="M102" s="43">
        <f t="shared" si="80"/>
        <v>86266</v>
      </c>
      <c r="N102" s="43">
        <f t="shared" si="80"/>
        <v>166155</v>
      </c>
      <c r="O102" s="77">
        <f t="shared" si="71"/>
        <v>56.136035447402662</v>
      </c>
      <c r="P102" s="78">
        <f t="shared" si="68"/>
        <v>54.18961186547785</v>
      </c>
      <c r="Q102" s="85">
        <f t="shared" si="69"/>
        <v>55.146582442500815</v>
      </c>
    </row>
    <row r="103" spans="1:17" x14ac:dyDescent="0.15">
      <c r="A103" s="7" t="s">
        <v>96</v>
      </c>
      <c r="B103" s="31">
        <f t="shared" ref="B103:N103" si="81">SUM(B69:B76)</f>
        <v>190639</v>
      </c>
      <c r="C103" s="31">
        <f t="shared" si="81"/>
        <v>194473</v>
      </c>
      <c r="D103" s="39">
        <f t="shared" si="81"/>
        <v>385112</v>
      </c>
      <c r="E103" s="37">
        <f t="shared" si="81"/>
        <v>110100</v>
      </c>
      <c r="F103" s="31">
        <f t="shared" si="81"/>
        <v>109480</v>
      </c>
      <c r="G103" s="103">
        <f t="shared" si="81"/>
        <v>219580</v>
      </c>
      <c r="H103" s="122" t="str">
        <f t="shared" si="67"/>
        <v>○</v>
      </c>
      <c r="I103" s="37">
        <f t="shared" si="81"/>
        <v>180058</v>
      </c>
      <c r="J103" s="31">
        <f t="shared" si="81"/>
        <v>37455</v>
      </c>
      <c r="K103" s="39">
        <f t="shared" si="81"/>
        <v>2067</v>
      </c>
      <c r="L103" s="45">
        <f t="shared" si="81"/>
        <v>80539</v>
      </c>
      <c r="M103" s="43">
        <f t="shared" si="81"/>
        <v>84993</v>
      </c>
      <c r="N103" s="43">
        <f t="shared" si="81"/>
        <v>165532</v>
      </c>
      <c r="O103" s="77">
        <f t="shared" si="71"/>
        <v>57.753135507425021</v>
      </c>
      <c r="P103" s="78">
        <f t="shared" si="68"/>
        <v>56.295732569559789</v>
      </c>
      <c r="Q103" s="85">
        <f t="shared" si="69"/>
        <v>57.017179417935559</v>
      </c>
    </row>
    <row r="104" spans="1:17" x14ac:dyDescent="0.15">
      <c r="A104" s="7" t="s">
        <v>97</v>
      </c>
      <c r="B104" s="31">
        <f t="shared" ref="B104:N104" si="82">SUM(B79:B85)</f>
        <v>163855</v>
      </c>
      <c r="C104" s="31">
        <f t="shared" si="82"/>
        <v>165342</v>
      </c>
      <c r="D104" s="39">
        <f t="shared" si="82"/>
        <v>329197</v>
      </c>
      <c r="E104" s="37">
        <f t="shared" si="82"/>
        <v>93269</v>
      </c>
      <c r="F104" s="31">
        <f t="shared" si="82"/>
        <v>90735</v>
      </c>
      <c r="G104" s="103">
        <f t="shared" si="82"/>
        <v>184004</v>
      </c>
      <c r="H104" s="122" t="str">
        <f t="shared" si="67"/>
        <v>○</v>
      </c>
      <c r="I104" s="37">
        <f t="shared" si="82"/>
        <v>153350</v>
      </c>
      <c r="J104" s="31">
        <f t="shared" si="82"/>
        <v>29834</v>
      </c>
      <c r="K104" s="39">
        <f t="shared" si="82"/>
        <v>820</v>
      </c>
      <c r="L104" s="45">
        <f t="shared" si="82"/>
        <v>70586</v>
      </c>
      <c r="M104" s="43">
        <f t="shared" si="82"/>
        <v>74607</v>
      </c>
      <c r="N104" s="43">
        <f t="shared" si="82"/>
        <v>145193</v>
      </c>
      <c r="O104" s="77">
        <f t="shared" si="71"/>
        <v>56.921668548411709</v>
      </c>
      <c r="P104" s="78">
        <f t="shared" si="68"/>
        <v>54.877163697064269</v>
      </c>
      <c r="Q104" s="85">
        <f t="shared" si="69"/>
        <v>55.894798555272374</v>
      </c>
    </row>
    <row r="105" spans="1:17" x14ac:dyDescent="0.15">
      <c r="A105" s="7"/>
      <c r="B105" s="17"/>
      <c r="C105" s="18"/>
      <c r="D105" s="19"/>
      <c r="E105" s="38"/>
      <c r="F105" s="18"/>
      <c r="G105" s="107"/>
      <c r="H105" s="123"/>
      <c r="I105" s="38"/>
      <c r="J105" s="31"/>
      <c r="K105" s="44"/>
      <c r="L105" s="45"/>
      <c r="M105" s="43"/>
      <c r="N105" s="44"/>
      <c r="O105" s="77"/>
      <c r="P105" s="78"/>
      <c r="Q105" s="85"/>
    </row>
    <row r="106" spans="1:17" x14ac:dyDescent="0.15">
      <c r="A106" s="7" t="s">
        <v>80</v>
      </c>
      <c r="B106" s="31">
        <f t="shared" ref="B106:I106" si="83">SUM(B5:B7)+B9+B13+B31</f>
        <v>380798</v>
      </c>
      <c r="C106" s="31">
        <f t="shared" si="83"/>
        <v>385349</v>
      </c>
      <c r="D106" s="39">
        <f t="shared" si="83"/>
        <v>766147</v>
      </c>
      <c r="E106" s="37">
        <f t="shared" si="83"/>
        <v>218565</v>
      </c>
      <c r="F106" s="31">
        <f t="shared" si="83"/>
        <v>216432</v>
      </c>
      <c r="G106" s="103">
        <f t="shared" si="83"/>
        <v>434997</v>
      </c>
      <c r="H106" s="122" t="str">
        <f>IF(G106=I106+J106+K106,"○","×")</f>
        <v>○</v>
      </c>
      <c r="I106" s="37">
        <f t="shared" si="83"/>
        <v>371458</v>
      </c>
      <c r="J106" s="31">
        <f>SUM(J5:J7)+J9+J13+J31</f>
        <v>60903</v>
      </c>
      <c r="K106" s="39">
        <f>SUM(K5:K7)+K9+K13+K31</f>
        <v>2636</v>
      </c>
      <c r="L106" s="37">
        <f>SUM(L5:L7)+L9+L13+L31</f>
        <v>162233</v>
      </c>
      <c r="M106" s="31">
        <f>SUM(M5:M7)+M9+M13+M31</f>
        <v>168917</v>
      </c>
      <c r="N106" s="31">
        <f>SUM(N5:N7)+N9+N13+N31</f>
        <v>331150</v>
      </c>
      <c r="O106" s="77">
        <f t="shared" si="71"/>
        <v>57.396572460989816</v>
      </c>
      <c r="P106" s="78">
        <f t="shared" si="68"/>
        <v>56.165190515610519</v>
      </c>
      <c r="Q106" s="85">
        <f t="shared" si="69"/>
        <v>56.777224214152113</v>
      </c>
    </row>
    <row r="107" spans="1:17" x14ac:dyDescent="0.15">
      <c r="A107" s="7" t="s">
        <v>81</v>
      </c>
      <c r="B107" s="31">
        <f t="shared" ref="B107:I107" si="84">B18+B21</f>
        <v>193803</v>
      </c>
      <c r="C107" s="31">
        <f t="shared" si="84"/>
        <v>185682</v>
      </c>
      <c r="D107" s="39">
        <f t="shared" si="84"/>
        <v>379485</v>
      </c>
      <c r="E107" s="37">
        <f t="shared" si="84"/>
        <v>108427</v>
      </c>
      <c r="F107" s="31">
        <f t="shared" si="84"/>
        <v>102940</v>
      </c>
      <c r="G107" s="103">
        <f t="shared" si="84"/>
        <v>211367</v>
      </c>
      <c r="H107" s="122" t="str">
        <f>IF(G107=I107+J107+K107,"○","×")</f>
        <v>○</v>
      </c>
      <c r="I107" s="37">
        <f t="shared" si="84"/>
        <v>173489</v>
      </c>
      <c r="J107" s="31">
        <f>J18+J21</f>
        <v>36985</v>
      </c>
      <c r="K107" s="39">
        <f>K18+K21</f>
        <v>893</v>
      </c>
      <c r="L107" s="37">
        <f>L18+L21</f>
        <v>85376</v>
      </c>
      <c r="M107" s="31">
        <f>M18+M21</f>
        <v>82742</v>
      </c>
      <c r="N107" s="31">
        <f>N18+N21</f>
        <v>168118</v>
      </c>
      <c r="O107" s="77">
        <f t="shared" si="71"/>
        <v>55.947018364008812</v>
      </c>
      <c r="P107" s="78">
        <f t="shared" si="68"/>
        <v>55.438868603311043</v>
      </c>
      <c r="Q107" s="85">
        <f t="shared" si="69"/>
        <v>55.698380700159419</v>
      </c>
    </row>
    <row r="108" spans="1:17" x14ac:dyDescent="0.15">
      <c r="A108" s="7" t="s">
        <v>82</v>
      </c>
      <c r="B108" s="31">
        <f t="shared" ref="B108:I108" si="85">B22+B24</f>
        <v>196612</v>
      </c>
      <c r="C108" s="31">
        <f t="shared" si="85"/>
        <v>196191</v>
      </c>
      <c r="D108" s="39">
        <f t="shared" si="85"/>
        <v>392803</v>
      </c>
      <c r="E108" s="37">
        <f t="shared" si="85"/>
        <v>112187</v>
      </c>
      <c r="F108" s="31">
        <f t="shared" si="85"/>
        <v>110527</v>
      </c>
      <c r="G108" s="103">
        <f t="shared" si="85"/>
        <v>222714</v>
      </c>
      <c r="H108" s="122" t="str">
        <f>IF(G108=I108+J108+K108,"○","×")</f>
        <v>○</v>
      </c>
      <c r="I108" s="37">
        <f t="shared" si="85"/>
        <v>185229</v>
      </c>
      <c r="J108" s="31">
        <f>J22+J24</f>
        <v>36309</v>
      </c>
      <c r="K108" s="39">
        <f>K22+K24</f>
        <v>1176</v>
      </c>
      <c r="L108" s="37">
        <f>L22+L24</f>
        <v>84425</v>
      </c>
      <c r="M108" s="31">
        <f>M22+M24</f>
        <v>85664</v>
      </c>
      <c r="N108" s="31">
        <f>N22+N24</f>
        <v>170089</v>
      </c>
      <c r="O108" s="77">
        <f t="shared" si="71"/>
        <v>57.060098061155983</v>
      </c>
      <c r="P108" s="78">
        <f t="shared" si="68"/>
        <v>56.336427257111687</v>
      </c>
      <c r="Q108" s="85">
        <f t="shared" si="69"/>
        <v>56.698650468555492</v>
      </c>
    </row>
    <row r="109" spans="1:17" x14ac:dyDescent="0.15">
      <c r="A109" s="9" t="s">
        <v>83</v>
      </c>
      <c r="B109" s="36">
        <f t="shared" ref="B109:I109" si="86">B28+B79</f>
        <v>160863</v>
      </c>
      <c r="C109" s="36">
        <f t="shared" si="86"/>
        <v>163431</v>
      </c>
      <c r="D109" s="39">
        <f t="shared" si="86"/>
        <v>324294</v>
      </c>
      <c r="E109" s="75">
        <f t="shared" si="86"/>
        <v>92430</v>
      </c>
      <c r="F109" s="36">
        <f t="shared" si="86"/>
        <v>90433</v>
      </c>
      <c r="G109" s="108">
        <f t="shared" si="86"/>
        <v>182863</v>
      </c>
      <c r="H109" s="124" t="str">
        <f>IF(G109=I109+J109+K109,"○","×")</f>
        <v>○</v>
      </c>
      <c r="I109" s="75">
        <f t="shared" si="86"/>
        <v>152810</v>
      </c>
      <c r="J109" s="36">
        <f>J28+J79</f>
        <v>29202</v>
      </c>
      <c r="K109" s="76">
        <f>K28+K79</f>
        <v>851</v>
      </c>
      <c r="L109" s="75">
        <f>L28+L79</f>
        <v>68433</v>
      </c>
      <c r="M109" s="36">
        <f>M28+M79</f>
        <v>72998</v>
      </c>
      <c r="N109" s="36">
        <f>N28+N79</f>
        <v>141431</v>
      </c>
      <c r="O109" s="77">
        <f t="shared" si="71"/>
        <v>57.458831427985302</v>
      </c>
      <c r="P109" s="78">
        <f t="shared" si="68"/>
        <v>55.334055350576087</v>
      </c>
      <c r="Q109" s="85">
        <f t="shared" si="69"/>
        <v>56.388030614195763</v>
      </c>
    </row>
    <row r="110" spans="1:17" x14ac:dyDescent="0.15">
      <c r="A110" s="8" t="s">
        <v>106</v>
      </c>
      <c r="B110" s="32">
        <f t="shared" ref="B110:I110" si="87">B45+B56</f>
        <v>10305</v>
      </c>
      <c r="C110" s="32">
        <f t="shared" si="87"/>
        <v>10887</v>
      </c>
      <c r="D110" s="41">
        <f t="shared" si="87"/>
        <v>21192</v>
      </c>
      <c r="E110" s="40">
        <f t="shared" si="87"/>
        <v>5903</v>
      </c>
      <c r="F110" s="32">
        <f t="shared" si="87"/>
        <v>6089</v>
      </c>
      <c r="G110" s="109">
        <f t="shared" si="87"/>
        <v>11992</v>
      </c>
      <c r="H110" s="125" t="str">
        <f>IF(G110=I110+J110+K110,"○","×")</f>
        <v>○</v>
      </c>
      <c r="I110" s="40">
        <f t="shared" si="87"/>
        <v>10145</v>
      </c>
      <c r="J110" s="32">
        <f>J45+J56</f>
        <v>1692</v>
      </c>
      <c r="K110" s="41">
        <f>K45+K56</f>
        <v>155</v>
      </c>
      <c r="L110" s="40">
        <f>L45+L56</f>
        <v>4402</v>
      </c>
      <c r="M110" s="32">
        <f>M45+M56</f>
        <v>4798</v>
      </c>
      <c r="N110" s="32">
        <f>N45+N56</f>
        <v>9200</v>
      </c>
      <c r="O110" s="80">
        <f t="shared" si="71"/>
        <v>57.282872392042691</v>
      </c>
      <c r="P110" s="81">
        <f t="shared" si="68"/>
        <v>55.929089740056945</v>
      </c>
      <c r="Q110" s="86">
        <f t="shared" si="69"/>
        <v>56.587391468478678</v>
      </c>
    </row>
  </sheetData>
  <protectedRanges>
    <protectedRange sqref="I5:K90" name="範囲3"/>
    <protectedRange sqref="E5:F90" name="範囲2"/>
    <protectedRange sqref="B5:C90" name="範囲1"/>
  </protectedRanges>
  <phoneticPr fontId="1"/>
  <printOptions horizontalCentered="1"/>
  <pageMargins left="0.39370078740157483" right="0.39370078740157483" top="0.39370078740157483" bottom="0.39370078740157483" header="0.15748031496062992" footer="0.51181102362204722"/>
  <pageSetup paperSize="9" scale="80" fitToHeight="2" orientation="landscape" r:id="rId1"/>
  <headerFooter alignWithMargins="0">
    <oddHeader>&amp;R&amp;P／&amp;N</oddHeader>
  </headerFooter>
  <rowBreaks count="2" manualBreakCount="2">
    <brk id="46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国審投票</vt:lpstr>
      <vt:lpstr>国審投票!Print_Area</vt:lpstr>
      <vt:lpstr>国審投票!Print_Titles</vt:lpstr>
      <vt:lpstr>国審投票!qTmpEH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2024-09-09T23:34:55Z</dcterms:created>
  <dcterms:modified xsi:type="dcterms:W3CDTF">2024-09-09T23:35:06Z</dcterms:modified>
</cp:coreProperties>
</file>