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15" windowWidth="5445" windowHeight="4290" activeTab="0"/>
  </bookViews>
  <sheets>
    <sheet name="9外貿コンテナ" sheetId="1" r:id="rId1"/>
  </sheets>
  <externalReferences>
    <externalReference r:id="rId4"/>
  </externalReferences>
  <definedNames>
    <definedName name="_xlnm.Print_Area" localSheetId="0">'9外貿コンテナ'!$A$1:$J$58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<sst xmlns="http://schemas.openxmlformats.org/spreadsheetml/2006/main" count="89" uniqueCount="43">
  <si>
    <t>外貿コンテナ個数は２７，８６３個</t>
  </si>
  <si>
    <t>■外貿航路別実入りコンテナ個数</t>
  </si>
  <si>
    <t>（単位：ＴＥＵ）</t>
  </si>
  <si>
    <t>航路名</t>
  </si>
  <si>
    <t>15年</t>
  </si>
  <si>
    <t>16年</t>
  </si>
  <si>
    <t>17年</t>
  </si>
  <si>
    <t>18年</t>
  </si>
  <si>
    <t>19年</t>
  </si>
  <si>
    <t>韓国航路</t>
  </si>
  <si>
    <t>輸出</t>
  </si>
  <si>
    <t>輸入</t>
  </si>
  <si>
    <t>韓国・東南アジア航路</t>
  </si>
  <si>
    <t>計</t>
  </si>
  <si>
    <t>東南アジア航路</t>
  </si>
  <si>
    <t>タイ航路</t>
  </si>
  <si>
    <t>上海航路</t>
  </si>
  <si>
    <t>合計</t>
  </si>
  <si>
    <t>不定期</t>
  </si>
  <si>
    <t>■輸出貨物主要品種別表</t>
  </si>
  <si>
    <t>　　　　（単位：トン）</t>
  </si>
  <si>
    <t>順位</t>
  </si>
  <si>
    <t>品　　　種</t>
  </si>
  <si>
    <t>増減率％</t>
  </si>
  <si>
    <t>増減数</t>
  </si>
  <si>
    <t>数　　量</t>
  </si>
  <si>
    <t>構成比％</t>
  </si>
  <si>
    <t>染料・塗料・合成樹脂
・その他化学工業品</t>
  </si>
  <si>
    <t>製造食品</t>
  </si>
  <si>
    <t>鋼材</t>
  </si>
  <si>
    <t>化学薬品</t>
  </si>
  <si>
    <t>鉄鋼</t>
  </si>
  <si>
    <t>その他</t>
  </si>
  <si>
    <t>■輸入貨物主要品種別表</t>
  </si>
  <si>
    <t>産業機械</t>
  </si>
  <si>
    <t>石材</t>
  </si>
  <si>
    <t>非金属鉱物</t>
  </si>
  <si>
    <t>19年</t>
  </si>
  <si>
    <t>18年</t>
  </si>
  <si>
    <t>平成19年</t>
  </si>
  <si>
    <t>平成18年</t>
  </si>
  <si>
    <t>（19/18年）</t>
  </si>
  <si>
    <t>（19-18年）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</si>
</sst>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3" xfId="16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38" fontId="0" fillId="0" borderId="13" xfId="16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12" xfId="0" applyFont="1" applyBorder="1" applyAlignment="1">
      <alignment vertical="distributed"/>
    </xf>
    <xf numFmtId="0" fontId="3" fillId="0" borderId="1" xfId="0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distributed"/>
    </xf>
    <xf numFmtId="176" fontId="0" fillId="0" borderId="0" xfId="0" applyNumberForma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4" fillId="0" borderId="3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34" xfId="0" applyNumberFormat="1" applyFont="1" applyBorder="1" applyAlignment="1" quotePrefix="1">
      <alignment horizontal="center" vertical="center" shrinkToFit="1"/>
    </xf>
    <xf numFmtId="176" fontId="6" fillId="0" borderId="34" xfId="0" applyNumberFormat="1" applyFont="1" applyBorder="1" applyAlignment="1">
      <alignment vertical="center"/>
    </xf>
    <xf numFmtId="180" fontId="6" fillId="0" borderId="34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181" fontId="6" fillId="0" borderId="34" xfId="0" applyNumberFormat="1" applyFont="1" applyBorder="1" applyAlignment="1">
      <alignment vertical="center"/>
    </xf>
    <xf numFmtId="0" fontId="1" fillId="0" borderId="36" xfId="0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shrinkToFit="1"/>
    </xf>
    <xf numFmtId="0" fontId="3" fillId="0" borderId="41" xfId="0" applyFont="1" applyBorder="1" applyAlignment="1">
      <alignment horizontal="distributed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44" xfId="0" applyFont="1" applyBorder="1" applyAlignment="1">
      <alignment horizontal="distributed" vertical="center" shrinkToFit="1"/>
    </xf>
    <xf numFmtId="0" fontId="3" fillId="0" borderId="45" xfId="0" applyFont="1" applyBorder="1" applyAlignment="1">
      <alignment horizontal="distributed" vertical="center" shrinkToFit="1"/>
    </xf>
    <xf numFmtId="0" fontId="3" fillId="0" borderId="46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wrapText="1" shrinkToFit="1"/>
    </xf>
    <xf numFmtId="0" fontId="3" fillId="0" borderId="14" xfId="0" applyFont="1" applyBorder="1" applyAlignment="1">
      <alignment horizontal="distributed" vertical="center" wrapText="1" shrinkToFit="1"/>
    </xf>
    <xf numFmtId="0" fontId="0" fillId="0" borderId="36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shrinkToFit="1"/>
    </xf>
    <xf numFmtId="0" fontId="0" fillId="0" borderId="36" xfId="0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85725</xdr:rowOff>
    </xdr:from>
    <xdr:to>
      <xdr:col>6</xdr:col>
      <xdr:colOff>790575</xdr:colOff>
      <xdr:row>37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143500"/>
          <a:ext cx="34385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38100</xdr:rowOff>
    </xdr:from>
    <xdr:to>
      <xdr:col>10</xdr:col>
      <xdr:colOff>238125</xdr:colOff>
      <xdr:row>36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5095875"/>
          <a:ext cx="33528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9&#25968;&#23383;&#12391;&#12415;&#12427;&#21315;&#33865;&#28207;&#12539;&#26408;&#26356;&#27941;&#28207;\19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P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3.125" style="0" customWidth="1"/>
    <col min="4" max="4" width="9.25390625" style="0" customWidth="1"/>
    <col min="5" max="5" width="5.625" style="0" customWidth="1"/>
    <col min="6" max="11" width="13.625" style="0" customWidth="1"/>
    <col min="12" max="13" width="3.125" style="0" customWidth="1"/>
    <col min="14" max="14" width="19.50390625" style="0" customWidth="1"/>
  </cols>
  <sheetData>
    <row r="1" spans="2:4" ht="24.75" customHeight="1">
      <c r="B1" s="1" t="s">
        <v>0</v>
      </c>
      <c r="D1" s="1"/>
    </row>
    <row r="2" ht="10.5" customHeight="1"/>
    <row r="3" spans="2:10" ht="16.5" customHeight="1" thickBot="1">
      <c r="B3" s="2" t="s">
        <v>1</v>
      </c>
      <c r="D3" s="3"/>
      <c r="E3" s="3"/>
      <c r="F3" s="3"/>
      <c r="G3" s="3"/>
      <c r="I3" s="3"/>
      <c r="J3" s="4" t="s">
        <v>2</v>
      </c>
    </row>
    <row r="4" spans="2:15" ht="15.75" customHeight="1" thickBot="1">
      <c r="B4" s="89" t="s">
        <v>3</v>
      </c>
      <c r="C4" s="90"/>
      <c r="D4" s="90"/>
      <c r="E4" s="6"/>
      <c r="F4" s="7" t="s">
        <v>4</v>
      </c>
      <c r="G4" s="8" t="s">
        <v>5</v>
      </c>
      <c r="H4" s="8" t="s">
        <v>6</v>
      </c>
      <c r="I4" s="9" t="s">
        <v>7</v>
      </c>
      <c r="J4" s="10" t="s">
        <v>8</v>
      </c>
      <c r="N4" s="5" t="s">
        <v>3</v>
      </c>
      <c r="O4" s="11" t="s">
        <v>8</v>
      </c>
    </row>
    <row r="5" spans="2:15" ht="15.75" customHeight="1" thickBot="1">
      <c r="B5" s="80" t="s">
        <v>9</v>
      </c>
      <c r="C5" s="81"/>
      <c r="D5" s="82"/>
      <c r="E5" s="12" t="s">
        <v>10</v>
      </c>
      <c r="F5" s="13">
        <v>1939</v>
      </c>
      <c r="G5" s="14">
        <v>2494</v>
      </c>
      <c r="H5" s="14">
        <v>2626</v>
      </c>
      <c r="I5" s="15">
        <v>2382</v>
      </c>
      <c r="J5" s="16">
        <v>1982</v>
      </c>
      <c r="N5" s="17" t="s">
        <v>9</v>
      </c>
      <c r="O5" s="18">
        <f>+J7</f>
        <v>4747</v>
      </c>
    </row>
    <row r="6" spans="2:15" ht="15.75" customHeight="1" thickBot="1">
      <c r="B6" s="83"/>
      <c r="C6" s="84"/>
      <c r="D6" s="85"/>
      <c r="E6" s="19" t="s">
        <v>11</v>
      </c>
      <c r="F6" s="20">
        <v>2776</v>
      </c>
      <c r="G6" s="21">
        <v>3320</v>
      </c>
      <c r="H6" s="21">
        <v>2961</v>
      </c>
      <c r="I6" s="22">
        <v>2980</v>
      </c>
      <c r="J6" s="23">
        <v>2765</v>
      </c>
      <c r="N6" s="24" t="s">
        <v>12</v>
      </c>
      <c r="O6" s="25">
        <f>+J10</f>
        <v>6717</v>
      </c>
    </row>
    <row r="7" spans="2:15" ht="15.75" customHeight="1" thickBot="1">
      <c r="B7" s="86"/>
      <c r="C7" s="87"/>
      <c r="D7" s="88"/>
      <c r="E7" s="26" t="s">
        <v>13</v>
      </c>
      <c r="F7" s="27">
        <f>SUM(F5:F6)</f>
        <v>4715</v>
      </c>
      <c r="G7" s="28">
        <f>SUM(G5:G6)</f>
        <v>5814</v>
      </c>
      <c r="H7" s="28">
        <f>SUM(H5:H6)</f>
        <v>5587</v>
      </c>
      <c r="I7" s="29">
        <f>SUM(I5:I6)</f>
        <v>5362</v>
      </c>
      <c r="J7" s="30">
        <f>SUM(J5:J6)</f>
        <v>4747</v>
      </c>
      <c r="N7" s="24" t="s">
        <v>14</v>
      </c>
      <c r="O7" s="18">
        <f>+J13</f>
        <v>2625</v>
      </c>
    </row>
    <row r="8" spans="2:15" ht="15.75" customHeight="1" thickBot="1">
      <c r="B8" s="91" t="s">
        <v>12</v>
      </c>
      <c r="C8" s="92"/>
      <c r="D8" s="93"/>
      <c r="E8" s="12" t="s">
        <v>10</v>
      </c>
      <c r="F8" s="13">
        <v>2671</v>
      </c>
      <c r="G8" s="14">
        <v>3958</v>
      </c>
      <c r="H8" s="14">
        <v>3044</v>
      </c>
      <c r="I8" s="15">
        <v>2746</v>
      </c>
      <c r="J8" s="16">
        <v>2630</v>
      </c>
      <c r="N8" s="17" t="s">
        <v>15</v>
      </c>
      <c r="O8" s="18">
        <f>+J16</f>
        <v>12653</v>
      </c>
    </row>
    <row r="9" spans="2:15" ht="15.75" customHeight="1" thickBot="1">
      <c r="B9" s="94"/>
      <c r="C9" s="95"/>
      <c r="D9" s="96"/>
      <c r="E9" s="19" t="s">
        <v>11</v>
      </c>
      <c r="F9" s="20">
        <v>4250</v>
      </c>
      <c r="G9" s="21">
        <v>4299</v>
      </c>
      <c r="H9" s="21">
        <v>3522</v>
      </c>
      <c r="I9" s="22">
        <v>4012</v>
      </c>
      <c r="J9" s="23">
        <v>4087</v>
      </c>
      <c r="N9" s="31" t="s">
        <v>16</v>
      </c>
      <c r="O9" s="25">
        <f>+O10-O5-O6-O7-O8</f>
        <v>1121</v>
      </c>
    </row>
    <row r="10" spans="2:15" ht="15.75" customHeight="1" thickBot="1">
      <c r="B10" s="97"/>
      <c r="C10" s="98"/>
      <c r="D10" s="99"/>
      <c r="E10" s="26" t="s">
        <v>13</v>
      </c>
      <c r="F10" s="27">
        <f>SUM(F8:F9)</f>
        <v>6921</v>
      </c>
      <c r="G10" s="28">
        <f>SUM(G8:G9)</f>
        <v>8257</v>
      </c>
      <c r="H10" s="28">
        <f>SUM(H8:H9)</f>
        <v>6566</v>
      </c>
      <c r="I10" s="29">
        <f>SUM(I8:I9)</f>
        <v>6758</v>
      </c>
      <c r="J10" s="30">
        <f>SUM(J8:J9)</f>
        <v>6717</v>
      </c>
      <c r="N10" s="32" t="s">
        <v>17</v>
      </c>
      <c r="O10" s="33">
        <f>+J25</f>
        <v>27863</v>
      </c>
    </row>
    <row r="11" spans="2:10" ht="15.75" customHeight="1">
      <c r="B11" s="91" t="s">
        <v>14</v>
      </c>
      <c r="C11" s="92"/>
      <c r="D11" s="93"/>
      <c r="E11" s="12" t="s">
        <v>10</v>
      </c>
      <c r="F11" s="13">
        <v>12277</v>
      </c>
      <c r="G11" s="14">
        <v>11774</v>
      </c>
      <c r="H11" s="14">
        <v>9103</v>
      </c>
      <c r="I11" s="15">
        <v>9304</v>
      </c>
      <c r="J11" s="16">
        <v>1494</v>
      </c>
    </row>
    <row r="12" spans="2:16" ht="15.75" customHeight="1">
      <c r="B12" s="94"/>
      <c r="C12" s="95"/>
      <c r="D12" s="96"/>
      <c r="E12" s="19" t="s">
        <v>11</v>
      </c>
      <c r="F12" s="20">
        <v>7500</v>
      </c>
      <c r="G12" s="21">
        <v>8728</v>
      </c>
      <c r="H12" s="21">
        <v>10368</v>
      </c>
      <c r="I12" s="22">
        <v>8853</v>
      </c>
      <c r="J12" s="23">
        <v>1131</v>
      </c>
      <c r="M12" s="34"/>
      <c r="N12" s="35"/>
      <c r="O12" s="36"/>
      <c r="P12" s="34"/>
    </row>
    <row r="13" spans="2:16" ht="15.75" customHeight="1" thickBot="1">
      <c r="B13" s="97"/>
      <c r="C13" s="98"/>
      <c r="D13" s="99"/>
      <c r="E13" s="26" t="s">
        <v>13</v>
      </c>
      <c r="F13" s="27">
        <f>SUM(F11:F12)</f>
        <v>19777</v>
      </c>
      <c r="G13" s="28">
        <f>SUM(G11:G12)</f>
        <v>20502</v>
      </c>
      <c r="H13" s="28">
        <f>SUM(H11:H12)</f>
        <v>19471</v>
      </c>
      <c r="I13" s="29">
        <f>SUM(I11:I12)</f>
        <v>18157</v>
      </c>
      <c r="J13" s="30">
        <f>SUM(J11:J12)</f>
        <v>2625</v>
      </c>
      <c r="M13" s="34"/>
      <c r="N13" s="35"/>
      <c r="O13" s="36"/>
      <c r="P13" s="34"/>
    </row>
    <row r="14" spans="2:16" ht="15.75" customHeight="1">
      <c r="B14" s="80" t="s">
        <v>15</v>
      </c>
      <c r="C14" s="81"/>
      <c r="D14" s="82"/>
      <c r="E14" s="12" t="s">
        <v>10</v>
      </c>
      <c r="F14" s="13">
        <v>5927</v>
      </c>
      <c r="G14" s="14">
        <v>4567</v>
      </c>
      <c r="H14" s="14">
        <v>5332</v>
      </c>
      <c r="I14" s="15">
        <v>6561</v>
      </c>
      <c r="J14" s="16">
        <v>7459</v>
      </c>
      <c r="M14" s="34"/>
      <c r="N14" s="34"/>
      <c r="O14" s="34"/>
      <c r="P14" s="34"/>
    </row>
    <row r="15" spans="2:16" ht="15.75" customHeight="1">
      <c r="B15" s="83"/>
      <c r="C15" s="84"/>
      <c r="D15" s="85"/>
      <c r="E15" s="19" t="s">
        <v>11</v>
      </c>
      <c r="F15" s="20">
        <v>4194</v>
      </c>
      <c r="G15" s="21">
        <v>5218</v>
      </c>
      <c r="H15" s="21">
        <v>4778</v>
      </c>
      <c r="I15" s="22">
        <v>4084</v>
      </c>
      <c r="J15" s="23">
        <v>5194</v>
      </c>
      <c r="M15" s="34"/>
      <c r="N15" s="37"/>
      <c r="O15" s="36"/>
      <c r="P15" s="34"/>
    </row>
    <row r="16" spans="2:16" ht="15.75" customHeight="1" thickBot="1">
      <c r="B16" s="86"/>
      <c r="C16" s="87"/>
      <c r="D16" s="88"/>
      <c r="E16" s="26" t="s">
        <v>13</v>
      </c>
      <c r="F16" s="27">
        <f>SUM(F14:F15)</f>
        <v>10121</v>
      </c>
      <c r="G16" s="28">
        <f>SUM(G14:G15)</f>
        <v>9785</v>
      </c>
      <c r="H16" s="28">
        <f>SUM(H14:H15)</f>
        <v>10110</v>
      </c>
      <c r="I16" s="29">
        <f>SUM(I14:I15)</f>
        <v>10645</v>
      </c>
      <c r="J16" s="30">
        <f>SUM(J14:J15)</f>
        <v>12653</v>
      </c>
      <c r="M16" s="34"/>
      <c r="N16" s="37"/>
      <c r="O16" s="36"/>
      <c r="P16" s="34"/>
    </row>
    <row r="17" spans="2:16" ht="15.75" customHeight="1">
      <c r="B17" s="80" t="s">
        <v>16</v>
      </c>
      <c r="C17" s="81"/>
      <c r="D17" s="82"/>
      <c r="E17" s="12" t="s">
        <v>10</v>
      </c>
      <c r="F17" s="13">
        <v>854</v>
      </c>
      <c r="G17" s="14">
        <v>312</v>
      </c>
      <c r="H17" s="14">
        <v>0</v>
      </c>
      <c r="I17" s="15">
        <v>6</v>
      </c>
      <c r="J17" s="15">
        <v>361</v>
      </c>
      <c r="M17" s="34"/>
      <c r="N17" s="34"/>
      <c r="O17" s="34"/>
      <c r="P17" s="34"/>
    </row>
    <row r="18" spans="2:16" ht="15.75" customHeight="1">
      <c r="B18" s="83"/>
      <c r="C18" s="84"/>
      <c r="D18" s="85"/>
      <c r="E18" s="19" t="s">
        <v>11</v>
      </c>
      <c r="F18" s="20">
        <v>262</v>
      </c>
      <c r="G18" s="21">
        <v>141</v>
      </c>
      <c r="H18" s="21">
        <v>44</v>
      </c>
      <c r="I18" s="22">
        <v>2</v>
      </c>
      <c r="J18" s="22">
        <v>760</v>
      </c>
      <c r="M18" s="34"/>
      <c r="N18" s="38"/>
      <c r="O18" s="39"/>
      <c r="P18" s="34"/>
    </row>
    <row r="19" spans="2:16" ht="15.75" customHeight="1" thickBot="1">
      <c r="B19" s="86"/>
      <c r="C19" s="87"/>
      <c r="D19" s="88"/>
      <c r="E19" s="26" t="s">
        <v>13</v>
      </c>
      <c r="F19" s="27">
        <f>SUM(F17:F18)</f>
        <v>1116</v>
      </c>
      <c r="G19" s="28">
        <f>SUM(G17:G18)</f>
        <v>453</v>
      </c>
      <c r="H19" s="28">
        <f>SUM(H17:H18)</f>
        <v>44</v>
      </c>
      <c r="I19" s="29">
        <f>SUM(I17:I18)</f>
        <v>8</v>
      </c>
      <c r="J19" s="29">
        <f>SUM(J17:J18)</f>
        <v>1121</v>
      </c>
      <c r="M19" s="34"/>
      <c r="N19" s="38"/>
      <c r="O19" s="39"/>
      <c r="P19" s="34"/>
    </row>
    <row r="20" spans="2:16" ht="15.75" customHeight="1">
      <c r="B20" s="80" t="s">
        <v>18</v>
      </c>
      <c r="C20" s="81"/>
      <c r="D20" s="82"/>
      <c r="E20" s="40" t="s">
        <v>10</v>
      </c>
      <c r="F20" s="36">
        <v>0</v>
      </c>
      <c r="G20" s="41">
        <v>0</v>
      </c>
      <c r="H20" s="41">
        <v>0</v>
      </c>
      <c r="I20" s="42">
        <v>0</v>
      </c>
      <c r="J20" s="43">
        <v>0</v>
      </c>
      <c r="M20" s="34"/>
      <c r="N20" s="34"/>
      <c r="O20" s="34"/>
      <c r="P20" s="34"/>
    </row>
    <row r="21" spans="2:16" ht="15.75" customHeight="1">
      <c r="B21" s="83"/>
      <c r="C21" s="84"/>
      <c r="D21" s="85"/>
      <c r="E21" s="19" t="s">
        <v>11</v>
      </c>
      <c r="F21" s="20">
        <v>0</v>
      </c>
      <c r="G21" s="21">
        <v>0</v>
      </c>
      <c r="H21" s="21">
        <v>0</v>
      </c>
      <c r="I21" s="22">
        <v>148</v>
      </c>
      <c r="J21" s="23">
        <v>0</v>
      </c>
      <c r="M21" s="34"/>
      <c r="N21" s="37"/>
      <c r="O21" s="36"/>
      <c r="P21" s="34"/>
    </row>
    <row r="22" spans="2:16" ht="15.75" customHeight="1" thickBot="1">
      <c r="B22" s="86"/>
      <c r="C22" s="87"/>
      <c r="D22" s="88"/>
      <c r="E22" s="44" t="s">
        <v>13</v>
      </c>
      <c r="F22" s="45">
        <f>+F20+F21</f>
        <v>0</v>
      </c>
      <c r="G22" s="45">
        <f>+G20+G21</f>
        <v>0</v>
      </c>
      <c r="H22" s="36">
        <f>+H20+H21</f>
        <v>0</v>
      </c>
      <c r="I22" s="29">
        <f>+I20+I21</f>
        <v>148</v>
      </c>
      <c r="J22" s="46">
        <f>+J20+J21</f>
        <v>0</v>
      </c>
      <c r="M22" s="34"/>
      <c r="N22" s="37"/>
      <c r="O22" s="36"/>
      <c r="P22" s="34"/>
    </row>
    <row r="23" spans="2:16" ht="15.75" customHeight="1">
      <c r="B23" s="80" t="s">
        <v>17</v>
      </c>
      <c r="C23" s="81"/>
      <c r="D23" s="82"/>
      <c r="E23" s="47" t="s">
        <v>10</v>
      </c>
      <c r="F23" s="13">
        <v>23668</v>
      </c>
      <c r="G23" s="14">
        <f>+G5+G8+G11+G14+G17</f>
        <v>23105</v>
      </c>
      <c r="H23" s="14">
        <f>+H5+H8+H11+H14+H17</f>
        <v>20105</v>
      </c>
      <c r="I23" s="48">
        <f aca="true" t="shared" si="0" ref="I23:J25">+I5+I8+I11+I14+I17+I20</f>
        <v>20999</v>
      </c>
      <c r="J23" s="49">
        <f t="shared" si="0"/>
        <v>13926</v>
      </c>
      <c r="M23" s="34"/>
      <c r="N23" s="34"/>
      <c r="O23" s="34"/>
      <c r="P23" s="34"/>
    </row>
    <row r="24" spans="2:10" ht="15.75" customHeight="1">
      <c r="B24" s="83"/>
      <c r="C24" s="84"/>
      <c r="D24" s="85"/>
      <c r="E24" s="50" t="s">
        <v>11</v>
      </c>
      <c r="F24" s="20">
        <v>18982</v>
      </c>
      <c r="G24" s="51">
        <f>+G6+G9+G12+G15+G18</f>
        <v>21706</v>
      </c>
      <c r="H24" s="51">
        <f>+H6+H9+H12+H15+H18</f>
        <v>21673</v>
      </c>
      <c r="I24" s="22">
        <f t="shared" si="0"/>
        <v>20079</v>
      </c>
      <c r="J24" s="52">
        <f t="shared" si="0"/>
        <v>13937</v>
      </c>
    </row>
    <row r="25" spans="2:10" ht="15.75" customHeight="1" thickBot="1">
      <c r="B25" s="86"/>
      <c r="C25" s="87"/>
      <c r="D25" s="88"/>
      <c r="E25" s="53" t="s">
        <v>13</v>
      </c>
      <c r="F25" s="27">
        <f>F7+F19+F10+F13+F16</f>
        <v>42650</v>
      </c>
      <c r="G25" s="28">
        <f>G7+G19+G10+G13+G16</f>
        <v>44811</v>
      </c>
      <c r="H25" s="28">
        <f>H7+H19+H10+H13+H16</f>
        <v>41778</v>
      </c>
      <c r="I25" s="54">
        <f t="shared" si="0"/>
        <v>41078</v>
      </c>
      <c r="J25" s="55">
        <f t="shared" si="0"/>
        <v>27863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spans="2:10" ht="16.5" customHeight="1">
      <c r="B38" s="56" t="s">
        <v>19</v>
      </c>
      <c r="D38" s="56"/>
      <c r="E38" s="57"/>
      <c r="F38" s="57"/>
      <c r="G38" s="56"/>
      <c r="H38" s="56"/>
      <c r="I38" s="56"/>
      <c r="J38" s="58" t="s">
        <v>20</v>
      </c>
    </row>
    <row r="39" spans="2:11" ht="16.5" customHeight="1">
      <c r="B39" s="75" t="s">
        <v>21</v>
      </c>
      <c r="C39" s="75"/>
      <c r="D39" s="76" t="s">
        <v>22</v>
      </c>
      <c r="E39" s="77"/>
      <c r="F39" s="100" t="s">
        <v>39</v>
      </c>
      <c r="G39" s="101"/>
      <c r="H39" s="59" t="s">
        <v>40</v>
      </c>
      <c r="I39" s="60" t="s">
        <v>23</v>
      </c>
      <c r="J39" s="61" t="s">
        <v>24</v>
      </c>
      <c r="K39" s="62"/>
    </row>
    <row r="40" spans="2:11" ht="16.5" customHeight="1">
      <c r="B40" s="63" t="s">
        <v>37</v>
      </c>
      <c r="C40" s="63" t="s">
        <v>38</v>
      </c>
      <c r="D40" s="78"/>
      <c r="E40" s="79"/>
      <c r="F40" s="64" t="s">
        <v>25</v>
      </c>
      <c r="G40" s="63" t="s">
        <v>26</v>
      </c>
      <c r="H40" s="59" t="s">
        <v>25</v>
      </c>
      <c r="I40" s="65" t="s">
        <v>41</v>
      </c>
      <c r="J40" s="65" t="s">
        <v>42</v>
      </c>
      <c r="K40" s="62"/>
    </row>
    <row r="41" spans="2:11" ht="16.5" customHeight="1">
      <c r="B41" s="66">
        <v>1</v>
      </c>
      <c r="C41" s="66">
        <v>1</v>
      </c>
      <c r="D41" s="102" t="s">
        <v>27</v>
      </c>
      <c r="E41" s="72"/>
      <c r="F41" s="67">
        <v>136818</v>
      </c>
      <c r="G41" s="68">
        <f>F41/F$47*100</f>
        <v>64.89678594467424</v>
      </c>
      <c r="H41" s="67">
        <v>214701</v>
      </c>
      <c r="I41" s="68">
        <f aca="true" t="shared" si="1" ref="I41:I47">(F41/H41-1)*100</f>
        <v>-36.27509885841239</v>
      </c>
      <c r="J41" s="67">
        <f aca="true" t="shared" si="2" ref="J41:J47">F41-H41</f>
        <v>-77883</v>
      </c>
      <c r="K41" s="62"/>
    </row>
    <row r="42" spans="2:11" ht="16.5" customHeight="1">
      <c r="B42" s="66">
        <v>2</v>
      </c>
      <c r="C42" s="66">
        <v>3</v>
      </c>
      <c r="D42" s="103" t="s">
        <v>28</v>
      </c>
      <c r="E42" s="104"/>
      <c r="F42" s="67">
        <v>20527</v>
      </c>
      <c r="G42" s="68">
        <f>F42/F$47*100</f>
        <v>9.736557507684134</v>
      </c>
      <c r="H42" s="67">
        <v>24417</v>
      </c>
      <c r="I42" s="68">
        <f t="shared" si="1"/>
        <v>-15.931523119138301</v>
      </c>
      <c r="J42" s="67">
        <f t="shared" si="2"/>
        <v>-3890</v>
      </c>
      <c r="K42" s="62"/>
    </row>
    <row r="43" spans="2:11" ht="16.5" customHeight="1">
      <c r="B43" s="66">
        <v>3</v>
      </c>
      <c r="C43" s="66">
        <v>12</v>
      </c>
      <c r="D43" s="105" t="s">
        <v>29</v>
      </c>
      <c r="E43" s="106"/>
      <c r="F43" s="67">
        <v>15529</v>
      </c>
      <c r="G43" s="68">
        <f>F43/F$47*100</f>
        <v>7.365859674420369</v>
      </c>
      <c r="H43" s="67">
        <v>879</v>
      </c>
      <c r="I43" s="68">
        <f t="shared" si="1"/>
        <v>1666.6666666666667</v>
      </c>
      <c r="J43" s="67">
        <f t="shared" si="2"/>
        <v>14650</v>
      </c>
      <c r="K43" s="62"/>
    </row>
    <row r="44" spans="2:11" ht="16.5" customHeight="1">
      <c r="B44" s="66">
        <v>4</v>
      </c>
      <c r="C44" s="66">
        <v>2</v>
      </c>
      <c r="D44" s="107" t="s">
        <v>30</v>
      </c>
      <c r="E44" s="106"/>
      <c r="F44" s="67">
        <v>13100</v>
      </c>
      <c r="G44" s="68">
        <f>F44/F$47*100</f>
        <v>6.213713808674534</v>
      </c>
      <c r="H44" s="67">
        <v>34385</v>
      </c>
      <c r="I44" s="68">
        <f t="shared" si="1"/>
        <v>-61.90199214773884</v>
      </c>
      <c r="J44" s="67">
        <f t="shared" si="2"/>
        <v>-21285</v>
      </c>
      <c r="K44" s="62"/>
    </row>
    <row r="45" spans="2:11" ht="16.5" customHeight="1">
      <c r="B45" s="66">
        <v>5</v>
      </c>
      <c r="C45" s="66">
        <v>4</v>
      </c>
      <c r="D45" s="107" t="s">
        <v>31</v>
      </c>
      <c r="E45" s="106"/>
      <c r="F45" s="67">
        <v>8907</v>
      </c>
      <c r="G45" s="68">
        <f>F45/F$47*100</f>
        <v>4.224851060600312</v>
      </c>
      <c r="H45" s="67">
        <v>7464</v>
      </c>
      <c r="I45" s="68">
        <f t="shared" si="1"/>
        <v>19.332797427652725</v>
      </c>
      <c r="J45" s="67">
        <f t="shared" si="2"/>
        <v>1443</v>
      </c>
      <c r="K45" s="62"/>
    </row>
    <row r="46" spans="2:11" ht="16.5" customHeight="1">
      <c r="B46" s="69"/>
      <c r="C46" s="70"/>
      <c r="D46" s="108" t="s">
        <v>32</v>
      </c>
      <c r="E46" s="106"/>
      <c r="F46" s="67">
        <f>F47-SUM(F41:F45)</f>
        <v>15943</v>
      </c>
      <c r="G46" s="71">
        <f>F46/F47*100</f>
        <v>7.56223200394642</v>
      </c>
      <c r="H46" s="67">
        <f>H47-SUM(H41:H45)</f>
        <v>23151</v>
      </c>
      <c r="I46" s="68">
        <f t="shared" si="1"/>
        <v>-31.134724201978315</v>
      </c>
      <c r="J46" s="67">
        <f t="shared" si="2"/>
        <v>-7208</v>
      </c>
      <c r="K46" s="62"/>
    </row>
    <row r="47" spans="2:11" ht="16.5" customHeight="1">
      <c r="B47" s="69"/>
      <c r="C47" s="70"/>
      <c r="D47" s="108" t="s">
        <v>17</v>
      </c>
      <c r="E47" s="106"/>
      <c r="F47" s="67">
        <v>210824</v>
      </c>
      <c r="G47" s="71">
        <f>SUM(G41:G46)</f>
        <v>100.00000000000001</v>
      </c>
      <c r="H47" s="67">
        <v>304997</v>
      </c>
      <c r="I47" s="68">
        <f t="shared" si="1"/>
        <v>-30.876697147840805</v>
      </c>
      <c r="J47" s="67">
        <f t="shared" si="2"/>
        <v>-94173</v>
      </c>
      <c r="K47" s="62"/>
    </row>
    <row r="48" ht="16.5" customHeight="1"/>
    <row r="49" spans="2:10" ht="16.5" customHeight="1">
      <c r="B49" s="56" t="s">
        <v>33</v>
      </c>
      <c r="D49" s="56"/>
      <c r="E49" s="57"/>
      <c r="F49" s="57"/>
      <c r="G49" s="56"/>
      <c r="H49" s="56"/>
      <c r="I49" s="56"/>
      <c r="J49" s="58" t="s">
        <v>20</v>
      </c>
    </row>
    <row r="50" spans="2:10" ht="16.5" customHeight="1">
      <c r="B50" s="75" t="s">
        <v>21</v>
      </c>
      <c r="C50" s="75"/>
      <c r="D50" s="76" t="s">
        <v>22</v>
      </c>
      <c r="E50" s="77"/>
      <c r="F50" s="100" t="s">
        <v>39</v>
      </c>
      <c r="G50" s="101"/>
      <c r="H50" s="59" t="s">
        <v>40</v>
      </c>
      <c r="I50" s="60" t="s">
        <v>23</v>
      </c>
      <c r="J50" s="61" t="s">
        <v>24</v>
      </c>
    </row>
    <row r="51" spans="2:10" ht="16.5" customHeight="1">
      <c r="B51" s="63" t="s">
        <v>37</v>
      </c>
      <c r="C51" s="63" t="s">
        <v>38</v>
      </c>
      <c r="D51" s="78"/>
      <c r="E51" s="79"/>
      <c r="F51" s="64" t="s">
        <v>25</v>
      </c>
      <c r="G51" s="63" t="s">
        <v>26</v>
      </c>
      <c r="H51" s="59" t="s">
        <v>25</v>
      </c>
      <c r="I51" s="65" t="s">
        <v>41</v>
      </c>
      <c r="J51" s="65" t="s">
        <v>42</v>
      </c>
    </row>
    <row r="52" spans="2:10" ht="16.5" customHeight="1">
      <c r="B52" s="66">
        <v>1</v>
      </c>
      <c r="C52" s="66">
        <v>1</v>
      </c>
      <c r="D52" s="102" t="s">
        <v>27</v>
      </c>
      <c r="E52" s="72"/>
      <c r="F52" s="67">
        <v>36076</v>
      </c>
      <c r="G52" s="68">
        <f aca="true" t="shared" si="3" ref="G52:G57">F52/F$58*100</f>
        <v>21.099790616336605</v>
      </c>
      <c r="H52" s="67">
        <v>96396</v>
      </c>
      <c r="I52" s="68">
        <f aca="true" t="shared" si="4" ref="I52:I58">(F52/H52-1)*100</f>
        <v>-62.57521058965102</v>
      </c>
      <c r="J52" s="67">
        <f aca="true" t="shared" si="5" ref="J52:J58">F52-H52</f>
        <v>-60320</v>
      </c>
    </row>
    <row r="53" spans="2:10" ht="16.5" customHeight="1">
      <c r="B53" s="66">
        <v>2</v>
      </c>
      <c r="C53" s="66">
        <v>2</v>
      </c>
      <c r="D53" s="107" t="s">
        <v>30</v>
      </c>
      <c r="E53" s="106"/>
      <c r="F53" s="67">
        <v>16229</v>
      </c>
      <c r="G53" s="68">
        <f t="shared" si="3"/>
        <v>9.491864450397127</v>
      </c>
      <c r="H53" s="67">
        <v>37285</v>
      </c>
      <c r="I53" s="68">
        <f t="shared" si="4"/>
        <v>-56.473112511733945</v>
      </c>
      <c r="J53" s="67">
        <f t="shared" si="5"/>
        <v>-21056</v>
      </c>
    </row>
    <row r="54" spans="2:10" ht="16.5" customHeight="1">
      <c r="B54" s="66">
        <v>3</v>
      </c>
      <c r="C54" s="66">
        <v>3</v>
      </c>
      <c r="D54" s="107" t="s">
        <v>34</v>
      </c>
      <c r="E54" s="106"/>
      <c r="F54" s="67">
        <v>15701</v>
      </c>
      <c r="G54" s="68">
        <f t="shared" si="3"/>
        <v>9.18305279041748</v>
      </c>
      <c r="H54" s="67">
        <v>19071</v>
      </c>
      <c r="I54" s="68">
        <f t="shared" si="4"/>
        <v>-17.670809081852024</v>
      </c>
      <c r="J54" s="67">
        <f>F54-H54</f>
        <v>-3370</v>
      </c>
    </row>
    <row r="55" spans="2:10" ht="16.5" customHeight="1">
      <c r="B55" s="66">
        <v>4</v>
      </c>
      <c r="C55" s="66">
        <v>7</v>
      </c>
      <c r="D55" s="105" t="s">
        <v>35</v>
      </c>
      <c r="E55" s="109"/>
      <c r="F55" s="67">
        <v>15012</v>
      </c>
      <c r="G55" s="68">
        <f t="shared" si="3"/>
        <v>8.780076968966767</v>
      </c>
      <c r="H55" s="67">
        <v>17276</v>
      </c>
      <c r="I55" s="68">
        <f t="shared" si="4"/>
        <v>-13.1048853901366</v>
      </c>
      <c r="J55" s="67">
        <f t="shared" si="5"/>
        <v>-2264</v>
      </c>
    </row>
    <row r="56" spans="2:10" ht="16.5" customHeight="1">
      <c r="B56" s="66">
        <v>5</v>
      </c>
      <c r="C56" s="66">
        <v>4</v>
      </c>
      <c r="D56" s="105" t="s">
        <v>36</v>
      </c>
      <c r="E56" s="109"/>
      <c r="F56" s="67">
        <v>14942</v>
      </c>
      <c r="G56" s="68">
        <f t="shared" si="3"/>
        <v>8.739136029196738</v>
      </c>
      <c r="H56" s="67">
        <v>16081</v>
      </c>
      <c r="I56" s="68">
        <f t="shared" si="4"/>
        <v>-7.082892854921963</v>
      </c>
      <c r="J56" s="67">
        <f t="shared" si="5"/>
        <v>-1139</v>
      </c>
    </row>
    <row r="57" spans="2:10" ht="16.5" customHeight="1">
      <c r="B57" s="69"/>
      <c r="C57" s="70"/>
      <c r="D57" s="108" t="s">
        <v>32</v>
      </c>
      <c r="E57" s="106"/>
      <c r="F57" s="67">
        <f>F58-SUM(F52:F56)</f>
        <v>73018</v>
      </c>
      <c r="G57" s="68">
        <f t="shared" si="3"/>
        <v>42.70607914468528</v>
      </c>
      <c r="H57" s="67">
        <f>H58-SUM(H52:H56)</f>
        <v>80732</v>
      </c>
      <c r="I57" s="68">
        <f t="shared" si="4"/>
        <v>-9.555071099440127</v>
      </c>
      <c r="J57" s="67">
        <f t="shared" si="5"/>
        <v>-7714</v>
      </c>
    </row>
    <row r="58" spans="2:10" ht="16.5" customHeight="1">
      <c r="B58" s="69"/>
      <c r="C58" s="70"/>
      <c r="D58" s="108" t="s">
        <v>17</v>
      </c>
      <c r="E58" s="106"/>
      <c r="F58" s="67">
        <v>170978</v>
      </c>
      <c r="G58" s="71">
        <f>SUM(G52:G57)</f>
        <v>100</v>
      </c>
      <c r="H58" s="67">
        <v>266841</v>
      </c>
      <c r="I58" s="68">
        <f t="shared" si="4"/>
        <v>-35.9251389404177</v>
      </c>
      <c r="J58" s="67">
        <f t="shared" si="5"/>
        <v>-95863</v>
      </c>
    </row>
    <row r="59" ht="16.5" customHeight="1">
      <c r="B59" s="2"/>
    </row>
    <row r="64" spans="4:9" ht="14.25">
      <c r="D64" s="110"/>
      <c r="E64" s="111"/>
      <c r="F64" s="73"/>
      <c r="G64" s="74"/>
      <c r="H64" s="73"/>
      <c r="I64" s="34"/>
    </row>
    <row r="65" spans="4:9" ht="13.5">
      <c r="D65" s="34"/>
      <c r="E65" s="34"/>
      <c r="F65" s="34"/>
      <c r="G65" s="34"/>
      <c r="H65" s="34"/>
      <c r="I65" s="34"/>
    </row>
    <row r="69" spans="4:8" ht="14.25">
      <c r="D69" s="84"/>
      <c r="E69" s="112"/>
      <c r="F69" s="73"/>
      <c r="G69" s="74"/>
      <c r="H69" s="73"/>
    </row>
  </sheetData>
  <mergeCells count="30">
    <mergeCell ref="D57:E57"/>
    <mergeCell ref="D58:E58"/>
    <mergeCell ref="D64:E64"/>
    <mergeCell ref="D69:E69"/>
    <mergeCell ref="D53:E53"/>
    <mergeCell ref="D54:E54"/>
    <mergeCell ref="D55:E55"/>
    <mergeCell ref="D56:E56"/>
    <mergeCell ref="B50:C50"/>
    <mergeCell ref="D50:E51"/>
    <mergeCell ref="F50:G50"/>
    <mergeCell ref="D52:E52"/>
    <mergeCell ref="D44:E44"/>
    <mergeCell ref="D45:E45"/>
    <mergeCell ref="D46:E46"/>
    <mergeCell ref="D47:E47"/>
    <mergeCell ref="F39:G39"/>
    <mergeCell ref="D41:E41"/>
    <mergeCell ref="D42:E42"/>
    <mergeCell ref="D43:E43"/>
    <mergeCell ref="B39:C39"/>
    <mergeCell ref="D39:E40"/>
    <mergeCell ref="B23:D25"/>
    <mergeCell ref="B4:D4"/>
    <mergeCell ref="B5:D7"/>
    <mergeCell ref="B8:D10"/>
    <mergeCell ref="B11:D13"/>
    <mergeCell ref="B14:D16"/>
    <mergeCell ref="B17:D19"/>
    <mergeCell ref="B20:D22"/>
  </mergeCells>
  <printOptions horizontalCentered="1" verticalCentered="1"/>
  <pageMargins left="0.7874015748031497" right="0.5905511811023623" top="0.984251968503937" bottom="0.984251968503937" header="0.5118110236220472" footer="0.5118110236220472"/>
  <pageSetup firstPageNumber="9" useFirstPageNumber="1" horizontalDpi="300" verticalDpi="300" orientation="portrait" paperSize="9" scale="77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2008-12-03T00:54:15Z</dcterms:created>
  <dcterms:modified xsi:type="dcterms:W3CDTF">2008-12-03T02:26:58Z</dcterms:modified>
  <cp:category/>
  <cp:version/>
  <cp:contentType/>
  <cp:contentStatus/>
</cp:coreProperties>
</file>