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stfs04\13050_高齢者福祉課$\02_室班フォルダ\法人・事業者支援班\300補助金\333介護テクノロジー定着支援事業費補助金\R7\05交付決定\交付決定通知\HP\"/>
    </mc:Choice>
  </mc:AlternateContent>
  <xr:revisionPtr revIDLastSave="0" documentId="13_ncr:1_{D3001DF7-D42F-456E-8FDE-A983CD6894A9}" xr6:coauthVersionLast="47" xr6:coauthVersionMax="47" xr10:uidLastSave="{00000000-0000-0000-0000-000000000000}"/>
  <bookViews>
    <workbookView xWindow="-108" yWindow="-108" windowWidth="23256" windowHeight="12456" tabRatio="826" xr2:uid="{BACCA43F-F986-40AE-A88E-50FD98D9BC8E}"/>
  </bookViews>
  <sheets>
    <sheet name="所要額調書（総表）" sheetId="1" r:id="rId1"/>
    <sheet name="基本情報1" sheetId="4" r:id="rId2"/>
    <sheet name="個票1" sheetId="3" r:id="rId3"/>
    <sheet name="基本情報2" sheetId="5" r:id="rId4"/>
    <sheet name="個票2" sheetId="6" r:id="rId5"/>
    <sheet name="基本情報3" sheetId="7" r:id="rId6"/>
    <sheet name="個票3" sheetId="8" r:id="rId7"/>
    <sheet name="基本情報4" sheetId="9" r:id="rId8"/>
    <sheet name="個票4" sheetId="10" r:id="rId9"/>
    <sheet name="基本情報5" sheetId="11" r:id="rId10"/>
    <sheet name="個票5" sheetId="12" r:id="rId11"/>
    <sheet name="基本情報6" sheetId="13" r:id="rId12"/>
    <sheet name="個票6" sheetId="14" r:id="rId13"/>
    <sheet name="基本情報7" sheetId="15" r:id="rId14"/>
    <sheet name="個票7" sheetId="16" r:id="rId15"/>
    <sheet name="基本情報8" sheetId="17" r:id="rId16"/>
    <sheet name="個票8" sheetId="18" r:id="rId17"/>
    <sheet name="基本情報9" sheetId="19" r:id="rId18"/>
    <sheet name="個票9" sheetId="20" r:id="rId19"/>
    <sheet name="基本情報10" sheetId="21" r:id="rId20"/>
    <sheet name="個票10" sheetId="23" r:id="rId21"/>
    <sheet name="リスト" sheetId="2" r:id="rId22"/>
  </sheets>
  <definedNames>
    <definedName name="_xlnm.Print_Area" localSheetId="1">基本情報1!$A$1:$E$17</definedName>
    <definedName name="_xlnm.Print_Area" localSheetId="19">基本情報10!$A$1:$E$17</definedName>
    <definedName name="_xlnm.Print_Area" localSheetId="3">基本情報2!$A$1:$E$17</definedName>
    <definedName name="_xlnm.Print_Area" localSheetId="5">基本情報3!$A$1:$E$17</definedName>
    <definedName name="_xlnm.Print_Area" localSheetId="7">基本情報4!$A$1:$E$17</definedName>
    <definedName name="_xlnm.Print_Area" localSheetId="9">基本情報5!$A$1:$E$17</definedName>
    <definedName name="_xlnm.Print_Area" localSheetId="11">基本情報6!$A$1:$E$17</definedName>
    <definedName name="_xlnm.Print_Area" localSheetId="13">基本情報7!$A$1:$E$17</definedName>
    <definedName name="_xlnm.Print_Area" localSheetId="15">基本情報8!$A$1:$E$17</definedName>
    <definedName name="_xlnm.Print_Area" localSheetId="17">基本情報9!$A$1:$E$17</definedName>
    <definedName name="_xlnm.Print_Area" localSheetId="2">個票1!$A$1:$J$30</definedName>
    <definedName name="_xlnm.Print_Area" localSheetId="20">個票10!$A$1:$J$30</definedName>
    <definedName name="_xlnm.Print_Area" localSheetId="4">個票2!$A$1:$J$30</definedName>
    <definedName name="_xlnm.Print_Area" localSheetId="6">個票3!$A$1:$J$30</definedName>
    <definedName name="_xlnm.Print_Area" localSheetId="8">個票4!$A$1:$J$30</definedName>
    <definedName name="_xlnm.Print_Area" localSheetId="10">個票5!$A$1:$J$30</definedName>
    <definedName name="_xlnm.Print_Area" localSheetId="12">個票6!$A$1:$J$30</definedName>
    <definedName name="_xlnm.Print_Area" localSheetId="14">個票7!$A$1:$J$30</definedName>
    <definedName name="_xlnm.Print_Area" localSheetId="16">個票8!$A$1:$J$30</definedName>
    <definedName name="_xlnm.Print_Area" localSheetId="18">個票9!$A$1:$J$30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6" l="1"/>
  <c r="J28" i="6" s="1"/>
  <c r="G26" i="8"/>
  <c r="J26" i="8" s="1"/>
  <c r="J26" i="10"/>
  <c r="G26" i="10"/>
  <c r="J28" i="10" s="1"/>
  <c r="J28" i="12"/>
  <c r="G26" i="12"/>
  <c r="J26" i="12" s="1"/>
  <c r="G26" i="14"/>
  <c r="J26" i="14" s="1"/>
  <c r="G26" i="16"/>
  <c r="J26" i="16" s="1"/>
  <c r="G26" i="18"/>
  <c r="J28" i="18" s="1"/>
  <c r="G26" i="20"/>
  <c r="J28" i="20" s="1"/>
  <c r="G26" i="23"/>
  <c r="J28" i="23" s="1"/>
  <c r="J26" i="6" l="1"/>
  <c r="J28" i="8"/>
  <c r="J28" i="14"/>
  <c r="J28" i="16"/>
  <c r="J26" i="18"/>
  <c r="J26" i="20"/>
  <c r="J26" i="23"/>
  <c r="G19" i="1" l="1"/>
  <c r="F18" i="23" a="1"/>
  <c r="F18" i="23" s="1"/>
  <c r="D16" i="23"/>
  <c r="F14" i="23"/>
  <c r="G11" i="23"/>
  <c r="I11" i="23" s="1"/>
  <c r="F11" i="23"/>
  <c r="E11" i="23"/>
  <c r="F9" i="23"/>
  <c r="G9" i="23" s="1"/>
  <c r="I9" i="23" s="1"/>
  <c r="E9" i="23"/>
  <c r="F8" i="23"/>
  <c r="G8" i="23" s="1"/>
  <c r="I8" i="23" s="1"/>
  <c r="E8" i="23"/>
  <c r="F7" i="23"/>
  <c r="G7" i="23" s="1"/>
  <c r="I7" i="23" s="1"/>
  <c r="E7" i="23"/>
  <c r="F6" i="23"/>
  <c r="G6" i="23" s="1"/>
  <c r="I6" i="23" s="1"/>
  <c r="E6" i="23"/>
  <c r="F5" i="23"/>
  <c r="G5" i="23" s="1"/>
  <c r="I5" i="23" s="1"/>
  <c r="E5" i="23"/>
  <c r="H12" i="23" s="1"/>
  <c r="F4" i="23"/>
  <c r="G4" i="23" s="1"/>
  <c r="I4" i="23" s="1"/>
  <c r="E4" i="23"/>
  <c r="J1" i="23"/>
  <c r="F1" i="23"/>
  <c r="D1" i="23"/>
  <c r="B10" i="1"/>
  <c r="C10" i="1"/>
  <c r="D10" i="1"/>
  <c r="E10" i="1"/>
  <c r="F10" i="1"/>
  <c r="G10" i="1" s="1"/>
  <c r="B11" i="1"/>
  <c r="C11" i="1"/>
  <c r="D11" i="1"/>
  <c r="E11" i="1"/>
  <c r="F11" i="1"/>
  <c r="G11" i="1" s="1"/>
  <c r="B12" i="1"/>
  <c r="C12" i="1"/>
  <c r="D12" i="1"/>
  <c r="E12" i="1"/>
  <c r="F12" i="1"/>
  <c r="G12" i="1"/>
  <c r="B13" i="1"/>
  <c r="C13" i="1"/>
  <c r="D13" i="1"/>
  <c r="E13" i="1"/>
  <c r="F13" i="1"/>
  <c r="G13" i="1" s="1"/>
  <c r="B14" i="1"/>
  <c r="C14" i="1"/>
  <c r="D14" i="1"/>
  <c r="E14" i="1"/>
  <c r="F14" i="1"/>
  <c r="G14" i="1" s="1"/>
  <c r="B15" i="1"/>
  <c r="C15" i="1"/>
  <c r="D15" i="1"/>
  <c r="E15" i="1"/>
  <c r="F15" i="1"/>
  <c r="G15" i="1" s="1"/>
  <c r="B16" i="1"/>
  <c r="C16" i="1"/>
  <c r="D16" i="1"/>
  <c r="E16" i="1"/>
  <c r="F16" i="1"/>
  <c r="G16" i="1"/>
  <c r="B17" i="1"/>
  <c r="C17" i="1"/>
  <c r="D17" i="1"/>
  <c r="E17" i="1"/>
  <c r="F17" i="1"/>
  <c r="G17" i="1"/>
  <c r="B18" i="1"/>
  <c r="C18" i="1"/>
  <c r="D18" i="1"/>
  <c r="E18" i="1"/>
  <c r="F18" i="1"/>
  <c r="G18" i="1" s="1"/>
  <c r="B19" i="1"/>
  <c r="C19" i="1"/>
  <c r="D19" i="1"/>
  <c r="E19" i="1"/>
  <c r="F19" i="1"/>
  <c r="E12" i="21"/>
  <c r="F18" i="20" a="1"/>
  <c r="F18" i="20" s="1"/>
  <c r="F14" i="20"/>
  <c r="H12" i="20"/>
  <c r="J14" i="20" s="1"/>
  <c r="F11" i="20"/>
  <c r="G11" i="20" s="1"/>
  <c r="I11" i="20" s="1"/>
  <c r="E11" i="20"/>
  <c r="F9" i="20"/>
  <c r="G9" i="20" s="1"/>
  <c r="I9" i="20" s="1"/>
  <c r="E9" i="20"/>
  <c r="F8" i="20"/>
  <c r="G8" i="20" s="1"/>
  <c r="I8" i="20" s="1"/>
  <c r="E8" i="20"/>
  <c r="F7" i="20"/>
  <c r="G7" i="20" s="1"/>
  <c r="I7" i="20" s="1"/>
  <c r="E7" i="20"/>
  <c r="F6" i="20"/>
  <c r="G6" i="20" s="1"/>
  <c r="I6" i="20" s="1"/>
  <c r="E6" i="20"/>
  <c r="F5" i="20"/>
  <c r="G5" i="20" s="1"/>
  <c r="I5" i="20" s="1"/>
  <c r="E5" i="20"/>
  <c r="F4" i="20"/>
  <c r="G4" i="20" s="1"/>
  <c r="I4" i="20" s="1"/>
  <c r="E4" i="20"/>
  <c r="J1" i="20"/>
  <c r="F1" i="20"/>
  <c r="H1" i="20" s="1"/>
  <c r="D1" i="20"/>
  <c r="E12" i="19"/>
  <c r="F18" i="18" a="1"/>
  <c r="F18" i="18" s="1"/>
  <c r="F14" i="18"/>
  <c r="F11" i="18"/>
  <c r="G11" i="18" s="1"/>
  <c r="I11" i="18" s="1"/>
  <c r="E11" i="18"/>
  <c r="F9" i="18"/>
  <c r="G9" i="18" s="1"/>
  <c r="I9" i="18" s="1"/>
  <c r="E9" i="18"/>
  <c r="F8" i="18"/>
  <c r="G8" i="18" s="1"/>
  <c r="I8" i="18" s="1"/>
  <c r="E8" i="18"/>
  <c r="F7" i="18"/>
  <c r="G7" i="18" s="1"/>
  <c r="I7" i="18" s="1"/>
  <c r="E7" i="18"/>
  <c r="F6" i="18"/>
  <c r="G6" i="18" s="1"/>
  <c r="I6" i="18" s="1"/>
  <c r="E6" i="18"/>
  <c r="F5" i="18"/>
  <c r="G5" i="18" s="1"/>
  <c r="I5" i="18" s="1"/>
  <c r="E5" i="18"/>
  <c r="F4" i="18"/>
  <c r="G4" i="18" s="1"/>
  <c r="I4" i="18" s="1"/>
  <c r="E4" i="18"/>
  <c r="H12" i="18" s="1"/>
  <c r="J1" i="18"/>
  <c r="H1" i="18"/>
  <c r="F1" i="18"/>
  <c r="D1" i="18"/>
  <c r="E12" i="17"/>
  <c r="F18" i="16" a="1"/>
  <c r="F18" i="16" s="1"/>
  <c r="F14" i="16"/>
  <c r="F11" i="16"/>
  <c r="G11" i="16" s="1"/>
  <c r="I11" i="16" s="1"/>
  <c r="E11" i="16"/>
  <c r="F9" i="16"/>
  <c r="G9" i="16" s="1"/>
  <c r="I9" i="16" s="1"/>
  <c r="E9" i="16"/>
  <c r="F8" i="16"/>
  <c r="G8" i="16" s="1"/>
  <c r="I8" i="16" s="1"/>
  <c r="E8" i="16"/>
  <c r="F7" i="16"/>
  <c r="G7" i="16" s="1"/>
  <c r="I7" i="16" s="1"/>
  <c r="E7" i="16"/>
  <c r="F6" i="16"/>
  <c r="G6" i="16" s="1"/>
  <c r="I6" i="16" s="1"/>
  <c r="E6" i="16"/>
  <c r="F5" i="16"/>
  <c r="G5" i="16" s="1"/>
  <c r="I5" i="16" s="1"/>
  <c r="E5" i="16"/>
  <c r="F4" i="16"/>
  <c r="G4" i="16" s="1"/>
  <c r="I4" i="16" s="1"/>
  <c r="E4" i="16"/>
  <c r="H12" i="16" s="1"/>
  <c r="J1" i="16"/>
  <c r="H1" i="16"/>
  <c r="F1" i="16"/>
  <c r="D1" i="16"/>
  <c r="E12" i="15"/>
  <c r="F18" i="14" a="1"/>
  <c r="F18" i="14" s="1"/>
  <c r="F14" i="14"/>
  <c r="H12" i="14"/>
  <c r="J14" i="14" s="1"/>
  <c r="F11" i="14"/>
  <c r="G11" i="14" s="1"/>
  <c r="I11" i="14" s="1"/>
  <c r="E11" i="14"/>
  <c r="F9" i="14"/>
  <c r="G9" i="14" s="1"/>
  <c r="I9" i="14" s="1"/>
  <c r="E9" i="14"/>
  <c r="F8" i="14"/>
  <c r="G8" i="14" s="1"/>
  <c r="I8" i="14" s="1"/>
  <c r="E8" i="14"/>
  <c r="F7" i="14"/>
  <c r="G7" i="14" s="1"/>
  <c r="I7" i="14" s="1"/>
  <c r="E7" i="14"/>
  <c r="F6" i="14"/>
  <c r="G6" i="14" s="1"/>
  <c r="I6" i="14" s="1"/>
  <c r="E6" i="14"/>
  <c r="F5" i="14"/>
  <c r="G5" i="14" s="1"/>
  <c r="I5" i="14" s="1"/>
  <c r="E5" i="14"/>
  <c r="F4" i="14"/>
  <c r="G4" i="14" s="1"/>
  <c r="I4" i="14" s="1"/>
  <c r="E4" i="14"/>
  <c r="J1" i="14"/>
  <c r="F1" i="14"/>
  <c r="D1" i="14"/>
  <c r="E12" i="13"/>
  <c r="F18" i="12" a="1"/>
  <c r="F18" i="12" s="1"/>
  <c r="F14" i="12"/>
  <c r="H12" i="12"/>
  <c r="G11" i="12"/>
  <c r="I11" i="12" s="1"/>
  <c r="F11" i="12"/>
  <c r="E11" i="12"/>
  <c r="F9" i="12"/>
  <c r="G9" i="12" s="1"/>
  <c r="I9" i="12" s="1"/>
  <c r="E9" i="12"/>
  <c r="F8" i="12"/>
  <c r="G8" i="12" s="1"/>
  <c r="I8" i="12" s="1"/>
  <c r="E8" i="12"/>
  <c r="F7" i="12"/>
  <c r="G7" i="12" s="1"/>
  <c r="I7" i="12" s="1"/>
  <c r="E7" i="12"/>
  <c r="F6" i="12"/>
  <c r="G6" i="12" s="1"/>
  <c r="I6" i="12" s="1"/>
  <c r="E6" i="12"/>
  <c r="F5" i="12"/>
  <c r="G5" i="12" s="1"/>
  <c r="I5" i="12" s="1"/>
  <c r="E5" i="12"/>
  <c r="F4" i="12"/>
  <c r="G4" i="12" s="1"/>
  <c r="I4" i="12" s="1"/>
  <c r="E4" i="12"/>
  <c r="J1" i="12"/>
  <c r="F1" i="12"/>
  <c r="D1" i="12"/>
  <c r="E12" i="11"/>
  <c r="F18" i="10" a="1"/>
  <c r="F18" i="10" s="1"/>
  <c r="D16" i="10"/>
  <c r="F14" i="10"/>
  <c r="H12" i="10"/>
  <c r="J14" i="10" s="1"/>
  <c r="F11" i="10"/>
  <c r="G11" i="10" s="1"/>
  <c r="I11" i="10" s="1"/>
  <c r="E11" i="10"/>
  <c r="F9" i="10"/>
  <c r="E9" i="10"/>
  <c r="G9" i="10" s="1"/>
  <c r="I9" i="10" s="1"/>
  <c r="F8" i="10"/>
  <c r="G8" i="10" s="1"/>
  <c r="I8" i="10" s="1"/>
  <c r="E8" i="10"/>
  <c r="F7" i="10"/>
  <c r="E7" i="10"/>
  <c r="G7" i="10" s="1"/>
  <c r="I7" i="10" s="1"/>
  <c r="F6" i="10"/>
  <c r="G6" i="10" s="1"/>
  <c r="I6" i="10" s="1"/>
  <c r="E6" i="10"/>
  <c r="F5" i="10"/>
  <c r="E5" i="10"/>
  <c r="G5" i="10" s="1"/>
  <c r="I5" i="10" s="1"/>
  <c r="F4" i="10"/>
  <c r="G4" i="10" s="1"/>
  <c r="I4" i="10" s="1"/>
  <c r="E4" i="10"/>
  <c r="J1" i="10"/>
  <c r="F1" i="10"/>
  <c r="D2" i="10" s="1"/>
  <c r="D1" i="10"/>
  <c r="E12" i="9"/>
  <c r="F18" i="8" a="1"/>
  <c r="F18" i="8" s="1"/>
  <c r="F14" i="8"/>
  <c r="H12" i="8"/>
  <c r="I11" i="8"/>
  <c r="G11" i="8"/>
  <c r="F11" i="8"/>
  <c r="E11" i="8"/>
  <c r="F9" i="8"/>
  <c r="G9" i="8" s="1"/>
  <c r="I9" i="8" s="1"/>
  <c r="E9" i="8"/>
  <c r="F8" i="8"/>
  <c r="G8" i="8" s="1"/>
  <c r="I8" i="8" s="1"/>
  <c r="E8" i="8"/>
  <c r="F7" i="8"/>
  <c r="G7" i="8" s="1"/>
  <c r="I7" i="8" s="1"/>
  <c r="E7" i="8"/>
  <c r="F6" i="8"/>
  <c r="G6" i="8" s="1"/>
  <c r="I6" i="8" s="1"/>
  <c r="E6" i="8"/>
  <c r="F5" i="8"/>
  <c r="G5" i="8" s="1"/>
  <c r="I5" i="8" s="1"/>
  <c r="E5" i="8"/>
  <c r="F4" i="8"/>
  <c r="G4" i="8" s="1"/>
  <c r="I4" i="8" s="1"/>
  <c r="E4" i="8"/>
  <c r="J1" i="8"/>
  <c r="F1" i="8"/>
  <c r="D1" i="8"/>
  <c r="E12" i="7"/>
  <c r="F18" i="6" a="1"/>
  <c r="F18" i="6" s="1"/>
  <c r="D16" i="6"/>
  <c r="F14" i="6"/>
  <c r="H12" i="6"/>
  <c r="G11" i="6"/>
  <c r="I11" i="6" s="1"/>
  <c r="F11" i="6"/>
  <c r="E11" i="6"/>
  <c r="F9" i="6"/>
  <c r="G9" i="6" s="1"/>
  <c r="I9" i="6" s="1"/>
  <c r="E9" i="6"/>
  <c r="F8" i="6"/>
  <c r="G8" i="6" s="1"/>
  <c r="I8" i="6" s="1"/>
  <c r="E8" i="6"/>
  <c r="F7" i="6"/>
  <c r="G7" i="6" s="1"/>
  <c r="I7" i="6" s="1"/>
  <c r="E7" i="6"/>
  <c r="G6" i="6"/>
  <c r="I6" i="6" s="1"/>
  <c r="F6" i="6"/>
  <c r="E6" i="6"/>
  <c r="F5" i="6"/>
  <c r="G5" i="6" s="1"/>
  <c r="I5" i="6" s="1"/>
  <c r="E5" i="6"/>
  <c r="F4" i="6"/>
  <c r="G4" i="6" s="1"/>
  <c r="I4" i="6" s="1"/>
  <c r="E4" i="6"/>
  <c r="J1" i="6"/>
  <c r="F1" i="6"/>
  <c r="D1" i="6"/>
  <c r="E12" i="5"/>
  <c r="I12" i="10" l="1"/>
  <c r="I12" i="20"/>
  <c r="I12" i="18"/>
  <c r="I14" i="18" s="1"/>
  <c r="J14" i="23"/>
  <c r="I12" i="23"/>
  <c r="J30" i="23"/>
  <c r="D2" i="23"/>
  <c r="H1" i="23"/>
  <c r="I14" i="20"/>
  <c r="H14" i="20"/>
  <c r="J30" i="20"/>
  <c r="D16" i="20"/>
  <c r="D2" i="20"/>
  <c r="H14" i="18"/>
  <c r="J14" i="18"/>
  <c r="J30" i="18"/>
  <c r="H17" i="1" s="1"/>
  <c r="D16" i="18"/>
  <c r="D2" i="18"/>
  <c r="I12" i="16"/>
  <c r="J14" i="16"/>
  <c r="J30" i="16"/>
  <c r="H16" i="1" s="1"/>
  <c r="D16" i="16"/>
  <c r="D2" i="16"/>
  <c r="J30" i="14"/>
  <c r="H15" i="1" s="1"/>
  <c r="I12" i="14"/>
  <c r="D16" i="14"/>
  <c r="H1" i="14"/>
  <c r="D2" i="14"/>
  <c r="J14" i="12"/>
  <c r="I12" i="12"/>
  <c r="J30" i="12"/>
  <c r="H14" i="1" s="1"/>
  <c r="D16" i="12"/>
  <c r="H1" i="12"/>
  <c r="D2" i="12"/>
  <c r="I14" i="10"/>
  <c r="H14" i="10"/>
  <c r="J30" i="10"/>
  <c r="H13" i="1" s="1"/>
  <c r="H1" i="10"/>
  <c r="J14" i="8"/>
  <c r="J30" i="8"/>
  <c r="H12" i="1" s="1"/>
  <c r="I12" i="8"/>
  <c r="D16" i="8"/>
  <c r="H1" i="8"/>
  <c r="J14" i="6"/>
  <c r="D2" i="8"/>
  <c r="J30" i="6"/>
  <c r="H11" i="1" s="1"/>
  <c r="I12" i="6"/>
  <c r="D2" i="6"/>
  <c r="H1" i="6"/>
  <c r="H18" i="1" l="1"/>
  <c r="H19" i="1"/>
  <c r="I14" i="23"/>
  <c r="H14" i="23"/>
  <c r="I14" i="16"/>
  <c r="H14" i="16"/>
  <c r="I14" i="14"/>
  <c r="H14" i="14"/>
  <c r="I14" i="12"/>
  <c r="H14" i="12"/>
  <c r="H14" i="8"/>
  <c r="I14" i="8"/>
  <c r="I14" i="6"/>
  <c r="H14" i="6"/>
  <c r="E12" i="4" l="1"/>
  <c r="F14" i="3" l="1"/>
  <c r="F18" i="3" l="1" a="1"/>
  <c r="F18" i="3" s="1"/>
  <c r="G26" i="3" s="1"/>
  <c r="J26" i="3" l="1"/>
  <c r="J28" i="3"/>
  <c r="E8" i="3"/>
  <c r="F9" i="3"/>
  <c r="E9" i="3"/>
  <c r="F8" i="3"/>
  <c r="F7" i="3"/>
  <c r="F6" i="3"/>
  <c r="F5" i="3"/>
  <c r="F4" i="3"/>
  <c r="J1" i="3"/>
  <c r="F11" i="3"/>
  <c r="F1" i="3"/>
  <c r="D2" i="3" s="1"/>
  <c r="D1" i="3"/>
  <c r="H1" i="3" l="1"/>
  <c r="D16" i="3"/>
  <c r="G8" i="3"/>
  <c r="I8" i="3" s="1"/>
  <c r="G9" i="3"/>
  <c r="I9" i="3" s="1"/>
  <c r="E11" i="3"/>
  <c r="E7" i="3"/>
  <c r="E6" i="3"/>
  <c r="E5" i="3"/>
  <c r="E4" i="3"/>
  <c r="H12" i="3" s="1"/>
  <c r="J14" i="3" l="1"/>
  <c r="G11" i="3"/>
  <c r="I11" i="3" s="1"/>
  <c r="G5" i="3"/>
  <c r="I5" i="3" s="1"/>
  <c r="G6" i="3"/>
  <c r="I6" i="3" s="1"/>
  <c r="G7" i="3"/>
  <c r="I7" i="3" s="1"/>
  <c r="G4" i="3"/>
  <c r="I4" i="3" s="1"/>
  <c r="I12" i="3" l="1"/>
  <c r="I14" i="3" l="1"/>
  <c r="J30" i="3" s="1"/>
  <c r="H10" i="1" s="1"/>
  <c r="H20" i="1" s="1"/>
  <c r="H1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<sst xmlns="http://schemas.openxmlformats.org/spreadsheetml/2006/main" count="916" uniqueCount="178">
  <si>
    <t>短期入所生活介護</t>
  </si>
  <si>
    <t>法人名</t>
    <rPh sb="0" eb="3">
      <t>ホウジンメイ</t>
    </rPh>
    <phoneticPr fontId="1"/>
  </si>
  <si>
    <t>代表者職</t>
    <rPh sb="0" eb="3">
      <t>ダイヒョウシャ</t>
    </rPh>
    <rPh sb="3" eb="4">
      <t>ショク</t>
    </rPh>
    <phoneticPr fontId="1"/>
  </si>
  <si>
    <t>代表者氏名</t>
    <rPh sb="0" eb="5">
      <t>ダイヒョウシャシメイ</t>
    </rPh>
    <phoneticPr fontId="1"/>
  </si>
  <si>
    <t>法人所在地</t>
    <rPh sb="0" eb="5">
      <t>ホウジンショザイチ</t>
    </rPh>
    <phoneticPr fontId="1"/>
  </si>
  <si>
    <t>事業所名</t>
    <rPh sb="0" eb="4">
      <t>ジギョウショメイ</t>
    </rPh>
    <phoneticPr fontId="1"/>
  </si>
  <si>
    <t>担当者</t>
    <rPh sb="0" eb="3">
      <t>タントウシャ</t>
    </rPh>
    <phoneticPr fontId="1"/>
  </si>
  <si>
    <t>担当者連絡先</t>
    <rPh sb="0" eb="6">
      <t>タントウシャレンラクサキ</t>
    </rPh>
    <phoneticPr fontId="1"/>
  </si>
  <si>
    <t>事業所住所</t>
    <rPh sb="0" eb="3">
      <t>ジギョウショ</t>
    </rPh>
    <rPh sb="3" eb="5">
      <t>ジュウショ</t>
    </rPh>
    <phoneticPr fontId="1"/>
  </si>
  <si>
    <t>事業所名</t>
    <rPh sb="0" eb="3">
      <t>ジギョウショ</t>
    </rPh>
    <rPh sb="3" eb="4">
      <t>メイ</t>
    </rPh>
    <phoneticPr fontId="1"/>
  </si>
  <si>
    <t>事業所所在地</t>
    <rPh sb="0" eb="3">
      <t>ジギョウショ</t>
    </rPh>
    <rPh sb="3" eb="6">
      <t>ショザイチ</t>
    </rPh>
    <phoneticPr fontId="1"/>
  </si>
  <si>
    <t>小規模多機能型居宅介護</t>
  </si>
  <si>
    <t>認知症対応型共同生活介護</t>
  </si>
  <si>
    <t>介護老人福祉施設</t>
  </si>
  <si>
    <t>介護老人保健施設</t>
  </si>
  <si>
    <t>介護医療院</t>
  </si>
  <si>
    <t>介護予防短期入所生活介護</t>
  </si>
  <si>
    <t>介護予防短期入所療養介護</t>
  </si>
  <si>
    <t>介護予防特定施設入居者生活介護</t>
  </si>
  <si>
    <t>介護予防小規模多機能型居宅介護</t>
  </si>
  <si>
    <t>介護予防認知症対応型共同生活介護</t>
  </si>
  <si>
    <t>利用者の安全並びに介護サービスの質の確保及び職員の負担軽減に資する方策を検討するための委員会　設置が補助要件</t>
    <rPh sb="47" eb="49">
      <t>セッチ</t>
    </rPh>
    <rPh sb="50" eb="54">
      <t>ホジョヨウケン</t>
    </rPh>
    <phoneticPr fontId="1"/>
  </si>
  <si>
    <t>居宅療養管理指導</t>
  </si>
  <si>
    <t>訪問入浴介護</t>
  </si>
  <si>
    <t>訪問看護</t>
  </si>
  <si>
    <t>訪問リハビリテーション</t>
  </si>
  <si>
    <t>通所介護</t>
  </si>
  <si>
    <t>通所リハビリテーション</t>
  </si>
  <si>
    <t>福祉用具貸与</t>
  </si>
  <si>
    <t>夜間対応型訪問介護</t>
  </si>
  <si>
    <t>定期巡回・随時対応型訪問介護看護</t>
  </si>
  <si>
    <t>認知症対応型通所介護</t>
  </si>
  <si>
    <t>地域密着型通所介護</t>
  </si>
  <si>
    <t>看護小規模多機能型居宅介護</t>
  </si>
  <si>
    <t>特定施設入居者生活介護（短期利用）</t>
  </si>
  <si>
    <t>地域密着型特定施設入居者生活介護（短期利用）</t>
  </si>
  <si>
    <t>認知症対応型共同生活介護（短期利用）</t>
  </si>
  <si>
    <t>居宅介護支援</t>
  </si>
  <si>
    <t>介護予防訪問入浴介護</t>
  </si>
  <si>
    <t>介護予防訪問看護</t>
  </si>
  <si>
    <t>介護予防訪問リハビリテーション</t>
  </si>
  <si>
    <t>介護予防通所リハビリテーション</t>
  </si>
  <si>
    <t>介護予防福祉用具貸与</t>
  </si>
  <si>
    <t>介護予防短期入所療養介護（介護老人保健施設）</t>
  </si>
  <si>
    <t>介護予防短期入所療養介護（介護療養型医療施設等）</t>
  </si>
  <si>
    <t>介護予防短期入所療養介護（介護医療院）</t>
  </si>
  <si>
    <t>介護予防居宅療養管理指導</t>
  </si>
  <si>
    <t>介護予防認知症対応型通所介護</t>
  </si>
  <si>
    <t>介護予防小規模多機能型居宅介護（短期利用）</t>
  </si>
  <si>
    <t>介護予防認知症対応型共同生活介護（短期利用）</t>
  </si>
  <si>
    <t>介護予防支援</t>
  </si>
  <si>
    <t>令和7年度までにケアプランデータ連携システムの利用開始　補助要件</t>
    <rPh sb="0" eb="2">
      <t>レイワ</t>
    </rPh>
    <rPh sb="3" eb="5">
      <t>ネンド</t>
    </rPh>
    <rPh sb="16" eb="18">
      <t>レンケイ</t>
    </rPh>
    <rPh sb="23" eb="25">
      <t>リヨウ</t>
    </rPh>
    <rPh sb="25" eb="27">
      <t>カイシ</t>
    </rPh>
    <rPh sb="28" eb="32">
      <t>ホジョヨウケン</t>
    </rPh>
    <phoneticPr fontId="1"/>
  </si>
  <si>
    <t>訪問型サービス(みなし、独自、独自／定率、独自／定額）</t>
    <phoneticPr fontId="1"/>
  </si>
  <si>
    <t>通所型サービス(みなし、独自、独自／定率、独自／定額）</t>
    <phoneticPr fontId="1"/>
  </si>
  <si>
    <t>通所・居宅</t>
    <rPh sb="0" eb="2">
      <t>ツウショ</t>
    </rPh>
    <rPh sb="3" eb="5">
      <t>キョタク</t>
    </rPh>
    <phoneticPr fontId="1"/>
  </si>
  <si>
    <t>入所</t>
    <rPh sb="0" eb="2">
      <t>ニュウショ</t>
    </rPh>
    <phoneticPr fontId="1"/>
  </si>
  <si>
    <t>短期入所</t>
    <rPh sb="0" eb="4">
      <t>タンキニュウショ</t>
    </rPh>
    <phoneticPr fontId="1"/>
  </si>
  <si>
    <t>介護予防</t>
    <rPh sb="0" eb="4">
      <t>カイゴヨボウ</t>
    </rPh>
    <phoneticPr fontId="1"/>
  </si>
  <si>
    <t>その他</t>
    <rPh sb="2" eb="3">
      <t>ホカ</t>
    </rPh>
    <phoneticPr fontId="1"/>
  </si>
  <si>
    <t>短期入所療養介護（介護老人保健施設）</t>
  </si>
  <si>
    <t>短期入所療養介護（介護療養型医療施設）</t>
  </si>
  <si>
    <t>訪問介護</t>
  </si>
  <si>
    <t>通所介護（療養通所介護）</t>
  </si>
  <si>
    <t>特定施設入居者生活介護（有料老人ホーム）</t>
  </si>
  <si>
    <t>特定施設入居者生活介護（軽費老人ホーム）</t>
  </si>
  <si>
    <t>特定施設入居者生活介護（サービス付き高齢者向け住宅）</t>
  </si>
  <si>
    <t>特定施設入居者生活介護（有料老人ホーム・外部サービス利用型）</t>
  </si>
  <si>
    <t>特定施設入居者生活介護（軽費老人ホーム・外部サービス利用型）</t>
  </si>
  <si>
    <t>特定施設入居者生活介護（サービス付き高齢者向け住宅・外部サービス利用型）</t>
  </si>
  <si>
    <t>地域密着型特定施設入居者生活介護（有料老人ホーム）</t>
  </si>
  <si>
    <t>地域密着型特定施設入居者生活介護（軽費老人ホーム</t>
  </si>
  <si>
    <t>地域密着型特定施設入居者生活介護（軽費老人ホーム）</t>
  </si>
  <si>
    <t>地域密着型特定施設入居者生活介護（サービス付き高齢者向け住宅）</t>
  </si>
  <si>
    <t>地域密着型介護老人福祉施設入居者生活介護</t>
  </si>
  <si>
    <t>特定福祉用具販売</t>
  </si>
  <si>
    <t>短期入所療養介護（介護医療院）</t>
  </si>
  <si>
    <t>サービス種別①</t>
    <rPh sb="4" eb="6">
      <t>シュベツ</t>
    </rPh>
    <phoneticPr fontId="1"/>
  </si>
  <si>
    <t>サービス種別②</t>
    <rPh sb="4" eb="6">
      <t>シュベツ</t>
    </rPh>
    <phoneticPr fontId="1"/>
  </si>
  <si>
    <t>常勤換算職員数</t>
    <rPh sb="0" eb="4">
      <t>ジョウキンカンサン</t>
    </rPh>
    <rPh sb="4" eb="7">
      <t>ショクインスウ</t>
    </rPh>
    <phoneticPr fontId="1"/>
  </si>
  <si>
    <t>10名以下</t>
    <rPh sb="2" eb="3">
      <t>メイ</t>
    </rPh>
    <rPh sb="3" eb="5">
      <t>イカ</t>
    </rPh>
    <phoneticPr fontId="1"/>
  </si>
  <si>
    <t>11～20名</t>
    <rPh sb="5" eb="6">
      <t>メイ</t>
    </rPh>
    <phoneticPr fontId="1"/>
  </si>
  <si>
    <t>21～30名</t>
    <rPh sb="5" eb="6">
      <t>メイ</t>
    </rPh>
    <phoneticPr fontId="1"/>
  </si>
  <si>
    <t>31名以上</t>
    <rPh sb="2" eb="3">
      <t>メイ</t>
    </rPh>
    <rPh sb="3" eb="5">
      <t>イジョウ</t>
    </rPh>
    <phoneticPr fontId="1"/>
  </si>
  <si>
    <t>常勤職員数
※リストから選択</t>
    <rPh sb="0" eb="2">
      <t>ジョウキン</t>
    </rPh>
    <rPh sb="2" eb="5">
      <t>ショクインスウ</t>
    </rPh>
    <rPh sb="12" eb="14">
      <t>センタク</t>
    </rPh>
    <phoneticPr fontId="1"/>
  </si>
  <si>
    <t>入居又は利用定員
※人数を記入</t>
    <rPh sb="0" eb="2">
      <t>ニュウキョ</t>
    </rPh>
    <rPh sb="2" eb="3">
      <t>マタ</t>
    </rPh>
    <rPh sb="4" eb="6">
      <t>リヨウ</t>
    </rPh>
    <rPh sb="6" eb="8">
      <t>テイイン</t>
    </rPh>
    <rPh sb="10" eb="12">
      <t>ニンズウ</t>
    </rPh>
    <rPh sb="13" eb="15">
      <t>キニュウ</t>
    </rPh>
    <phoneticPr fontId="1"/>
  </si>
  <si>
    <t>軽費老人ホーム（特定なし）</t>
    <rPh sb="0" eb="4">
      <t>ケイヒロウジン</t>
    </rPh>
    <rPh sb="8" eb="10">
      <t>トクテイ</t>
    </rPh>
    <phoneticPr fontId="1"/>
  </si>
  <si>
    <t>養護老人ホーム（特定なし）</t>
    <rPh sb="0" eb="4">
      <t>ヨウゴロウジン</t>
    </rPh>
    <rPh sb="8" eb="10">
      <t>トクテイ</t>
    </rPh>
    <phoneticPr fontId="1"/>
  </si>
  <si>
    <t>はい</t>
    <phoneticPr fontId="1"/>
  </si>
  <si>
    <t>いいえ</t>
    <phoneticPr fontId="1"/>
  </si>
  <si>
    <t>ケアプランデータ連携システム、事業所以上とデータ連携実施（5万円加算）</t>
    <rPh sb="8" eb="10">
      <t>レンケイ</t>
    </rPh>
    <rPh sb="15" eb="20">
      <t>ジギョウショイジョウ</t>
    </rPh>
    <rPh sb="24" eb="26">
      <t>レンケイ</t>
    </rPh>
    <rPh sb="26" eb="28">
      <t>ジッシ</t>
    </rPh>
    <rPh sb="30" eb="32">
      <t>マンエン</t>
    </rPh>
    <rPh sb="32" eb="34">
      <t>カサン</t>
    </rPh>
    <phoneticPr fontId="1"/>
  </si>
  <si>
    <t>ケアプランデータ連携システムにより５事業所と連携しているか（介護ソフトの場合基準額に5万円加算）</t>
    <rPh sb="8" eb="10">
      <t>レンケイ</t>
    </rPh>
    <rPh sb="18" eb="21">
      <t>ジギョウショ</t>
    </rPh>
    <rPh sb="22" eb="24">
      <t>レンケイ</t>
    </rPh>
    <rPh sb="30" eb="32">
      <t>カイゴ</t>
    </rPh>
    <rPh sb="36" eb="38">
      <t>バアイ</t>
    </rPh>
    <rPh sb="38" eb="41">
      <t>キジュンガク</t>
    </rPh>
    <rPh sb="43" eb="45">
      <t>マンエン</t>
    </rPh>
    <rPh sb="45" eb="47">
      <t>カサン</t>
    </rPh>
    <phoneticPr fontId="1"/>
  </si>
  <si>
    <r>
      <t xml:space="preserve">「はい」の場合5事業所記載
</t>
    </r>
    <r>
      <rPr>
        <sz val="9"/>
        <color theme="1"/>
        <rFont val="ＭＳ ゴシック"/>
        <family val="3"/>
        <charset val="128"/>
      </rPr>
      <t>※5事業所以上と連携している場合は任意の5事業所を記載する。</t>
    </r>
    <rPh sb="5" eb="7">
      <t>バアイ</t>
    </rPh>
    <rPh sb="8" eb="11">
      <t>ジギョウショ</t>
    </rPh>
    <rPh sb="11" eb="13">
      <t>キサイ</t>
    </rPh>
    <rPh sb="16" eb="19">
      <t>ジギョウショ</t>
    </rPh>
    <rPh sb="19" eb="21">
      <t>イジョウ</t>
    </rPh>
    <rPh sb="22" eb="24">
      <t>レンケイ</t>
    </rPh>
    <rPh sb="28" eb="30">
      <t>バアイ</t>
    </rPh>
    <rPh sb="31" eb="33">
      <t>ニンイ</t>
    </rPh>
    <rPh sb="35" eb="38">
      <t>ジギョウショ</t>
    </rPh>
    <rPh sb="39" eb="41">
      <t>キサイ</t>
    </rPh>
    <phoneticPr fontId="1"/>
  </si>
  <si>
    <t>基本情報</t>
    <rPh sb="0" eb="4">
      <t>キホンジョウホウ</t>
    </rPh>
    <phoneticPr fontId="1"/>
  </si>
  <si>
    <t>補助要件</t>
    <rPh sb="0" eb="4">
      <t>ホジョヨウケン</t>
    </rPh>
    <phoneticPr fontId="1"/>
  </si>
  <si>
    <t>介護テクノロジーの導入支援</t>
    <rPh sb="0" eb="2">
      <t>カイゴ</t>
    </rPh>
    <rPh sb="9" eb="13">
      <t>ドウニュウシエン</t>
    </rPh>
    <phoneticPr fontId="1"/>
  </si>
  <si>
    <t>移乗支援</t>
    <rPh sb="0" eb="4">
      <t>イジョウシエン</t>
    </rPh>
    <phoneticPr fontId="1"/>
  </si>
  <si>
    <t>移動支援</t>
    <rPh sb="0" eb="2">
      <t>イドウ</t>
    </rPh>
    <rPh sb="2" eb="4">
      <t>シエン</t>
    </rPh>
    <phoneticPr fontId="1"/>
  </si>
  <si>
    <t>排泄支援</t>
    <rPh sb="0" eb="2">
      <t>ハイセツ</t>
    </rPh>
    <rPh sb="2" eb="4">
      <t>シエン</t>
    </rPh>
    <phoneticPr fontId="1"/>
  </si>
  <si>
    <t>入浴支援</t>
    <rPh sb="0" eb="4">
      <t>ニュウヨクシエン</t>
    </rPh>
    <phoneticPr fontId="1"/>
  </si>
  <si>
    <t>見守りコミュニケーション</t>
    <rPh sb="0" eb="2">
      <t>ミマモ</t>
    </rPh>
    <phoneticPr fontId="1"/>
  </si>
  <si>
    <t>介護業務支援</t>
    <rPh sb="0" eb="6">
      <t>カイゴギョウムシエン</t>
    </rPh>
    <phoneticPr fontId="1"/>
  </si>
  <si>
    <t>機能訓練支援</t>
    <rPh sb="0" eb="2">
      <t>キノウ</t>
    </rPh>
    <rPh sb="2" eb="4">
      <t>クンレン</t>
    </rPh>
    <rPh sb="4" eb="6">
      <t>シエン</t>
    </rPh>
    <phoneticPr fontId="1"/>
  </si>
  <si>
    <t>食事・栄養管理支援</t>
    <rPh sb="0" eb="2">
      <t>ショクジ</t>
    </rPh>
    <rPh sb="3" eb="5">
      <t>エイヨウ</t>
    </rPh>
    <rPh sb="5" eb="7">
      <t>カンリ</t>
    </rPh>
    <rPh sb="7" eb="9">
      <t>シエン</t>
    </rPh>
    <phoneticPr fontId="1"/>
  </si>
  <si>
    <t>認知症生活支援・認知症ケア支援</t>
    <rPh sb="0" eb="3">
      <t>ニンチショウ</t>
    </rPh>
    <rPh sb="3" eb="5">
      <t>セイカツ</t>
    </rPh>
    <rPh sb="5" eb="7">
      <t>シエン</t>
    </rPh>
    <rPh sb="8" eb="11">
      <t>ニンチショウ</t>
    </rPh>
    <rPh sb="13" eb="15">
      <t>シエン</t>
    </rPh>
    <phoneticPr fontId="1"/>
  </si>
  <si>
    <t>その他</t>
    <rPh sb="2" eb="3">
      <t>ホカ</t>
    </rPh>
    <phoneticPr fontId="1"/>
  </si>
  <si>
    <t>介護業務支援（介護ソフト・ライセンスあり）</t>
    <rPh sb="0" eb="6">
      <t>カイゴギョウムシエン</t>
    </rPh>
    <rPh sb="7" eb="9">
      <t>カイゴ</t>
    </rPh>
    <phoneticPr fontId="1"/>
  </si>
  <si>
    <t>介護業務支援（介護ソフト・ライセンスなし）</t>
    <rPh sb="0" eb="6">
      <t>カイゴギョウムシエン</t>
    </rPh>
    <rPh sb="7" eb="9">
      <t>カイゴ</t>
    </rPh>
    <phoneticPr fontId="1"/>
  </si>
  <si>
    <t>導入機器等と一体的に使用するための情報端末</t>
    <rPh sb="0" eb="5">
      <t>ドウニュウキキナド</t>
    </rPh>
    <rPh sb="6" eb="9">
      <t>イッタイテキ</t>
    </rPh>
    <rPh sb="10" eb="12">
      <t>シヨウ</t>
    </rPh>
    <rPh sb="17" eb="19">
      <t>ジョウホウ</t>
    </rPh>
    <rPh sb="19" eb="21">
      <t>タンマツ</t>
    </rPh>
    <phoneticPr fontId="1"/>
  </si>
  <si>
    <t>申請補助金種別</t>
    <rPh sb="0" eb="7">
      <t>シンセイホジョキンシュベツ</t>
    </rPh>
    <phoneticPr fontId="1"/>
  </si>
  <si>
    <t>介護テクノロジーの導入支援</t>
    <rPh sb="0" eb="2">
      <t>カイゴ</t>
    </rPh>
    <rPh sb="9" eb="13">
      <t>ドウニュウシエン</t>
    </rPh>
    <phoneticPr fontId="1"/>
  </si>
  <si>
    <t>介護テクノロジーパッケージ型導入支援</t>
    <rPh sb="0" eb="2">
      <t>カイゴ</t>
    </rPh>
    <rPh sb="13" eb="14">
      <t>ガタ</t>
    </rPh>
    <rPh sb="14" eb="18">
      <t>ドウニュウシエン</t>
    </rPh>
    <phoneticPr fontId="1"/>
  </si>
  <si>
    <t>5事業所記入してください。
※5事業所連携の場合は任意に5事業所選出してください。</t>
    <rPh sb="16" eb="19">
      <t>ジギョウショ</t>
    </rPh>
    <rPh sb="19" eb="21">
      <t>レンケイ</t>
    </rPh>
    <rPh sb="22" eb="24">
      <t>バアイ</t>
    </rPh>
    <rPh sb="25" eb="27">
      <t>ニンイ</t>
    </rPh>
    <rPh sb="29" eb="32">
      <t>ジギョウショ</t>
    </rPh>
    <rPh sb="32" eb="34">
      <t>センシュツ</t>
    </rPh>
    <phoneticPr fontId="1"/>
  </si>
  <si>
    <t>No．</t>
    <phoneticPr fontId="10"/>
  </si>
  <si>
    <t>1-1</t>
    <phoneticPr fontId="1"/>
  </si>
  <si>
    <t>1-2</t>
    <phoneticPr fontId="1"/>
  </si>
  <si>
    <t>1-3</t>
  </si>
  <si>
    <t>1-4</t>
  </si>
  <si>
    <t>1-5</t>
    <phoneticPr fontId="1"/>
  </si>
  <si>
    <t>1.上限台数チェック
※県記載欄</t>
    <rPh sb="2" eb="6">
      <t>ジョウゲンダイスウ</t>
    </rPh>
    <rPh sb="12" eb="13">
      <t>ケン</t>
    </rPh>
    <rPh sb="13" eb="15">
      <t>キサイ</t>
    </rPh>
    <rPh sb="15" eb="16">
      <t>ラン</t>
    </rPh>
    <phoneticPr fontId="10"/>
  </si>
  <si>
    <t>2.調整額
※県記載欄</t>
    <rPh sb="2" eb="5">
      <t>チョウセイガク</t>
    </rPh>
    <rPh sb="7" eb="8">
      <t>ケン</t>
    </rPh>
    <rPh sb="8" eb="10">
      <t>キサイ</t>
    </rPh>
    <rPh sb="10" eb="11">
      <t>ラン</t>
    </rPh>
    <phoneticPr fontId="10"/>
  </si>
  <si>
    <t>3.調整後補助申請額
※県記載欄</t>
    <rPh sb="2" eb="5">
      <t>チョウセイゴ</t>
    </rPh>
    <rPh sb="5" eb="7">
      <t>ホジョ</t>
    </rPh>
    <rPh sb="7" eb="9">
      <t>シンセイ</t>
    </rPh>
    <rPh sb="9" eb="10">
      <t>ガク</t>
    </rPh>
    <phoneticPr fontId="10"/>
  </si>
  <si>
    <t>基本情報</t>
    <rPh sb="0" eb="4">
      <t>キホンジョウホウ</t>
    </rPh>
    <phoneticPr fontId="1"/>
  </si>
  <si>
    <t>その他（ソフト・インカム）</t>
    <rPh sb="2" eb="3">
      <t>ホカ</t>
    </rPh>
    <phoneticPr fontId="1"/>
  </si>
  <si>
    <t>介護保険事業所番号</t>
    <rPh sb="0" eb="4">
      <t>カイゴホケン</t>
    </rPh>
    <rPh sb="4" eb="7">
      <t>ジギョウショ</t>
    </rPh>
    <rPh sb="7" eb="9">
      <t>バンゴウ</t>
    </rPh>
    <phoneticPr fontId="1"/>
  </si>
  <si>
    <t>サービス種別</t>
    <rPh sb="4" eb="6">
      <t>シュベツ</t>
    </rPh>
    <phoneticPr fontId="1"/>
  </si>
  <si>
    <t>No</t>
    <phoneticPr fontId="1"/>
  </si>
  <si>
    <t>1-6</t>
  </si>
  <si>
    <t>1-7</t>
    <phoneticPr fontId="1"/>
  </si>
  <si>
    <t>ケアプランデータ連携加算</t>
    <rPh sb="8" eb="10">
      <t>レンケイ</t>
    </rPh>
    <rPh sb="10" eb="12">
      <t>カサン</t>
    </rPh>
    <phoneticPr fontId="10"/>
  </si>
  <si>
    <t>介護テクノロジーの導入支援</t>
    <rPh sb="0" eb="2">
      <t>カイゴ</t>
    </rPh>
    <rPh sb="9" eb="11">
      <t>ドウニュウ</t>
    </rPh>
    <rPh sb="11" eb="13">
      <t>シエン</t>
    </rPh>
    <phoneticPr fontId="10"/>
  </si>
  <si>
    <t>介護テクノロジーのパッケージ型</t>
    <rPh sb="0" eb="2">
      <t>カイゴ</t>
    </rPh>
    <rPh sb="14" eb="15">
      <t>ガタ</t>
    </rPh>
    <phoneticPr fontId="10"/>
  </si>
  <si>
    <r>
      <t xml:space="preserve">介護保険事業所番号
</t>
    </r>
    <r>
      <rPr>
        <sz val="9"/>
        <color theme="1"/>
        <rFont val="ＭＳ ゴシック"/>
        <family val="3"/>
        <charset val="128"/>
      </rPr>
      <t>（特定施設でない軽費、養護は記載不要）</t>
    </r>
    <rPh sb="0" eb="4">
      <t>カイゴホケン</t>
    </rPh>
    <rPh sb="4" eb="9">
      <t>ジギョウショバンゴウ</t>
    </rPh>
    <rPh sb="11" eb="13">
      <t>トクテイ</t>
    </rPh>
    <rPh sb="13" eb="15">
      <t>シセツ</t>
    </rPh>
    <rPh sb="18" eb="20">
      <t>ケイヒ</t>
    </rPh>
    <rPh sb="21" eb="23">
      <t>ヨウゴ</t>
    </rPh>
    <rPh sb="24" eb="26">
      <t>キサイ</t>
    </rPh>
    <rPh sb="26" eb="28">
      <t>フヨウ</t>
    </rPh>
    <phoneticPr fontId="1"/>
  </si>
  <si>
    <t>1-1</t>
  </si>
  <si>
    <t>1-2</t>
  </si>
  <si>
    <t>1-5</t>
  </si>
  <si>
    <t>導入事業所数</t>
    <rPh sb="0" eb="5">
      <t>ドウニュウジギョウショ</t>
    </rPh>
    <rPh sb="5" eb="6">
      <t>スウ</t>
    </rPh>
    <phoneticPr fontId="1"/>
  </si>
  <si>
    <t>通信環境整備</t>
    <rPh sb="0" eb="6">
      <t>ツウシンカンキョウセイビ</t>
    </rPh>
    <phoneticPr fontId="1"/>
  </si>
  <si>
    <t>介護業務支援と連携することで効果が高まると判断できるテクノロジーの対象経費（1-2～1-5）</t>
    <rPh sb="0" eb="6">
      <t>カイゴギョウムシエン</t>
    </rPh>
    <rPh sb="7" eb="9">
      <t>レンケイ</t>
    </rPh>
    <rPh sb="14" eb="16">
      <t>コウカ</t>
    </rPh>
    <rPh sb="17" eb="18">
      <t>タカ</t>
    </rPh>
    <rPh sb="21" eb="23">
      <t>ハンダン</t>
    </rPh>
    <rPh sb="33" eb="35">
      <t>タイショウ</t>
    </rPh>
    <rPh sb="35" eb="37">
      <t>ケイヒ</t>
    </rPh>
    <phoneticPr fontId="1"/>
  </si>
  <si>
    <t>導入機器等と一体的に使用するための情報端末（1-6～1-7）</t>
    <rPh sb="0" eb="2">
      <t>ドウニュウ</t>
    </rPh>
    <rPh sb="2" eb="5">
      <t>キキナド</t>
    </rPh>
    <rPh sb="6" eb="9">
      <t>イッタイテキ</t>
    </rPh>
    <rPh sb="10" eb="12">
      <t>シヨウ</t>
    </rPh>
    <rPh sb="17" eb="19">
      <t>ジョウホウ</t>
    </rPh>
    <rPh sb="19" eb="21">
      <t>タンマツ</t>
    </rPh>
    <phoneticPr fontId="1"/>
  </si>
  <si>
    <t>1-8</t>
    <phoneticPr fontId="1"/>
  </si>
  <si>
    <t>通信環境整備（1-8）</t>
    <rPh sb="0" eb="4">
      <t>ツウシンカンキョウ</t>
    </rPh>
    <rPh sb="4" eb="6">
      <t>セイビ</t>
    </rPh>
    <phoneticPr fontId="1"/>
  </si>
  <si>
    <t>←一式（税抜き）を記入してください。</t>
    <rPh sb="1" eb="3">
      <t>イッシキ</t>
    </rPh>
    <rPh sb="4" eb="6">
      <t>ゼイヌ</t>
    </rPh>
    <rPh sb="9" eb="11">
      <t>キニュウ</t>
    </rPh>
    <phoneticPr fontId="1"/>
  </si>
  <si>
    <t>介護ソフト</t>
    <rPh sb="0" eb="2">
      <t>カイゴ</t>
    </rPh>
    <phoneticPr fontId="1"/>
  </si>
  <si>
    <t>合計</t>
    <rPh sb="0" eb="2">
      <t>ゴウケイ</t>
    </rPh>
    <phoneticPr fontId="1"/>
  </si>
  <si>
    <t>A.個票</t>
    <rPh sb="2" eb="4">
      <t>コヒョウ</t>
    </rPh>
    <phoneticPr fontId="1"/>
  </si>
  <si>
    <t>B.事業所名</t>
    <rPh sb="2" eb="6">
      <t>ジギョウショメイ</t>
    </rPh>
    <phoneticPr fontId="1"/>
  </si>
  <si>
    <t>C.申請補助金種別</t>
    <rPh sb="2" eb="7">
      <t>シンセイホジョキン</t>
    </rPh>
    <rPh sb="7" eb="9">
      <t>シュベツ</t>
    </rPh>
    <phoneticPr fontId="1"/>
  </si>
  <si>
    <t>D.補助基準額</t>
    <rPh sb="2" eb="7">
      <t>ホジョキジュンガク</t>
    </rPh>
    <phoneticPr fontId="1"/>
  </si>
  <si>
    <t>E.補助上限台数</t>
    <rPh sb="2" eb="4">
      <t>ホジョ</t>
    </rPh>
    <rPh sb="4" eb="6">
      <t>ジョウゲン</t>
    </rPh>
    <rPh sb="6" eb="8">
      <t>ダイスウ</t>
    </rPh>
    <phoneticPr fontId="1"/>
  </si>
  <si>
    <t>第１号様式別紙1</t>
    <rPh sb="5" eb="7">
      <t>ベッシ</t>
    </rPh>
    <phoneticPr fontId="1"/>
  </si>
  <si>
    <t>F.製品名</t>
    <rPh sb="2" eb="5">
      <t>セイヒンメイ</t>
    </rPh>
    <phoneticPr fontId="1"/>
  </si>
  <si>
    <t>G.種別
（リストから選択）</t>
    <rPh sb="2" eb="4">
      <t>シュベツ</t>
    </rPh>
    <rPh sb="11" eb="13">
      <t>センタク</t>
    </rPh>
    <phoneticPr fontId="1"/>
  </si>
  <si>
    <t>H.1機器あたりの
対象経費（税抜き）</t>
    <rPh sb="3" eb="5">
      <t>キキ</t>
    </rPh>
    <rPh sb="10" eb="12">
      <t>タイショウ</t>
    </rPh>
    <rPh sb="12" eb="14">
      <t>ケイヒ</t>
    </rPh>
    <rPh sb="15" eb="16">
      <t>ゼイ</t>
    </rPh>
    <rPh sb="16" eb="17">
      <t>ヌ</t>
    </rPh>
    <phoneticPr fontId="1"/>
  </si>
  <si>
    <t>I.H（千円未満切捨て）
※3/4</t>
    <rPh sb="4" eb="6">
      <t>センエン</t>
    </rPh>
    <rPh sb="6" eb="8">
      <t>ミマン</t>
    </rPh>
    <rPh sb="8" eb="10">
      <t>キリス</t>
    </rPh>
    <phoneticPr fontId="1"/>
  </si>
  <si>
    <t>J.1機器（一式）あたりの
補助限度額
※（注２）</t>
    <rPh sb="3" eb="5">
      <t>キキ</t>
    </rPh>
    <rPh sb="6" eb="8">
      <t>イッシキ</t>
    </rPh>
    <rPh sb="14" eb="16">
      <t>ホジョ</t>
    </rPh>
    <rPh sb="16" eb="18">
      <t>ゲンド</t>
    </rPh>
    <rPh sb="18" eb="19">
      <t>ガク</t>
    </rPh>
    <rPh sb="22" eb="23">
      <t>チュウ</t>
    </rPh>
    <phoneticPr fontId="1"/>
  </si>
  <si>
    <t>K.1機器（一式）あたりの
補助基本額
（I又はHのいずれか低い額）</t>
    <rPh sb="3" eb="5">
      <t>キキ</t>
    </rPh>
    <rPh sb="6" eb="8">
      <t>イッシキ</t>
    </rPh>
    <rPh sb="14" eb="16">
      <t>ホジョ</t>
    </rPh>
    <rPh sb="16" eb="18">
      <t>キホン</t>
    </rPh>
    <rPh sb="18" eb="19">
      <t>ガク</t>
    </rPh>
    <rPh sb="22" eb="23">
      <t>マタ</t>
    </rPh>
    <rPh sb="30" eb="31">
      <t>ヒク</t>
    </rPh>
    <rPh sb="32" eb="33">
      <t>ガク</t>
    </rPh>
    <phoneticPr fontId="1"/>
  </si>
  <si>
    <t>L.台数</t>
    <rPh sb="2" eb="4">
      <t>ダイスウ</t>
    </rPh>
    <phoneticPr fontId="1"/>
  </si>
  <si>
    <t>Q.製品名</t>
    <rPh sb="2" eb="5">
      <t>セイヒンメイ</t>
    </rPh>
    <phoneticPr fontId="1"/>
  </si>
  <si>
    <t>R.種別※
（リストから選択）</t>
    <rPh sb="2" eb="4">
      <t>シュベツ</t>
    </rPh>
    <rPh sb="12" eb="14">
      <t>センタク</t>
    </rPh>
    <phoneticPr fontId="1"/>
  </si>
  <si>
    <t>S.1機器あたりの
対象経費（税抜き）</t>
    <rPh sb="3" eb="5">
      <t>キキ</t>
    </rPh>
    <rPh sb="10" eb="12">
      <t>タイショウ</t>
    </rPh>
    <rPh sb="12" eb="14">
      <t>ケイヒ</t>
    </rPh>
    <rPh sb="15" eb="16">
      <t>ゼイ</t>
    </rPh>
    <rPh sb="16" eb="17">
      <t>ヌ</t>
    </rPh>
    <phoneticPr fontId="1"/>
  </si>
  <si>
    <t>T.台数</t>
    <rPh sb="2" eb="4">
      <t>ダイスウ</t>
    </rPh>
    <phoneticPr fontId="1"/>
  </si>
  <si>
    <t>U.対象経費合計</t>
    <rPh sb="2" eb="6">
      <t>タイショウケイヒ</t>
    </rPh>
    <rPh sb="6" eb="8">
      <t>ゴウケイ</t>
    </rPh>
    <phoneticPr fontId="10"/>
  </si>
  <si>
    <t>V.U（千円未満切捨て）
※3/4</t>
    <rPh sb="4" eb="6">
      <t>センエン</t>
    </rPh>
    <rPh sb="6" eb="8">
      <t>ミマン</t>
    </rPh>
    <rPh sb="8" eb="10">
      <t>キリス</t>
    </rPh>
    <phoneticPr fontId="1"/>
  </si>
  <si>
    <t>N.既交付決定額</t>
    <rPh sb="2" eb="3">
      <t>キ</t>
    </rPh>
    <rPh sb="3" eb="8">
      <t>コウフケッテイガク</t>
    </rPh>
    <phoneticPr fontId="10"/>
  </si>
  <si>
    <r>
      <t xml:space="preserve">O.差引額
</t>
    </r>
    <r>
      <rPr>
        <sz val="12"/>
        <rFont val="游ゴシック"/>
        <family val="3"/>
        <charset val="128"/>
        <scheme val="minor"/>
      </rPr>
      <t>（N－M＋ケアプラン加算）</t>
    </r>
    <rPh sb="2" eb="5">
      <t>サシヒキガク</t>
    </rPh>
    <rPh sb="16" eb="18">
      <t>カサン</t>
    </rPh>
    <phoneticPr fontId="10"/>
  </si>
  <si>
    <t>P.額の確定見込み額</t>
    <rPh sb="2" eb="3">
      <t>ガク</t>
    </rPh>
    <rPh sb="4" eb="6">
      <t>カクテイ</t>
    </rPh>
    <rPh sb="6" eb="8">
      <t>ミコミ</t>
    </rPh>
    <rPh sb="9" eb="10">
      <t>ガク</t>
    </rPh>
    <phoneticPr fontId="10"/>
  </si>
  <si>
    <t>W.既交付決定額</t>
    <rPh sb="2" eb="8">
      <t>キコウフケッテイガク</t>
    </rPh>
    <phoneticPr fontId="10"/>
  </si>
  <si>
    <t>Y.額の確定見込額</t>
    <rPh sb="2" eb="3">
      <t>ガク</t>
    </rPh>
    <rPh sb="4" eb="6">
      <t>カクテイ</t>
    </rPh>
    <rPh sb="6" eb="8">
      <t>ミコミ</t>
    </rPh>
    <rPh sb="8" eb="9">
      <t>ガク</t>
    </rPh>
    <phoneticPr fontId="10"/>
  </si>
  <si>
    <r>
      <t xml:space="preserve">X.差引額
</t>
    </r>
    <r>
      <rPr>
        <sz val="10"/>
        <rFont val="游ゴシック"/>
        <family val="3"/>
        <charset val="128"/>
        <scheme val="minor"/>
      </rPr>
      <t>（W－V＋ケアプラン加算）</t>
    </r>
    <rPh sb="2" eb="5">
      <t>サシヒキガク</t>
    </rPh>
    <rPh sb="16" eb="18">
      <t>カサン</t>
    </rPh>
    <phoneticPr fontId="1"/>
  </si>
  <si>
    <t>M.実績額
（K×L）</t>
    <rPh sb="2" eb="5">
      <t>ジッセキガク</t>
    </rPh>
    <phoneticPr fontId="10"/>
  </si>
  <si>
    <t>精算額調書（総表）</t>
    <rPh sb="0" eb="3">
      <t>セイサンガク</t>
    </rPh>
    <rPh sb="3" eb="5">
      <t>チョウショ</t>
    </rPh>
    <rPh sb="6" eb="8">
      <t>ソウヒョウ</t>
    </rPh>
    <phoneticPr fontId="1"/>
  </si>
  <si>
    <t>実績報告額
（額の確定見込額）</t>
    <rPh sb="0" eb="5">
      <t>ジッセキホウコクガク</t>
    </rPh>
    <rPh sb="7" eb="8">
      <t>ガク</t>
    </rPh>
    <rPh sb="9" eb="11">
      <t>カクテイ</t>
    </rPh>
    <rPh sb="11" eb="13">
      <t>ミコミ</t>
    </rPh>
    <rPh sb="13" eb="14">
      <t>ガク</t>
    </rPh>
    <phoneticPr fontId="1"/>
  </si>
  <si>
    <t>既交付決定額</t>
    <rPh sb="0" eb="1">
      <t>キ</t>
    </rPh>
    <rPh sb="1" eb="6">
      <t>コウフケッテイガク</t>
    </rPh>
    <phoneticPr fontId="1"/>
  </si>
  <si>
    <t>申請補助種別</t>
    <rPh sb="0" eb="4">
      <t>シンセイホジョ</t>
    </rPh>
    <rPh sb="4" eb="6">
      <t>シュベツ</t>
    </rPh>
    <phoneticPr fontId="1"/>
  </si>
  <si>
    <t>介護業務支援</t>
    <rPh sb="0" eb="6">
      <t>カイゴギョウムシエン</t>
    </rPh>
    <phoneticPr fontId="1"/>
  </si>
  <si>
    <t>通信環境整備</t>
    <rPh sb="0" eb="6">
      <t>ツウシンカンキョウセイビ</t>
    </rPh>
    <phoneticPr fontId="1"/>
  </si>
  <si>
    <t>通信環境整備</t>
    <rPh sb="0" eb="6">
      <t>ツウシンカンキョウセイビ</t>
    </rPh>
    <phoneticPr fontId="1"/>
  </si>
  <si>
    <t>合計</t>
    <rPh sb="0" eb="2">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</si>
</sst>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0">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color theme="1"/>
      <name val="ＭＳ Ｐゴシック"/>
      <family val="3"/>
      <charset val="128"/>
    </font>
    <font>
      <sz val="8"/>
      <color theme="1"/>
      <name val="ＭＳ Ｐゴシック"/>
      <family val="3"/>
      <charset val="128"/>
    </font>
    <font>
      <sz val="11"/>
      <color theme="1"/>
      <name val="游ゴシック"/>
      <family val="2"/>
      <charset val="128"/>
      <scheme val="minor"/>
    </font>
    <font>
      <sz val="9"/>
      <color theme="1"/>
      <name val="游ゴシック"/>
      <family val="3"/>
      <charset val="128"/>
      <scheme val="minor"/>
    </font>
    <font>
      <sz val="9"/>
      <color theme="1"/>
      <name val="ＭＳ ゴシック"/>
      <family val="3"/>
      <charset val="128"/>
    </font>
    <font>
      <sz val="10"/>
      <color theme="1"/>
      <name val="ＭＳ ゴシック"/>
      <family val="3"/>
      <charset val="128"/>
    </font>
    <font>
      <sz val="12"/>
      <name val="游ゴシック"/>
      <family val="3"/>
      <charset val="128"/>
      <scheme val="minor"/>
    </font>
    <font>
      <sz val="6"/>
      <name val="ＭＳ Ｐゴシック"/>
      <family val="3"/>
      <charset val="128"/>
    </font>
    <font>
      <sz val="16"/>
      <name val="游ゴシック"/>
      <family val="3"/>
      <charset val="128"/>
      <scheme val="minor"/>
    </font>
    <font>
      <sz val="11"/>
      <name val="ＭＳ 明朝"/>
      <family val="1"/>
      <charset val="128"/>
    </font>
    <font>
      <sz val="11"/>
      <name val="ＭＳ Ｐゴシック"/>
      <family val="3"/>
      <charset val="128"/>
    </font>
    <font>
      <sz val="14"/>
      <color theme="1"/>
      <name val="ＭＳ ゴシック"/>
      <family val="3"/>
      <charset val="128"/>
    </font>
    <font>
      <sz val="11"/>
      <color theme="1"/>
      <name val="ＭＳ 明朝"/>
      <family val="1"/>
      <charset val="128"/>
    </font>
    <font>
      <sz val="16"/>
      <color theme="1"/>
      <name val="游ゴシック"/>
      <family val="2"/>
      <charset val="128"/>
      <scheme val="minor"/>
    </font>
    <font>
      <sz val="14"/>
      <name val="游ゴシック"/>
      <family val="3"/>
      <charset val="128"/>
      <scheme val="minor"/>
    </font>
    <font>
      <sz val="16"/>
      <color theme="1"/>
      <name val="游ゴシック"/>
      <family val="3"/>
      <charset val="128"/>
      <scheme val="minor"/>
    </font>
    <font>
      <sz val="11"/>
      <color theme="1"/>
      <name val="游ゴシック"/>
      <family val="3"/>
      <charset val="128"/>
      <scheme val="minor"/>
    </font>
    <font>
      <sz val="11"/>
      <name val="游ゴシック"/>
      <family val="3"/>
      <charset val="128"/>
      <scheme val="minor"/>
    </font>
    <font>
      <sz val="22"/>
      <color theme="1"/>
      <name val="游ゴシック"/>
      <family val="3"/>
      <charset val="128"/>
      <scheme val="minor"/>
    </font>
    <font>
      <sz val="22"/>
      <name val="游ゴシック"/>
      <family val="3"/>
      <charset val="128"/>
      <scheme val="minor"/>
    </font>
    <font>
      <sz val="12"/>
      <color theme="1"/>
      <name val="游ゴシック"/>
      <family val="3"/>
      <charset val="128"/>
      <scheme val="minor"/>
    </font>
    <font>
      <b/>
      <sz val="18"/>
      <color rgb="FFFF0000"/>
      <name val="游ゴシック"/>
      <family val="3"/>
      <charset val="128"/>
      <scheme val="minor"/>
    </font>
    <font>
      <sz val="14"/>
      <color theme="1"/>
      <name val="ＭＳ 明朝"/>
      <family val="1"/>
      <charset val="128"/>
    </font>
    <font>
      <b/>
      <sz val="11"/>
      <color theme="1"/>
      <name val="游ゴシック"/>
      <family val="3"/>
      <charset val="128"/>
      <scheme val="minor"/>
    </font>
    <font>
      <b/>
      <sz val="12"/>
      <color theme="1"/>
      <name val="游ゴシック"/>
      <family val="3"/>
      <charset val="128"/>
      <scheme val="minor"/>
    </font>
    <font>
      <b/>
      <sz val="18"/>
      <name val="游ゴシック"/>
      <family val="3"/>
      <charset val="128"/>
      <scheme val="minor"/>
    </font>
    <font>
      <sz val="10"/>
      <name val="游ゴシック"/>
      <family val="3"/>
      <charset val="128"/>
      <scheme val="minor"/>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auto="1"/>
      </bottom>
      <diagonal/>
    </border>
    <border>
      <left/>
      <right/>
      <top style="double">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38" fontId="5" fillId="0" borderId="0" applyFont="0" applyFill="0" applyBorder="0" applyAlignment="0" applyProtection="0">
      <alignment vertical="center"/>
    </xf>
    <xf numFmtId="0" fontId="13" fillId="0" borderId="0">
      <alignment vertical="center"/>
    </xf>
  </cellStyleXfs>
  <cellXfs count="192">
    <xf numFmtId="0" fontId="0" fillId="0" borderId="0" xfId="0">
      <alignment vertical="center"/>
    </xf>
    <xf numFmtId="0" fontId="3" fillId="2" borderId="0" xfId="0" applyFont="1" applyFill="1">
      <alignment vertical="center"/>
    </xf>
    <xf numFmtId="0" fontId="3" fillId="0" borderId="0" xfId="0" applyFont="1">
      <alignment vertical="center"/>
    </xf>
    <xf numFmtId="38" fontId="0" fillId="0" borderId="0" xfId="1" applyFont="1">
      <alignment vertical="center"/>
    </xf>
    <xf numFmtId="0" fontId="15" fillId="0" borderId="0" xfId="0" applyFont="1" applyProtection="1">
      <alignment vertical="center"/>
      <protection locked="0"/>
    </xf>
    <xf numFmtId="0" fontId="25" fillId="0" borderId="0" xfId="0" applyFont="1" applyProtection="1">
      <alignment vertical="center"/>
      <protection locked="0"/>
    </xf>
    <xf numFmtId="0" fontId="15" fillId="0" borderId="0" xfId="0" applyFont="1">
      <alignment vertical="center"/>
    </xf>
    <xf numFmtId="0" fontId="25" fillId="0" borderId="0" xfId="0" applyFont="1" applyAlignment="1">
      <alignment vertical="center" shrinkToFit="1"/>
    </xf>
    <xf numFmtId="0" fontId="15" fillId="0" borderId="1" xfId="0" applyFont="1" applyBorder="1" applyAlignment="1">
      <alignment horizontal="center" vertical="center"/>
    </xf>
    <xf numFmtId="0" fontId="25" fillId="0" borderId="0" xfId="0" applyFont="1" applyAlignment="1">
      <alignment horizontal="center" vertical="center"/>
    </xf>
    <xf numFmtId="0" fontId="15" fillId="0" borderId="1" xfId="0" applyFont="1" applyBorder="1" applyAlignment="1">
      <alignment vertical="center" wrapText="1"/>
    </xf>
    <xf numFmtId="0" fontId="15" fillId="0" borderId="1" xfId="0" applyFont="1" applyBorder="1">
      <alignment vertical="center"/>
    </xf>
    <xf numFmtId="0" fontId="2" fillId="0" borderId="0" xfId="0" applyFont="1" applyProtection="1">
      <alignment vertical="center"/>
      <protection locked="0"/>
    </xf>
    <xf numFmtId="0" fontId="15" fillId="0" borderId="1" xfId="0" applyFont="1" applyBorder="1" applyAlignment="1">
      <alignment vertical="center" shrinkToFit="1"/>
    </xf>
    <xf numFmtId="38" fontId="15" fillId="0" borderId="1" xfId="1" applyFont="1" applyBorder="1" applyProtection="1">
      <alignment vertical="center"/>
    </xf>
    <xf numFmtId="0" fontId="2" fillId="0" borderId="0" xfId="0" applyFont="1">
      <alignment vertical="center"/>
    </xf>
    <xf numFmtId="0" fontId="2" fillId="0" borderId="11" xfId="0" applyFont="1" applyBorder="1">
      <alignment vertical="center"/>
    </xf>
    <xf numFmtId="0" fontId="2" fillId="0" borderId="15" xfId="0" applyFont="1" applyBorder="1">
      <alignment vertical="center"/>
    </xf>
    <xf numFmtId="0" fontId="2" fillId="0" borderId="2" xfId="0" applyFont="1" applyBorder="1">
      <alignment vertical="center"/>
    </xf>
    <xf numFmtId="0" fontId="2" fillId="0" borderId="1" xfId="0" applyFont="1" applyBorder="1">
      <alignment vertical="center"/>
    </xf>
    <xf numFmtId="0" fontId="2" fillId="0" borderId="11" xfId="0" applyFont="1" applyBorder="1" applyAlignment="1">
      <alignment horizontal="right" vertical="center"/>
    </xf>
    <xf numFmtId="0" fontId="2" fillId="0" borderId="1" xfId="0" applyFont="1" applyBorder="1" applyAlignment="1">
      <alignment vertical="center" wrapText="1"/>
    </xf>
    <xf numFmtId="0" fontId="2" fillId="0" borderId="7" xfId="0" applyFont="1" applyBorder="1">
      <alignment vertical="center"/>
    </xf>
    <xf numFmtId="0" fontId="2" fillId="0" borderId="9" xfId="0" applyFont="1" applyBorder="1" applyAlignment="1">
      <alignment vertical="center" wrapText="1"/>
    </xf>
    <xf numFmtId="0" fontId="2" fillId="0" borderId="28" xfId="0" applyFont="1" applyBorder="1">
      <alignment vertical="center"/>
    </xf>
    <xf numFmtId="0" fontId="2" fillId="0" borderId="29" xfId="0" applyFont="1" applyBorder="1" applyAlignment="1">
      <alignment vertical="center" wrapText="1"/>
    </xf>
    <xf numFmtId="0" fontId="0" fillId="0" borderId="0" xfId="0" applyProtection="1">
      <alignment vertical="center"/>
      <protection locked="0"/>
    </xf>
    <xf numFmtId="0" fontId="19" fillId="0" borderId="0" xfId="0" applyFont="1" applyProtection="1">
      <alignment vertical="center"/>
      <protection locked="0"/>
    </xf>
    <xf numFmtId="0" fontId="9" fillId="0" borderId="0" xfId="0" applyFont="1" applyAlignment="1" applyProtection="1">
      <alignment horizontal="center" vertical="center" wrapText="1"/>
      <protection locked="0"/>
    </xf>
    <xf numFmtId="0" fontId="9" fillId="2" borderId="33" xfId="0" applyFont="1" applyFill="1" applyBorder="1" applyAlignment="1" applyProtection="1">
      <alignment horizontal="left" vertical="center" wrapText="1"/>
      <protection locked="0"/>
    </xf>
    <xf numFmtId="0" fontId="9" fillId="2" borderId="34" xfId="0" applyFont="1" applyFill="1" applyBorder="1" applyAlignment="1" applyProtection="1">
      <alignment horizontal="center" vertical="center" wrapText="1"/>
      <protection locked="0"/>
    </xf>
    <xf numFmtId="3" fontId="11" fillId="2" borderId="15" xfId="0" applyNumberFormat="1" applyFont="1" applyFill="1" applyBorder="1" applyAlignment="1" applyProtection="1">
      <alignment horizontal="right" vertical="center"/>
      <protection locked="0"/>
    </xf>
    <xf numFmtId="176" fontId="11" fillId="2" borderId="15" xfId="0" applyNumberFormat="1" applyFont="1" applyFill="1" applyBorder="1" applyAlignment="1" applyProtection="1">
      <alignment horizontal="right" vertical="center"/>
      <protection locked="0"/>
    </xf>
    <xf numFmtId="38" fontId="11" fillId="0" borderId="0" xfId="1" applyFont="1" applyBorder="1" applyAlignment="1" applyProtection="1">
      <alignment horizontal="right" vertical="center"/>
      <protection locked="0"/>
    </xf>
    <xf numFmtId="0" fontId="9" fillId="2" borderId="0" xfId="0" applyFont="1" applyFill="1" applyAlignment="1" applyProtection="1">
      <alignment horizontal="left" vertical="center" wrapText="1"/>
      <protection locked="0"/>
    </xf>
    <xf numFmtId="0" fontId="9" fillId="2" borderId="39" xfId="0" applyFont="1" applyFill="1" applyBorder="1" applyAlignment="1" applyProtection="1">
      <alignment horizontal="center" vertical="center" wrapText="1"/>
      <protection locked="0"/>
    </xf>
    <xf numFmtId="3" fontId="11" fillId="2" borderId="10" xfId="0" applyNumberFormat="1" applyFont="1" applyFill="1" applyBorder="1" applyAlignment="1" applyProtection="1">
      <alignment horizontal="right" vertical="center"/>
      <protection locked="0"/>
    </xf>
    <xf numFmtId="176" fontId="11" fillId="2" borderId="10" xfId="0" applyNumberFormat="1" applyFont="1" applyFill="1" applyBorder="1" applyAlignment="1" applyProtection="1">
      <alignment horizontal="right" vertical="center"/>
      <protection locked="0"/>
    </xf>
    <xf numFmtId="0" fontId="9" fillId="2" borderId="57" xfId="0" applyFont="1" applyFill="1" applyBorder="1" applyAlignment="1" applyProtection="1">
      <alignment horizontal="left" vertical="center" wrapText="1"/>
      <protection locked="0"/>
    </xf>
    <xf numFmtId="0" fontId="9" fillId="2" borderId="58" xfId="0" applyFont="1" applyFill="1" applyBorder="1" applyAlignment="1" applyProtection="1">
      <alignment horizontal="center" vertical="center" wrapText="1"/>
      <protection locked="0"/>
    </xf>
    <xf numFmtId="3" fontId="11" fillId="2" borderId="5" xfId="0" applyNumberFormat="1" applyFont="1" applyFill="1" applyBorder="1" applyAlignment="1" applyProtection="1">
      <alignment horizontal="right" vertical="center"/>
      <protection locked="0"/>
    </xf>
    <xf numFmtId="176" fontId="11" fillId="2" borderId="5" xfId="0" applyNumberFormat="1" applyFont="1" applyFill="1" applyBorder="1" applyAlignment="1" applyProtection="1">
      <alignment horizontal="right" vertical="center"/>
      <protection locked="0"/>
    </xf>
    <xf numFmtId="0" fontId="9" fillId="2" borderId="24" xfId="0" applyFont="1" applyFill="1" applyBorder="1" applyAlignment="1" applyProtection="1">
      <alignment horizontal="left" vertical="center" wrapText="1"/>
      <protection locked="0"/>
    </xf>
    <xf numFmtId="0" fontId="9" fillId="2" borderId="24" xfId="0" applyFont="1" applyFill="1" applyBorder="1" applyAlignment="1" applyProtection="1">
      <alignment horizontal="center" vertical="center" wrapText="1"/>
      <protection locked="0"/>
    </xf>
    <xf numFmtId="3" fontId="11" fillId="2" borderId="24" xfId="0" applyNumberFormat="1" applyFont="1" applyFill="1" applyBorder="1" applyAlignment="1" applyProtection="1">
      <alignment horizontal="right" vertical="center"/>
      <protection locked="0"/>
    </xf>
    <xf numFmtId="176" fontId="11" fillId="2" borderId="24" xfId="0" applyNumberFormat="1" applyFont="1" applyFill="1" applyBorder="1" applyAlignment="1" applyProtection="1">
      <alignment horizontal="right" vertical="center"/>
      <protection locked="0"/>
    </xf>
    <xf numFmtId="49" fontId="9" fillId="0" borderId="40" xfId="0" applyNumberFormat="1" applyFont="1" applyBorder="1" applyAlignment="1" applyProtection="1">
      <alignment horizontal="center" vertical="center"/>
      <protection locked="0"/>
    </xf>
    <xf numFmtId="0" fontId="9" fillId="0" borderId="0" xfId="0" applyFont="1" applyAlignment="1" applyProtection="1">
      <alignment vertical="center" wrapText="1"/>
      <protection locked="0"/>
    </xf>
    <xf numFmtId="0" fontId="20" fillId="0" borderId="0" xfId="0" applyFont="1" applyProtection="1">
      <alignment vertical="center"/>
      <protection locked="0"/>
    </xf>
    <xf numFmtId="0" fontId="12" fillId="0" borderId="0" xfId="0" applyFont="1" applyProtection="1">
      <alignment vertical="center"/>
      <protection locked="0"/>
    </xf>
    <xf numFmtId="0" fontId="9" fillId="4" borderId="38" xfId="0" applyFont="1" applyFill="1" applyBorder="1" applyAlignment="1" applyProtection="1">
      <alignment horizontal="center" vertical="center" wrapText="1"/>
      <protection locked="0"/>
    </xf>
    <xf numFmtId="0" fontId="20" fillId="0" borderId="0" xfId="2" applyFont="1" applyAlignment="1" applyProtection="1">
      <alignment vertical="center" wrapText="1"/>
      <protection locked="0"/>
    </xf>
    <xf numFmtId="38" fontId="11" fillId="2" borderId="36" xfId="0" applyNumberFormat="1" applyFont="1" applyFill="1" applyBorder="1" applyProtection="1">
      <alignment vertical="center"/>
      <protection locked="0"/>
    </xf>
    <xf numFmtId="0" fontId="20" fillId="4" borderId="4" xfId="2" applyFont="1" applyFill="1" applyBorder="1" applyAlignment="1" applyProtection="1">
      <alignment horizontal="center" vertical="center"/>
      <protection locked="0"/>
    </xf>
    <xf numFmtId="0" fontId="12" fillId="0" borderId="44" xfId="0" applyFont="1" applyBorder="1" applyProtection="1">
      <alignment vertical="center"/>
      <protection locked="0"/>
    </xf>
    <xf numFmtId="0" fontId="20" fillId="0" borderId="44" xfId="2" applyFont="1" applyBorder="1" applyAlignment="1" applyProtection="1">
      <alignment vertical="center" wrapText="1"/>
      <protection locked="0"/>
    </xf>
    <xf numFmtId="0" fontId="20" fillId="0" borderId="44" xfId="2" applyFont="1" applyBorder="1" applyAlignment="1" applyProtection="1">
      <alignment horizontal="left" vertical="center" wrapText="1"/>
      <protection locked="0"/>
    </xf>
    <xf numFmtId="0" fontId="0" fillId="0" borderId="44" xfId="0" applyBorder="1" applyProtection="1">
      <alignment vertical="center"/>
      <protection locked="0"/>
    </xf>
    <xf numFmtId="0" fontId="17" fillId="0" borderId="54" xfId="0" applyFont="1" applyBorder="1" applyAlignment="1" applyProtection="1">
      <alignment vertical="center" wrapText="1"/>
      <protection locked="0"/>
    </xf>
    <xf numFmtId="0" fontId="0" fillId="2" borderId="24" xfId="0" applyFill="1" applyBorder="1" applyProtection="1">
      <alignment vertical="center"/>
      <protection locked="0"/>
    </xf>
    <xf numFmtId="38" fontId="16" fillId="2" borderId="24" xfId="1" applyFont="1" applyFill="1" applyBorder="1" applyProtection="1">
      <alignment vertical="center"/>
      <protection locked="0"/>
    </xf>
    <xf numFmtId="0" fontId="16" fillId="2" borderId="25" xfId="0" applyFont="1" applyFill="1" applyBorder="1" applyProtection="1">
      <alignment vertical="center"/>
      <protection locked="0"/>
    </xf>
    <xf numFmtId="0" fontId="0" fillId="2" borderId="15" xfId="0" applyFill="1" applyBorder="1" applyProtection="1">
      <alignment vertical="center"/>
      <protection locked="0"/>
    </xf>
    <xf numFmtId="0" fontId="9" fillId="2" borderId="15" xfId="0" applyFont="1" applyFill="1" applyBorder="1" applyAlignment="1" applyProtection="1">
      <alignment horizontal="center" vertical="center" wrapText="1"/>
      <protection locked="0"/>
    </xf>
    <xf numFmtId="38" fontId="16" fillId="2" borderId="15" xfId="1" applyFont="1" applyFill="1" applyBorder="1" applyProtection="1">
      <alignment vertical="center"/>
      <protection locked="0"/>
    </xf>
    <xf numFmtId="0" fontId="16" fillId="2" borderId="14" xfId="0" applyFont="1" applyFill="1" applyBorder="1" applyProtection="1">
      <alignment vertical="center"/>
      <protection locked="0"/>
    </xf>
    <xf numFmtId="0" fontId="0" fillId="2" borderId="1" xfId="0" applyFill="1" applyBorder="1" applyProtection="1">
      <alignment vertical="center"/>
      <protection locked="0"/>
    </xf>
    <xf numFmtId="0" fontId="9" fillId="2" borderId="1" xfId="0" applyFont="1" applyFill="1" applyBorder="1" applyAlignment="1" applyProtection="1">
      <alignment horizontal="center" vertical="center" wrapText="1"/>
      <protection locked="0"/>
    </xf>
    <xf numFmtId="38" fontId="16" fillId="2" borderId="1" xfId="1" applyFont="1" applyFill="1" applyBorder="1" applyProtection="1">
      <alignment vertical="center"/>
      <protection locked="0"/>
    </xf>
    <xf numFmtId="0" fontId="16" fillId="2" borderId="3" xfId="0" applyFont="1" applyFill="1" applyBorder="1" applyProtection="1">
      <alignment vertical="center"/>
      <protection locked="0"/>
    </xf>
    <xf numFmtId="0" fontId="0" fillId="2" borderId="9" xfId="0" applyFill="1" applyBorder="1" applyProtection="1">
      <alignment vertical="center"/>
      <protection locked="0"/>
    </xf>
    <xf numFmtId="0" fontId="9" fillId="2" borderId="9" xfId="0" applyFont="1" applyFill="1" applyBorder="1" applyAlignment="1" applyProtection="1">
      <alignment horizontal="center" vertical="center" wrapText="1"/>
      <protection locked="0"/>
    </xf>
    <xf numFmtId="38" fontId="16" fillId="2" borderId="9" xfId="1" applyFont="1" applyFill="1" applyBorder="1" applyProtection="1">
      <alignment vertical="center"/>
      <protection locked="0"/>
    </xf>
    <xf numFmtId="0" fontId="16" fillId="2" borderId="12" xfId="0" applyFont="1" applyFill="1" applyBorder="1" applyProtection="1">
      <alignment vertical="center"/>
      <protection locked="0"/>
    </xf>
    <xf numFmtId="0" fontId="17" fillId="0" borderId="56" xfId="0" applyFont="1" applyBorder="1" applyAlignment="1" applyProtection="1">
      <alignment vertical="center" wrapText="1"/>
      <protection locked="0"/>
    </xf>
    <xf numFmtId="0" fontId="0" fillId="2" borderId="52" xfId="0" applyFill="1" applyBorder="1" applyProtection="1">
      <alignment vertical="center"/>
      <protection locked="0"/>
    </xf>
    <xf numFmtId="0" fontId="9" fillId="2" borderId="52" xfId="0" applyFont="1" applyFill="1" applyBorder="1" applyAlignment="1" applyProtection="1">
      <alignment horizontal="center" vertical="center" wrapText="1"/>
      <protection locked="0"/>
    </xf>
    <xf numFmtId="38" fontId="16" fillId="2" borderId="52" xfId="1" applyFont="1" applyFill="1" applyBorder="1" applyProtection="1">
      <alignment vertical="center"/>
      <protection locked="0"/>
    </xf>
    <xf numFmtId="0" fontId="16" fillId="2" borderId="53" xfId="0" applyFont="1" applyFill="1" applyBorder="1" applyProtection="1">
      <alignment vertical="center"/>
      <protection locked="0"/>
    </xf>
    <xf numFmtId="0" fontId="0" fillId="2" borderId="5" xfId="0" applyFill="1" applyBorder="1" applyProtection="1">
      <alignment vertical="center"/>
      <protection locked="0"/>
    </xf>
    <xf numFmtId="0" fontId="9" fillId="2" borderId="5" xfId="0" applyFont="1" applyFill="1" applyBorder="1" applyAlignment="1" applyProtection="1">
      <alignment horizontal="center" vertical="center" wrapText="1"/>
      <protection locked="0"/>
    </xf>
    <xf numFmtId="38" fontId="16" fillId="2" borderId="5" xfId="1" applyFont="1" applyFill="1" applyBorder="1" applyProtection="1">
      <alignment vertical="center"/>
      <protection locked="0"/>
    </xf>
    <xf numFmtId="0" fontId="16" fillId="2" borderId="6" xfId="0" applyFont="1" applyFill="1" applyBorder="1" applyProtection="1">
      <alignment vertical="center"/>
      <protection locked="0"/>
    </xf>
    <xf numFmtId="38" fontId="11" fillId="2" borderId="35" xfId="1" applyFont="1" applyFill="1" applyBorder="1" applyProtection="1">
      <alignment vertical="center"/>
      <protection locked="0"/>
    </xf>
    <xf numFmtId="0" fontId="9" fillId="4" borderId="1"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20" fillId="4" borderId="1" xfId="2" applyFont="1" applyFill="1" applyBorder="1" applyAlignment="1" applyProtection="1">
      <alignment horizontal="center" vertical="center"/>
      <protection locked="0"/>
    </xf>
    <xf numFmtId="38" fontId="11" fillId="4" borderId="1" xfId="0" applyNumberFormat="1" applyFont="1" applyFill="1" applyBorder="1" applyAlignment="1" applyProtection="1">
      <alignment horizontal="center" vertical="center"/>
      <protection locked="0"/>
    </xf>
    <xf numFmtId="0" fontId="14" fillId="5" borderId="35" xfId="0" applyFont="1" applyFill="1" applyBorder="1">
      <alignment vertical="center"/>
    </xf>
    <xf numFmtId="0" fontId="18" fillId="0" borderId="42" xfId="0" applyFont="1" applyBorder="1">
      <alignment vertical="center"/>
    </xf>
    <xf numFmtId="0" fontId="18" fillId="5" borderId="35" xfId="0" applyFont="1" applyFill="1" applyBorder="1">
      <alignment vertical="center"/>
    </xf>
    <xf numFmtId="0" fontId="18" fillId="0" borderId="41" xfId="0" applyFont="1" applyBorder="1">
      <alignment vertical="center"/>
    </xf>
    <xf numFmtId="0" fontId="18" fillId="0" borderId="41" xfId="0" applyFont="1" applyBorder="1" applyAlignment="1">
      <alignment vertical="center" wrapText="1"/>
    </xf>
    <xf numFmtId="3" fontId="18" fillId="0" borderId="41" xfId="0" applyNumberFormat="1" applyFont="1" applyBorder="1">
      <alignment vertical="center"/>
    </xf>
    <xf numFmtId="1" fontId="18" fillId="0" borderId="43" xfId="0" applyNumberFormat="1" applyFont="1" applyBorder="1">
      <alignment vertical="center"/>
    </xf>
    <xf numFmtId="0" fontId="21" fillId="0" borderId="0" xfId="0" applyFont="1">
      <alignment vertical="center"/>
    </xf>
    <xf numFmtId="0" fontId="19" fillId="0" borderId="0" xfId="0" applyFont="1">
      <alignment vertical="center"/>
    </xf>
    <xf numFmtId="0" fontId="24" fillId="0" borderId="0" xfId="0" applyFont="1">
      <alignment vertical="center"/>
    </xf>
    <xf numFmtId="0" fontId="9" fillId="0" borderId="23"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3" fontId="11" fillId="0" borderId="15" xfId="0" applyNumberFormat="1" applyFont="1" applyBorder="1" applyAlignment="1">
      <alignment horizontal="right" vertical="center"/>
    </xf>
    <xf numFmtId="3" fontId="11" fillId="0" borderId="10" xfId="0" applyNumberFormat="1" applyFont="1" applyBorder="1" applyAlignment="1">
      <alignment horizontal="right" vertical="center"/>
    </xf>
    <xf numFmtId="3" fontId="11" fillId="0" borderId="5" xfId="0" applyNumberFormat="1" applyFont="1" applyBorder="1" applyAlignment="1">
      <alignment horizontal="right" vertical="center"/>
    </xf>
    <xf numFmtId="38" fontId="11" fillId="0" borderId="14" xfId="1" applyFont="1" applyBorder="1" applyAlignment="1" applyProtection="1">
      <alignment horizontal="right" vertical="center"/>
    </xf>
    <xf numFmtId="38" fontId="11" fillId="0" borderId="13" xfId="1" applyFont="1" applyBorder="1" applyAlignment="1" applyProtection="1">
      <alignment horizontal="right" vertical="center"/>
    </xf>
    <xf numFmtId="38" fontId="11" fillId="0" borderId="6" xfId="1" applyFont="1" applyBorder="1" applyAlignment="1" applyProtection="1">
      <alignment horizontal="right" vertical="center"/>
    </xf>
    <xf numFmtId="49" fontId="9" fillId="0" borderId="11"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4" xfId="0" applyNumberFormat="1" applyFont="1" applyBorder="1" applyAlignment="1">
      <alignment horizontal="center" vertical="center"/>
    </xf>
    <xf numFmtId="49" fontId="9" fillId="0" borderId="38" xfId="0" applyNumberFormat="1" applyFont="1" applyBorder="1" applyAlignment="1">
      <alignment horizontal="center" vertical="center"/>
    </xf>
    <xf numFmtId="3" fontId="11" fillId="0" borderId="24" xfId="0" applyNumberFormat="1" applyFont="1" applyBorder="1" applyAlignment="1">
      <alignment horizontal="right" vertical="center"/>
    </xf>
    <xf numFmtId="38" fontId="11" fillId="0" borderId="25" xfId="1" applyFont="1" applyBorder="1" applyAlignment="1" applyProtection="1">
      <alignment horizontal="right" vertical="center"/>
    </xf>
    <xf numFmtId="3" fontId="28" fillId="0" borderId="36" xfId="0" applyNumberFormat="1" applyFont="1" applyBorder="1" applyAlignment="1">
      <alignment horizontal="right" vertical="center" wrapText="1"/>
    </xf>
    <xf numFmtId="3" fontId="28" fillId="0" borderId="37" xfId="0" applyNumberFormat="1" applyFont="1" applyBorder="1" applyAlignment="1">
      <alignment horizontal="right" vertical="center"/>
    </xf>
    <xf numFmtId="38" fontId="28" fillId="0" borderId="25" xfId="0" applyNumberFormat="1" applyFont="1" applyBorder="1">
      <alignment vertical="center"/>
    </xf>
    <xf numFmtId="3" fontId="11" fillId="0" borderId="35" xfId="0" applyNumberFormat="1" applyFont="1" applyBorder="1" applyAlignment="1">
      <alignment horizontal="right" vertical="center" wrapText="1"/>
    </xf>
    <xf numFmtId="38" fontId="11" fillId="0" borderId="35" xfId="1" applyFont="1" applyBorder="1" applyProtection="1">
      <alignment vertical="center"/>
    </xf>
    <xf numFmtId="0" fontId="17" fillId="0" borderId="35" xfId="0" applyFont="1" applyBorder="1" applyAlignment="1">
      <alignment horizontal="center" vertical="center" wrapText="1"/>
    </xf>
    <xf numFmtId="38" fontId="11" fillId="0" borderId="35" xfId="0" applyNumberFormat="1" applyFont="1" applyBorder="1" applyAlignment="1">
      <alignment horizontal="center" vertical="center"/>
    </xf>
    <xf numFmtId="38" fontId="11" fillId="0" borderId="36" xfId="0" applyNumberFormat="1" applyFont="1" applyBorder="1">
      <alignment vertical="center"/>
    </xf>
    <xf numFmtId="38" fontId="11" fillId="0" borderId="35" xfId="0" applyNumberFormat="1" applyFont="1" applyBorder="1">
      <alignment vertical="center"/>
    </xf>
    <xf numFmtId="0" fontId="22" fillId="0" borderId="0" xfId="2" applyFont="1">
      <alignment vertical="center"/>
    </xf>
    <xf numFmtId="0" fontId="20" fillId="0" borderId="0" xfId="2" applyFont="1" applyAlignment="1">
      <alignment vertical="center" wrapText="1"/>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35" xfId="0" applyFont="1" applyBorder="1" applyAlignment="1">
      <alignment horizontal="center" vertical="center" wrapText="1"/>
    </xf>
    <xf numFmtId="0" fontId="0" fillId="0" borderId="23" xfId="0" applyBorder="1">
      <alignment vertical="center"/>
    </xf>
    <xf numFmtId="0" fontId="0" fillId="0" borderId="11" xfId="0" applyBorder="1">
      <alignment vertical="center"/>
    </xf>
    <xf numFmtId="0" fontId="0" fillId="0" borderId="2" xfId="0" applyBorder="1">
      <alignment vertical="center"/>
    </xf>
    <xf numFmtId="0" fontId="0" fillId="0" borderId="7" xfId="0" applyBorder="1">
      <alignment vertical="center"/>
    </xf>
    <xf numFmtId="0" fontId="0" fillId="0" borderId="51" xfId="0" applyBorder="1">
      <alignment vertical="center"/>
    </xf>
    <xf numFmtId="56" fontId="0" fillId="0" borderId="4" xfId="0" quotePrefix="1" applyNumberFormat="1" applyBorder="1">
      <alignment vertical="center"/>
    </xf>
    <xf numFmtId="0" fontId="27" fillId="3" borderId="25" xfId="0" applyFont="1" applyFill="1" applyBorder="1" applyAlignment="1">
      <alignment vertical="center" wrapText="1"/>
    </xf>
    <xf numFmtId="0" fontId="17" fillId="0" borderId="43" xfId="0" applyFont="1" applyBorder="1" applyAlignment="1">
      <alignment vertical="center" wrapText="1"/>
    </xf>
    <xf numFmtId="38" fontId="16" fillId="0" borderId="43" xfId="1" applyFont="1" applyBorder="1" applyProtection="1">
      <alignment vertical="center"/>
    </xf>
    <xf numFmtId="3" fontId="17" fillId="0" borderId="43" xfId="0" applyNumberFormat="1" applyFont="1" applyBorder="1" applyAlignment="1">
      <alignment horizontal="center" vertical="center" wrapText="1"/>
    </xf>
    <xf numFmtId="0" fontId="23" fillId="0" borderId="24" xfId="0" applyFont="1" applyBorder="1" applyAlignment="1">
      <alignment horizontal="center" vertical="center"/>
    </xf>
    <xf numFmtId="0" fontId="8" fillId="0" borderId="60" xfId="0" applyFont="1" applyBorder="1" applyAlignment="1">
      <alignment vertical="center" wrapText="1"/>
    </xf>
    <xf numFmtId="0" fontId="2" fillId="0" borderId="62" xfId="0" applyFont="1" applyBorder="1" applyAlignment="1">
      <alignment horizontal="center" vertical="center"/>
    </xf>
    <xf numFmtId="38" fontId="15" fillId="0" borderId="1" xfId="0" applyNumberFormat="1" applyFont="1" applyBorder="1" applyProtection="1">
      <alignment vertical="center"/>
      <protection locked="0"/>
    </xf>
    <xf numFmtId="0" fontId="15" fillId="0" borderId="1" xfId="0" applyFont="1" applyBorder="1" applyAlignment="1" applyProtection="1">
      <alignment horizontal="center" vertical="center"/>
      <protection locked="0"/>
    </xf>
    <xf numFmtId="3" fontId="9" fillId="0" borderId="55" xfId="0" applyNumberFormat="1" applyFont="1" applyBorder="1" applyAlignment="1">
      <alignment horizontal="right" vertical="center" wrapText="1"/>
    </xf>
    <xf numFmtId="38" fontId="11" fillId="0" borderId="55" xfId="1" applyFont="1" applyBorder="1" applyProtection="1">
      <alignment vertical="center"/>
    </xf>
    <xf numFmtId="0" fontId="25" fillId="0" borderId="0" xfId="0" applyFont="1" applyAlignment="1">
      <alignment horizontal="center" vertical="center"/>
    </xf>
    <xf numFmtId="0" fontId="15" fillId="0" borderId="1" xfId="0" applyFont="1" applyBorder="1" applyAlignment="1">
      <alignment horizontal="center" vertical="center"/>
    </xf>
    <xf numFmtId="0" fontId="15" fillId="2" borderId="1" xfId="0" applyFont="1" applyFill="1" applyBorder="1" applyAlignment="1" applyProtection="1">
      <alignment horizontal="center" vertical="center"/>
      <protection locked="0"/>
    </xf>
    <xf numFmtId="0" fontId="2" fillId="2" borderId="21" xfId="0" applyFont="1" applyFill="1" applyBorder="1" applyAlignment="1" applyProtection="1">
      <alignment horizontal="center" vertical="center" wrapText="1"/>
      <protection locked="0"/>
    </xf>
    <xf numFmtId="0" fontId="2" fillId="2" borderId="46" xfId="0" applyFont="1" applyFill="1" applyBorder="1" applyAlignment="1" applyProtection="1">
      <alignment horizontal="center" vertical="center" wrapText="1"/>
      <protection locked="0"/>
    </xf>
    <xf numFmtId="0" fontId="2" fillId="2" borderId="22" xfId="0" applyFont="1" applyFill="1" applyBorder="1" applyAlignment="1" applyProtection="1">
      <alignment horizontal="center" vertical="center" wrapText="1"/>
      <protection locked="0"/>
    </xf>
    <xf numFmtId="0" fontId="2" fillId="0" borderId="7" xfId="0" applyFont="1" applyBorder="1" applyAlignment="1">
      <alignment horizontal="right" vertical="center"/>
    </xf>
    <xf numFmtId="0" fontId="2" fillId="0" borderId="11" xfId="0" applyFont="1" applyBorder="1" applyAlignment="1">
      <alignment horizontal="righ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2" borderId="19" xfId="0"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wrapText="1"/>
      <protection locked="0"/>
    </xf>
    <xf numFmtId="0" fontId="2" fillId="2" borderId="47" xfId="0" applyFont="1" applyFill="1" applyBorder="1" applyAlignment="1" applyProtection="1">
      <alignment horizontal="center" vertical="center" wrapText="1"/>
      <protection locked="0"/>
    </xf>
    <xf numFmtId="0" fontId="2" fillId="2" borderId="27" xfId="0" applyFont="1" applyFill="1" applyBorder="1" applyAlignment="1" applyProtection="1">
      <alignment horizontal="center" vertical="center" wrapText="1"/>
      <protection locked="0"/>
    </xf>
    <xf numFmtId="0" fontId="2" fillId="0" borderId="59" xfId="0" applyFont="1" applyBorder="1" applyAlignment="1">
      <alignment horizontal="center" vertical="center"/>
    </xf>
    <xf numFmtId="0" fontId="2" fillId="0" borderId="8" xfId="0" applyFont="1" applyBorder="1" applyAlignment="1">
      <alignment horizontal="center" vertical="center"/>
    </xf>
    <xf numFmtId="0" fontId="2" fillId="0" borderId="37" xfId="0" applyFont="1" applyBorder="1" applyAlignment="1">
      <alignment horizontal="center"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63"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65" xfId="0" applyFont="1" applyBorder="1" applyAlignment="1">
      <alignment horizontal="left" vertical="center" wrapText="1"/>
    </xf>
    <xf numFmtId="0" fontId="2" fillId="2" borderId="29" xfId="0" applyFont="1" applyFill="1" applyBorder="1" applyAlignment="1" applyProtection="1">
      <alignment horizontal="center" vertical="center" wrapText="1"/>
      <protection locked="0"/>
    </xf>
    <xf numFmtId="0" fontId="2" fillId="2" borderId="48" xfId="0" applyFont="1" applyFill="1" applyBorder="1" applyAlignment="1" applyProtection="1">
      <alignment horizontal="center" vertical="center" wrapText="1"/>
      <protection locked="0"/>
    </xf>
    <xf numFmtId="0" fontId="2" fillId="2" borderId="30"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0" fontId="2" fillId="2" borderId="61" xfId="0" applyFont="1" applyFill="1" applyBorder="1" applyAlignment="1" applyProtection="1">
      <alignment horizontal="center" vertical="center" wrapText="1"/>
      <protection locked="0"/>
    </xf>
    <xf numFmtId="0" fontId="2" fillId="2" borderId="49" xfId="0" applyFont="1" applyFill="1" applyBorder="1" applyAlignment="1" applyProtection="1">
      <alignment horizontal="center" vertical="center" wrapText="1"/>
      <protection locked="0"/>
    </xf>
    <xf numFmtId="0" fontId="2" fillId="2" borderId="58" xfId="0" applyFont="1" applyFill="1" applyBorder="1" applyAlignment="1" applyProtection="1">
      <alignment horizontal="center" vertical="center" wrapText="1"/>
      <protection locked="0"/>
    </xf>
    <xf numFmtId="0" fontId="2" fillId="2" borderId="64" xfId="0" applyFont="1" applyFill="1" applyBorder="1" applyAlignment="1" applyProtection="1">
      <alignment horizontal="center" vertical="center" wrapText="1"/>
      <protection locked="0"/>
    </xf>
    <xf numFmtId="0" fontId="26" fillId="6" borderId="42" xfId="0" applyFont="1" applyFill="1" applyBorder="1" applyAlignment="1">
      <alignment horizontal="left" vertical="center"/>
    </xf>
    <xf numFmtId="0" fontId="26" fillId="6" borderId="41" xfId="0" applyFont="1" applyFill="1" applyBorder="1" applyAlignment="1">
      <alignment horizontal="left" vertical="center"/>
    </xf>
    <xf numFmtId="0" fontId="26" fillId="6" borderId="43" xfId="0" applyFont="1" applyFill="1" applyBorder="1" applyAlignment="1">
      <alignment horizontal="left" vertical="center"/>
    </xf>
    <xf numFmtId="38" fontId="16" fillId="0" borderId="50" xfId="1" applyFont="1" applyBorder="1" applyAlignment="1" applyProtection="1">
      <alignment horizontal="center" vertical="center"/>
    </xf>
    <xf numFmtId="38" fontId="16" fillId="0" borderId="55" xfId="1" applyFont="1" applyBorder="1" applyAlignment="1" applyProtection="1">
      <alignment horizontal="center" vertical="center"/>
    </xf>
    <xf numFmtId="38" fontId="16" fillId="0" borderId="36" xfId="1" applyFont="1" applyBorder="1" applyAlignment="1" applyProtection="1">
      <alignment horizontal="center" vertical="center"/>
    </xf>
    <xf numFmtId="0" fontId="4" fillId="0" borderId="0" xfId="0" applyFont="1" applyAlignment="1">
      <alignment horizontal="center" vertical="center" textRotation="255" wrapText="1"/>
    </xf>
    <xf numFmtId="0" fontId="0" fillId="0" borderId="0" xfId="0" applyAlignment="1">
      <alignment horizontal="center" vertical="center" textRotation="255" wrapText="1"/>
    </xf>
    <xf numFmtId="0" fontId="6" fillId="0" borderId="0" xfId="0" applyFont="1" applyAlignment="1">
      <alignment horizontal="center" vertical="center" textRotation="255" wrapText="1"/>
    </xf>
  </cellXfs>
  <cellStyles count="3">
    <cellStyle name="桁区切り" xfId="1" builtinId="6"/>
    <cellStyle name="標準" xfId="0" builtinId="0"/>
    <cellStyle name="標準 2" xfId="2" xr:uid="{57D18944-94DA-4E34-9024-4840EB0316C8}"/>
  </cellStyles>
  <dxfs count="0"/>
  <tableStyles count="0" defaultTableStyle="TableStyleMedium2" defaultPivotStyle="PivotStyleLight16"/>
  <colors>
    <mruColors>
      <color rgb="FFCCFFFF"/>
      <color rgb="FF99CCFF"/>
      <color rgb="FFCCECFF"/>
      <color rgb="FFCCCCFF"/>
      <color rgb="FFFFCCFF"/>
      <color rgb="FFFF99CC"/>
      <color rgb="FFFFCC99"/>
      <color rgb="FFFFFF99"/>
      <color rgb="FF99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9FA005FD-AF07-DE54-1C6E-97F333F1C8EC}"/>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312DEFFA-45D8-4E49-8E85-1CAC6352B11E}"/>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C6F32C01-5752-4FFE-A400-4B1C665742BA}"/>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C6E3566F-98A7-457F-BD06-92ECBD5DEA68}"/>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7D1371AC-62B4-4A7B-A05B-05369C83D1B4}"/>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515F5D5D-7595-4E7D-B4A5-302A57594A2A}"/>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FE01FE2D-5101-4726-9077-3B41E4825D42}"/>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125DE121-B794-42E4-BBBF-9E678CFC6AE4}"/>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7E679A91-BCFA-403A-8DC7-85D61D5E0C76}"/>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C7DC5E60-677E-4A7C-9C8B-2E76FDE0F96F}"/>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D412C14F-CFC9-4A2D-95A2-65F8C8377702}"/>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3FCFC109-9B82-43C9-A6D3-19CF17C29630}"/>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5CB14E19-4EC0-420B-9F5F-2D7C80AFCBA7}"/>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61EB944C-96B1-49C2-A4ED-343861671261}"/>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BFB9B20A-AE87-4DA3-A266-93C1C746A794}"/>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21D63E29-9A5B-4AF4-B902-DEF0CA050C29}"/>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3ED17D6B-8097-4CC0-9DC9-61AF9D2AAB42}"/>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4FFD82BE-6668-43E4-83A5-955003B81AD9}"/>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59DB2348-3FB3-4363-B20B-D3CAD6A14ADB}"/>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CC43F586-D024-4728-949B-5A0AC96E1AB1}"/>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0C4B3D77-BC68-4E79-9122-9E82E313743E}"/>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5455D8C9-D3E6-43A6-AD81-ABBF2B6FE02A}"/>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3EFD6C78-DD95-407B-A897-73EE19809108}"/>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0D227FDD-27BC-47D7-AF39-48BE46785102}"/>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9791C4C0-E7F7-459F-8D6E-978E42000278}"/>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29F9E69E-B01C-400F-AC50-23D6F0D117A7}"/>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2F8E5F0C-1472-4AB8-A03A-CC07CCFF2EE6}"/>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D6971E86-ADCF-4004-8852-C08605139F7F}"/>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EC610352-23EC-42ED-9BEF-B91A3C930D3C}"/>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0BAE5576-ECF1-4E27-B260-5F024284B54C}"/>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718D7ACE-C292-4CA6-9AAE-1E6B4B247F28}"/>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D0F59F2C-62D2-43C3-8F5B-C10B6D36103E}"/>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A35B1AEA-14F0-470F-89A4-F46B8F169715}"/>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D44EE167-A43C-4C98-AFEC-7B2C2145379B}"/>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006E5E30-FF1B-4E4F-B452-669592D7C8F5}"/>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764CF675-58B1-4056-B3C7-04663E767345}"/>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E9D92219-A95B-4ED4-B01A-723B41CCCDF0}"/>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44169763-32E4-46FE-9FE5-A5B4F40E5085}"/>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F2BB8EE7-63F1-49D9-AA57-8F807E8B2263}"/>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7CE1DE37-BC88-4911-B7BE-4C258CBB8896}"/>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D440C82F-7191-4256-800B-DE49B5F52A68}"/>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C5BF5BE8-5FBB-4578-8609-9A3ACDD53DD7}"/>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2C8D8EDB-A3D5-43DA-B4ED-6B25850C5784}"/>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1417EE1D-53A9-454C-BD96-1C8F33BD57FB}"/>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CD015A68-72B2-4526-B8AE-A5B65285C0E4}"/>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5B08EFDB-9F7E-42CF-AFB4-87093147453F}"/>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EBE26358-9B49-4559-88B7-CC10491FC9DF}"/>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57EE224A-3349-4445-BC67-8B0F41A41420}"/>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90240514-2DC9-4803-B9D2-D08A0D21162C}"/>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8C0A53CB-80AA-4304-BBE1-3496FAE74CC5}"/>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F92EA8CA-1631-4441-B413-E388C3DA6720}"/>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B1A10921-0C88-4109-BF3D-0E3685DA1D13}"/>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B8639848-ABF8-4BE0-B913-EE6CDBD4C25A}"/>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03157A62-2CC0-4A71-8C16-6FA44471F5FC}"/>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2A7553EB-32AF-4D48-A590-B66B3934B8DB}"/>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7B253926-C714-4F81-BE04-34C6F03FDEEE}"/>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75E6FDD6-AA8B-4793-8611-80B39F59646A}"/>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494AFA71-65DD-45D9-97EA-03FA2396207F}"/>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6BE52D83-0AFB-4142-8546-7276EA8D19F3}"/>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BFD410EF-D0EA-433E-B63F-92EC76E1B41A}"/>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4A157195-1239-4D67-A0FF-423DB9361DB4}"/>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6FB8615C-85CA-4D8A-9E89-88D8EEA7FD47}"/>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736568E1-E63D-4E49-BA0B-15C2A36F13F1}"/>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0C2C2173-BC76-478C-AD70-44B5C2E8D098}"/>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54B36BB5-BFE6-488E-9EBA-E9E076C02817}"/>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2B0C32CD-7290-4DCE-9D71-DA3B33A78416}"/>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942598EE-6F55-44DC-BE6F-0A95F77B65B2}"/>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FCD9EB9B-D785-49B4-A4CF-9018B5B728CF}"/>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DE261C35-3235-42A0-94AA-8CEB3A74AA68}"/>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446A6482-DD29-4564-B1A6-580C5C214E24}"/>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57358AD4-FD0A-476A-9C9D-C860F20933CC}"/>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69969021-801F-4FDE-A617-8D29C5C8D6A5}"/>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BDF4792D-040E-4BBE-8F62-32CE396C09A8}"/>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B2E701C0-D1D8-4AAC-B643-690175E54D9C}"/>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97A7667B-6D8E-4F49-9453-595B0858C664}"/>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A021EBE4-28A4-497C-AAFD-673141D01C48}"/>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14</xdr:row>
      <xdr:rowOff>43543</xdr:rowOff>
    </xdr:to>
    <xdr:sp macro="" textlink="">
      <xdr:nvSpPr>
        <xdr:cNvPr id="2" name="角丸四角形 1">
          <a:extLst>
            <a:ext uri="{FF2B5EF4-FFF2-40B4-BE49-F238E27FC236}">
              <a16:creationId xmlns:a16="http://schemas.microsoft.com/office/drawing/2014/main" id="{1F1C384B-A4DB-4DF7-95D1-122DEC00FA7F}"/>
            </a:ext>
          </a:extLst>
        </xdr:cNvPr>
        <xdr:cNvSpPr/>
      </xdr:nvSpPr>
      <xdr:spPr>
        <a:xfrm>
          <a:off x="417945" y="6731748"/>
          <a:ext cx="8684114" cy="149785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5BD4B78D-1782-8D8A-7680-D68EA482C0A2}"/>
            </a:ext>
          </a:extLst>
        </xdr:cNvPr>
        <xdr:cNvSpPr txBox="1"/>
      </xdr:nvSpPr>
      <xdr:spPr>
        <a:xfrm>
          <a:off x="802342" y="5851712"/>
          <a:ext cx="6235327"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5463F244-3692-8F47-9539-3DB2BD8AAB41}"/>
            </a:ext>
          </a:extLst>
        </xdr:cNvPr>
        <xdr:cNvSpPr/>
      </xdr:nvSpPr>
      <xdr:spPr>
        <a:xfrm>
          <a:off x="688041" y="5813612"/>
          <a:ext cx="6241677"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9A047E5D-B063-0C64-ECCF-A0407EA3A6CC}"/>
            </a:ext>
          </a:extLst>
        </xdr:cNvPr>
        <xdr:cNvSpPr txBox="1"/>
      </xdr:nvSpPr>
      <xdr:spPr>
        <a:xfrm>
          <a:off x="6934200" y="7264400"/>
          <a:ext cx="400049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7" name="矢印: 下 6">
          <a:extLst>
            <a:ext uri="{FF2B5EF4-FFF2-40B4-BE49-F238E27FC236}">
              <a16:creationId xmlns:a16="http://schemas.microsoft.com/office/drawing/2014/main" id="{4E6628F4-6C9A-FAF1-A47E-A87BCBF9A0A0}"/>
            </a:ext>
          </a:extLst>
        </xdr:cNvPr>
        <xdr:cNvSpPr/>
      </xdr:nvSpPr>
      <xdr:spPr>
        <a:xfrm rot="5400000">
          <a:off x="10902952" y="741680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10" name="矢印: 上向き折線 9">
          <a:extLst>
            <a:ext uri="{FF2B5EF4-FFF2-40B4-BE49-F238E27FC236}">
              <a16:creationId xmlns:a16="http://schemas.microsoft.com/office/drawing/2014/main" id="{C2049C34-9153-86E9-1ED2-5685A60B2E23}"/>
            </a:ext>
          </a:extLst>
        </xdr:cNvPr>
        <xdr:cNvSpPr/>
      </xdr:nvSpPr>
      <xdr:spPr>
        <a:xfrm rot="5400000">
          <a:off x="165101" y="7289801"/>
          <a:ext cx="407986" cy="3794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0</xdr:rowOff>
    </xdr:from>
    <xdr:to>
      <xdr:col>4</xdr:col>
      <xdr:colOff>1846729</xdr:colOff>
      <xdr:row>14</xdr:row>
      <xdr:rowOff>239486</xdr:rowOff>
    </xdr:to>
    <xdr:sp macro="" textlink="">
      <xdr:nvSpPr>
        <xdr:cNvPr id="6" name="テキスト ボックス 5">
          <a:extLst>
            <a:ext uri="{FF2B5EF4-FFF2-40B4-BE49-F238E27FC236}">
              <a16:creationId xmlns:a16="http://schemas.microsoft.com/office/drawing/2014/main" id="{0A086110-5173-F73E-F4B5-97CA57759BEE}"/>
            </a:ext>
          </a:extLst>
        </xdr:cNvPr>
        <xdr:cNvSpPr txBox="1"/>
      </xdr:nvSpPr>
      <xdr:spPr>
        <a:xfrm>
          <a:off x="645672" y="6705600"/>
          <a:ext cx="8342086" cy="171994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endParaRPr kumimoji="1" lang="en-US" altLang="ja-JP" sz="1100">
            <a:ln>
              <a:noFill/>
            </a:ln>
          </a:endParaRPr>
        </a:p>
        <a:p>
          <a:r>
            <a:rPr kumimoji="1" lang="ja-JP" altLang="en-US" sz="1100">
              <a:ln>
                <a:noFill/>
              </a:ln>
            </a:rPr>
            <a:t>　　５介護ソフトを含むソフト系の機器は一式の金額を記入すること</a:t>
          </a:r>
          <a:endParaRPr kumimoji="1" lang="en-US" altLang="ja-JP" sz="1100">
            <a:ln>
              <a:noFill/>
            </a:ln>
          </a:endParaRPr>
        </a:p>
        <a:p>
          <a:r>
            <a:rPr kumimoji="1" lang="ja-JP" altLang="en-US" sz="1100">
              <a:ln>
                <a:noFill/>
              </a:ln>
            </a:rPr>
            <a:t>　　６附帯する費用は主となる費用と合算して記入すること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F4198AEC-5933-4EB9-877A-A3FE88D755D0}"/>
            </a:ext>
          </a:extLst>
        </xdr:cNvPr>
        <xdr:cNvSpPr/>
      </xdr:nvSpPr>
      <xdr:spPr>
        <a:xfrm rot="5400000">
          <a:off x="308443" y="14079911"/>
          <a:ext cx="407986" cy="3794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1" name="テキスト ボックス 10">
          <a:extLst>
            <a:ext uri="{FF2B5EF4-FFF2-40B4-BE49-F238E27FC236}">
              <a16:creationId xmlns:a16="http://schemas.microsoft.com/office/drawing/2014/main" id="{71DA9765-801E-4978-8D0B-9405E2654E1B}"/>
            </a:ext>
          </a:extLst>
        </xdr:cNvPr>
        <xdr:cNvSpPr txBox="1"/>
      </xdr:nvSpPr>
      <xdr:spPr>
        <a:xfrm>
          <a:off x="14102231" y="8767482"/>
          <a:ext cx="5225675" cy="126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2" name="四角形: 角を丸くする 11">
          <a:extLst>
            <a:ext uri="{FF2B5EF4-FFF2-40B4-BE49-F238E27FC236}">
              <a16:creationId xmlns:a16="http://schemas.microsoft.com/office/drawing/2014/main" id="{5B440A05-AD23-4CE9-8E40-35A758BFC6E5}"/>
            </a:ext>
          </a:extLst>
        </xdr:cNvPr>
        <xdr:cNvSpPr/>
      </xdr:nvSpPr>
      <xdr:spPr>
        <a:xfrm>
          <a:off x="14017065" y="8711454"/>
          <a:ext cx="5186082" cy="1263276"/>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3" name="四角形: 角を丸くする 12">
          <a:extLst>
            <a:ext uri="{FF2B5EF4-FFF2-40B4-BE49-F238E27FC236}">
              <a16:creationId xmlns:a16="http://schemas.microsoft.com/office/drawing/2014/main" id="{471F694F-F779-4EA1-BD7A-DF4E14ACF6A3}"/>
            </a:ext>
          </a:extLst>
        </xdr:cNvPr>
        <xdr:cNvSpPr/>
      </xdr:nvSpPr>
      <xdr:spPr>
        <a:xfrm>
          <a:off x="770965" y="14167224"/>
          <a:ext cx="5574553" cy="661893"/>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4" name="テキスト ボックス 13">
          <a:extLst>
            <a:ext uri="{FF2B5EF4-FFF2-40B4-BE49-F238E27FC236}">
              <a16:creationId xmlns:a16="http://schemas.microsoft.com/office/drawing/2014/main" id="{523FA946-DAFD-454F-BBE8-2EAEBA4404A7}"/>
            </a:ext>
          </a:extLst>
        </xdr:cNvPr>
        <xdr:cNvSpPr txBox="1"/>
      </xdr:nvSpPr>
      <xdr:spPr>
        <a:xfrm>
          <a:off x="824753" y="14192624"/>
          <a:ext cx="5533465" cy="687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8" name="角丸四角形 1">
          <a:extLst>
            <a:ext uri="{FF2B5EF4-FFF2-40B4-BE49-F238E27FC236}">
              <a16:creationId xmlns:a16="http://schemas.microsoft.com/office/drawing/2014/main" id="{D1E54D97-508B-4B21-801F-6D9D563312B4}"/>
            </a:ext>
          </a:extLst>
        </xdr:cNvPr>
        <xdr:cNvSpPr/>
      </xdr:nvSpPr>
      <xdr:spPr>
        <a:xfrm>
          <a:off x="6311152" y="13545671"/>
          <a:ext cx="8875059" cy="986117"/>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85C939FE-5281-49EC-B958-8DE524B052C1}"/>
            </a:ext>
          </a:extLst>
        </xdr:cNvPr>
        <xdr:cNvSpPr txBox="1"/>
      </xdr:nvSpPr>
      <xdr:spPr>
        <a:xfrm>
          <a:off x="6391836" y="15228462"/>
          <a:ext cx="8946775" cy="8452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32F90B0A-458A-404C-8130-21EBE485F78F}"/>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325B88D3-715A-4696-A0AC-871267EBD0B5}"/>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5557F0BA-6472-4D9E-9369-7773CE01B7BA}"/>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BCC8343C-7F99-4AC7-8A78-AA2B0EB66049}"/>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85870CA0-4EA5-40D4-865F-CEBA30355A6A}"/>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2E6C4892-BDFF-42EA-8880-7FE6C6140F90}"/>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AE0DFD30-CEFA-4E48-83CA-EF51ECA55B6D}"/>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43A5559A-9A3A-495D-8EF1-1AEC167870BF}"/>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EB683F42-06C3-420E-AB21-C4547BEB49F8}"/>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A15F0453-E93B-478E-8E8F-46A5C0D251FE}"/>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28CCA811-834D-440D-8F9A-DD6306FF3798}"/>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CF6B3633-2DD8-4FB8-BAC4-ABF63CB77E57}"/>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93899278-7E54-4A5E-90E8-BAFCA3CDC046}"/>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1EEA0E34-5A0C-48E3-A617-17A5E3FDEDA2}"/>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4E11C6B6-0FB4-42BB-B944-2B6EC9BB0E0A}"/>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14FB1555-7437-4A6E-93BE-C75A3C0A2A4D}"/>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0BBFBBB5-7739-464B-ADAE-114AB7979001}"/>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A2CF240E-2B8B-4917-BC09-3D5A7015765E}"/>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6E15C889-DEFF-48BB-B37A-610019BC7DB5}"/>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F9F893C9-D338-4250-BD08-68837C4C950E}"/>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4F51D294-9B7A-439F-BB75-AB864E5BB988}"/>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3C604A24-271C-4C9F-B417-0E76ECEA2253}"/>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416391FA-8805-4A8E-A4BC-EE4D9B7D0A9F}"/>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9AD38DC7-24DC-4B2C-A13B-4B3E9D37F052}"/>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C2F5C15B-2F4F-4A2F-AB7D-0E3D72821E05}"/>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E0993BD1-88A0-4140-9804-07A222F4A84C}"/>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1A4B31D0-D9CE-4CCE-9D12-61962024173F}"/>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D4E12171-4910-47C9-8851-B5E94838312A}"/>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C59CAF27-F70F-4DFB-9007-EBC100B3A7E9}"/>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475069E3-3D0B-49DB-BD82-5579EA2DD45F}"/>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4AF660B5-7A18-4237-96BC-206BE5FCDCCD}"/>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3E3AE8CF-9D39-4D07-A373-D44A348D8C1F}"/>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344DB4B0-C8FD-45E7-86C5-6B3C8B2AD645}"/>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5FF02769-085E-4F18-A06C-FFFA2AEA6228}"/>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5C6EE570-52A7-40FB-A6DF-2CDA8BBAAFFE}"/>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568895A5-0749-4B1D-A478-C9642405B0D5}"/>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3A272DBD-5312-448A-A8F8-66882D89F0A7}"/>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CF59763B-5FEE-4981-9037-0CB5867EF2A9}"/>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CE178D58-2999-4E2D-9B74-D3480CA11478}"/>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2A241EB3-E72E-4B68-A1EB-9590BA4F7224}"/>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B7D84CFA-6699-4BE8-912A-BC99DE7B04C6}"/>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5E5B0000-A1E1-4981-9C1D-7F08E08F3BC6}"/>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420DA6DF-CF63-493C-B3DE-B2B9687611CB}"/>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110174C5-9C18-4DE2-8127-64F9BD14F269}"/>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944566B4-5636-4F3C-86AA-A4A3E8F149D4}"/>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417945</xdr:colOff>
      <xdr:row>12</xdr:row>
      <xdr:rowOff>26148</xdr:rowOff>
    </xdr:from>
    <xdr:to>
      <xdr:col>4</xdr:col>
      <xdr:colOff>1961030</xdr:colOff>
      <xdr:row>13</xdr:row>
      <xdr:rowOff>577478</xdr:rowOff>
    </xdr:to>
    <xdr:sp macro="" textlink="">
      <xdr:nvSpPr>
        <xdr:cNvPr id="2" name="角丸四角形 1">
          <a:extLst>
            <a:ext uri="{FF2B5EF4-FFF2-40B4-BE49-F238E27FC236}">
              <a16:creationId xmlns:a16="http://schemas.microsoft.com/office/drawing/2014/main" id="{0363B697-4CDD-4ABA-803D-CDDAF2288D94}"/>
            </a:ext>
          </a:extLst>
        </xdr:cNvPr>
        <xdr:cNvSpPr/>
      </xdr:nvSpPr>
      <xdr:spPr>
        <a:xfrm>
          <a:off x="417945" y="6701268"/>
          <a:ext cx="8675405" cy="125999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11</xdr:row>
      <xdr:rowOff>114300</xdr:rowOff>
    </xdr:from>
    <xdr:to>
      <xdr:col>3</xdr:col>
      <xdr:colOff>2089151</xdr:colOff>
      <xdr:row>11</xdr:row>
      <xdr:rowOff>582706</xdr:rowOff>
    </xdr:to>
    <xdr:sp macro="" textlink="">
      <xdr:nvSpPr>
        <xdr:cNvPr id="3" name="テキスト ボックス 2">
          <a:extLst>
            <a:ext uri="{FF2B5EF4-FFF2-40B4-BE49-F238E27FC236}">
              <a16:creationId xmlns:a16="http://schemas.microsoft.com/office/drawing/2014/main" id="{13459F01-69A0-47D3-A15A-2486517DCC50}"/>
            </a:ext>
          </a:extLst>
        </xdr:cNvPr>
        <xdr:cNvSpPr txBox="1"/>
      </xdr:nvSpPr>
      <xdr:spPr>
        <a:xfrm>
          <a:off x="800101" y="6080760"/>
          <a:ext cx="6234430" cy="468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介護ソフト導入の場合は１－７を使用してください。</a:t>
          </a:r>
        </a:p>
      </xdr:txBody>
    </xdr:sp>
    <xdr:clientData/>
  </xdr:twoCellAnchor>
  <xdr:twoCellAnchor>
    <xdr:from>
      <xdr:col>1</xdr:col>
      <xdr:colOff>114300</xdr:colOff>
      <xdr:row>11</xdr:row>
      <xdr:rowOff>76200</xdr:rowOff>
    </xdr:from>
    <xdr:to>
      <xdr:col>3</xdr:col>
      <xdr:colOff>1981200</xdr:colOff>
      <xdr:row>11</xdr:row>
      <xdr:rowOff>528917</xdr:rowOff>
    </xdr:to>
    <xdr:sp macro="" textlink="">
      <xdr:nvSpPr>
        <xdr:cNvPr id="4" name="四角形: 角を丸くする 3">
          <a:extLst>
            <a:ext uri="{FF2B5EF4-FFF2-40B4-BE49-F238E27FC236}">
              <a16:creationId xmlns:a16="http://schemas.microsoft.com/office/drawing/2014/main" id="{B93D1E34-F1EC-434D-86A7-D2BF20F2D8AC}"/>
            </a:ext>
          </a:extLst>
        </xdr:cNvPr>
        <xdr:cNvSpPr/>
      </xdr:nvSpPr>
      <xdr:spPr>
        <a:xfrm>
          <a:off x="685800" y="6042660"/>
          <a:ext cx="6240780" cy="452717"/>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2108200</xdr:colOff>
      <xdr:row>11</xdr:row>
      <xdr:rowOff>88900</xdr:rowOff>
    </xdr:from>
    <xdr:to>
      <xdr:col>5</xdr:col>
      <xdr:colOff>1739899</xdr:colOff>
      <xdr:row>11</xdr:row>
      <xdr:rowOff>698500</xdr:rowOff>
    </xdr:to>
    <xdr:sp macro="" textlink="">
      <xdr:nvSpPr>
        <xdr:cNvPr id="5" name="テキスト ボックス 4">
          <a:extLst>
            <a:ext uri="{FF2B5EF4-FFF2-40B4-BE49-F238E27FC236}">
              <a16:creationId xmlns:a16="http://schemas.microsoft.com/office/drawing/2014/main" id="{ACD50AD3-3790-4849-A20B-95F68485A1A1}"/>
            </a:ext>
          </a:extLst>
        </xdr:cNvPr>
        <xdr:cNvSpPr txBox="1"/>
      </xdr:nvSpPr>
      <xdr:spPr>
        <a:xfrm>
          <a:off x="7053580" y="6055360"/>
          <a:ext cx="4005579" cy="609600"/>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ＭＳ ゴシック" panose="020B0609070205080204" pitchFamily="49" charset="-128"/>
              <a:ea typeface="ＭＳ ゴシック" panose="020B0609070205080204" pitchFamily="49" charset="-128"/>
            </a:rPr>
            <a:t>情報端末、介護業務支援（介護ソフト）、その他（ソフト・インカム）は台数に入りません。</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1808165</xdr:colOff>
      <xdr:row>11</xdr:row>
      <xdr:rowOff>141290</xdr:rowOff>
    </xdr:from>
    <xdr:to>
      <xdr:col>5</xdr:col>
      <xdr:colOff>1998665</xdr:colOff>
      <xdr:row>11</xdr:row>
      <xdr:rowOff>531815</xdr:rowOff>
    </xdr:to>
    <xdr:sp macro="" textlink="">
      <xdr:nvSpPr>
        <xdr:cNvPr id="6" name="矢印: 下 5">
          <a:extLst>
            <a:ext uri="{FF2B5EF4-FFF2-40B4-BE49-F238E27FC236}">
              <a16:creationId xmlns:a16="http://schemas.microsoft.com/office/drawing/2014/main" id="{65E941E7-0888-447B-BEB3-D3E5256BD955}"/>
            </a:ext>
          </a:extLst>
        </xdr:cNvPr>
        <xdr:cNvSpPr/>
      </xdr:nvSpPr>
      <xdr:spPr>
        <a:xfrm rot="5400000">
          <a:off x="11027412" y="6207763"/>
          <a:ext cx="390525" cy="1905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179388</xdr:colOff>
      <xdr:row>11</xdr:row>
      <xdr:rowOff>100014</xdr:rowOff>
    </xdr:from>
    <xdr:to>
      <xdr:col>1</xdr:col>
      <xdr:colOff>101600</xdr:colOff>
      <xdr:row>11</xdr:row>
      <xdr:rowOff>508000</xdr:rowOff>
    </xdr:to>
    <xdr:sp macro="" textlink="">
      <xdr:nvSpPr>
        <xdr:cNvPr id="7" name="矢印: 上向き折線 6">
          <a:extLst>
            <a:ext uri="{FF2B5EF4-FFF2-40B4-BE49-F238E27FC236}">
              <a16:creationId xmlns:a16="http://schemas.microsoft.com/office/drawing/2014/main" id="{EB8D3495-A2D4-4458-819D-2BCFC9F2DA86}"/>
            </a:ext>
          </a:extLst>
        </xdr:cNvPr>
        <xdr:cNvSpPr/>
      </xdr:nvSpPr>
      <xdr:spPr>
        <a:xfrm rot="5400000">
          <a:off x="222251" y="6023611"/>
          <a:ext cx="407986" cy="493712"/>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68729</xdr:colOff>
      <xdr:row>12</xdr:row>
      <xdr:rowOff>97864</xdr:rowOff>
    </xdr:from>
    <xdr:to>
      <xdr:col>4</xdr:col>
      <xdr:colOff>1846729</xdr:colOff>
      <xdr:row>13</xdr:row>
      <xdr:rowOff>487083</xdr:rowOff>
    </xdr:to>
    <xdr:sp macro="" textlink="">
      <xdr:nvSpPr>
        <xdr:cNvPr id="8" name="テキスト ボックス 7">
          <a:extLst>
            <a:ext uri="{FF2B5EF4-FFF2-40B4-BE49-F238E27FC236}">
              <a16:creationId xmlns:a16="http://schemas.microsoft.com/office/drawing/2014/main" id="{48B9BD7E-89F9-4501-8BD4-C897072CBE17}"/>
            </a:ext>
          </a:extLst>
        </xdr:cNvPr>
        <xdr:cNvSpPr txBox="1"/>
      </xdr:nvSpPr>
      <xdr:spPr>
        <a:xfrm>
          <a:off x="640229" y="6772984"/>
          <a:ext cx="8338820" cy="109787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Ｌ欄は、「移乗介護」及び「入浴支援」については</a:t>
          </a:r>
          <a:r>
            <a:rPr kumimoji="1" lang="en-US" altLang="ja-JP" sz="1100">
              <a:ln>
                <a:noFill/>
              </a:ln>
            </a:rPr>
            <a:t>1,000,000</a:t>
          </a:r>
          <a:r>
            <a:rPr kumimoji="1" lang="ja-JP" altLang="en-US" sz="1100">
              <a:ln>
                <a:noFill/>
              </a:ln>
            </a:rPr>
            <a:t>円、それ以外は</a:t>
          </a:r>
          <a:r>
            <a:rPr kumimoji="1" lang="en-US" altLang="ja-JP" sz="1100">
              <a:ln>
                <a:noFill/>
              </a:ln>
            </a:rPr>
            <a:t>300,000</a:t>
          </a:r>
          <a:r>
            <a:rPr kumimoji="1" lang="ja-JP" altLang="en-US" sz="1100">
              <a:ln>
                <a:noFill/>
              </a:ln>
            </a:rPr>
            <a:t>円とする。</a:t>
          </a:r>
          <a:endParaRPr kumimoji="1" lang="en-US" altLang="ja-JP" sz="1100">
            <a:ln>
              <a:noFill/>
            </a:ln>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n>
                <a:noFill/>
              </a:ln>
            </a:rPr>
            <a:t>　　</a:t>
          </a:r>
          <a:r>
            <a:rPr kumimoji="1" lang="ja-JP" altLang="en-US" sz="1100">
              <a:ln>
                <a:noFill/>
              </a:ln>
            </a:rPr>
            <a:t>３ 通信環境整備については導入機器の付帯費用として機器の経費に含める。</a:t>
          </a:r>
          <a:r>
            <a:rPr kumimoji="1" lang="ja-JP" altLang="ja-JP" sz="1100">
              <a:solidFill>
                <a:schemeClr val="dk1"/>
              </a:solidFill>
              <a:effectLst/>
              <a:latin typeface="+mn-lt"/>
              <a:ea typeface="+mn-ea"/>
              <a:cs typeface="+mn-cs"/>
            </a:rPr>
            <a:t>主となる機器の台数に按分して含めてください。</a:t>
          </a:r>
          <a:endParaRPr kumimoji="1" lang="en-US" altLang="ja-JP" sz="1100">
            <a:ln>
              <a:noFill/>
            </a:ln>
          </a:endParaRPr>
        </a:p>
        <a:p>
          <a:r>
            <a:rPr kumimoji="1" lang="ja-JP" altLang="en-US" sz="1100">
              <a:ln>
                <a:noFill/>
              </a:ln>
            </a:rPr>
            <a:t>　</a:t>
          </a:r>
          <a:r>
            <a:rPr kumimoji="1" lang="ja-JP" altLang="en-US" sz="1100" baseline="0">
              <a:ln>
                <a:noFill/>
              </a:ln>
            </a:rPr>
            <a:t>　</a:t>
          </a:r>
          <a:r>
            <a:rPr kumimoji="1" lang="ja-JP" altLang="en-US" sz="1100">
              <a:ln>
                <a:noFill/>
              </a:ln>
            </a:rPr>
            <a:t> ４ 介護業務支援＋そのテクノロジー機器に関連するテクノロジーを導入する場合はパッケージ型も参照すること。</a:t>
          </a:r>
        </a:p>
      </xdr:txBody>
    </xdr:sp>
    <xdr:clientData/>
  </xdr:twoCellAnchor>
  <xdr:twoCellAnchor>
    <xdr:from>
      <xdr:col>0</xdr:col>
      <xdr:colOff>322730</xdr:colOff>
      <xdr:row>28</xdr:row>
      <xdr:rowOff>0</xdr:rowOff>
    </xdr:from>
    <xdr:to>
      <xdr:col>1</xdr:col>
      <xdr:colOff>128401</xdr:colOff>
      <xdr:row>28</xdr:row>
      <xdr:rowOff>407986</xdr:rowOff>
    </xdr:to>
    <xdr:sp macro="" textlink="">
      <xdr:nvSpPr>
        <xdr:cNvPr id="9" name="矢印: 上向き折線 8">
          <a:extLst>
            <a:ext uri="{FF2B5EF4-FFF2-40B4-BE49-F238E27FC236}">
              <a16:creationId xmlns:a16="http://schemas.microsoft.com/office/drawing/2014/main" id="{CD4D2442-ECA5-4624-B7E7-D81F4C6D5DB6}"/>
            </a:ext>
          </a:extLst>
        </xdr:cNvPr>
        <xdr:cNvSpPr/>
      </xdr:nvSpPr>
      <xdr:spPr>
        <a:xfrm rot="5400000">
          <a:off x="307323" y="15323987"/>
          <a:ext cx="407986" cy="377171"/>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224866</xdr:colOff>
      <xdr:row>15</xdr:row>
      <xdr:rowOff>555811</xdr:rowOff>
    </xdr:from>
    <xdr:to>
      <xdr:col>10</xdr:col>
      <xdr:colOff>8965</xdr:colOff>
      <xdr:row>17</xdr:row>
      <xdr:rowOff>492312</xdr:rowOff>
    </xdr:to>
    <xdr:sp macro="" textlink="">
      <xdr:nvSpPr>
        <xdr:cNvPr id="10" name="テキスト ボックス 9">
          <a:extLst>
            <a:ext uri="{FF2B5EF4-FFF2-40B4-BE49-F238E27FC236}">
              <a16:creationId xmlns:a16="http://schemas.microsoft.com/office/drawing/2014/main" id="{99329A8A-8842-4B01-BFC2-D24E5AA03529}"/>
            </a:ext>
          </a:extLst>
        </xdr:cNvPr>
        <xdr:cNvSpPr txBox="1"/>
      </xdr:nvSpPr>
      <xdr:spPr>
        <a:xfrm>
          <a:off x="14093266" y="8991151"/>
          <a:ext cx="5224779" cy="1262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介護業務支援は必須です。</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　介護業務支援＋連携することで効果が高まると判断できるテクノロジーを導入する場合にパッケージ型で申請できます。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139700</xdr:colOff>
      <xdr:row>15</xdr:row>
      <xdr:rowOff>499783</xdr:rowOff>
    </xdr:from>
    <xdr:to>
      <xdr:col>9</xdr:col>
      <xdr:colOff>1587500</xdr:colOff>
      <xdr:row>17</xdr:row>
      <xdr:rowOff>436283</xdr:rowOff>
    </xdr:to>
    <xdr:sp macro="" textlink="">
      <xdr:nvSpPr>
        <xdr:cNvPr id="11" name="四角形: 角を丸くする 10">
          <a:extLst>
            <a:ext uri="{FF2B5EF4-FFF2-40B4-BE49-F238E27FC236}">
              <a16:creationId xmlns:a16="http://schemas.microsoft.com/office/drawing/2014/main" id="{B3B24684-E1D1-4147-A7BF-CAF22DC33BCE}"/>
            </a:ext>
          </a:extLst>
        </xdr:cNvPr>
        <xdr:cNvSpPr/>
      </xdr:nvSpPr>
      <xdr:spPr>
        <a:xfrm>
          <a:off x="14008100" y="8935123"/>
          <a:ext cx="5189220" cy="1262380"/>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197224</xdr:colOff>
      <xdr:row>28</xdr:row>
      <xdr:rowOff>101600</xdr:rowOff>
    </xdr:from>
    <xdr:to>
      <xdr:col>3</xdr:col>
      <xdr:colOff>1397000</xdr:colOff>
      <xdr:row>29</xdr:row>
      <xdr:rowOff>126999</xdr:rowOff>
    </xdr:to>
    <xdr:sp macro="" textlink="">
      <xdr:nvSpPr>
        <xdr:cNvPr id="12" name="四角形: 角を丸くする 11">
          <a:extLst>
            <a:ext uri="{FF2B5EF4-FFF2-40B4-BE49-F238E27FC236}">
              <a16:creationId xmlns:a16="http://schemas.microsoft.com/office/drawing/2014/main" id="{F4A6ECC3-6E2D-4F81-A3D5-9F0FE7515040}"/>
            </a:ext>
          </a:extLst>
        </xdr:cNvPr>
        <xdr:cNvSpPr/>
      </xdr:nvSpPr>
      <xdr:spPr>
        <a:xfrm>
          <a:off x="768724" y="15410180"/>
          <a:ext cx="5573656" cy="657859"/>
        </a:xfrm>
        <a:prstGeom prst="roundRect">
          <a:avLst/>
        </a:prstGeom>
        <a:no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xdr:col>
      <xdr:colOff>251012</xdr:colOff>
      <xdr:row>28</xdr:row>
      <xdr:rowOff>127000</xdr:rowOff>
    </xdr:from>
    <xdr:to>
      <xdr:col>3</xdr:col>
      <xdr:colOff>1409700</xdr:colOff>
      <xdr:row>29</xdr:row>
      <xdr:rowOff>177800</xdr:rowOff>
    </xdr:to>
    <xdr:sp macro="" textlink="">
      <xdr:nvSpPr>
        <xdr:cNvPr id="13" name="テキスト ボックス 12">
          <a:extLst>
            <a:ext uri="{FF2B5EF4-FFF2-40B4-BE49-F238E27FC236}">
              <a16:creationId xmlns:a16="http://schemas.microsoft.com/office/drawing/2014/main" id="{90D2133D-D867-424A-AF5F-56743AF0DB2B}"/>
            </a:ext>
          </a:extLst>
        </xdr:cNvPr>
        <xdr:cNvSpPr txBox="1"/>
      </xdr:nvSpPr>
      <xdr:spPr>
        <a:xfrm>
          <a:off x="822512" y="15435580"/>
          <a:ext cx="5532568" cy="683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anose="020B0609070205080204" pitchFamily="49" charset="-128"/>
              <a:ea typeface="ＭＳ ゴシック" panose="020B0609070205080204" pitchFamily="49" charset="-128"/>
            </a:rPr>
            <a:t>タブレット等情報端末は１－６、７を使用してください。</a:t>
          </a:r>
          <a:endParaRPr kumimoji="1" lang="en-US" altLang="ja-JP" sz="1600" b="1">
            <a:latin typeface="ＭＳ ゴシック" panose="020B0609070205080204" pitchFamily="49" charset="-128"/>
            <a:ea typeface="ＭＳ ゴシック" panose="020B0609070205080204" pitchFamily="49" charset="-128"/>
          </a:endParaRPr>
        </a:p>
        <a:p>
          <a:r>
            <a:rPr kumimoji="1" lang="ja-JP" altLang="en-US" sz="1600" b="1">
              <a:latin typeface="ＭＳ ゴシック" panose="020B0609070205080204" pitchFamily="49" charset="-128"/>
              <a:ea typeface="ＭＳ ゴシック" panose="020B0609070205080204" pitchFamily="49" charset="-128"/>
            </a:rPr>
            <a:t>タブレット補助額上限は１０万円となります。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1479176</xdr:colOff>
      <xdr:row>28</xdr:row>
      <xdr:rowOff>71718</xdr:rowOff>
    </xdr:from>
    <xdr:to>
      <xdr:col>7</xdr:col>
      <xdr:colOff>1425387</xdr:colOff>
      <xdr:row>29</xdr:row>
      <xdr:rowOff>421341</xdr:rowOff>
    </xdr:to>
    <xdr:sp macro="" textlink="">
      <xdr:nvSpPr>
        <xdr:cNvPr id="14" name="角丸四角形 1">
          <a:extLst>
            <a:ext uri="{FF2B5EF4-FFF2-40B4-BE49-F238E27FC236}">
              <a16:creationId xmlns:a16="http://schemas.microsoft.com/office/drawing/2014/main" id="{C9F383BB-30E2-4901-B179-7D13DF1C141C}"/>
            </a:ext>
          </a:extLst>
        </xdr:cNvPr>
        <xdr:cNvSpPr/>
      </xdr:nvSpPr>
      <xdr:spPr>
        <a:xfrm>
          <a:off x="6424556" y="15380298"/>
          <a:ext cx="8869231" cy="98208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1443318</xdr:colOff>
      <xdr:row>28</xdr:row>
      <xdr:rowOff>158791</xdr:rowOff>
    </xdr:from>
    <xdr:to>
      <xdr:col>7</xdr:col>
      <xdr:colOff>1461246</xdr:colOff>
      <xdr:row>29</xdr:row>
      <xdr:rowOff>367553</xdr:rowOff>
    </xdr:to>
    <xdr:sp macro="" textlink="">
      <xdr:nvSpPr>
        <xdr:cNvPr id="15" name="テキスト ボックス 14">
          <a:extLst>
            <a:ext uri="{FF2B5EF4-FFF2-40B4-BE49-F238E27FC236}">
              <a16:creationId xmlns:a16="http://schemas.microsoft.com/office/drawing/2014/main" id="{EDF11565-0336-4792-8C41-87F41FAA4309}"/>
            </a:ext>
          </a:extLst>
        </xdr:cNvPr>
        <xdr:cNvSpPr txBox="1"/>
      </xdr:nvSpPr>
      <xdr:spPr>
        <a:xfrm>
          <a:off x="6388698" y="15467371"/>
          <a:ext cx="8940948" cy="8412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 </a:t>
          </a:r>
          <a:r>
            <a:rPr kumimoji="1" lang="en-US" altLang="ja-JP" sz="1100">
              <a:ln>
                <a:noFill/>
              </a:ln>
            </a:rPr>
            <a:t>(</a:t>
          </a:r>
          <a:r>
            <a:rPr kumimoji="1" lang="ja-JP" altLang="en-US" sz="1100">
              <a:ln>
                <a:noFill/>
              </a:ln>
            </a:rPr>
            <a:t>注</a:t>
          </a:r>
          <a:r>
            <a:rPr kumimoji="1" lang="en-US" altLang="ja-JP" sz="1100">
              <a:ln>
                <a:noFill/>
              </a:ln>
            </a:rPr>
            <a:t>)  </a:t>
          </a:r>
          <a:r>
            <a:rPr kumimoji="1" lang="ja-JP" altLang="en-US" sz="1100">
              <a:ln>
                <a:noFill/>
              </a:ln>
            </a:rPr>
            <a:t>１ Ｋ欄に千円未満の端数が生じた場合は切り捨てる（自動計算）</a:t>
          </a:r>
        </a:p>
        <a:p>
          <a:r>
            <a:rPr kumimoji="1" lang="ja-JP" altLang="en-US" sz="1100">
              <a:ln>
                <a:noFill/>
              </a:ln>
            </a:rPr>
            <a:t>　　２ パッケージ型は</a:t>
          </a:r>
          <a:r>
            <a:rPr kumimoji="1" lang="en-US" altLang="ja-JP" sz="1100">
              <a:ln>
                <a:noFill/>
              </a:ln>
            </a:rPr>
            <a:t>1</a:t>
          </a:r>
          <a:r>
            <a:rPr kumimoji="1" lang="ja-JP" altLang="en-US" sz="1100">
              <a:ln>
                <a:noFill/>
              </a:ln>
            </a:rPr>
            <a:t>台当たりの上限額及び台数制限は設けない。</a:t>
          </a:r>
          <a:endParaRPr kumimoji="1" lang="en-US" altLang="ja-JP" sz="1100">
            <a:ln>
              <a:noFill/>
            </a:ln>
          </a:endParaRPr>
        </a:p>
        <a:p>
          <a:r>
            <a:rPr kumimoji="1" lang="ja-JP" altLang="en-US" sz="1100" baseline="0">
              <a:ln>
                <a:noFill/>
              </a:ln>
            </a:rPr>
            <a:t>　　</a:t>
          </a:r>
          <a:r>
            <a:rPr kumimoji="1" lang="ja-JP" altLang="en-US" sz="1100">
              <a:ln>
                <a:noFill/>
              </a:ln>
            </a:rPr>
            <a:t>３ 通信環境整備については、介護業務支援＋連携することで効果が高まると判断できるテクノロジーを導入する場合に、対象となる。</a:t>
          </a:r>
          <a:endParaRPr kumimoji="1" lang="en-US" altLang="ja-JP" sz="1100">
            <a:ln>
              <a:noFill/>
            </a:ln>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53340</xdr:colOff>
      <xdr:row>11</xdr:row>
      <xdr:rowOff>350520</xdr:rowOff>
    </xdr:from>
    <xdr:to>
      <xdr:col>9</xdr:col>
      <xdr:colOff>137160</xdr:colOff>
      <xdr:row>14</xdr:row>
      <xdr:rowOff>152400</xdr:rowOff>
    </xdr:to>
    <xdr:sp macro="" textlink="">
      <xdr:nvSpPr>
        <xdr:cNvPr id="2" name="テキスト ボックス 1">
          <a:extLst>
            <a:ext uri="{FF2B5EF4-FFF2-40B4-BE49-F238E27FC236}">
              <a16:creationId xmlns:a16="http://schemas.microsoft.com/office/drawing/2014/main" id="{7540E39D-3083-45F4-AF32-87F870D11AFE}"/>
            </a:ext>
          </a:extLst>
        </xdr:cNvPr>
        <xdr:cNvSpPr txBox="1"/>
      </xdr:nvSpPr>
      <xdr:spPr>
        <a:xfrm>
          <a:off x="7848600" y="4465320"/>
          <a:ext cx="36804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交付申請時と同じ内容を記載してください。</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交付申請時に</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事業所と連携した場合に限り</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万円加算します。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CF3BC-D1A2-4B69-9640-49F1B5FA9F9A}">
  <sheetPr>
    <pageSetUpPr fitToPage="1"/>
  </sheetPr>
  <dimension ref="A1:H20"/>
  <sheetViews>
    <sheetView tabSelected="1" workbookViewId="0">
      <selection activeCell="H4" sqref="H4"/>
    </sheetView>
  </sheetViews>
  <sheetFormatPr defaultRowHeight="13.2"/>
  <cols>
    <col min="1" max="1" width="3.8984375" style="4" customWidth="1"/>
    <col min="2" max="2" width="15" style="4" customWidth="1"/>
    <col min="3" max="3" width="16.5" style="4" customWidth="1"/>
    <col min="4" max="8" width="20.3984375" style="4" customWidth="1"/>
    <col min="9" max="16384" width="8.796875" style="4"/>
  </cols>
  <sheetData>
    <row r="1" spans="1:8" ht="26.4" customHeight="1">
      <c r="A1" s="6"/>
      <c r="B1" s="7" t="s">
        <v>149</v>
      </c>
      <c r="C1" s="149" t="s">
        <v>170</v>
      </c>
      <c r="D1" s="149"/>
      <c r="E1" s="149"/>
      <c r="F1" s="9"/>
      <c r="G1" s="9"/>
      <c r="H1" s="5"/>
    </row>
    <row r="2" spans="1:8" ht="22.8" customHeight="1">
      <c r="A2" s="150" t="s">
        <v>1</v>
      </c>
      <c r="B2" s="150"/>
      <c r="C2" s="151"/>
      <c r="D2" s="151"/>
    </row>
    <row r="3" spans="1:8" ht="22.8" customHeight="1">
      <c r="A3" s="150" t="s">
        <v>2</v>
      </c>
      <c r="B3" s="150"/>
      <c r="C3" s="151"/>
      <c r="D3" s="151"/>
    </row>
    <row r="4" spans="1:8" ht="22.8" customHeight="1">
      <c r="A4" s="150" t="s">
        <v>3</v>
      </c>
      <c r="B4" s="150"/>
      <c r="C4" s="151"/>
      <c r="D4" s="151"/>
    </row>
    <row r="5" spans="1:8" ht="22.8" customHeight="1">
      <c r="A5" s="150" t="s">
        <v>4</v>
      </c>
      <c r="B5" s="150"/>
      <c r="C5" s="151"/>
      <c r="D5" s="151"/>
    </row>
    <row r="6" spans="1:8" ht="22.8" customHeight="1">
      <c r="A6" s="150" t="s">
        <v>6</v>
      </c>
      <c r="B6" s="150"/>
      <c r="C6" s="151"/>
      <c r="D6" s="151"/>
    </row>
    <row r="7" spans="1:8" ht="22.8" customHeight="1">
      <c r="A7" s="150" t="s">
        <v>7</v>
      </c>
      <c r="B7" s="150"/>
      <c r="C7" s="151"/>
      <c r="D7" s="151"/>
    </row>
    <row r="8" spans="1:8" ht="22.8" customHeight="1">
      <c r="A8" s="150" t="s">
        <v>135</v>
      </c>
      <c r="B8" s="150"/>
      <c r="C8" s="151"/>
      <c r="D8" s="151"/>
    </row>
    <row r="9" spans="1:8" ht="38.4" customHeight="1">
      <c r="A9" s="8" t="s">
        <v>125</v>
      </c>
      <c r="B9" s="10" t="s">
        <v>123</v>
      </c>
      <c r="C9" s="11" t="s">
        <v>5</v>
      </c>
      <c r="D9" s="11" t="s">
        <v>8</v>
      </c>
      <c r="E9" s="11" t="s">
        <v>124</v>
      </c>
      <c r="F9" s="11" t="s">
        <v>173</v>
      </c>
      <c r="G9" s="11" t="s">
        <v>172</v>
      </c>
      <c r="H9" s="10" t="s">
        <v>171</v>
      </c>
    </row>
    <row r="10" spans="1:8" ht="23.4" customHeight="1">
      <c r="A10" s="11">
        <v>1</v>
      </c>
      <c r="B10" s="13">
        <f>基本情報1!$C$7</f>
        <v>0</v>
      </c>
      <c r="C10" s="11">
        <f>基本情報1!$C$3</f>
        <v>0</v>
      </c>
      <c r="D10" s="13">
        <f>基本情報1!$C$4</f>
        <v>0</v>
      </c>
      <c r="E10" s="11">
        <f>基本情報1!$C$6</f>
        <v>0</v>
      </c>
      <c r="F10" s="13">
        <f>基本情報1!$C$10</f>
        <v>0</v>
      </c>
      <c r="G10" s="14">
        <f>IF($F$10="介護テクノロジーの導入支援",個票1!$G$14,個票1!$I$26)</f>
        <v>0</v>
      </c>
      <c r="H10" s="14">
        <f>個票1!$J$30</f>
        <v>0</v>
      </c>
    </row>
    <row r="11" spans="1:8" ht="23.4" customHeight="1">
      <c r="A11" s="11">
        <v>2</v>
      </c>
      <c r="B11" s="13">
        <f>基本情報2!$C$7</f>
        <v>0</v>
      </c>
      <c r="C11" s="11">
        <f>基本情報2!$C$3</f>
        <v>0</v>
      </c>
      <c r="D11" s="13">
        <f>基本情報2!$C$4</f>
        <v>0</v>
      </c>
      <c r="E11" s="11">
        <f>基本情報2!$C$6</f>
        <v>0</v>
      </c>
      <c r="F11" s="13">
        <f>基本情報2!$C$10</f>
        <v>0</v>
      </c>
      <c r="G11" s="14">
        <f>IF($F$11="介護テクノロジーの導入支援",個票2!$G$14,個票2!$I$26)</f>
        <v>0</v>
      </c>
      <c r="H11" s="14">
        <f>個票2!$J$30</f>
        <v>0</v>
      </c>
    </row>
    <row r="12" spans="1:8" ht="23.4" customHeight="1">
      <c r="A12" s="11">
        <v>3</v>
      </c>
      <c r="B12" s="13">
        <f>基本情報3!$C$7</f>
        <v>0</v>
      </c>
      <c r="C12" s="11">
        <f>基本情報3!$C$3</f>
        <v>0</v>
      </c>
      <c r="D12" s="13">
        <f>基本情報3!$C$4</f>
        <v>0</v>
      </c>
      <c r="E12" s="11">
        <f>基本情報3!$C$6</f>
        <v>0</v>
      </c>
      <c r="F12" s="13">
        <f>基本情報3!$C$10</f>
        <v>0</v>
      </c>
      <c r="G12" s="14">
        <f>IF($F$12="介護テクノロジーの導入支援",個票3!$G$14,個票3!$I$26)</f>
        <v>0</v>
      </c>
      <c r="H12" s="14">
        <f>個票3!$J$30</f>
        <v>0</v>
      </c>
    </row>
    <row r="13" spans="1:8" ht="23.4" customHeight="1">
      <c r="A13" s="11">
        <v>4</v>
      </c>
      <c r="B13" s="13">
        <f>基本情報4!$C$7</f>
        <v>0</v>
      </c>
      <c r="C13" s="11">
        <f>基本情報4!$C$3</f>
        <v>0</v>
      </c>
      <c r="D13" s="13">
        <f>基本情報4!$C$4</f>
        <v>0</v>
      </c>
      <c r="E13" s="11">
        <f>基本情報4!$C$6</f>
        <v>0</v>
      </c>
      <c r="F13" s="13">
        <f>基本情報4!$C$10</f>
        <v>0</v>
      </c>
      <c r="G13" s="14">
        <f>IF($F$13="介護テクノロジーの導入支援",個票4!$G$14,個票4!$I$26)</f>
        <v>0</v>
      </c>
      <c r="H13" s="14">
        <f>個票4!$J$30</f>
        <v>0</v>
      </c>
    </row>
    <row r="14" spans="1:8" ht="23.4" customHeight="1">
      <c r="A14" s="11">
        <v>5</v>
      </c>
      <c r="B14" s="13">
        <f>基本情報5!$C$7</f>
        <v>0</v>
      </c>
      <c r="C14" s="11">
        <f>基本情報5!$C$3</f>
        <v>0</v>
      </c>
      <c r="D14" s="13">
        <f>基本情報5!$C$4</f>
        <v>0</v>
      </c>
      <c r="E14" s="11">
        <f>基本情報5!$C$6</f>
        <v>0</v>
      </c>
      <c r="F14" s="13">
        <f>基本情報5!$C$10</f>
        <v>0</v>
      </c>
      <c r="G14" s="14">
        <f>IF($F$14="介護テクノロジーの導入支援",個票5!$G$14,個票5!$I$26)</f>
        <v>0</v>
      </c>
      <c r="H14" s="14">
        <f>個票5!$J$30</f>
        <v>0</v>
      </c>
    </row>
    <row r="15" spans="1:8" ht="23.4" customHeight="1">
      <c r="A15" s="11">
        <v>6</v>
      </c>
      <c r="B15" s="13">
        <f>基本情報6!$C$7</f>
        <v>0</v>
      </c>
      <c r="C15" s="11">
        <f>基本情報6!$C$3</f>
        <v>0</v>
      </c>
      <c r="D15" s="13">
        <f>基本情報6!$C$4</f>
        <v>0</v>
      </c>
      <c r="E15" s="11">
        <f>基本情報6!$C$6</f>
        <v>0</v>
      </c>
      <c r="F15" s="13">
        <f>基本情報6!$C$10</f>
        <v>0</v>
      </c>
      <c r="G15" s="14">
        <f>IF($F$15="介護テクノロジーの導入支援",個票6!$G$14,個票6!$I$26)</f>
        <v>0</v>
      </c>
      <c r="H15" s="14">
        <f>個票6!$J$30</f>
        <v>0</v>
      </c>
    </row>
    <row r="16" spans="1:8" ht="23.4" customHeight="1">
      <c r="A16" s="11">
        <v>7</v>
      </c>
      <c r="B16" s="13">
        <f>基本情報7!$C$7</f>
        <v>0</v>
      </c>
      <c r="C16" s="11">
        <f>基本情報7!$C$3</f>
        <v>0</v>
      </c>
      <c r="D16" s="13">
        <f>基本情報7!$C$4</f>
        <v>0</v>
      </c>
      <c r="E16" s="11">
        <f>基本情報7!$C$6</f>
        <v>0</v>
      </c>
      <c r="F16" s="13">
        <f>基本情報7!$C$10</f>
        <v>0</v>
      </c>
      <c r="G16" s="14">
        <f>IF($F$16="介護テクノロジーの導入支援",個票7!$G$14,個票7!$I$26)</f>
        <v>0</v>
      </c>
      <c r="H16" s="14">
        <f>個票7!$J$30</f>
        <v>0</v>
      </c>
    </row>
    <row r="17" spans="1:8" ht="23.4" customHeight="1">
      <c r="A17" s="11">
        <v>8</v>
      </c>
      <c r="B17" s="13">
        <f>基本情報8!$C$7</f>
        <v>0</v>
      </c>
      <c r="C17" s="11">
        <f>基本情報8!$C$3</f>
        <v>0</v>
      </c>
      <c r="D17" s="13">
        <f>基本情報8!$C$4</f>
        <v>0</v>
      </c>
      <c r="E17" s="11">
        <f>基本情報8!$C$6</f>
        <v>0</v>
      </c>
      <c r="F17" s="13">
        <f>基本情報8!$C$10</f>
        <v>0</v>
      </c>
      <c r="G17" s="14">
        <f>IF($F$17="介護テクノロジーの導入支援",個票8!$G$14,個票8!$I$26)</f>
        <v>0</v>
      </c>
      <c r="H17" s="14">
        <f>個票8!$J$30</f>
        <v>0</v>
      </c>
    </row>
    <row r="18" spans="1:8" ht="23.4" customHeight="1">
      <c r="A18" s="11">
        <v>9</v>
      </c>
      <c r="B18" s="13">
        <f>基本情報9!$C$7</f>
        <v>0</v>
      </c>
      <c r="C18" s="11">
        <f>基本情報9!$C$3</f>
        <v>0</v>
      </c>
      <c r="D18" s="13">
        <f>基本情報9!$C$4</f>
        <v>0</v>
      </c>
      <c r="E18" s="11">
        <f>基本情報9!$C$6</f>
        <v>0</v>
      </c>
      <c r="F18" s="13">
        <f>基本情報9!$C$10</f>
        <v>0</v>
      </c>
      <c r="G18" s="14">
        <f>IF($F$18="介護テクノロジーの導入支援",個票9!$G$14,個票9!$I$26)</f>
        <v>0</v>
      </c>
      <c r="H18" s="14">
        <f>個票9!$J$30</f>
        <v>0</v>
      </c>
    </row>
    <row r="19" spans="1:8" ht="23.4" customHeight="1">
      <c r="A19" s="11">
        <v>10</v>
      </c>
      <c r="B19" s="13">
        <f>基本情報10!$C$7</f>
        <v>0</v>
      </c>
      <c r="C19" s="11">
        <f>基本情報10!$C$3</f>
        <v>0</v>
      </c>
      <c r="D19" s="13">
        <f>基本情報10!$C$4</f>
        <v>0</v>
      </c>
      <c r="E19" s="11">
        <f>基本情報10!$C$6</f>
        <v>0</v>
      </c>
      <c r="F19" s="13">
        <f>基本情報10!$C$10</f>
        <v>0</v>
      </c>
      <c r="G19" s="14">
        <f>IF($F$18="介護テクノロジーの導入支援",個票9!$G$14,個票9!$I$26)</f>
        <v>0</v>
      </c>
      <c r="H19" s="14">
        <f>個票9!$J$30</f>
        <v>0</v>
      </c>
    </row>
    <row r="20" spans="1:8" ht="23.4" customHeight="1">
      <c r="G20" s="146" t="s">
        <v>177</v>
      </c>
      <c r="H20" s="145">
        <f>SUM(H10:H19)</f>
        <v>0</v>
      </c>
    </row>
  </sheetData>
  <mergeCells count="15">
    <mergeCell ref="C1:E1"/>
    <mergeCell ref="A8:B8"/>
    <mergeCell ref="C2:D2"/>
    <mergeCell ref="C3:D3"/>
    <mergeCell ref="C4:D4"/>
    <mergeCell ref="C5:D5"/>
    <mergeCell ref="C6:D6"/>
    <mergeCell ref="C7:D7"/>
    <mergeCell ref="C8:D8"/>
    <mergeCell ref="A2:B2"/>
    <mergeCell ref="A3:B3"/>
    <mergeCell ref="A4:B4"/>
    <mergeCell ref="A5:B5"/>
    <mergeCell ref="A6:B6"/>
    <mergeCell ref="A7:B7"/>
  </mergeCells>
  <phoneticPr fontId="1"/>
  <pageMargins left="0.7" right="0.7" top="0.75" bottom="0.75" header="0.3" footer="0.3"/>
  <pageSetup paperSize="9" scale="8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27B8A-FBBB-4ABD-AAF1-B2A564196479}">
  <sheetPr>
    <tabColor rgb="FFFF99CC"/>
    <pageSetUpPr fitToPage="1"/>
  </sheetPr>
  <dimension ref="A1:E28"/>
  <sheetViews>
    <sheetView view="pageBreakPreview" topLeftCell="A8" zoomScaleNormal="100" zoomScaleSheetLayoutView="100" workbookViewId="0">
      <selection activeCell="A12" sqref="A12:E17"/>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5</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qYsbxw+p0R5XrmcfUu64bEuHc5GbK04AyrVBLrDJTVyMfcQMMKqnVCoT7Y2Rc/N3WKT2DUCKdfXLJEbmyHcdg==" saltValue="g0pLekKhHbpaT+ELDREoZg=="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53E5C1D3-B903-495F-926F-3354B39BC5D6}">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BBF9AD7-C6AC-4B9F-8A97-CC9C00D752FB}">
          <x14:formula1>
            <xm:f>リスト!$O$2:$O$3</xm:f>
          </x14:formula1>
          <xm:sqref>C10:E10</xm:sqref>
        </x14:dataValidation>
        <x14:dataValidation type="list" allowBlank="1" showInputMessage="1" showErrorMessage="1" xr:uid="{662622EF-9CAC-4555-BED0-7BC79BE3431B}">
          <x14:formula1>
            <xm:f>リスト!$M$2:$M$5</xm:f>
          </x14:formula1>
          <xm:sqref>C9:E9</xm:sqref>
        </x14:dataValidation>
        <x14:dataValidation type="list" allowBlank="1" showInputMessage="1" showErrorMessage="1" xr:uid="{A1A94937-A7F9-49A4-A67E-3C5E715F04BB}">
          <x14:formula1>
            <xm:f>_xlfn.XLOOKUP($C$5,リスト!$D$1:$H$1,リスト!$D$2:$H$24)</xm:f>
          </x14:formula1>
          <xm:sqref>C6:E6</xm:sqref>
        </x14:dataValidation>
        <x14:dataValidation type="list" allowBlank="1" showInputMessage="1" showErrorMessage="1" xr:uid="{5DB646EF-FABD-4662-A836-3B347DEACC32}">
          <x14:formula1>
            <xm:f>リスト!$D$1:$H$1</xm:f>
          </x14:formula1>
          <xm:sqref>C5:E5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A901C-4B14-4D8B-AAA0-F3BB08D2C0E0}">
  <sheetPr>
    <tabColor rgb="FFFF99CC"/>
    <pageSetUpPr fitToPage="1"/>
  </sheetPr>
  <dimension ref="A1:J31"/>
  <sheetViews>
    <sheetView view="pageBreakPreview" topLeftCell="A21"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5</v>
      </c>
      <c r="C1" s="90" t="s">
        <v>145</v>
      </c>
      <c r="D1" s="91">
        <f>基本情報5!$C$3</f>
        <v>0</v>
      </c>
      <c r="E1" s="90" t="s">
        <v>146</v>
      </c>
      <c r="F1" s="92">
        <f>基本情報5!$C$10</f>
        <v>0</v>
      </c>
      <c r="G1" s="90" t="s">
        <v>147</v>
      </c>
      <c r="H1" s="93">
        <f>IF(F1="介護テクノロジーの導入支援",SUM(7500000,F11),10000000)</f>
        <v>10000000</v>
      </c>
      <c r="I1" s="90" t="s">
        <v>148</v>
      </c>
      <c r="J1" s="94">
        <f>ROUNDUP(基本情報5!C8/2,0)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IF($C11="","",IF($C11="介護業務支援（介護ソフト・ライセンスあり）",VLOOKUP(基本情報5!$C$9,リスト!$M$2:$N$5,2),2500000))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IF(基本情報5!$C$12="はい",50000,0)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A30A192-3930-49CD-8DF0-D73879CF03E8}">
          <x14:formula1>
            <xm:f>リスト!$K$14:$K$15</xm:f>
          </x14:formula1>
          <xm:sqref>C11</xm:sqref>
        </x14:dataValidation>
        <x14:dataValidation type="list" allowBlank="1" showInputMessage="1" showErrorMessage="1" xr:uid="{D43392EA-E4BF-4F64-9712-6BD188D2E313}">
          <x14:formula1>
            <xm:f>リスト!$K$2:$K$12</xm:f>
          </x14:formula1>
          <xm:sqref>C20:C23</xm:sqref>
        </x14:dataValidation>
        <x14:dataValidation type="list" allowBlank="1" showInputMessage="1" showErrorMessage="1" xr:uid="{1581E2A0-BEAF-433B-89F1-FC8D23BECBE3}">
          <x14:formula1>
            <xm:f>リスト!$K$2:$K$13</xm:f>
          </x14:formula1>
          <xm:sqref>C4:C9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2968C-8FB0-4F57-A207-851C2E8EEC19}">
  <sheetPr>
    <tabColor rgb="FFFFCCFF"/>
    <pageSetUpPr fitToPage="1"/>
  </sheetPr>
  <dimension ref="A1:E28"/>
  <sheetViews>
    <sheetView view="pageBreakPreview" topLeftCell="A8" zoomScaleNormal="100" zoomScaleSheetLayoutView="100" workbookViewId="0">
      <selection activeCell="A12" sqref="A12:E17"/>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6</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sNhC/wI2aDux+2ALGzLKGdMoLWLCuXrEUUVrK2/XGrTQ2/uDVZDyYTytgGxxooS7TSFN2awAfoJ3NkeNlPA+qA==" saltValue="g1Lem0N0fwsg0LCH+A/h4w=="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43ED1993-7406-47F4-B09E-CC4892CE169C}">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8E96A22-FDAC-49A0-A185-E62B295DB57E}">
          <x14:formula1>
            <xm:f>リスト!$D$1:$H$1</xm:f>
          </x14:formula1>
          <xm:sqref>C5:E5</xm:sqref>
        </x14:dataValidation>
        <x14:dataValidation type="list" allowBlank="1" showInputMessage="1" showErrorMessage="1" xr:uid="{178E4DB7-0762-4F35-AFAA-494FA3AA1990}">
          <x14:formula1>
            <xm:f>_xlfn.XLOOKUP($C$5,リスト!$D$1:$H$1,リスト!$D$2:$H$24)</xm:f>
          </x14:formula1>
          <xm:sqref>C6:E6</xm:sqref>
        </x14:dataValidation>
        <x14:dataValidation type="list" allowBlank="1" showInputMessage="1" showErrorMessage="1" xr:uid="{F64CDA4C-A531-4899-8426-5C1A9905E411}">
          <x14:formula1>
            <xm:f>リスト!$M$2:$M$5</xm:f>
          </x14:formula1>
          <xm:sqref>C9:E9</xm:sqref>
        </x14:dataValidation>
        <x14:dataValidation type="list" allowBlank="1" showInputMessage="1" showErrorMessage="1" xr:uid="{77977FAC-1F2B-4B80-B0AC-AD7F5F48BCC1}">
          <x14:formula1>
            <xm:f>リスト!$O$2:$O$3</xm:f>
          </x14:formula1>
          <xm:sqref>C10:E10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2D38-EAFD-48FD-AF46-598095C329C3}">
  <sheetPr>
    <tabColor rgb="FFFFCCFF"/>
    <pageSetUpPr fitToPage="1"/>
  </sheetPr>
  <dimension ref="A1:J31"/>
  <sheetViews>
    <sheetView view="pageBreakPreview" topLeftCell="A18"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6</v>
      </c>
      <c r="C1" s="90" t="s">
        <v>145</v>
      </c>
      <c r="D1" s="91">
        <f>基本情報6!$C$3</f>
        <v>0</v>
      </c>
      <c r="E1" s="90" t="s">
        <v>146</v>
      </c>
      <c r="F1" s="92">
        <f>基本情報6!$C$10</f>
        <v>0</v>
      </c>
      <c r="G1" s="90" t="s">
        <v>147</v>
      </c>
      <c r="H1" s="93">
        <f>IF(F1="介護テクノロジーの導入支援",SUM(7500000,F11),10000000)</f>
        <v>10000000</v>
      </c>
      <c r="I1" s="90" t="s">
        <v>148</v>
      </c>
      <c r="J1" s="94">
        <f>ROUNDUP(基本情報6!C8/2,0)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IF($C11="","",IF($C11="介護業務支援（介護ソフト・ライセンスあり）",VLOOKUP(基本情報6!$C$9,リスト!$M$2:$N$5,2),2500000))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IF(基本情報6!$C$12="はい",50000,0)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6552606-C773-44BB-8B0E-90B3CFD9F14C}">
          <x14:formula1>
            <xm:f>リスト!$K$2:$K$12</xm:f>
          </x14:formula1>
          <xm:sqref>C20:C23</xm:sqref>
        </x14:dataValidation>
        <x14:dataValidation type="list" allowBlank="1" showInputMessage="1" showErrorMessage="1" xr:uid="{89AC66FD-635C-4ECB-85AA-322D829B7335}">
          <x14:formula1>
            <xm:f>リスト!$K$14:$K$15</xm:f>
          </x14:formula1>
          <xm:sqref>C11</xm:sqref>
        </x14:dataValidation>
        <x14:dataValidation type="list" allowBlank="1" showInputMessage="1" showErrorMessage="1" xr:uid="{0942DC11-9311-446F-9870-6ACC1E294E4F}">
          <x14:formula1>
            <xm:f>リスト!$K$2:$K$13</xm:f>
          </x14:formula1>
          <xm:sqref>C4:C9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CA210-FE91-4711-B2F2-2CADE12D1271}">
  <sheetPr>
    <tabColor rgb="FFCCCCFF"/>
    <pageSetUpPr fitToPage="1"/>
  </sheetPr>
  <dimension ref="A1:E28"/>
  <sheetViews>
    <sheetView view="pageBreakPreview" topLeftCell="A7" zoomScaleNormal="100" zoomScaleSheetLayoutView="100" workbookViewId="0">
      <selection activeCell="A12" sqref="A12:E17"/>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7</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K8fZuAOdvKJU7fz1njuUYYql5n4/mqKJx8/v5sfaTqkaR8xQ5Z9CovxaTfcBdKzUjUCrRpCx2LlnvxJLNlSP9A==" saltValue="59moHB/JyuxGPsidddWa5w=="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BE73C1B6-A35A-4B6F-B628-366CF41ED29D}">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31162E4-B38B-4CE9-A230-5994C2AF6107}">
          <x14:formula1>
            <xm:f>リスト!$O$2:$O$3</xm:f>
          </x14:formula1>
          <xm:sqref>C10:E10</xm:sqref>
        </x14:dataValidation>
        <x14:dataValidation type="list" allowBlank="1" showInputMessage="1" showErrorMessage="1" xr:uid="{5D0B49A8-5EC5-4B59-A338-0633B03C0D97}">
          <x14:formula1>
            <xm:f>リスト!$M$2:$M$5</xm:f>
          </x14:formula1>
          <xm:sqref>C9:E9</xm:sqref>
        </x14:dataValidation>
        <x14:dataValidation type="list" allowBlank="1" showInputMessage="1" showErrorMessage="1" xr:uid="{244C5648-2672-43F9-B3C0-AA4D2763E6AD}">
          <x14:formula1>
            <xm:f>_xlfn.XLOOKUP($C$5,リスト!$D$1:$H$1,リスト!$D$2:$H$24)</xm:f>
          </x14:formula1>
          <xm:sqref>C6:E6</xm:sqref>
        </x14:dataValidation>
        <x14:dataValidation type="list" allowBlank="1" showInputMessage="1" showErrorMessage="1" xr:uid="{35C8B7D3-171B-4738-BE11-6B88A98A8784}">
          <x14:formula1>
            <xm:f>リスト!$D$1:$H$1</xm:f>
          </x14:formula1>
          <xm:sqref>C5:E5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C27CD-441F-4D9F-AB2D-C1C0934281AC}">
  <sheetPr>
    <tabColor rgb="FFCCCCFF"/>
    <pageSetUpPr fitToPage="1"/>
  </sheetPr>
  <dimension ref="A1:J31"/>
  <sheetViews>
    <sheetView view="pageBreakPreview" topLeftCell="A17"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7</v>
      </c>
      <c r="C1" s="90" t="s">
        <v>145</v>
      </c>
      <c r="D1" s="91">
        <f>基本情報7!$C$3</f>
        <v>0</v>
      </c>
      <c r="E1" s="90" t="s">
        <v>146</v>
      </c>
      <c r="F1" s="92">
        <f>基本情報7!$C$10</f>
        <v>0</v>
      </c>
      <c r="G1" s="90" t="s">
        <v>147</v>
      </c>
      <c r="H1" s="93">
        <f>IF(F1="介護テクノロジーの導入支援",SUM(7500000,F11),10000000)</f>
        <v>10000000</v>
      </c>
      <c r="I1" s="90" t="s">
        <v>148</v>
      </c>
      <c r="J1" s="94">
        <f>ROUNDUP(基本情報7!C8/2,0)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IF($C11="","",IF($C11="介護業務支援（介護ソフト・ライセンスあり）",VLOOKUP(基本情報7!$C$9,リスト!$M$2:$N$5,2),2500000))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IF(基本情報7!$C$12="はい",50000,0)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B11:D12" name="範囲3"/>
    <protectedRange sqref="B4:D9 H4:H11 C20:C23 B11:D12" name="範囲1"/>
    <protectedRange algorithmName="SHA-512" hashValue="fN0WwrJaYnA+mV5hZUvSkoW13BeVQdV7aEzoXfTRmjbiVKGEMsBBccIWJ0GspyUbhBfEYgAaK8vgn/+qneD5OA==" saltValue="EXUmp8ZtLZEkRCdtcU6nRA==" spinCount="100000" sqref="C25:C26" name="範囲3_1"/>
    <protectedRange sqref="C25:C26" name="範囲1_1"/>
    <protectedRange algorithmName="SHA-512" hashValue="fN0WwrJaYnA+mV5hZUvSkoW13BeVQdV7aEzoXfTRmjbiVKGEMsBBccIWJ0GspyUbhBfEYgAaK8vgn/+qneD5OA==" saltValue="EXUmp8ZtLZEkRCdtcU6nRA==" spinCount="100000" sqref="C28" name="範囲3_2"/>
    <protectedRange sqref="C28" name="範囲1_2"/>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4782642-9DC9-4878-AA80-AED506AD1C39}">
          <x14:formula1>
            <xm:f>リスト!$K$14:$K$15</xm:f>
          </x14:formula1>
          <xm:sqref>C11</xm:sqref>
        </x14:dataValidation>
        <x14:dataValidation type="list" allowBlank="1" showInputMessage="1" showErrorMessage="1" xr:uid="{13FFF922-5F20-42B8-AB6C-BFF5F94F5F6E}">
          <x14:formula1>
            <xm:f>リスト!$K$2:$K$12</xm:f>
          </x14:formula1>
          <xm:sqref>C20:C23</xm:sqref>
        </x14:dataValidation>
        <x14:dataValidation type="list" allowBlank="1" showInputMessage="1" showErrorMessage="1" xr:uid="{4DC107C7-4462-4B98-9B7F-600D46EFF3C0}">
          <x14:formula1>
            <xm:f>リスト!$K$2:$K$13</xm:f>
          </x14:formula1>
          <xm:sqref>C4:C9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EF685-1711-459E-80C8-F3E4E0E4AD57}">
  <sheetPr>
    <tabColor rgb="FFCCECFF"/>
    <pageSetUpPr fitToPage="1"/>
  </sheetPr>
  <dimension ref="A1:E28"/>
  <sheetViews>
    <sheetView view="pageBreakPreview" topLeftCell="A6" zoomScaleNormal="100" zoomScaleSheetLayoutView="100" workbookViewId="0">
      <selection activeCell="B12" sqref="B12"/>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8</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YeDuhwcLHOqOCkkZrXdiZcxqss2zbQ7tIdcl3fAdhfNBloS7wPEw94jFCDqDS2YTdBta+YFRPXcWA0gXgNb65g==" saltValue="zgQYhWtODULAi+6PATbGMw=="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15D0D419-B58B-4B79-BBD4-2FE00786D44A}">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DA15E94-00BC-4D8F-8151-BFE0F10E4137}">
          <x14:formula1>
            <xm:f>リスト!$D$1:$H$1</xm:f>
          </x14:formula1>
          <xm:sqref>C5:E5</xm:sqref>
        </x14:dataValidation>
        <x14:dataValidation type="list" allowBlank="1" showInputMessage="1" showErrorMessage="1" xr:uid="{E081062F-B1A5-4FFC-B406-8C77CC461147}">
          <x14:formula1>
            <xm:f>_xlfn.XLOOKUP($C$5,リスト!$D$1:$H$1,リスト!$D$2:$H$24)</xm:f>
          </x14:formula1>
          <xm:sqref>C6:E6</xm:sqref>
        </x14:dataValidation>
        <x14:dataValidation type="list" allowBlank="1" showInputMessage="1" showErrorMessage="1" xr:uid="{F0E610F0-099B-4C79-90FF-DE46A1862F9D}">
          <x14:formula1>
            <xm:f>リスト!$M$2:$M$5</xm:f>
          </x14:formula1>
          <xm:sqref>C9:E9</xm:sqref>
        </x14:dataValidation>
        <x14:dataValidation type="list" allowBlank="1" showInputMessage="1" showErrorMessage="1" xr:uid="{EC6BE514-52D4-4C35-8013-DDAE8C078461}">
          <x14:formula1>
            <xm:f>リスト!$O$2:$O$3</xm:f>
          </x14:formula1>
          <xm:sqref>C10:E10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1628A-5281-406F-892E-E20EFB89F044}">
  <sheetPr>
    <tabColor rgb="FFCCECFF"/>
    <pageSetUpPr fitToPage="1"/>
  </sheetPr>
  <dimension ref="A1:J31"/>
  <sheetViews>
    <sheetView view="pageBreakPreview" topLeftCell="A19"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8</v>
      </c>
      <c r="C1" s="90" t="s">
        <v>145</v>
      </c>
      <c r="D1" s="91">
        <f>基本情報8!$C$3</f>
        <v>0</v>
      </c>
      <c r="E1" s="90" t="s">
        <v>146</v>
      </c>
      <c r="F1" s="92">
        <f>基本情報8!$C$10</f>
        <v>0</v>
      </c>
      <c r="G1" s="90" t="s">
        <v>147</v>
      </c>
      <c r="H1" s="93">
        <f>IF(F1="介護テクノロジーの導入支援",SUM(7500000,F11),10000000)</f>
        <v>10000000</v>
      </c>
      <c r="I1" s="90" t="s">
        <v>148</v>
      </c>
      <c r="J1" s="94">
        <f>ROUNDUP(基本情報8!C8/2,0)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IF($C11="","",IF($C11="介護業務支援（介護ソフト・ライセンスあり）",VLOOKUP(基本情報8!$C$9,リスト!$M$2:$N$5,2),2500000))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IF(基本情報8!$C$12="はい",50000,0)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9BEBFCF-8ACC-4CA3-8AF9-F952B83F14B1}">
          <x14:formula1>
            <xm:f>リスト!$K$2:$K$12</xm:f>
          </x14:formula1>
          <xm:sqref>C20:C23</xm:sqref>
        </x14:dataValidation>
        <x14:dataValidation type="list" allowBlank="1" showInputMessage="1" showErrorMessage="1" xr:uid="{20DD4AC7-89F8-498F-A9DD-FF17FD2282C6}">
          <x14:formula1>
            <xm:f>リスト!$K$14:$K$15</xm:f>
          </x14:formula1>
          <xm:sqref>C11</xm:sqref>
        </x14:dataValidation>
        <x14:dataValidation type="list" allowBlank="1" showInputMessage="1" showErrorMessage="1" xr:uid="{46BF371D-FB75-463D-8304-3D0222654D7C}">
          <x14:formula1>
            <xm:f>リスト!$K$2:$K$13</xm:f>
          </x14:formula1>
          <xm:sqref>C4:C9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6A82C-D18D-41D2-B7D9-7E854E2F0408}">
  <sheetPr>
    <tabColor rgb="FF99CCFF"/>
    <pageSetUpPr fitToPage="1"/>
  </sheetPr>
  <dimension ref="A1:E28"/>
  <sheetViews>
    <sheetView view="pageBreakPreview" topLeftCell="A8" zoomScaleNormal="100" zoomScaleSheetLayoutView="100" workbookViewId="0">
      <selection activeCell="A12" sqref="A12:E17"/>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9</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04PjE0yXy2VNjXP0ZopUwqu/LJcZlLVocrn922PCxObqof5YeKNwA+wYTk/UvyZeWVr36CDJBmaRAy/pqdoBCQ==" saltValue="9Uu0K2WdYc4/mYBV0qEexQ=="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DB66FF6C-CF77-4F0E-A716-D633197CD399}">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9E6A99A-7DD0-4535-894B-EFF3C22D8723}">
          <x14:formula1>
            <xm:f>リスト!$O$2:$O$3</xm:f>
          </x14:formula1>
          <xm:sqref>C10:E10</xm:sqref>
        </x14:dataValidation>
        <x14:dataValidation type="list" allowBlank="1" showInputMessage="1" showErrorMessage="1" xr:uid="{D4367078-7D54-43C8-862A-E1B171D9C88B}">
          <x14:formula1>
            <xm:f>リスト!$M$2:$M$5</xm:f>
          </x14:formula1>
          <xm:sqref>C9:E9</xm:sqref>
        </x14:dataValidation>
        <x14:dataValidation type="list" allowBlank="1" showInputMessage="1" showErrorMessage="1" xr:uid="{3FED829D-12BE-41FC-97DF-2A57550D43E5}">
          <x14:formula1>
            <xm:f>_xlfn.XLOOKUP($C$5,リスト!$D$1:$H$1,リスト!$D$2:$H$24)</xm:f>
          </x14:formula1>
          <xm:sqref>C6:E6</xm:sqref>
        </x14:dataValidation>
        <x14:dataValidation type="list" allowBlank="1" showInputMessage="1" showErrorMessage="1" xr:uid="{BAA9C8C8-DDFB-4710-AC97-1C2E83DD42E0}">
          <x14:formula1>
            <xm:f>リスト!$D$1:$H$1</xm:f>
          </x14:formula1>
          <xm:sqref>C5:E5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65DFB-A153-46F0-A864-E346FE06823F}">
  <sheetPr>
    <tabColor rgb="FF99CCFF"/>
    <pageSetUpPr fitToPage="1"/>
  </sheetPr>
  <dimension ref="A1:J31"/>
  <sheetViews>
    <sheetView view="pageBreakPreview" topLeftCell="C17"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9</v>
      </c>
      <c r="C1" s="90" t="s">
        <v>145</v>
      </c>
      <c r="D1" s="91">
        <f>基本情報9!$C$3</f>
        <v>0</v>
      </c>
      <c r="E1" s="90" t="s">
        <v>146</v>
      </c>
      <c r="F1" s="92">
        <f>基本情報9!$C$10</f>
        <v>0</v>
      </c>
      <c r="G1" s="90" t="s">
        <v>147</v>
      </c>
      <c r="H1" s="93">
        <f>IF(F1="介護テクノロジーの導入支援",SUM(7500000,F11),10000000)</f>
        <v>10000000</v>
      </c>
      <c r="I1" s="90" t="s">
        <v>148</v>
      </c>
      <c r="J1" s="94">
        <f>ROUNDUP(基本情報9!C8/2,0)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IF($C11="","",IF($C11="介護業務支援（介護ソフト・ライセンスあり）",VLOOKUP(基本情報9!$C$9,リスト!$M$2:$N$5,2),2500000))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IF(基本情報9!$C$12="はい",50000,0)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9102020-3DA0-4348-9821-40277C9A66C8}">
          <x14:formula1>
            <xm:f>リスト!$K$14:$K$15</xm:f>
          </x14:formula1>
          <xm:sqref>C11</xm:sqref>
        </x14:dataValidation>
        <x14:dataValidation type="list" allowBlank="1" showInputMessage="1" showErrorMessage="1" xr:uid="{CD21E98E-89B0-4C43-9251-631760AA9434}">
          <x14:formula1>
            <xm:f>リスト!$K$2:$K$12</xm:f>
          </x14:formula1>
          <xm:sqref>C20:C23</xm:sqref>
        </x14:dataValidation>
        <x14:dataValidation type="list" allowBlank="1" showInputMessage="1" showErrorMessage="1" xr:uid="{6405C2BD-7A49-485B-A6F3-51426FA4B4B2}">
          <x14:formula1>
            <xm:f>リスト!$K$2:$K$13</xm:f>
          </x14:formula1>
          <xm:sqref>C4:C9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38BCA-966E-43A7-AD79-BC63FBCCAD1F}">
  <sheetPr>
    <tabColor rgb="FF66FF99"/>
    <pageSetUpPr fitToPage="1"/>
  </sheetPr>
  <dimension ref="A1:E28"/>
  <sheetViews>
    <sheetView view="pageBreakPreview" topLeftCell="A3" zoomScaleNormal="100" zoomScaleSheetLayoutView="100" workbookViewId="0">
      <selection activeCell="C9" sqref="C9:E9"/>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121</v>
      </c>
      <c r="C1" s="15">
        <v>1</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uH5e/Z62/RdDc3/fyVLf7ly6dIkohIYgkfMNzxwexvJgS/xaUrnnc92stfMhZYPUQ74XzsjdpVNQS5TQzqEhjQ==" saltValue="kIX2rzVBS6lPstrfuxFKfg==" spinCount="100000" sheet="1" objects="1" scenarios="1"/>
  <mergeCells count="20">
    <mergeCell ref="A12:A17"/>
    <mergeCell ref="B13:B17"/>
    <mergeCell ref="E13:E17"/>
    <mergeCell ref="C10:E10"/>
    <mergeCell ref="C12:D12"/>
    <mergeCell ref="C13:D13"/>
    <mergeCell ref="C14:D14"/>
    <mergeCell ref="C15:D15"/>
    <mergeCell ref="C16:D16"/>
    <mergeCell ref="C17:D17"/>
    <mergeCell ref="C8:E8"/>
    <mergeCell ref="A5:A6"/>
    <mergeCell ref="A11:E11"/>
    <mergeCell ref="A2:E2"/>
    <mergeCell ref="C3:E3"/>
    <mergeCell ref="C4:E4"/>
    <mergeCell ref="C5:E5"/>
    <mergeCell ref="C6:E6"/>
    <mergeCell ref="C9:E9"/>
    <mergeCell ref="C7:E7"/>
  </mergeCells>
  <phoneticPr fontId="1"/>
  <dataValidations count="1">
    <dataValidation type="list" allowBlank="1" showInputMessage="1" showErrorMessage="1" sqref="C12" xr:uid="{3B64B36F-B15A-4099-AAF9-7267822CE6EF}">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0202DF8-CBB6-43AA-A01A-ADB4616C2168}">
          <x14:formula1>
            <xm:f>リスト!$D$1:$H$1</xm:f>
          </x14:formula1>
          <xm:sqref>C5:E5</xm:sqref>
        </x14:dataValidation>
        <x14:dataValidation type="list" allowBlank="1" showInputMessage="1" showErrorMessage="1" xr:uid="{CC48B2D5-7A57-41F2-A730-586C1947DCF0}">
          <x14:formula1>
            <xm:f>_xlfn.XLOOKUP($C$5,リスト!$D$1:$H$1,リスト!$D$2:$H$24)</xm:f>
          </x14:formula1>
          <xm:sqref>C6:E6</xm:sqref>
        </x14:dataValidation>
        <x14:dataValidation type="list" allowBlank="1" showInputMessage="1" showErrorMessage="1" xr:uid="{143531A4-FAE7-43D7-B005-76F579755F77}">
          <x14:formula1>
            <xm:f>リスト!$M$2:$M$5</xm:f>
          </x14:formula1>
          <xm:sqref>C9:E9</xm:sqref>
        </x14:dataValidation>
        <x14:dataValidation type="list" allowBlank="1" showInputMessage="1" showErrorMessage="1" xr:uid="{BBDB0544-BE5A-483E-AEC9-6774DC9AF1DE}">
          <x14:formula1>
            <xm:f>リスト!$O$2:$O$3</xm:f>
          </x14:formula1>
          <xm:sqref>C10:E10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55C22-2A49-49A1-A361-4F6A5B515188}">
  <sheetPr>
    <tabColor rgb="FFCCFFFF"/>
    <pageSetUpPr fitToPage="1"/>
  </sheetPr>
  <dimension ref="A1:E28"/>
  <sheetViews>
    <sheetView view="pageBreakPreview" topLeftCell="A7" zoomScaleNormal="100" zoomScaleSheetLayoutView="100" workbookViewId="0">
      <selection activeCell="C9" sqref="C9:E9"/>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10</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cY5KQe8hhkZh3q41VTFbVdI7nAXnSshBUZH0hmnw33vVY40bd7rxgYQZ8DC3LYqzhQdT5FcDaeLP33BA4SFc9w==" saltValue="DH+kPp2bDTKr9ERFXmtZng=="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3C91EFCE-69C7-4F89-993E-46CBDE7AC18A}">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5288611-1845-4F09-8496-EA30522D4AC9}">
          <x14:formula1>
            <xm:f>リスト!$D$1:$H$1</xm:f>
          </x14:formula1>
          <xm:sqref>C5:E5</xm:sqref>
        </x14:dataValidation>
        <x14:dataValidation type="list" allowBlank="1" showInputMessage="1" showErrorMessage="1" xr:uid="{0F3B8EDD-C4B7-4934-82F0-627432085827}">
          <x14:formula1>
            <xm:f>_xlfn.XLOOKUP($C$5,リスト!$D$1:$H$1,リスト!$D$2:$H$24)</xm:f>
          </x14:formula1>
          <xm:sqref>C6:E6</xm:sqref>
        </x14:dataValidation>
        <x14:dataValidation type="list" allowBlank="1" showInputMessage="1" showErrorMessage="1" xr:uid="{4825FD87-ECAC-4E5A-8D1B-27B9FA4EE259}">
          <x14:formula1>
            <xm:f>リスト!$M$2:$M$5</xm:f>
          </x14:formula1>
          <xm:sqref>C9:E9</xm:sqref>
        </x14:dataValidation>
        <x14:dataValidation type="list" allowBlank="1" showInputMessage="1" showErrorMessage="1" xr:uid="{ADB612B2-7378-45ED-B421-0A5FC4ECEB10}">
          <x14:formula1>
            <xm:f>リスト!$O$2:$O$3</xm:f>
          </x14:formula1>
          <xm:sqref>C10:E10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61FBF-B40C-4C43-A78D-9224AADBD5B0}">
  <sheetPr>
    <tabColor rgb="FFCCFFFF"/>
    <pageSetUpPr fitToPage="1"/>
  </sheetPr>
  <dimension ref="A1:J31"/>
  <sheetViews>
    <sheetView view="pageBreakPreview" topLeftCell="C20"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9</v>
      </c>
      <c r="C1" s="90" t="s">
        <v>145</v>
      </c>
      <c r="D1" s="91">
        <f>基本情報9!$C$3</f>
        <v>0</v>
      </c>
      <c r="E1" s="90" t="s">
        <v>146</v>
      </c>
      <c r="F1" s="92">
        <f>基本情報9!$C$10</f>
        <v>0</v>
      </c>
      <c r="G1" s="90" t="s">
        <v>147</v>
      </c>
      <c r="H1" s="93">
        <f>IF(F1="介護テクノロジーの導入支援",SUM(7500000,F11),10000000)</f>
        <v>10000000</v>
      </c>
      <c r="I1" s="90" t="s">
        <v>148</v>
      </c>
      <c r="J1" s="94">
        <f>ROUNDUP(基本情報9!C8/2,0)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IF($C11="","",IF($C11="介護業務支援（介護ソフト・ライセンスあり）",VLOOKUP(基本情報9!$C$9,リスト!$M$2:$N$5,2),2500000))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IF(基本情報9!$C$12="はい",50000,0)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100</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175</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06750B-104F-4777-9A64-25F2ED1868DE}">
          <x14:formula1>
            <xm:f>リスト!$K$2:$K$13</xm:f>
          </x14:formula1>
          <xm:sqref>C4:C9</xm:sqref>
        </x14:dataValidation>
        <x14:dataValidation type="list" allowBlank="1" showInputMessage="1" showErrorMessage="1" xr:uid="{F6794851-82F9-40B3-A368-87F294B8AC51}">
          <x14:formula1>
            <xm:f>リスト!$K$2:$K$12</xm:f>
          </x14:formula1>
          <xm:sqref>C20:C23</xm:sqref>
        </x14:dataValidation>
        <x14:dataValidation type="list" allowBlank="1" showInputMessage="1" showErrorMessage="1" xr:uid="{DC78A676-60FD-40C4-9673-6F8B794F47F6}">
          <x14:formula1>
            <xm:f>リスト!$K$14:$K$15</xm:f>
          </x14:formula1>
          <xm:sqref>C11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4048D-D8C7-4CC6-87DE-5482DC4F4F83}">
  <dimension ref="A1:O82"/>
  <sheetViews>
    <sheetView workbookViewId="0">
      <selection activeCell="H4" sqref="H4"/>
    </sheetView>
  </sheetViews>
  <sheetFormatPr defaultRowHeight="18"/>
  <cols>
    <col min="1" max="1" width="6" customWidth="1"/>
    <col min="2" max="2" width="45.5" customWidth="1"/>
    <col min="4" max="4" width="22.19921875" bestFit="1" customWidth="1"/>
    <col min="5" max="5" width="24.09765625" bestFit="1" customWidth="1"/>
    <col min="6" max="6" width="35.8984375" bestFit="1" customWidth="1"/>
    <col min="7" max="7" width="20.796875" customWidth="1"/>
    <col min="8" max="8" width="12.3984375" bestFit="1" customWidth="1"/>
    <col min="12" max="12" width="10.3984375" style="3" bestFit="1" customWidth="1"/>
    <col min="14" max="14" width="9.3984375" style="3" bestFit="1" customWidth="1"/>
  </cols>
  <sheetData>
    <row r="1" spans="1:15">
      <c r="A1" s="189" t="s">
        <v>21</v>
      </c>
      <c r="B1" s="2" t="s">
        <v>0</v>
      </c>
      <c r="D1" t="s">
        <v>54</v>
      </c>
      <c r="E1" t="s">
        <v>55</v>
      </c>
      <c r="F1" t="s">
        <v>56</v>
      </c>
      <c r="G1" t="s">
        <v>57</v>
      </c>
      <c r="H1" t="s">
        <v>58</v>
      </c>
      <c r="I1" t="s">
        <v>78</v>
      </c>
      <c r="K1" t="s">
        <v>94</v>
      </c>
    </row>
    <row r="2" spans="1:15">
      <c r="A2" s="189"/>
      <c r="B2" s="2" t="s">
        <v>59</v>
      </c>
      <c r="D2" s="2" t="s">
        <v>61</v>
      </c>
      <c r="E2" s="2" t="s">
        <v>13</v>
      </c>
      <c r="F2" s="2" t="s">
        <v>0</v>
      </c>
      <c r="G2" t="s">
        <v>38</v>
      </c>
      <c r="H2" s="2" t="s">
        <v>37</v>
      </c>
      <c r="I2" s="2" t="s">
        <v>79</v>
      </c>
      <c r="J2" s="2" t="s">
        <v>87</v>
      </c>
      <c r="K2" s="2" t="s">
        <v>95</v>
      </c>
      <c r="L2" s="3">
        <v>1000000</v>
      </c>
      <c r="M2" s="2" t="s">
        <v>79</v>
      </c>
      <c r="N2" s="3">
        <v>1000000</v>
      </c>
      <c r="O2" s="2" t="s">
        <v>109</v>
      </c>
    </row>
    <row r="3" spans="1:15">
      <c r="A3" s="189"/>
      <c r="B3" s="2" t="s">
        <v>60</v>
      </c>
      <c r="D3" s="2" t="s">
        <v>23</v>
      </c>
      <c r="E3" s="2" t="s">
        <v>14</v>
      </c>
      <c r="F3" s="2" t="s">
        <v>59</v>
      </c>
      <c r="G3" t="s">
        <v>39</v>
      </c>
      <c r="H3" s="2" t="s">
        <v>28</v>
      </c>
      <c r="I3" s="2" t="s">
        <v>80</v>
      </c>
      <c r="J3" s="2" t="s">
        <v>88</v>
      </c>
      <c r="K3" s="2" t="s">
        <v>96</v>
      </c>
      <c r="L3" s="3">
        <v>300000</v>
      </c>
      <c r="M3" s="2" t="s">
        <v>80</v>
      </c>
      <c r="N3" s="3">
        <v>1500000</v>
      </c>
      <c r="O3" s="2" t="s">
        <v>110</v>
      </c>
    </row>
    <row r="4" spans="1:15">
      <c r="A4" s="189"/>
      <c r="B4" s="2" t="s">
        <v>75</v>
      </c>
      <c r="D4" s="2" t="s">
        <v>24</v>
      </c>
      <c r="E4" s="2" t="s">
        <v>12</v>
      </c>
      <c r="F4" s="2" t="s">
        <v>60</v>
      </c>
      <c r="G4" t="s">
        <v>40</v>
      </c>
      <c r="H4" s="1" t="s">
        <v>74</v>
      </c>
      <c r="I4" s="2" t="s">
        <v>81</v>
      </c>
      <c r="K4" t="s">
        <v>97</v>
      </c>
      <c r="L4" s="3">
        <v>300000</v>
      </c>
      <c r="M4" s="2" t="s">
        <v>81</v>
      </c>
      <c r="N4" s="3">
        <v>2000000</v>
      </c>
    </row>
    <row r="5" spans="1:15">
      <c r="A5" s="189"/>
      <c r="B5" s="1" t="s">
        <v>63</v>
      </c>
      <c r="D5" s="2" t="s">
        <v>25</v>
      </c>
      <c r="E5" s="2" t="s">
        <v>73</v>
      </c>
      <c r="F5" t="s">
        <v>34</v>
      </c>
      <c r="G5" t="s">
        <v>41</v>
      </c>
      <c r="H5" t="s">
        <v>22</v>
      </c>
      <c r="I5" s="2" t="s">
        <v>82</v>
      </c>
      <c r="K5" t="s">
        <v>98</v>
      </c>
      <c r="L5" s="3">
        <v>1000000</v>
      </c>
      <c r="M5" s="2" t="s">
        <v>82</v>
      </c>
      <c r="N5" s="3">
        <v>2500000</v>
      </c>
    </row>
    <row r="6" spans="1:15">
      <c r="A6" s="189"/>
      <c r="B6" s="1" t="s">
        <v>64</v>
      </c>
      <c r="D6" s="2" t="s">
        <v>26</v>
      </c>
      <c r="E6" s="2" t="s">
        <v>15</v>
      </c>
      <c r="F6" t="s">
        <v>35</v>
      </c>
      <c r="G6" t="s">
        <v>42</v>
      </c>
      <c r="K6" t="s">
        <v>99</v>
      </c>
      <c r="L6" s="3">
        <v>300000</v>
      </c>
    </row>
    <row r="7" spans="1:15">
      <c r="A7" s="189"/>
      <c r="B7" s="1" t="s">
        <v>65</v>
      </c>
      <c r="D7" s="2" t="s">
        <v>62</v>
      </c>
      <c r="E7" s="2" t="s">
        <v>63</v>
      </c>
      <c r="G7" t="s">
        <v>16</v>
      </c>
      <c r="K7" t="s">
        <v>100</v>
      </c>
      <c r="L7" s="3">
        <v>300000</v>
      </c>
    </row>
    <row r="8" spans="1:15">
      <c r="A8" s="189"/>
      <c r="B8" s="1" t="s">
        <v>66</v>
      </c>
      <c r="D8" s="2" t="s">
        <v>27</v>
      </c>
      <c r="E8" s="2" t="s">
        <v>64</v>
      </c>
      <c r="G8" t="s">
        <v>43</v>
      </c>
      <c r="K8" t="s">
        <v>101</v>
      </c>
      <c r="L8" s="3">
        <v>300000</v>
      </c>
      <c r="N8"/>
    </row>
    <row r="9" spans="1:15">
      <c r="A9" s="189"/>
      <c r="B9" s="1"/>
      <c r="D9" s="2" t="s">
        <v>29</v>
      </c>
      <c r="E9" s="2" t="s">
        <v>65</v>
      </c>
      <c r="G9" t="s">
        <v>44</v>
      </c>
      <c r="K9" t="s">
        <v>102</v>
      </c>
      <c r="L9" s="3">
        <v>300000</v>
      </c>
      <c r="N9"/>
    </row>
    <row r="10" spans="1:15">
      <c r="A10" s="189"/>
      <c r="B10" s="1" t="s">
        <v>67</v>
      </c>
      <c r="D10" s="2" t="s">
        <v>31</v>
      </c>
      <c r="E10" s="2" t="s">
        <v>66</v>
      </c>
      <c r="G10" t="s">
        <v>45</v>
      </c>
      <c r="K10" t="s">
        <v>103</v>
      </c>
      <c r="L10" s="3">
        <v>300000</v>
      </c>
    </row>
    <row r="11" spans="1:15">
      <c r="A11" s="189"/>
      <c r="B11" s="1" t="s">
        <v>68</v>
      </c>
      <c r="D11" s="2" t="s">
        <v>11</v>
      </c>
      <c r="E11" s="2" t="s">
        <v>67</v>
      </c>
      <c r="G11" t="s">
        <v>46</v>
      </c>
      <c r="K11" t="s">
        <v>104</v>
      </c>
      <c r="L11" s="3">
        <v>1000000</v>
      </c>
    </row>
    <row r="12" spans="1:15">
      <c r="A12" s="189"/>
      <c r="B12" s="2" t="s">
        <v>11</v>
      </c>
      <c r="D12" s="2" t="s">
        <v>30</v>
      </c>
      <c r="E12" s="2" t="s">
        <v>68</v>
      </c>
      <c r="G12" t="s">
        <v>47</v>
      </c>
      <c r="K12" t="s">
        <v>122</v>
      </c>
      <c r="L12" s="3">
        <v>1000000</v>
      </c>
    </row>
    <row r="13" spans="1:15">
      <c r="A13" s="189"/>
      <c r="B13" s="1" t="s">
        <v>12</v>
      </c>
      <c r="D13" s="2" t="s">
        <v>33</v>
      </c>
      <c r="E13" s="2" t="s">
        <v>69</v>
      </c>
      <c r="G13" t="s">
        <v>19</v>
      </c>
      <c r="K13" t="s">
        <v>107</v>
      </c>
      <c r="L13" s="3">
        <v>100000</v>
      </c>
    </row>
    <row r="14" spans="1:15">
      <c r="A14" s="189"/>
      <c r="B14" s="1" t="s">
        <v>69</v>
      </c>
      <c r="D14" s="2" t="s">
        <v>32</v>
      </c>
      <c r="E14" s="2" t="s">
        <v>71</v>
      </c>
      <c r="G14" t="s">
        <v>48</v>
      </c>
      <c r="K14" t="s">
        <v>105</v>
      </c>
    </row>
    <row r="15" spans="1:15">
      <c r="A15" s="189"/>
      <c r="B15" s="1" t="s">
        <v>70</v>
      </c>
      <c r="E15" s="2" t="s">
        <v>72</v>
      </c>
      <c r="G15" t="s">
        <v>49</v>
      </c>
      <c r="K15" t="s">
        <v>106</v>
      </c>
      <c r="L15" s="3">
        <v>2500000</v>
      </c>
    </row>
    <row r="16" spans="1:15">
      <c r="A16" s="189"/>
      <c r="B16" s="1" t="s">
        <v>72</v>
      </c>
      <c r="E16" s="2" t="s">
        <v>85</v>
      </c>
      <c r="G16" t="s">
        <v>50</v>
      </c>
      <c r="K16" t="s">
        <v>136</v>
      </c>
    </row>
    <row r="17" spans="1:7">
      <c r="A17" s="189"/>
      <c r="B17" s="2" t="s">
        <v>33</v>
      </c>
      <c r="E17" s="2" t="s">
        <v>86</v>
      </c>
      <c r="G17" t="s">
        <v>16</v>
      </c>
    </row>
    <row r="18" spans="1:7">
      <c r="A18" s="189"/>
      <c r="B18" s="1" t="s">
        <v>73</v>
      </c>
      <c r="G18" t="s">
        <v>17</v>
      </c>
    </row>
    <row r="19" spans="1:7">
      <c r="A19" s="189"/>
      <c r="B19" s="1" t="s">
        <v>13</v>
      </c>
      <c r="G19" t="s">
        <v>18</v>
      </c>
    </row>
    <row r="20" spans="1:7">
      <c r="A20" s="189"/>
      <c r="B20" s="1" t="s">
        <v>14</v>
      </c>
      <c r="G20" t="s">
        <v>19</v>
      </c>
    </row>
    <row r="21" spans="1:7">
      <c r="A21" s="189"/>
      <c r="B21" s="1" t="s">
        <v>15</v>
      </c>
      <c r="G21" t="s">
        <v>20</v>
      </c>
    </row>
    <row r="22" spans="1:7">
      <c r="A22" s="189"/>
      <c r="B22" t="s">
        <v>16</v>
      </c>
      <c r="G22" t="s">
        <v>52</v>
      </c>
    </row>
    <row r="23" spans="1:7">
      <c r="A23" s="189"/>
      <c r="B23" t="s">
        <v>17</v>
      </c>
      <c r="G23" t="s">
        <v>53</v>
      </c>
    </row>
    <row r="24" spans="1:7">
      <c r="A24" s="189"/>
      <c r="B24" t="s">
        <v>18</v>
      </c>
    </row>
    <row r="25" spans="1:7">
      <c r="A25" s="189"/>
      <c r="B25" t="s">
        <v>19</v>
      </c>
    </row>
    <row r="26" spans="1:7">
      <c r="A26" s="189"/>
      <c r="B26" t="s">
        <v>20</v>
      </c>
    </row>
    <row r="27" spans="1:7">
      <c r="A27" s="190" t="s">
        <v>51</v>
      </c>
      <c r="B27" s="1" t="s">
        <v>61</v>
      </c>
      <c r="C27" s="2"/>
    </row>
    <row r="28" spans="1:7">
      <c r="A28" s="190"/>
      <c r="B28" s="1" t="s">
        <v>23</v>
      </c>
    </row>
    <row r="29" spans="1:7">
      <c r="A29" s="190"/>
      <c r="B29" s="1" t="s">
        <v>24</v>
      </c>
    </row>
    <row r="30" spans="1:7">
      <c r="A30" s="190"/>
      <c r="B30" s="1" t="s">
        <v>25</v>
      </c>
    </row>
    <row r="31" spans="1:7">
      <c r="A31" s="190"/>
      <c r="B31" s="1" t="s">
        <v>26</v>
      </c>
    </row>
    <row r="32" spans="1:7">
      <c r="A32" s="190"/>
      <c r="B32" s="1" t="s">
        <v>62</v>
      </c>
    </row>
    <row r="33" spans="1:2">
      <c r="A33" s="190"/>
      <c r="B33" s="1" t="s">
        <v>27</v>
      </c>
    </row>
    <row r="34" spans="1:2">
      <c r="A34" s="190"/>
      <c r="B34" s="1" t="s">
        <v>28</v>
      </c>
    </row>
    <row r="35" spans="1:2">
      <c r="A35" s="190"/>
      <c r="B35" s="1" t="s">
        <v>0</v>
      </c>
    </row>
    <row r="36" spans="1:2">
      <c r="A36" s="190"/>
      <c r="B36" s="1" t="s">
        <v>59</v>
      </c>
    </row>
    <row r="37" spans="1:2">
      <c r="A37" s="190"/>
      <c r="B37" s="1" t="s">
        <v>60</v>
      </c>
    </row>
    <row r="38" spans="1:2">
      <c r="A38" s="190"/>
      <c r="B38" s="1" t="s">
        <v>75</v>
      </c>
    </row>
    <row r="39" spans="1:2">
      <c r="A39" s="190"/>
      <c r="B39" t="s">
        <v>22</v>
      </c>
    </row>
    <row r="40" spans="1:2">
      <c r="A40" s="190"/>
      <c r="B40" s="1" t="s">
        <v>29</v>
      </c>
    </row>
    <row r="41" spans="1:2">
      <c r="A41" s="190"/>
      <c r="B41" s="1" t="s">
        <v>30</v>
      </c>
    </row>
    <row r="42" spans="1:2">
      <c r="A42" s="190"/>
      <c r="B42" s="1" t="s">
        <v>31</v>
      </c>
    </row>
    <row r="43" spans="1:2">
      <c r="A43" s="190"/>
      <c r="B43" s="1" t="s">
        <v>32</v>
      </c>
    </row>
    <row r="44" spans="1:2">
      <c r="A44" s="190"/>
      <c r="B44" s="1" t="s">
        <v>11</v>
      </c>
    </row>
    <row r="45" spans="1:2">
      <c r="A45" s="190"/>
      <c r="B45" s="1" t="s">
        <v>33</v>
      </c>
    </row>
    <row r="46" spans="1:2">
      <c r="A46" s="190"/>
      <c r="B46" t="s">
        <v>34</v>
      </c>
    </row>
    <row r="47" spans="1:2">
      <c r="A47" s="190"/>
      <c r="B47" t="s">
        <v>35</v>
      </c>
    </row>
    <row r="48" spans="1:2">
      <c r="A48" s="190"/>
      <c r="B48" t="s">
        <v>36</v>
      </c>
    </row>
    <row r="49" spans="1:2">
      <c r="A49" s="190"/>
      <c r="B49" s="1" t="s">
        <v>37</v>
      </c>
    </row>
    <row r="50" spans="1:2">
      <c r="A50" s="190"/>
      <c r="B50" t="s">
        <v>38</v>
      </c>
    </row>
    <row r="51" spans="1:2">
      <c r="A51" s="190"/>
      <c r="B51" t="s">
        <v>39</v>
      </c>
    </row>
    <row r="52" spans="1:2">
      <c r="A52" s="190"/>
      <c r="B52" t="s">
        <v>40</v>
      </c>
    </row>
    <row r="53" spans="1:2">
      <c r="A53" s="190"/>
      <c r="B53" t="s">
        <v>41</v>
      </c>
    </row>
    <row r="54" spans="1:2">
      <c r="A54" s="190"/>
      <c r="B54" t="s">
        <v>42</v>
      </c>
    </row>
    <row r="55" spans="1:2">
      <c r="A55" s="190"/>
      <c r="B55" t="s">
        <v>16</v>
      </c>
    </row>
    <row r="56" spans="1:2">
      <c r="A56" s="190"/>
      <c r="B56" t="s">
        <v>43</v>
      </c>
    </row>
    <row r="57" spans="1:2">
      <c r="A57" s="190"/>
      <c r="B57" t="s">
        <v>44</v>
      </c>
    </row>
    <row r="58" spans="1:2">
      <c r="A58" s="190"/>
      <c r="B58" t="s">
        <v>45</v>
      </c>
    </row>
    <row r="59" spans="1:2">
      <c r="A59" s="190"/>
      <c r="B59" t="s">
        <v>46</v>
      </c>
    </row>
    <row r="60" spans="1:2">
      <c r="A60" s="190"/>
      <c r="B60" t="s">
        <v>47</v>
      </c>
    </row>
    <row r="61" spans="1:2">
      <c r="A61" s="190"/>
      <c r="B61" t="s">
        <v>19</v>
      </c>
    </row>
    <row r="62" spans="1:2">
      <c r="A62" s="190"/>
      <c r="B62" t="s">
        <v>48</v>
      </c>
    </row>
    <row r="63" spans="1:2">
      <c r="A63" s="190"/>
      <c r="B63" t="s">
        <v>49</v>
      </c>
    </row>
    <row r="64" spans="1:2">
      <c r="A64" s="190"/>
      <c r="B64" t="s">
        <v>50</v>
      </c>
    </row>
    <row r="65" spans="1:2">
      <c r="A65" s="190"/>
      <c r="B65" t="s">
        <v>52</v>
      </c>
    </row>
    <row r="66" spans="1:2">
      <c r="A66" s="190"/>
      <c r="B66" t="s">
        <v>53</v>
      </c>
    </row>
    <row r="67" spans="1:2">
      <c r="A67" s="191" t="s">
        <v>89</v>
      </c>
      <c r="B67" s="1" t="s">
        <v>61</v>
      </c>
    </row>
    <row r="68" spans="1:2">
      <c r="A68" s="191"/>
      <c r="B68" s="1" t="s">
        <v>23</v>
      </c>
    </row>
    <row r="69" spans="1:2">
      <c r="A69" s="191"/>
      <c r="B69" s="1" t="s">
        <v>24</v>
      </c>
    </row>
    <row r="70" spans="1:2">
      <c r="A70" s="191"/>
      <c r="B70" s="1" t="s">
        <v>25</v>
      </c>
    </row>
    <row r="71" spans="1:2">
      <c r="A71" s="191"/>
      <c r="B71" s="2" t="s">
        <v>29</v>
      </c>
    </row>
    <row r="72" spans="1:2">
      <c r="A72" s="191"/>
      <c r="B72" s="2" t="s">
        <v>11</v>
      </c>
    </row>
    <row r="73" spans="1:2">
      <c r="A73" s="191"/>
      <c r="B73" s="2" t="s">
        <v>30</v>
      </c>
    </row>
    <row r="74" spans="1:2">
      <c r="A74" s="191"/>
      <c r="B74" s="2" t="s">
        <v>33</v>
      </c>
    </row>
    <row r="75" spans="1:2">
      <c r="A75" s="191"/>
      <c r="B75" t="s">
        <v>38</v>
      </c>
    </row>
    <row r="76" spans="1:2">
      <c r="A76" s="191"/>
      <c r="B76" t="s">
        <v>39</v>
      </c>
    </row>
    <row r="77" spans="1:2">
      <c r="A77" s="191"/>
      <c r="B77" t="s">
        <v>40</v>
      </c>
    </row>
    <row r="78" spans="1:2">
      <c r="A78" s="191"/>
      <c r="B78" t="s">
        <v>19</v>
      </c>
    </row>
    <row r="79" spans="1:2">
      <c r="A79" s="191"/>
      <c r="B79" t="s">
        <v>48</v>
      </c>
    </row>
    <row r="80" spans="1:2">
      <c r="A80" s="191"/>
      <c r="B80" s="2" t="s">
        <v>37</v>
      </c>
    </row>
    <row r="81" spans="1:2">
      <c r="A81" s="191"/>
      <c r="B81" t="s">
        <v>22</v>
      </c>
    </row>
    <row r="82" spans="1:2">
      <c r="A82" s="191"/>
      <c r="B82" t="s">
        <v>46</v>
      </c>
    </row>
  </sheetData>
  <sortState xmlns:xlrd2="http://schemas.microsoft.com/office/spreadsheetml/2017/richdata2" ref="C1:C47">
    <sortCondition ref="C1:C47"/>
  </sortState>
  <mergeCells count="3">
    <mergeCell ref="A1:A26"/>
    <mergeCell ref="A27:A66"/>
    <mergeCell ref="A67:A82"/>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D4CE1-B4EB-431C-BFED-DAC32EB9089D}">
  <sheetPr>
    <tabColor rgb="FF66FF99"/>
    <pageSetUpPr fitToPage="1"/>
  </sheetPr>
  <dimension ref="A1:J31"/>
  <sheetViews>
    <sheetView view="pageBreakPreview" topLeftCell="A18" zoomScale="70" zoomScaleNormal="80" zoomScaleSheetLayoutView="70" workbookViewId="0">
      <selection activeCell="C22" sqref="C22"/>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1</v>
      </c>
      <c r="C1" s="90" t="s">
        <v>145</v>
      </c>
      <c r="D1" s="91">
        <f>基本情報1!$C$3</f>
        <v>0</v>
      </c>
      <c r="E1" s="90" t="s">
        <v>146</v>
      </c>
      <c r="F1" s="92">
        <f>基本情報1!$C$10</f>
        <v>0</v>
      </c>
      <c r="G1" s="90" t="s">
        <v>147</v>
      </c>
      <c r="H1" s="93">
        <f>IF(F1="介護テクノロジーの導入支援",SUM(7500000,F11),10000000)</f>
        <v>10000000</v>
      </c>
      <c r="I1" s="90" t="s">
        <v>148</v>
      </c>
      <c r="J1" s="94">
        <f>ROUNDUP(基本情報1!C8/2,0)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ref="G8:G9" si="3">IF(F8&gt;E8,E8,F8)</f>
        <v>0</v>
      </c>
      <c r="H8" s="37"/>
      <c r="I8" s="107">
        <f t="shared" ref="I8:I9" si="4">G8*H8</f>
        <v>0</v>
      </c>
      <c r="J8" s="33"/>
    </row>
    <row r="9" spans="1:10" ht="42.6" customHeight="1" thickBot="1">
      <c r="A9" s="112" t="s">
        <v>126</v>
      </c>
      <c r="B9" s="38"/>
      <c r="C9" s="39"/>
      <c r="D9" s="40"/>
      <c r="E9" s="105">
        <f t="shared" ref="E9" si="5">ROUNDDOWN(D9*3/4,-3)</f>
        <v>0</v>
      </c>
      <c r="F9" s="105" t="str">
        <f>IF($C9="","",VLOOKUP($C9,リスト!$K$2:$L$13,2,0))</f>
        <v/>
      </c>
      <c r="G9" s="105">
        <f t="shared" si="3"/>
        <v>0</v>
      </c>
      <c r="H9" s="41"/>
      <c r="I9" s="108">
        <f t="shared" si="4"/>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IF($C11="","",IF($C11="介護業務支援（介護ソフト・ライセンスあり）",VLOOKUP(基本情報1!$C$9,リスト!$M$2:$N$5,2),2500000))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IF(基本情報1!$C$12="はい",50000,0)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8 B11:D12" name="範囲3"/>
    <protectedRange sqref="B4:D9 H4:H11 C20:C23 C28 B11:D12" name="範囲1"/>
    <protectedRange algorithmName="SHA-512" hashValue="fN0WwrJaYnA+mV5hZUvSkoW13BeVQdV7aEzoXfTRmjbiVKGEMsBBccIWJ0GspyUbhBfEYgAaK8vgn/+qneD5OA==" saltValue="EXUmp8ZtLZEkRCdtcU6nRA==" spinCount="100000" sqref="C25:C26" name="範囲3_1"/>
    <protectedRange sqref="C25:C26" name="範囲1_1"/>
  </protectedRanges>
  <mergeCells count="5">
    <mergeCell ref="A10:I10"/>
    <mergeCell ref="A27:E27"/>
    <mergeCell ref="F18:F28"/>
    <mergeCell ref="A19:E19"/>
    <mergeCell ref="A24:E24"/>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97C2F16-0009-4728-8F29-F5E89731EC11}">
          <x14:formula1>
            <xm:f>リスト!$K$2:$K$12</xm:f>
          </x14:formula1>
          <xm:sqref>C20:C23</xm:sqref>
        </x14:dataValidation>
        <x14:dataValidation type="list" allowBlank="1" showInputMessage="1" showErrorMessage="1" xr:uid="{8893A8E7-0F6A-431B-8BF2-45F9583732AF}">
          <x14:formula1>
            <xm:f>リスト!$K$14:$K$15</xm:f>
          </x14:formula1>
          <xm:sqref>C11</xm:sqref>
        </x14:dataValidation>
        <x14:dataValidation type="list" allowBlank="1" showInputMessage="1" showErrorMessage="1" xr:uid="{DB34F669-B73C-42E6-8A38-C8A0D6CB36D8}">
          <x14:formula1>
            <xm:f>リスト!$K$2:$K$13</xm:f>
          </x14:formula1>
          <xm:sqref>C4:C9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CE5B6-8870-4674-BEB8-EC158CFB7146}">
  <sheetPr>
    <tabColor rgb="FF99FF99"/>
    <pageSetUpPr fitToPage="1"/>
  </sheetPr>
  <dimension ref="A1:E28"/>
  <sheetViews>
    <sheetView view="pageBreakPreview" topLeftCell="A8" zoomScaleNormal="100" zoomScaleSheetLayoutView="100" workbookViewId="0">
      <selection activeCell="A12" sqref="A12:E17"/>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2</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J0B2VvdhfUMlrtbz5Rbc2i23ZOb3hFPCkndt2kci/mU2rLkVRre6VNm052996/U7gcnpWUS6fzLKLy7KAMKf4A==" saltValue="bFUiCNT3wVkNEI2qs8facQ=="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F60EE102-AE28-4A8E-A92C-F2FACC9C0AA1}">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3C6C99F-D7A4-440C-8974-8BF913744ABA}">
          <x14:formula1>
            <xm:f>リスト!$O$2:$O$3</xm:f>
          </x14:formula1>
          <xm:sqref>C10:E10</xm:sqref>
        </x14:dataValidation>
        <x14:dataValidation type="list" allowBlank="1" showInputMessage="1" showErrorMessage="1" xr:uid="{4E9D9CE2-8DD7-481B-ADC2-E974CFB9F577}">
          <x14:formula1>
            <xm:f>リスト!$M$2:$M$5</xm:f>
          </x14:formula1>
          <xm:sqref>C9:E9</xm:sqref>
        </x14:dataValidation>
        <x14:dataValidation type="list" allowBlank="1" showInputMessage="1" showErrorMessage="1" xr:uid="{ED62E207-9427-41D3-A229-621D48B6344C}">
          <x14:formula1>
            <xm:f>_xlfn.XLOOKUP($C$5,リスト!$D$1:$H$1,リスト!$D$2:$H$24)</xm:f>
          </x14:formula1>
          <xm:sqref>C6:E6</xm:sqref>
        </x14:dataValidation>
        <x14:dataValidation type="list" allowBlank="1" showInputMessage="1" showErrorMessage="1" xr:uid="{14E7F383-CD59-444E-BAAA-6B3DC5B432AD}">
          <x14:formula1>
            <xm:f>リスト!$D$1:$H$1</xm:f>
          </x14:formula1>
          <xm:sqref>C5:E5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B2A6A-2709-4A47-8CBF-3757619ACE01}">
  <sheetPr>
    <tabColor rgb="FF99FF99"/>
    <pageSetUpPr fitToPage="1"/>
  </sheetPr>
  <dimension ref="A1:J31"/>
  <sheetViews>
    <sheetView view="pageBreakPreview" topLeftCell="A16" zoomScale="60" zoomScaleNormal="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2</v>
      </c>
      <c r="C1" s="90" t="s">
        <v>145</v>
      </c>
      <c r="D1" s="91">
        <f>基本情報2!$C$3</f>
        <v>0</v>
      </c>
      <c r="E1" s="90" t="s">
        <v>146</v>
      </c>
      <c r="F1" s="92">
        <f>基本情報2!$C$10</f>
        <v>0</v>
      </c>
      <c r="G1" s="90" t="s">
        <v>147</v>
      </c>
      <c r="H1" s="93">
        <f>IF(F1="介護テクノロジーの導入支援",SUM(7500000,F11),10000000)</f>
        <v>10000000</v>
      </c>
      <c r="I1" s="90" t="s">
        <v>148</v>
      </c>
      <c r="J1" s="94">
        <f>ROUNDUP(基本情報2!C8/2,0)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IF($C11="","",IF($C11="介護業務支援（介護ソフト・ライセンスあり）",VLOOKUP(基本情報2!$C$9,リスト!$M$2:$N$5,2),2500000))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IF(基本情報2!$C$12="はい",50000,0)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BED3D78-0F85-4D0C-BB2D-D1309AFA44B8}">
          <x14:formula1>
            <xm:f>リスト!$K$14:$K$15</xm:f>
          </x14:formula1>
          <xm:sqref>C11</xm:sqref>
        </x14:dataValidation>
        <x14:dataValidation type="list" allowBlank="1" showInputMessage="1" showErrorMessage="1" xr:uid="{CCD8A9F3-F108-457A-BCC6-3CB6F1B829CA}">
          <x14:formula1>
            <xm:f>リスト!$K$2:$K$12</xm:f>
          </x14:formula1>
          <xm:sqref>C20:C23</xm:sqref>
        </x14:dataValidation>
        <x14:dataValidation type="list" allowBlank="1" showInputMessage="1" showErrorMessage="1" xr:uid="{56D64105-24A2-4769-BFD7-29398637BCCA}">
          <x14:formula1>
            <xm:f>リスト!$K$2:$K$13</xm:f>
          </x14:formula1>
          <xm:sqref>C4:C9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78A7A-6FB2-4244-AAE5-6743F1C0B8CB}">
  <sheetPr>
    <tabColor rgb="FFFFFF99"/>
    <pageSetUpPr fitToPage="1"/>
  </sheetPr>
  <dimension ref="A1:E28"/>
  <sheetViews>
    <sheetView view="pageBreakPreview" topLeftCell="A6" zoomScaleNormal="100" zoomScaleSheetLayoutView="100" workbookViewId="0">
      <selection activeCell="A12" sqref="A12:E17"/>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3</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YxKpd2gfgXqjBvRiOi+m2YMy3xkXQwVwpYzAb/vBDtRqaIZa/+mjPFg//EnWDq3ayCkRS4HnXPjQi/W8jh4MYg==" saltValue="rA510Ynhi1Bp1/k1Ui/GKw=="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F4E35BB4-6003-4B9A-88F1-3679A3171E5E}">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2E7F620-8DE4-48E1-A8CD-82BABA6E3C0A}">
          <x14:formula1>
            <xm:f>リスト!$O$2:$O$3</xm:f>
          </x14:formula1>
          <xm:sqref>C10:E10</xm:sqref>
        </x14:dataValidation>
        <x14:dataValidation type="list" allowBlank="1" showInputMessage="1" showErrorMessage="1" xr:uid="{1A345527-7225-45BF-89CA-352FCCBAF8F6}">
          <x14:formula1>
            <xm:f>リスト!$M$2:$M$5</xm:f>
          </x14:formula1>
          <xm:sqref>C9:E9</xm:sqref>
        </x14:dataValidation>
        <x14:dataValidation type="list" allowBlank="1" showInputMessage="1" showErrorMessage="1" xr:uid="{F8BF4333-5BAD-42A9-BBDB-7E7D5FAD244C}">
          <x14:formula1>
            <xm:f>_xlfn.XLOOKUP($C$5,リスト!$D$1:$H$1,リスト!$D$2:$H$24)</xm:f>
          </x14:formula1>
          <xm:sqref>C6:E6</xm:sqref>
        </x14:dataValidation>
        <x14:dataValidation type="list" allowBlank="1" showInputMessage="1" showErrorMessage="1" xr:uid="{CE931264-2791-439C-A95F-6B6F54DE059E}">
          <x14:formula1>
            <xm:f>リスト!$D$1:$H$1</xm:f>
          </x14:formula1>
          <xm:sqref>C5:E5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90B79-1E85-47E8-9412-60CCEEFA4B45}">
  <sheetPr>
    <tabColor rgb="FFFFFF99"/>
    <pageSetUpPr fitToPage="1"/>
  </sheetPr>
  <dimension ref="A1:J31"/>
  <sheetViews>
    <sheetView view="pageBreakPreview" topLeftCell="A19"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3</v>
      </c>
      <c r="C1" s="90" t="s">
        <v>145</v>
      </c>
      <c r="D1" s="91">
        <f>基本情報3!$C$3</f>
        <v>0</v>
      </c>
      <c r="E1" s="90" t="s">
        <v>146</v>
      </c>
      <c r="F1" s="92">
        <f>基本情報3!$C$10</f>
        <v>0</v>
      </c>
      <c r="G1" s="90" t="s">
        <v>147</v>
      </c>
      <c r="H1" s="93">
        <f>IF(F1="介護テクノロジーの導入支援",SUM(7500000,F11),10000000)</f>
        <v>10000000</v>
      </c>
      <c r="I1" s="90" t="s">
        <v>148</v>
      </c>
      <c r="J1" s="94">
        <f>ROUNDUP(基本情報3!C8/2,0)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IF($C11="","",IF($C11="介護業務支援（介護ソフト・ライセンスあり）",VLOOKUP(基本情報3!$C$9,リスト!$M$2:$N$5,2),2500000))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IF(基本情報3!$C$12="はい",50000,0)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0AD20F8-0ADB-42C6-8879-607058139FA3}">
          <x14:formula1>
            <xm:f>リスト!$K$14:$K$15</xm:f>
          </x14:formula1>
          <xm:sqref>C11</xm:sqref>
        </x14:dataValidation>
        <x14:dataValidation type="list" allowBlank="1" showInputMessage="1" showErrorMessage="1" xr:uid="{2CE80A02-5459-421D-88FE-9F7ECD6D5D5B}">
          <x14:formula1>
            <xm:f>リスト!$K$2:$K$12</xm:f>
          </x14:formula1>
          <xm:sqref>C20:C23</xm:sqref>
        </x14:dataValidation>
        <x14:dataValidation type="list" allowBlank="1" showInputMessage="1" showErrorMessage="1" xr:uid="{9168A2C5-D234-43F5-BBB6-E1CF741DA11E}">
          <x14:formula1>
            <xm:f>リスト!$K$2:$K$13</xm:f>
          </x14:formula1>
          <xm:sqref>C4:C9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FBA45-84A7-4578-B6B5-9B20E526D5EF}">
  <sheetPr>
    <tabColor rgb="FFFFCC99"/>
    <pageSetUpPr fitToPage="1"/>
  </sheetPr>
  <dimension ref="A1:E28"/>
  <sheetViews>
    <sheetView view="pageBreakPreview" topLeftCell="A7" zoomScaleNormal="100" zoomScaleSheetLayoutView="100" workbookViewId="0">
      <selection activeCell="A12" sqref="A12:E17"/>
    </sheetView>
  </sheetViews>
  <sheetFormatPr defaultRowHeight="13.2"/>
  <cols>
    <col min="1" max="1" width="3.19921875" style="12" bestFit="1" customWidth="1"/>
    <col min="2" max="2" width="43" style="12" customWidth="1"/>
    <col min="3" max="3" width="12.5" style="12" customWidth="1"/>
    <col min="4" max="4" width="11.8984375" style="12" customWidth="1"/>
    <col min="5" max="5" width="31.69921875" style="12" customWidth="1"/>
    <col min="6" max="6" width="20.796875" style="12" customWidth="1"/>
    <col min="7" max="16384" width="8.796875" style="12"/>
  </cols>
  <sheetData>
    <row r="1" spans="1:5" ht="25.2" customHeight="1" thickBot="1">
      <c r="A1" s="15"/>
      <c r="B1" s="15" t="s">
        <v>92</v>
      </c>
      <c r="C1" s="15">
        <v>4</v>
      </c>
      <c r="D1" s="15"/>
      <c r="E1" s="15"/>
    </row>
    <row r="2" spans="1:5" ht="20.399999999999999" customHeight="1" thickTop="1" thickBot="1">
      <c r="A2" s="157" t="s">
        <v>92</v>
      </c>
      <c r="B2" s="158"/>
      <c r="C2" s="158"/>
      <c r="D2" s="158"/>
      <c r="E2" s="159"/>
    </row>
    <row r="3" spans="1:5" ht="31.8" customHeight="1" thickTop="1">
      <c r="A3" s="16">
        <v>1</v>
      </c>
      <c r="B3" s="17" t="s">
        <v>9</v>
      </c>
      <c r="C3" s="160"/>
      <c r="D3" s="161"/>
      <c r="E3" s="162"/>
    </row>
    <row r="4" spans="1:5" ht="31.8" customHeight="1">
      <c r="A4" s="18">
        <v>2</v>
      </c>
      <c r="B4" s="19" t="s">
        <v>10</v>
      </c>
      <c r="C4" s="152"/>
      <c r="D4" s="153"/>
      <c r="E4" s="154"/>
    </row>
    <row r="5" spans="1:5" ht="31.8" customHeight="1">
      <c r="A5" s="155">
        <v>3</v>
      </c>
      <c r="B5" s="19" t="s">
        <v>76</v>
      </c>
      <c r="C5" s="152"/>
      <c r="D5" s="153"/>
      <c r="E5" s="154"/>
    </row>
    <row r="6" spans="1:5" ht="31.8" customHeight="1">
      <c r="A6" s="156"/>
      <c r="B6" s="19" t="s">
        <v>77</v>
      </c>
      <c r="C6" s="152"/>
      <c r="D6" s="153"/>
      <c r="E6" s="154"/>
    </row>
    <row r="7" spans="1:5" ht="31.8" customHeight="1">
      <c r="A7" s="20">
        <v>4</v>
      </c>
      <c r="B7" s="21" t="s">
        <v>131</v>
      </c>
      <c r="C7" s="152"/>
      <c r="D7" s="153"/>
      <c r="E7" s="154"/>
    </row>
    <row r="8" spans="1:5" ht="31.8" customHeight="1">
      <c r="A8" s="18">
        <v>5</v>
      </c>
      <c r="B8" s="21" t="s">
        <v>84</v>
      </c>
      <c r="C8" s="152"/>
      <c r="D8" s="153"/>
      <c r="E8" s="154"/>
    </row>
    <row r="9" spans="1:5" ht="31.8" customHeight="1">
      <c r="A9" s="22">
        <v>6</v>
      </c>
      <c r="B9" s="23" t="s">
        <v>83</v>
      </c>
      <c r="C9" s="163"/>
      <c r="D9" s="164"/>
      <c r="E9" s="165"/>
    </row>
    <row r="10" spans="1:5" ht="31.8" customHeight="1" thickBot="1">
      <c r="A10" s="24">
        <v>7</v>
      </c>
      <c r="B10" s="25" t="s">
        <v>108</v>
      </c>
      <c r="C10" s="175"/>
      <c r="D10" s="176"/>
      <c r="E10" s="177"/>
    </row>
    <row r="11" spans="1:5" ht="24" customHeight="1" thickTop="1" thickBot="1">
      <c r="A11" s="157" t="s">
        <v>93</v>
      </c>
      <c r="B11" s="158"/>
      <c r="C11" s="158"/>
      <c r="D11" s="158"/>
      <c r="E11" s="159"/>
    </row>
    <row r="12" spans="1:5" ht="42.6" customHeight="1" thickTop="1">
      <c r="A12" s="166">
        <v>8</v>
      </c>
      <c r="B12" s="143" t="s">
        <v>90</v>
      </c>
      <c r="C12" s="178"/>
      <c r="D12" s="179"/>
      <c r="E12" s="144" t="str">
        <f>IF(COUNTIF(リスト!$B$67:$B$82,$C$6)&gt;0,"【回答任意】","【回答不要】")</f>
        <v>【回答不要】</v>
      </c>
    </row>
    <row r="13" spans="1:5" ht="19.2" customHeight="1">
      <c r="A13" s="167"/>
      <c r="B13" s="169" t="s">
        <v>91</v>
      </c>
      <c r="C13" s="163"/>
      <c r="D13" s="180"/>
      <c r="E13" s="172" t="s">
        <v>111</v>
      </c>
    </row>
    <row r="14" spans="1:5" ht="19.2" customHeight="1">
      <c r="A14" s="167"/>
      <c r="B14" s="170"/>
      <c r="C14" s="163"/>
      <c r="D14" s="180"/>
      <c r="E14" s="173"/>
    </row>
    <row r="15" spans="1:5" ht="19.2" customHeight="1">
      <c r="A15" s="167"/>
      <c r="B15" s="170"/>
      <c r="C15" s="163"/>
      <c r="D15" s="180"/>
      <c r="E15" s="173"/>
    </row>
    <row r="16" spans="1:5" ht="19.2" customHeight="1">
      <c r="A16" s="167"/>
      <c r="B16" s="170"/>
      <c r="C16" s="163"/>
      <c r="D16" s="180"/>
      <c r="E16" s="173"/>
    </row>
    <row r="17" spans="1:5" ht="19.2" customHeight="1" thickBot="1">
      <c r="A17" s="168"/>
      <c r="B17" s="171"/>
      <c r="C17" s="181"/>
      <c r="D17" s="182"/>
      <c r="E17" s="174"/>
    </row>
    <row r="18" spans="1:5" ht="31.2" customHeight="1"/>
    <row r="19" spans="1:5" ht="31.2" customHeight="1"/>
    <row r="20" spans="1:5" ht="31.2" customHeight="1"/>
    <row r="21" spans="1:5" ht="31.2" customHeight="1"/>
    <row r="22" spans="1:5" ht="31.2" customHeight="1"/>
    <row r="23" spans="1:5" ht="31.2" customHeight="1"/>
    <row r="24" spans="1:5" ht="31.2" customHeight="1"/>
    <row r="25" spans="1:5" ht="31.2" customHeight="1"/>
    <row r="26" spans="1:5" ht="31.2" customHeight="1"/>
    <row r="27" spans="1:5" ht="31.2" customHeight="1"/>
    <row r="28" spans="1:5" ht="31.2" customHeight="1"/>
  </sheetData>
  <sheetProtection algorithmName="SHA-512" hashValue="KRyaNXDTiRuC4DG9oELhHX1D1Lq7OoGqhvlby4IJcsfKixxrSRRQ6acwJwGz1J2NTs9lQcGAIONEyUXG1jOkIA==" saltValue="ByEizxC0lRra8i73SZA01A==" spinCount="100000" sheet="1" objects="1" scenarios="1"/>
  <mergeCells count="20">
    <mergeCell ref="A2:E2"/>
    <mergeCell ref="C3:E3"/>
    <mergeCell ref="C4:E4"/>
    <mergeCell ref="A5:A6"/>
    <mergeCell ref="C5:E5"/>
    <mergeCell ref="C6:E6"/>
    <mergeCell ref="C14:D14"/>
    <mergeCell ref="C15:D15"/>
    <mergeCell ref="C16:D16"/>
    <mergeCell ref="C17:D17"/>
    <mergeCell ref="C7:E7"/>
    <mergeCell ref="C8:E8"/>
    <mergeCell ref="C9:E9"/>
    <mergeCell ref="C10:E10"/>
    <mergeCell ref="A11:E11"/>
    <mergeCell ref="A12:A17"/>
    <mergeCell ref="C12:D12"/>
    <mergeCell ref="B13:B17"/>
    <mergeCell ref="C13:D13"/>
    <mergeCell ref="E13:E17"/>
  </mergeCells>
  <phoneticPr fontId="1"/>
  <dataValidations count="1">
    <dataValidation type="list" allowBlank="1" showInputMessage="1" showErrorMessage="1" sqref="C12" xr:uid="{CBAC1417-D341-4DD6-838A-1C4AAC2D2994}">
      <formula1>"はい,いいえ"</formula1>
    </dataValidation>
  </dataValidations>
  <pageMargins left="0.7" right="0.7" top="0.75" bottom="0.75" header="0.3" footer="0.3"/>
  <pageSetup paperSize="9" scale="7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C75B718-5413-4549-9B56-42C919727FEA}">
          <x14:formula1>
            <xm:f>リスト!$O$2:$O$3</xm:f>
          </x14:formula1>
          <xm:sqref>C10:E10</xm:sqref>
        </x14:dataValidation>
        <x14:dataValidation type="list" allowBlank="1" showInputMessage="1" showErrorMessage="1" xr:uid="{A8942B2E-82DC-48F3-8309-79C3F02791B1}">
          <x14:formula1>
            <xm:f>リスト!$M$2:$M$5</xm:f>
          </x14:formula1>
          <xm:sqref>C9:E9</xm:sqref>
        </x14:dataValidation>
        <x14:dataValidation type="list" allowBlank="1" showInputMessage="1" showErrorMessage="1" xr:uid="{7CEC404E-EA00-41BD-8966-D99899888BC0}">
          <x14:formula1>
            <xm:f>_xlfn.XLOOKUP($C$5,リスト!$D$1:$H$1,リスト!$D$2:$H$24)</xm:f>
          </x14:formula1>
          <xm:sqref>C6:E6</xm:sqref>
        </x14:dataValidation>
        <x14:dataValidation type="list" allowBlank="1" showInputMessage="1" showErrorMessage="1" xr:uid="{8D8337E8-C45A-4A4A-82F6-C46904C8F7E1}">
          <x14:formula1>
            <xm:f>リスト!$D$1:$H$1</xm:f>
          </x14:formula1>
          <xm:sqref>C5:E5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C35B8-142D-46A6-B086-F1E453B56987}">
  <sheetPr>
    <tabColor rgb="FFFFCC99"/>
    <pageSetUpPr fitToPage="1"/>
  </sheetPr>
  <dimension ref="A1:J31"/>
  <sheetViews>
    <sheetView view="pageBreakPreview" topLeftCell="A18" zoomScale="80" zoomScaleNormal="80" zoomScaleSheetLayoutView="80" workbookViewId="0">
      <selection activeCell="G25" sqref="G25:J28"/>
    </sheetView>
  </sheetViews>
  <sheetFormatPr defaultRowHeight="18"/>
  <cols>
    <col min="1" max="1" width="7.5" style="26" bestFit="1" customWidth="1"/>
    <col min="2" max="6" width="28.69921875" style="26" customWidth="1"/>
    <col min="7" max="7" width="31" style="26" customWidth="1"/>
    <col min="8" max="8" width="20.3984375" style="26" bestFit="1" customWidth="1"/>
    <col min="9" max="9" width="28.69921875" style="26" customWidth="1"/>
    <col min="10" max="10" width="22.296875" style="26" customWidth="1"/>
    <col min="11" max="16384" width="8.796875" style="26"/>
  </cols>
  <sheetData>
    <row r="1" spans="1:10" ht="44.4" customHeight="1" thickBot="1">
      <c r="A1" s="88" t="s">
        <v>144</v>
      </c>
      <c r="B1" s="89">
        <v>4</v>
      </c>
      <c r="C1" s="90" t="s">
        <v>145</v>
      </c>
      <c r="D1" s="91">
        <f>基本情報4!$C$3</f>
        <v>0</v>
      </c>
      <c r="E1" s="90" t="s">
        <v>146</v>
      </c>
      <c r="F1" s="92">
        <f>基本情報4!$C$10</f>
        <v>0</v>
      </c>
      <c r="G1" s="90" t="s">
        <v>147</v>
      </c>
      <c r="H1" s="93">
        <f>IF(F1="介護テクノロジーの導入支援",SUM(7500000,F11),10000000)</f>
        <v>10000000</v>
      </c>
      <c r="I1" s="90" t="s">
        <v>148</v>
      </c>
      <c r="J1" s="94">
        <f>ROUNDUP(基本情報4!C8/2,0)</f>
        <v>0</v>
      </c>
    </row>
    <row r="2" spans="1:10" ht="48.6" customHeight="1" thickBot="1">
      <c r="A2" s="95" t="s">
        <v>129</v>
      </c>
      <c r="B2"/>
      <c r="C2" s="96"/>
      <c r="D2" s="97" t="str">
        <f>IF($F$1="介護テクノロジーの導入支援","※この表に入力してください。","※この表は入力不要です。パッケージ型の表に入力してください。")</f>
        <v>※この表は入力不要です。パッケージ型の表に入力してください。</v>
      </c>
      <c r="E2" s="27"/>
      <c r="F2" s="27"/>
      <c r="G2" s="27"/>
      <c r="H2" s="27"/>
      <c r="I2" s="27"/>
      <c r="J2" s="27"/>
    </row>
    <row r="3" spans="1:10" ht="61.8" customHeight="1" thickBot="1">
      <c r="A3" s="98" t="s">
        <v>112</v>
      </c>
      <c r="B3" s="99" t="s">
        <v>150</v>
      </c>
      <c r="C3" s="100" t="s">
        <v>151</v>
      </c>
      <c r="D3" s="101" t="s">
        <v>152</v>
      </c>
      <c r="E3" s="101" t="s">
        <v>153</v>
      </c>
      <c r="F3" s="101" t="s">
        <v>154</v>
      </c>
      <c r="G3" s="101" t="s">
        <v>155</v>
      </c>
      <c r="H3" s="101" t="s">
        <v>156</v>
      </c>
      <c r="I3" s="102" t="s">
        <v>169</v>
      </c>
      <c r="J3" s="28"/>
    </row>
    <row r="4" spans="1:10" ht="42.6" customHeight="1">
      <c r="A4" s="109" t="s">
        <v>113</v>
      </c>
      <c r="B4" s="29"/>
      <c r="C4" s="30"/>
      <c r="D4" s="31"/>
      <c r="E4" s="103">
        <f>ROUNDDOWN(D4*3/4,-3)</f>
        <v>0</v>
      </c>
      <c r="F4" s="103" t="str">
        <f>IF($C4="","",VLOOKUP($C4,リスト!$K$2:$L$13,2,0))</f>
        <v/>
      </c>
      <c r="G4" s="103">
        <f>IF(F4&gt;E4,E4,F4)</f>
        <v>0</v>
      </c>
      <c r="H4" s="32"/>
      <c r="I4" s="106">
        <f>G4*H4</f>
        <v>0</v>
      </c>
      <c r="J4" s="33"/>
    </row>
    <row r="5" spans="1:10" ht="42.6" customHeight="1">
      <c r="A5" s="110" t="s">
        <v>114</v>
      </c>
      <c r="B5" s="29"/>
      <c r="C5" s="30"/>
      <c r="D5" s="31"/>
      <c r="E5" s="103">
        <f t="shared" ref="E5:E11" si="0">ROUNDDOWN(D5*3/4,-3)</f>
        <v>0</v>
      </c>
      <c r="F5" s="103" t="str">
        <f>IF($C5="","",VLOOKUP($C5,リスト!$K$2:$L$13,2,0))</f>
        <v/>
      </c>
      <c r="G5" s="103">
        <f t="shared" ref="G5:G11" si="1">IF(F5&gt;E5,E5,F5)</f>
        <v>0</v>
      </c>
      <c r="H5" s="32"/>
      <c r="I5" s="106">
        <f t="shared" ref="I5:I11" si="2">G5*H5</f>
        <v>0</v>
      </c>
      <c r="J5" s="33"/>
    </row>
    <row r="6" spans="1:10" ht="42.6" customHeight="1">
      <c r="A6" s="110" t="s">
        <v>115</v>
      </c>
      <c r="B6" s="29"/>
      <c r="C6" s="30"/>
      <c r="D6" s="31"/>
      <c r="E6" s="103">
        <f t="shared" si="0"/>
        <v>0</v>
      </c>
      <c r="F6" s="103" t="str">
        <f>IF($C6="","",VLOOKUP($C6,リスト!$K$2:$L$13,2,0))</f>
        <v/>
      </c>
      <c r="G6" s="103">
        <f t="shared" si="1"/>
        <v>0</v>
      </c>
      <c r="H6" s="32"/>
      <c r="I6" s="106">
        <f t="shared" si="2"/>
        <v>0</v>
      </c>
      <c r="J6" s="33"/>
    </row>
    <row r="7" spans="1:10" ht="42.6" customHeight="1">
      <c r="A7" s="110" t="s">
        <v>116</v>
      </c>
      <c r="B7" s="29"/>
      <c r="C7" s="30"/>
      <c r="D7" s="31"/>
      <c r="E7" s="103">
        <f t="shared" si="0"/>
        <v>0</v>
      </c>
      <c r="F7" s="103" t="str">
        <f>IF($C7="","",VLOOKUP($C7,リスト!$K$2:$L$13,2,0))</f>
        <v/>
      </c>
      <c r="G7" s="103">
        <f t="shared" si="1"/>
        <v>0</v>
      </c>
      <c r="H7" s="32"/>
      <c r="I7" s="106">
        <f t="shared" si="2"/>
        <v>0</v>
      </c>
      <c r="J7" s="33"/>
    </row>
    <row r="8" spans="1:10" ht="42.6" customHeight="1">
      <c r="A8" s="111" t="s">
        <v>117</v>
      </c>
      <c r="B8" s="34"/>
      <c r="C8" s="35"/>
      <c r="D8" s="36"/>
      <c r="E8" s="104">
        <f>ROUNDDOWN(D8*3/4,-3)</f>
        <v>0</v>
      </c>
      <c r="F8" s="104" t="str">
        <f>IF($C8="","",VLOOKUP($C8,リスト!$K$2:$L$13,2,0))</f>
        <v/>
      </c>
      <c r="G8" s="104">
        <f t="shared" si="1"/>
        <v>0</v>
      </c>
      <c r="H8" s="37"/>
      <c r="I8" s="107">
        <f t="shared" si="2"/>
        <v>0</v>
      </c>
      <c r="J8" s="33"/>
    </row>
    <row r="9" spans="1:10" ht="42.6" customHeight="1" thickBot="1">
      <c r="A9" s="112" t="s">
        <v>126</v>
      </c>
      <c r="B9" s="38"/>
      <c r="C9" s="39"/>
      <c r="D9" s="40"/>
      <c r="E9" s="105">
        <f t="shared" ref="E9" si="3">ROUNDDOWN(D9*3/4,-3)</f>
        <v>0</v>
      </c>
      <c r="F9" s="105" t="str">
        <f>IF($C9="","",VLOOKUP($C9,リスト!$K$2:$L$13,2,0))</f>
        <v/>
      </c>
      <c r="G9" s="105">
        <f t="shared" si="1"/>
        <v>0</v>
      </c>
      <c r="H9" s="41"/>
      <c r="I9" s="108">
        <f t="shared" si="2"/>
        <v>0</v>
      </c>
      <c r="J9" s="33"/>
    </row>
    <row r="10" spans="1:10" ht="16.8" customHeight="1" thickBot="1">
      <c r="A10" s="183" t="s">
        <v>142</v>
      </c>
      <c r="B10" s="184"/>
      <c r="C10" s="184"/>
      <c r="D10" s="184"/>
      <c r="E10" s="184"/>
      <c r="F10" s="184"/>
      <c r="G10" s="184"/>
      <c r="H10" s="184"/>
      <c r="I10" s="185"/>
      <c r="J10" s="33"/>
    </row>
    <row r="11" spans="1:10" ht="42.6" customHeight="1" thickBot="1">
      <c r="A11" s="113" t="s">
        <v>127</v>
      </c>
      <c r="B11" s="42"/>
      <c r="C11" s="43"/>
      <c r="D11" s="44"/>
      <c r="E11" s="114">
        <f t="shared" si="0"/>
        <v>0</v>
      </c>
      <c r="F11" s="114" t="str">
        <f>IF($C11="","",IF($C11="介護業務支援（介護ソフト・ライセンスあり）",VLOOKUP(基本情報4!$C$9,リスト!$M$2:$N$5,2),2500000))</f>
        <v/>
      </c>
      <c r="G11" s="114">
        <f t="shared" si="1"/>
        <v>0</v>
      </c>
      <c r="H11" s="45"/>
      <c r="I11" s="115">
        <f t="shared" si="2"/>
        <v>0</v>
      </c>
      <c r="J11" s="27"/>
    </row>
    <row r="12" spans="1:10" ht="55.8" customHeight="1" thickBot="1">
      <c r="A12" s="46"/>
      <c r="B12" s="47"/>
      <c r="C12" s="47"/>
      <c r="D12" s="47"/>
      <c r="E12" s="48"/>
      <c r="F12" s="48"/>
      <c r="G12" s="116" t="s">
        <v>143</v>
      </c>
      <c r="H12" s="117">
        <f ca="1">SUM(H4:H9)-SUMIF($C$4:$H$9,"その他（ソフト・インカム）",H4:H9)-SUMIF($C$4:$H$9,"導入機器等と一体的に使用するための情報端末",H4:H9)</f>
        <v>0</v>
      </c>
      <c r="I12" s="118">
        <f>SUM(I4:I11)</f>
        <v>0</v>
      </c>
      <c r="J12" s="27"/>
    </row>
    <row r="13" spans="1:10" ht="55.8" customHeight="1" thickBot="1">
      <c r="A13" s="49"/>
      <c r="B13" s="48"/>
      <c r="F13" s="119" t="s">
        <v>128</v>
      </c>
      <c r="G13" s="121" t="s">
        <v>163</v>
      </c>
      <c r="H13" s="121" t="s">
        <v>164</v>
      </c>
      <c r="I13" s="122" t="s">
        <v>165</v>
      </c>
      <c r="J13" s="50" t="s">
        <v>118</v>
      </c>
    </row>
    <row r="14" spans="1:10" ht="61.2" customHeight="1" thickBot="1">
      <c r="A14" s="49"/>
      <c r="B14" s="51"/>
      <c r="C14" s="51"/>
      <c r="D14" s="51"/>
      <c r="E14" s="51"/>
      <c r="F14" s="120">
        <f>IF(基本情報4!$C$12="はい",50000,0)</f>
        <v>0</v>
      </c>
      <c r="G14" s="52"/>
      <c r="H14" s="123">
        <f>G14-I12+F14</f>
        <v>0</v>
      </c>
      <c r="I14" s="124">
        <f>IF((G14&lt;I12+F14),G14,I12+F14)</f>
        <v>0</v>
      </c>
      <c r="J14" s="53" t="str">
        <f ca="1">IF((J1&lt;H12),"NG","OK")</f>
        <v>OK</v>
      </c>
    </row>
    <row r="15" spans="1:10" ht="21.6" customHeight="1" thickBot="1">
      <c r="A15" s="54"/>
      <c r="B15" s="55"/>
      <c r="C15" s="55"/>
      <c r="D15" s="55"/>
      <c r="E15" s="55"/>
      <c r="F15" s="56"/>
      <c r="G15" s="57"/>
      <c r="H15" s="57"/>
      <c r="I15" s="57"/>
      <c r="J15" s="57"/>
    </row>
    <row r="16" spans="1:10" ht="49.2" customHeight="1" thickTop="1" thickBot="1">
      <c r="A16" s="125" t="s">
        <v>130</v>
      </c>
      <c r="B16"/>
      <c r="C16" s="126"/>
      <c r="D16" s="97" t="str">
        <f>IF($F$1="介護テクノロジーパッケージ型導入支援","※この表に入力してください。","※この表は入力不要です。介護テクノロジー導入支援の表に入力してください。")</f>
        <v>※この表は入力不要です。介護テクノロジー導入支援の表に入力してください。</v>
      </c>
      <c r="E16" s="51"/>
      <c r="F16" s="48"/>
    </row>
    <row r="17" spans="1:10" ht="55.2" customHeight="1" thickBot="1">
      <c r="A17" s="98" t="s">
        <v>112</v>
      </c>
      <c r="B17" s="127" t="s">
        <v>157</v>
      </c>
      <c r="C17" s="128" t="s">
        <v>158</v>
      </c>
      <c r="D17" s="129" t="s">
        <v>159</v>
      </c>
      <c r="E17" s="130" t="s">
        <v>160</v>
      </c>
      <c r="F17" s="131" t="s">
        <v>161</v>
      </c>
      <c r="G17" s="58"/>
    </row>
    <row r="18" spans="1:10" ht="46.8" customHeight="1" thickBot="1">
      <c r="A18" s="132" t="s">
        <v>132</v>
      </c>
      <c r="B18" s="59"/>
      <c r="C18" s="142" t="s">
        <v>174</v>
      </c>
      <c r="D18" s="60"/>
      <c r="E18" s="61"/>
      <c r="F18" s="186" cm="1">
        <f t="array" ref="F18">SUM(D18:D23*E18:E23,D28,IF(D25*3/4&lt;100000,D25*E25,133334*E25),IF(D26*3/4&lt;100000,D26*E26,133334*E26))</f>
        <v>0</v>
      </c>
    </row>
    <row r="19" spans="1:10" ht="23.4" customHeight="1" thickBot="1">
      <c r="A19" s="183" t="s">
        <v>137</v>
      </c>
      <c r="B19" s="184"/>
      <c r="C19" s="184"/>
      <c r="D19" s="184"/>
      <c r="E19" s="185"/>
      <c r="F19" s="187"/>
    </row>
    <row r="20" spans="1:10" ht="46.8" customHeight="1">
      <c r="A20" s="133" t="s">
        <v>133</v>
      </c>
      <c r="B20" s="62"/>
      <c r="C20" s="63"/>
      <c r="D20" s="64"/>
      <c r="E20" s="65"/>
      <c r="F20" s="187"/>
    </row>
    <row r="21" spans="1:10" ht="46.8" customHeight="1">
      <c r="A21" s="134" t="s">
        <v>115</v>
      </c>
      <c r="B21" s="66"/>
      <c r="C21" s="67"/>
      <c r="D21" s="68"/>
      <c r="E21" s="69"/>
      <c r="F21" s="187"/>
    </row>
    <row r="22" spans="1:10" ht="46.8" customHeight="1">
      <c r="A22" s="134" t="s">
        <v>116</v>
      </c>
      <c r="B22" s="66"/>
      <c r="C22" s="67"/>
      <c r="D22" s="68"/>
      <c r="E22" s="69"/>
      <c r="F22" s="187"/>
    </row>
    <row r="23" spans="1:10" ht="46.8" customHeight="1" thickBot="1">
      <c r="A23" s="135" t="s">
        <v>134</v>
      </c>
      <c r="B23" s="70"/>
      <c r="C23" s="71"/>
      <c r="D23" s="72"/>
      <c r="E23" s="73"/>
      <c r="F23" s="187"/>
    </row>
    <row r="24" spans="1:10" ht="21" customHeight="1" thickBot="1">
      <c r="A24" s="183" t="s">
        <v>138</v>
      </c>
      <c r="B24" s="184"/>
      <c r="C24" s="184"/>
      <c r="D24" s="184"/>
      <c r="E24" s="185"/>
      <c r="F24" s="187"/>
      <c r="G24" s="74"/>
    </row>
    <row r="25" spans="1:10" ht="46.8" customHeight="1" thickBot="1">
      <c r="A25" s="136" t="s">
        <v>126</v>
      </c>
      <c r="B25" s="75"/>
      <c r="C25" s="76" t="s">
        <v>107</v>
      </c>
      <c r="D25" s="77"/>
      <c r="E25" s="78"/>
      <c r="F25" s="187"/>
      <c r="G25" s="139" t="s">
        <v>162</v>
      </c>
      <c r="H25" s="147"/>
      <c r="I25" s="141" t="s">
        <v>166</v>
      </c>
      <c r="J25" s="139" t="s">
        <v>168</v>
      </c>
    </row>
    <row r="26" spans="1:10" ht="46.8" customHeight="1" thickBot="1">
      <c r="A26" s="137" t="s">
        <v>127</v>
      </c>
      <c r="B26" s="79"/>
      <c r="C26" s="80" t="s">
        <v>107</v>
      </c>
      <c r="D26" s="81"/>
      <c r="E26" s="82"/>
      <c r="F26" s="187"/>
      <c r="G26" s="140">
        <f>ROUNDDOWN(F18*3/4,-3)</f>
        <v>0</v>
      </c>
      <c r="H26" s="148"/>
      <c r="I26" s="83"/>
      <c r="J26" s="140">
        <f>I26-G26</f>
        <v>0</v>
      </c>
    </row>
    <row r="27" spans="1:10" ht="18" customHeight="1" thickBot="1">
      <c r="A27" s="183" t="s">
        <v>140</v>
      </c>
      <c r="B27" s="184"/>
      <c r="C27" s="184"/>
      <c r="D27" s="184"/>
      <c r="E27" s="185"/>
      <c r="F27" s="187"/>
      <c r="J27" s="122" t="s">
        <v>167</v>
      </c>
    </row>
    <row r="28" spans="1:10" ht="46.8" customHeight="1" thickBot="1">
      <c r="A28" s="137" t="s">
        <v>139</v>
      </c>
      <c r="B28" s="75"/>
      <c r="C28" s="76" t="s">
        <v>176</v>
      </c>
      <c r="D28" s="77"/>
      <c r="E28" s="138" t="s">
        <v>141</v>
      </c>
      <c r="F28" s="188"/>
      <c r="J28" s="124">
        <f>IF((I26&lt;G26),I26,G26)</f>
        <v>0</v>
      </c>
    </row>
    <row r="29" spans="1:10" ht="49.8" customHeight="1">
      <c r="I29" s="84" t="s">
        <v>119</v>
      </c>
      <c r="J29" s="85" t="s">
        <v>120</v>
      </c>
    </row>
    <row r="30" spans="1:10" ht="49.8" customHeight="1">
      <c r="I30" s="86">
        <v>1</v>
      </c>
      <c r="J30" s="87">
        <f>IF(F1="介護テクノロジーの導入支援",ROUNDUP(I14*I30,-3),ROUNDUP(J28*I30,-3))</f>
        <v>0</v>
      </c>
    </row>
    <row r="31" spans="1:10" ht="49.8" customHeight="1"/>
  </sheetData>
  <protectedRanges>
    <protectedRange algorithmName="SHA-512" hashValue="fN0WwrJaYnA+mV5hZUvSkoW13BeVQdV7aEzoXfTRmjbiVKGEMsBBccIWJ0GspyUbhBfEYgAaK8vgn/+qneD5OA==" saltValue="EXUmp8ZtLZEkRCdtcU6nRA==" spinCount="100000" sqref="B4:D9 C20:C23 C25:C26 C28 B11:D12" name="範囲3"/>
    <protectedRange sqref="B4:D9 H4:H11 C20:C23 C25:C26 C28 B11:D12" name="範囲1"/>
  </protectedRanges>
  <mergeCells count="5">
    <mergeCell ref="A10:I10"/>
    <mergeCell ref="F18:F28"/>
    <mergeCell ref="A19:E19"/>
    <mergeCell ref="A24:E24"/>
    <mergeCell ref="A27:E27"/>
  </mergeCells>
  <phoneticPr fontId="1"/>
  <pageMargins left="0.7" right="0.7" top="0.75" bottom="0.75" header="0.3" footer="0.3"/>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E9A0F2E-2F5B-4519-90DE-962BBAAEBB87}">
          <x14:formula1>
            <xm:f>リスト!$K$14:$K$15</xm:f>
          </x14:formula1>
          <xm:sqref>C11</xm:sqref>
        </x14:dataValidation>
        <x14:dataValidation type="list" allowBlank="1" showInputMessage="1" showErrorMessage="1" xr:uid="{21CDED0D-87D7-461F-BC86-CC999F9FF2B6}">
          <x14:formula1>
            <xm:f>リスト!$K$2:$K$12</xm:f>
          </x14:formula1>
          <xm:sqref>C20:C23</xm:sqref>
        </x14:dataValidation>
        <x14:dataValidation type="list" allowBlank="1" showInputMessage="1" showErrorMessage="1" xr:uid="{1F5F3AF4-54C9-4379-B2B1-BD185CA647A2}">
          <x14:formula1>
            <xm:f>リスト!$K$2:$K$13</xm:f>
          </x14:formula1>
          <xm:sqref>C4:C9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22</vt:i4>
      </vt:variant>
      <vt:variant>
        <vt:lpstr>名前付き一覧</vt:lpstr>
      </vt:variant>
      <vt:variant>
        <vt:i4>20</vt:i4>
      </vt:variant>
    </vt:vector>
  </HeadingPairs>
  <TitlesOfParts>
    <vt:vector size="42" baseType="lpstr">
      <vt:lpstr>所要額調書（総表）</vt:lpstr>
      <vt:lpstr>基本情報1</vt:lpstr>
      <vt:lpstr>個票1</vt:lpstr>
      <vt:lpstr>基本情報2</vt:lpstr>
      <vt:lpstr>個票2</vt:lpstr>
      <vt:lpstr>基本情報3</vt:lpstr>
      <vt:lpstr>個票3</vt:lpstr>
      <vt:lpstr>基本情報4</vt:lpstr>
      <vt:lpstr>個票4</vt:lpstr>
      <vt:lpstr>基本情報5</vt:lpstr>
      <vt:lpstr>個票5</vt:lpstr>
      <vt:lpstr>基本情報6</vt:lpstr>
      <vt:lpstr>個票6</vt:lpstr>
      <vt:lpstr>基本情報7</vt:lpstr>
      <vt:lpstr>個票7</vt:lpstr>
      <vt:lpstr>基本情報8</vt:lpstr>
      <vt:lpstr>個票8</vt:lpstr>
      <vt:lpstr>基本情報9</vt:lpstr>
      <vt:lpstr>個票9</vt:lpstr>
      <vt:lpstr>基本情報10</vt:lpstr>
      <vt:lpstr>個票10</vt:lpstr>
      <vt:lpstr>リスト</vt:lpstr>
      <vt:lpstr>基本情報1!Print_Area</vt:lpstr>
      <vt:lpstr>基本情報10!Print_Area</vt:lpstr>
      <vt:lpstr>基本情報2!Print_Area</vt:lpstr>
      <vt:lpstr>基本情報3!Print_Area</vt:lpstr>
      <vt:lpstr>基本情報4!Print_Area</vt:lpstr>
      <vt:lpstr>基本情報5!Print_Area</vt:lpstr>
      <vt:lpstr>基本情報6!Print_Area</vt:lpstr>
      <vt:lpstr>基本情報7!Print_Area</vt:lpstr>
      <vt:lpstr>基本情報8!Print_Area</vt:lpstr>
      <vt:lpstr>基本情報9!Print_Area</vt:lpstr>
      <vt:lpstr>個票1!Print_Area</vt:lpstr>
      <vt:lpstr>個票10!Print_Area</vt:lpstr>
      <vt:lpstr>個票2!Print_Area</vt:lpstr>
      <vt:lpstr>個票3!Print_Area</vt:lpstr>
      <vt:lpstr>個票4!Print_Area</vt:lpstr>
      <vt:lpstr>個票5!Print_Area</vt:lpstr>
      <vt:lpstr>個票6!Print_Area</vt:lpstr>
      <vt:lpstr>個票7!Print_Area</vt:lpstr>
      <vt:lpstr>個票8!Print_Area</vt:lpstr>
      <vt:lpstr>個票9!Print_Area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2025-07-17T08:51:30Z</cp:lastPrinted>
  <dcterms:created xsi:type="dcterms:W3CDTF">2025-02-06T01:36:50Z</dcterms:created>
  <dcterms:modified xsi:type="dcterms:W3CDTF">2025-12-10T06:18:34Z</dcterms:modified>
</cp:coreProperties>
</file>