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stfs04\13050_高齢者福祉課$\02_室班フォルダ\法人支援班\600 補助金関連\604介護テクノロジー定着支援事業\07交付申請\HP\3実績\"/>
    </mc:Choice>
  </mc:AlternateContent>
  <xr:revisionPtr revIDLastSave="0" documentId="13_ncr:1_{43489D8D-EBBF-40F4-9038-542660D72C3D}" xr6:coauthVersionLast="47" xr6:coauthVersionMax="47" xr10:uidLastSave="{00000000-0000-0000-0000-000000000000}"/>
  <bookViews>
    <workbookView xWindow="-28920" yWindow="-1605" windowWidth="29040" windowHeight="15720" xr2:uid="{250C7897-1695-462F-A479-447E0176ECFC}"/>
  </bookViews>
  <sheets>
    <sheet name="清算額調書(総表）" sheetId="5" r:id="rId1"/>
    <sheet name="個票1" sheetId="6" r:id="rId2"/>
    <sheet name="個票2" sheetId="16" r:id="rId3"/>
    <sheet name="個票3" sheetId="17" r:id="rId4"/>
    <sheet name="個票4" sheetId="18" r:id="rId5"/>
    <sheet name="個票5" sheetId="19" r:id="rId6"/>
    <sheet name="個票6" sheetId="20" r:id="rId7"/>
    <sheet name="個票7" sheetId="21" r:id="rId8"/>
    <sheet name="個票8" sheetId="22" r:id="rId9"/>
    <sheet name="個票9" sheetId="23" r:id="rId10"/>
    <sheet name="個票10" sheetId="24" r:id="rId11"/>
    <sheet name="入力規則リスト" sheetId="4" r:id="rId12"/>
  </sheets>
  <definedNames>
    <definedName name="_xlnm.Print_Area" localSheetId="1">個票1!$A$1:$H$30</definedName>
    <definedName name="_xlnm.Print_Area" localSheetId="10">個票10!$A$1:$H$30</definedName>
    <definedName name="_xlnm.Print_Area" localSheetId="2">個票2!$A$1:$H$30</definedName>
    <definedName name="_xlnm.Print_Area" localSheetId="3">個票3!$A$1:$H$30</definedName>
    <definedName name="_xlnm.Print_Area" localSheetId="4">個票4!$A$1:$H$30</definedName>
    <definedName name="_xlnm.Print_Area" localSheetId="5">個票5!$A$1:$H$30</definedName>
    <definedName name="_xlnm.Print_Area" localSheetId="6">個票6!$A$1:$H$30</definedName>
    <definedName name="_xlnm.Print_Area" localSheetId="7">個票7!$A$1:$H$30</definedName>
    <definedName name="_xlnm.Print_Area" localSheetId="8">個票8!$A$1:$H$30</definedName>
    <definedName name="_xlnm.Print_Area" localSheetId="9">個票9!$A$1:$H$30</definedName>
    <definedName name="_xlnm.Print_Area" localSheetId="0">'清算額調書(総表）'!$A$1:$R$16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6" l="1"/>
  <c r="H30" i="17"/>
  <c r="H30" i="18"/>
  <c r="H30" i="19"/>
  <c r="H30" i="20"/>
  <c r="H30" i="21"/>
  <c r="H30" i="22"/>
  <c r="H30" i="23"/>
  <c r="H30" i="24"/>
  <c r="H30" i="6"/>
  <c r="C27" i="24" l="1"/>
  <c r="D27" i="24" s="1"/>
  <c r="B27" i="24"/>
  <c r="H18" i="24"/>
  <c r="F3" i="24"/>
  <c r="C27" i="23"/>
  <c r="D27" i="23" s="1"/>
  <c r="B27" i="23"/>
  <c r="H18" i="23"/>
  <c r="F3" i="23"/>
  <c r="C27" i="22"/>
  <c r="D27" i="22" s="1"/>
  <c r="B27" i="22"/>
  <c r="H18" i="22"/>
  <c r="F3" i="22"/>
  <c r="C27" i="21"/>
  <c r="D27" i="21" s="1"/>
  <c r="B27" i="21"/>
  <c r="H18" i="21"/>
  <c r="F3" i="21"/>
  <c r="C27" i="20"/>
  <c r="D27" i="20" s="1"/>
  <c r="B27" i="20"/>
  <c r="H18" i="20"/>
  <c r="F3" i="20"/>
  <c r="C27" i="19"/>
  <c r="D27" i="19" s="1"/>
  <c r="B27" i="19"/>
  <c r="H18" i="19"/>
  <c r="F3" i="19"/>
  <c r="C27" i="18"/>
  <c r="D27" i="18" s="1"/>
  <c r="B27" i="18"/>
  <c r="H18" i="18"/>
  <c r="F3" i="18"/>
  <c r="C27" i="17"/>
  <c r="D27" i="17" s="1"/>
  <c r="B27" i="17"/>
  <c r="H18" i="17"/>
  <c r="F3" i="17"/>
  <c r="C27" i="16"/>
  <c r="D27" i="16" s="1"/>
  <c r="B27" i="16"/>
  <c r="H18" i="16"/>
  <c r="F3" i="16"/>
  <c r="C27" i="6"/>
  <c r="E27" i="23" l="1"/>
  <c r="G27" i="23" s="1"/>
  <c r="E27" i="24"/>
  <c r="G27" i="24" s="1"/>
  <c r="E27" i="19"/>
  <c r="G27" i="19" s="1"/>
  <c r="E27" i="21"/>
  <c r="G27" i="21" s="1"/>
  <c r="E27" i="20"/>
  <c r="G27" i="20" s="1"/>
  <c r="E27" i="22"/>
  <c r="G27" i="22" s="1"/>
  <c r="E27" i="18"/>
  <c r="G27" i="18" s="1"/>
  <c r="E27" i="17"/>
  <c r="G27" i="17" s="1"/>
  <c r="E27" i="16"/>
  <c r="G27" i="16" s="1"/>
  <c r="F3" i="6"/>
  <c r="D27" i="6"/>
  <c r="H18" i="6"/>
  <c r="B27" i="6"/>
  <c r="C6" i="5"/>
  <c r="O13" i="5"/>
  <c r="J10" i="5"/>
  <c r="F7" i="5"/>
  <c r="B11" i="5"/>
  <c r="D9" i="5"/>
  <c r="H12" i="5"/>
  <c r="O11" i="5"/>
  <c r="C14" i="5"/>
  <c r="M15" i="5"/>
  <c r="L11" i="5"/>
  <c r="E15" i="5"/>
  <c r="D15" i="5"/>
  <c r="N15" i="5"/>
  <c r="K15" i="5"/>
  <c r="K11" i="5"/>
  <c r="O12" i="5"/>
  <c r="J15" i="5"/>
  <c r="F14" i="5"/>
  <c r="G14" i="5"/>
  <c r="L13" i="5"/>
  <c r="M9" i="5"/>
  <c r="G7" i="5"/>
  <c r="R15" i="5"/>
  <c r="L7" i="5"/>
  <c r="I9" i="5"/>
  <c r="C13" i="5"/>
  <c r="F15" i="5"/>
  <c r="Q10" i="5"/>
  <c r="L14" i="5"/>
  <c r="R14" i="5"/>
  <c r="E6" i="5"/>
  <c r="O9" i="5"/>
  <c r="O15" i="5"/>
  <c r="G11" i="5"/>
  <c r="O7" i="5"/>
  <c r="I13" i="5"/>
  <c r="L9" i="5"/>
  <c r="J14" i="5"/>
  <c r="D6" i="5"/>
  <c r="G6" i="5"/>
  <c r="Q8" i="5"/>
  <c r="F6" i="5"/>
  <c r="I14" i="5"/>
  <c r="B10" i="5"/>
  <c r="D14" i="5"/>
  <c r="N13" i="5"/>
  <c r="D10" i="5"/>
  <c r="K9" i="5"/>
  <c r="K8" i="5"/>
  <c r="M7" i="5"/>
  <c r="Q7" i="5"/>
  <c r="C15" i="5"/>
  <c r="E9" i="5"/>
  <c r="K10" i="5"/>
  <c r="F8" i="5"/>
  <c r="G15" i="5"/>
  <c r="C12" i="5"/>
  <c r="Q12" i="5"/>
  <c r="L8" i="5"/>
  <c r="H15" i="5"/>
  <c r="N14" i="5"/>
  <c r="D8" i="5"/>
  <c r="L10" i="5"/>
  <c r="C8" i="5"/>
  <c r="G9" i="5"/>
  <c r="K13" i="5"/>
  <c r="O10" i="5"/>
  <c r="O14" i="5"/>
  <c r="E10" i="5"/>
  <c r="D12" i="5"/>
  <c r="D7" i="5"/>
  <c r="E13" i="5"/>
  <c r="B14" i="5"/>
  <c r="K12" i="5"/>
  <c r="E12" i="5"/>
  <c r="I6" i="5"/>
  <c r="I8" i="5"/>
  <c r="B7" i="5"/>
  <c r="L6" i="5"/>
  <c r="Q15" i="5"/>
  <c r="K14" i="5"/>
  <c r="M13" i="5"/>
  <c r="J8" i="5"/>
  <c r="Q14" i="5"/>
  <c r="L12" i="5"/>
  <c r="H14" i="5"/>
  <c r="F10" i="5"/>
  <c r="F12" i="5"/>
  <c r="G8" i="5"/>
  <c r="B6" i="5"/>
  <c r="I12" i="5"/>
  <c r="C7" i="5"/>
  <c r="F9" i="5"/>
  <c r="E8" i="5"/>
  <c r="D11" i="5"/>
  <c r="J12" i="5"/>
  <c r="N12" i="5"/>
  <c r="G10" i="5"/>
  <c r="C10" i="5"/>
  <c r="M6" i="5"/>
  <c r="B13" i="5"/>
  <c r="J7" i="5"/>
  <c r="E11" i="5"/>
  <c r="B12" i="5"/>
  <c r="I7" i="5"/>
  <c r="O8" i="5"/>
  <c r="M14" i="5"/>
  <c r="J9" i="5"/>
  <c r="K7" i="5"/>
  <c r="F11" i="5"/>
  <c r="M11" i="5"/>
  <c r="B8" i="5"/>
  <c r="C9" i="5"/>
  <c r="H13" i="5"/>
  <c r="R13" i="5"/>
  <c r="R12" i="5"/>
  <c r="C11" i="5"/>
  <c r="F13" i="5"/>
  <c r="E14" i="5"/>
  <c r="O6" i="5"/>
  <c r="B9" i="5"/>
  <c r="I11" i="5"/>
  <c r="J6" i="5"/>
  <c r="G13" i="5"/>
  <c r="M10" i="5"/>
  <c r="Q6" i="5"/>
  <c r="Q13" i="5"/>
  <c r="B15" i="5"/>
  <c r="Q9" i="5"/>
  <c r="I15" i="5"/>
  <c r="D13" i="5"/>
  <c r="J11" i="5"/>
  <c r="M12" i="5"/>
  <c r="K6" i="5"/>
  <c r="M8" i="5"/>
  <c r="L15" i="5"/>
  <c r="J13" i="5"/>
  <c r="E7" i="5"/>
  <c r="Q11" i="5"/>
  <c r="I10" i="5"/>
  <c r="G12" i="5"/>
  <c r="P13" i="5" l="1"/>
  <c r="P12" i="5"/>
  <c r="P14" i="5"/>
  <c r="P15" i="5"/>
  <c r="E27" i="6"/>
  <c r="N9" i="5"/>
  <c r="N7" i="5"/>
  <c r="N10" i="5"/>
  <c r="N6" i="5"/>
  <c r="N11" i="5"/>
  <c r="N8" i="5"/>
  <c r="G27" i="6" l="1"/>
  <c r="Q16" i="5"/>
  <c r="H11" i="5"/>
  <c r="H10" i="5"/>
  <c r="H7" i="5"/>
  <c r="H9" i="5"/>
  <c r="H8" i="5"/>
  <c r="H6" i="5"/>
  <c r="P7" i="5" l="1"/>
  <c r="P10" i="5"/>
  <c r="P11" i="5"/>
  <c r="P8" i="5"/>
  <c r="P9" i="5"/>
  <c r="P6" i="5"/>
  <c r="H16" i="5"/>
  <c r="R10" i="5"/>
  <c r="R11" i="5"/>
  <c r="R6" i="5"/>
  <c r="R9" i="5"/>
  <c r="R8" i="5"/>
  <c r="R7" i="5"/>
  <c r="K16" i="5" l="1"/>
  <c r="P16" i="5" l="1"/>
  <c r="N16" i="5"/>
</calcChain>
</file>

<file path=xl/sharedStrings.xml><?xml version="1.0" encoding="utf-8"?>
<sst xmlns="http://schemas.openxmlformats.org/spreadsheetml/2006/main" count="568" uniqueCount="119">
  <si>
    <t>サービス種別</t>
    <rPh sb="4" eb="6">
      <t>シュベツ</t>
    </rPh>
    <phoneticPr fontId="1"/>
  </si>
  <si>
    <t>製品名</t>
    <rPh sb="0" eb="3">
      <t>セイヒンメイ</t>
    </rPh>
    <phoneticPr fontId="1"/>
  </si>
  <si>
    <t>種類</t>
    <rPh sb="0" eb="2">
      <t>シュルイ</t>
    </rPh>
    <phoneticPr fontId="1"/>
  </si>
  <si>
    <t>補助対象経費</t>
    <rPh sb="0" eb="6">
      <t>ホジョタイショウケイヒ</t>
    </rPh>
    <phoneticPr fontId="1"/>
  </si>
  <si>
    <t>②タブレット、スマートフォン</t>
    <phoneticPr fontId="1"/>
  </si>
  <si>
    <t>②インカム</t>
    <phoneticPr fontId="1"/>
  </si>
  <si>
    <t>⑤バックオフィス業務ソフト</t>
    <rPh sb="8" eb="10">
      <t>ギョウム</t>
    </rPh>
    <phoneticPr fontId="1"/>
  </si>
  <si>
    <t>⑤電子サインシステム</t>
    <rPh sb="1" eb="3">
      <t>デンシ</t>
    </rPh>
    <phoneticPr fontId="1"/>
  </si>
  <si>
    <t>⑤AIを活用したケアプラン原案の作成支援ソフト</t>
    <rPh sb="4" eb="6">
      <t>カツヨウ</t>
    </rPh>
    <rPh sb="13" eb="15">
      <t>ゲンアン</t>
    </rPh>
    <rPh sb="16" eb="20">
      <t>サクセイシエン</t>
    </rPh>
    <phoneticPr fontId="1"/>
  </si>
  <si>
    <t>①介護ソフト（更新、改修も含む）</t>
    <rPh sb="1" eb="3">
      <t>カイゴ</t>
    </rPh>
    <rPh sb="7" eb="9">
      <t>コウシン</t>
    </rPh>
    <rPh sb="10" eb="12">
      <t>カイシュウ</t>
    </rPh>
    <rPh sb="13" eb="14">
      <t>フク</t>
    </rPh>
    <phoneticPr fontId="1"/>
  </si>
  <si>
    <t>④クラウドサービス（当該年度分に限る）</t>
    <rPh sb="10" eb="14">
      <t>トウガイネンド</t>
    </rPh>
    <rPh sb="14" eb="15">
      <t>ブン</t>
    </rPh>
    <rPh sb="16" eb="17">
      <t>カギ</t>
    </rPh>
    <phoneticPr fontId="1"/>
  </si>
  <si>
    <t>④保守・サポート費（当該年度分に限る）</t>
    <rPh sb="1" eb="3">
      <t>ホシュ</t>
    </rPh>
    <rPh sb="8" eb="9">
      <t>ヒ</t>
    </rPh>
    <phoneticPr fontId="1"/>
  </si>
  <si>
    <t>④セキュリティ対策（当該年度分に限る）</t>
    <rPh sb="7" eb="9">
      <t>タイサク</t>
    </rPh>
    <phoneticPr fontId="1"/>
  </si>
  <si>
    <t>④他事業者からの照会等に応じた場合の経費（当該年度分に限る）</t>
    <rPh sb="1" eb="5">
      <t>タジギョウシャ</t>
    </rPh>
    <rPh sb="8" eb="11">
      <t>ショウカイナド</t>
    </rPh>
    <rPh sb="12" eb="13">
      <t>オウ</t>
    </rPh>
    <rPh sb="15" eb="17">
      <t>バアイ</t>
    </rPh>
    <rPh sb="18" eb="20">
      <t>ケイヒ</t>
    </rPh>
    <phoneticPr fontId="1"/>
  </si>
  <si>
    <t>⑤ICTの活用に向けたリテラシーの習得に必要な研修等の経費</t>
    <rPh sb="5" eb="7">
      <t>カツヨウ</t>
    </rPh>
    <rPh sb="8" eb="9">
      <t>ム</t>
    </rPh>
    <rPh sb="17" eb="19">
      <t>シュウトク</t>
    </rPh>
    <rPh sb="20" eb="22">
      <t>ヒツヨウ</t>
    </rPh>
    <rPh sb="23" eb="26">
      <t>ケンシュウナド</t>
    </rPh>
    <rPh sb="27" eb="29">
      <t>ケイヒ</t>
    </rPh>
    <phoneticPr fontId="1"/>
  </si>
  <si>
    <t>③通信環境機器等</t>
    <rPh sb="1" eb="3">
      <t>ツウシン</t>
    </rPh>
    <rPh sb="3" eb="5">
      <t>カンキョウ</t>
    </rPh>
    <rPh sb="5" eb="7">
      <t>キキ</t>
    </rPh>
    <rPh sb="7" eb="8">
      <t>ナド</t>
    </rPh>
    <phoneticPr fontId="1"/>
  </si>
  <si>
    <t>事業所名</t>
    <rPh sb="0" eb="4">
      <t>ジギョウショメイ</t>
    </rPh>
    <phoneticPr fontId="1"/>
  </si>
  <si>
    <t>職員数</t>
    <rPh sb="0" eb="3">
      <t>ショクインスウ</t>
    </rPh>
    <phoneticPr fontId="6"/>
  </si>
  <si>
    <t>補助上限額</t>
    <rPh sb="0" eb="2">
      <t>ホジョ</t>
    </rPh>
    <rPh sb="2" eb="5">
      <t>ジョウゲンガク</t>
    </rPh>
    <phoneticPr fontId="6"/>
  </si>
  <si>
    <t>11人～20人</t>
    <rPh sb="2" eb="3">
      <t>ニン</t>
    </rPh>
    <rPh sb="6" eb="7">
      <t>ニン</t>
    </rPh>
    <phoneticPr fontId="6"/>
  </si>
  <si>
    <t>21人～30人</t>
    <rPh sb="2" eb="3">
      <t>ニン</t>
    </rPh>
    <rPh sb="6" eb="7">
      <t>ニン</t>
    </rPh>
    <phoneticPr fontId="6"/>
  </si>
  <si>
    <t>31人以上</t>
    <rPh sb="2" eb="3">
      <t>ニン</t>
    </rPh>
    <rPh sb="3" eb="5">
      <t>イジョウ</t>
    </rPh>
    <phoneticPr fontId="6"/>
  </si>
  <si>
    <t>10人以下</t>
    <rPh sb="2" eb="3">
      <t>ニン</t>
    </rPh>
    <rPh sb="3" eb="5">
      <t>イカ</t>
    </rPh>
    <phoneticPr fontId="6"/>
  </si>
  <si>
    <t>法人名</t>
    <rPh sb="0" eb="2">
      <t>ホウジン</t>
    </rPh>
    <rPh sb="2" eb="3">
      <t>メイ</t>
    </rPh>
    <phoneticPr fontId="1"/>
  </si>
  <si>
    <t>（単位：円）</t>
    <phoneticPr fontId="1"/>
  </si>
  <si>
    <t>事業所No.</t>
    <rPh sb="0" eb="3">
      <t>ジギョウショ</t>
    </rPh>
    <phoneticPr fontId="1"/>
  </si>
  <si>
    <t>過年度の補助金交付額</t>
    <rPh sb="0" eb="3">
      <t>カネンド</t>
    </rPh>
    <rPh sb="4" eb="7">
      <t>ホジョキン</t>
    </rPh>
    <rPh sb="7" eb="9">
      <t>コウフ</t>
    </rPh>
    <rPh sb="9" eb="10">
      <t>ガク</t>
    </rPh>
    <phoneticPr fontId="1"/>
  </si>
  <si>
    <t>職員数</t>
    <rPh sb="0" eb="3">
      <t>ショクインスウ</t>
    </rPh>
    <phoneticPr fontId="1"/>
  </si>
  <si>
    <t>基準額</t>
    <rPh sb="0" eb="3">
      <t>キジュンガク</t>
    </rPh>
    <phoneticPr fontId="1"/>
  </si>
  <si>
    <t>差し引き基準額
※３の金額があればCから差し引く</t>
    <rPh sb="0" eb="1">
      <t>サ</t>
    </rPh>
    <rPh sb="2" eb="3">
      <t>ヒ</t>
    </rPh>
    <rPh sb="4" eb="6">
      <t>キジュン</t>
    </rPh>
    <rPh sb="6" eb="7">
      <t>ガク</t>
    </rPh>
    <rPh sb="11" eb="13">
      <t>キンガク</t>
    </rPh>
    <rPh sb="20" eb="21">
      <t>サ</t>
    </rPh>
    <rPh sb="22" eb="23">
      <t>ヒ</t>
    </rPh>
    <phoneticPr fontId="1"/>
  </si>
  <si>
    <r>
      <t xml:space="preserve">所要額
</t>
    </r>
    <r>
      <rPr>
        <sz val="9"/>
        <color theme="1"/>
        <rFont val="游ゴシック"/>
        <family val="3"/>
        <charset val="128"/>
        <scheme val="minor"/>
      </rPr>
      <t>BとDを比較して低い方の額</t>
    </r>
    <phoneticPr fontId="1"/>
  </si>
  <si>
    <t>※２</t>
    <phoneticPr fontId="1"/>
  </si>
  <si>
    <t>※３</t>
    <phoneticPr fontId="1"/>
  </si>
  <si>
    <t>※４</t>
    <phoneticPr fontId="1"/>
  </si>
  <si>
    <t>B</t>
    <phoneticPr fontId="1"/>
  </si>
  <si>
    <t>C</t>
    <phoneticPr fontId="1"/>
  </si>
  <si>
    <t>D</t>
    <phoneticPr fontId="1"/>
  </si>
  <si>
    <t>E</t>
    <phoneticPr fontId="1"/>
  </si>
  <si>
    <t>法人合計</t>
    <rPh sb="0" eb="2">
      <t>ホウジン</t>
    </rPh>
    <rPh sb="2" eb="4">
      <t>ゴウケイ</t>
    </rPh>
    <phoneticPr fontId="1"/>
  </si>
  <si>
    <t>※２　介護予防サービスは、居宅サービス種類に含める（１事業所としてカウント）。施設併設の短期入所サービスは、施設に含める。</t>
    <rPh sb="3" eb="5">
      <t>カイゴ</t>
    </rPh>
    <rPh sb="5" eb="7">
      <t>ヨボウ</t>
    </rPh>
    <rPh sb="13" eb="15">
      <t>キョタク</t>
    </rPh>
    <rPh sb="19" eb="21">
      <t>シュルイ</t>
    </rPh>
    <rPh sb="22" eb="23">
      <t>フク</t>
    </rPh>
    <rPh sb="27" eb="30">
      <t>ジギョウショ</t>
    </rPh>
    <phoneticPr fontId="1"/>
  </si>
  <si>
    <t>介護保険事業所番号</t>
    <rPh sb="0" eb="4">
      <t>カイゴホケン</t>
    </rPh>
    <rPh sb="4" eb="7">
      <t>ジギョウショ</t>
    </rPh>
    <rPh sb="7" eb="9">
      <t>バンゴウ</t>
    </rPh>
    <phoneticPr fontId="1"/>
  </si>
  <si>
    <t>事業所No</t>
    <rPh sb="0" eb="3">
      <t>ジギョウショ</t>
    </rPh>
    <phoneticPr fontId="1"/>
  </si>
  <si>
    <t>補助率
3/4</t>
    <phoneticPr fontId="1"/>
  </si>
  <si>
    <r>
      <t>補助基本額
A×補助率</t>
    </r>
    <r>
      <rPr>
        <sz val="9"/>
        <color theme="1"/>
        <rFont val="游ゴシック"/>
        <family val="3"/>
        <charset val="128"/>
        <scheme val="minor"/>
      </rPr>
      <t>（千円未満切捨て）</t>
    </r>
    <rPh sb="2" eb="5">
      <t>キホンガク</t>
    </rPh>
    <rPh sb="8" eb="11">
      <t>ホジョリツ</t>
    </rPh>
    <phoneticPr fontId="1"/>
  </si>
  <si>
    <t>サービス種別</t>
    <rPh sb="4" eb="6">
      <t>シュベツ</t>
    </rPh>
    <phoneticPr fontId="1"/>
  </si>
  <si>
    <t>交付決定額</t>
    <rPh sb="0" eb="5">
      <t>コウフケッテイガク</t>
    </rPh>
    <phoneticPr fontId="1"/>
  </si>
  <si>
    <t>F</t>
    <phoneticPr fontId="1"/>
  </si>
  <si>
    <t>G</t>
    <phoneticPr fontId="1"/>
  </si>
  <si>
    <t>H</t>
    <phoneticPr fontId="1"/>
  </si>
  <si>
    <t>I</t>
    <phoneticPr fontId="1"/>
  </si>
  <si>
    <t>交付割合</t>
    <rPh sb="0" eb="4">
      <t>コウフワリアイ</t>
    </rPh>
    <phoneticPr fontId="1"/>
  </si>
  <si>
    <t>差引額
H－Ｉ</t>
    <rPh sb="0" eb="3">
      <t>サシヒキガク</t>
    </rPh>
    <phoneticPr fontId="1"/>
  </si>
  <si>
    <t>実績報告額
E×F</t>
    <rPh sb="0" eb="5">
      <t>ジッセキホウコクガク</t>
    </rPh>
    <phoneticPr fontId="1"/>
  </si>
  <si>
    <t>発注日</t>
    <rPh sb="0" eb="3">
      <t>ハッチュウビ</t>
    </rPh>
    <phoneticPr fontId="1"/>
  </si>
  <si>
    <t>導入した機器名等</t>
    <rPh sb="0" eb="2">
      <t>ドウニュウ</t>
    </rPh>
    <rPh sb="4" eb="6">
      <t>キキ</t>
    </rPh>
    <rPh sb="6" eb="7">
      <t>メイ</t>
    </rPh>
    <rPh sb="7" eb="8">
      <t>ナド</t>
    </rPh>
    <phoneticPr fontId="1"/>
  </si>
  <si>
    <t>所要額
BとDを比較して低い方の額</t>
    <phoneticPr fontId="1"/>
  </si>
  <si>
    <t>補助基本額
A×補助率（千円未満切捨て）</t>
    <rPh sb="2" eb="5">
      <t>キホンガク</t>
    </rPh>
    <rPh sb="8" eb="11">
      <t>ホジョリツ</t>
    </rPh>
    <phoneticPr fontId="1"/>
  </si>
  <si>
    <t>補助率</t>
    <rPh sb="0" eb="3">
      <t>ホジョリツ</t>
    </rPh>
    <phoneticPr fontId="1"/>
  </si>
  <si>
    <t>合計A</t>
  </si>
  <si>
    <t>（税抜）※7</t>
    <rPh sb="1" eb="3">
      <t>ゼイヌ</t>
    </rPh>
    <phoneticPr fontId="1"/>
  </si>
  <si>
    <t>台数
※６</t>
    <rPh sb="0" eb="2">
      <t>ダイスウ</t>
    </rPh>
    <phoneticPr fontId="1"/>
  </si>
  <si>
    <t>種類　※５</t>
    <rPh sb="0" eb="2">
      <t>シュルイ</t>
    </rPh>
    <phoneticPr fontId="1"/>
  </si>
  <si>
    <t>※１</t>
    <phoneticPr fontId="1"/>
  </si>
  <si>
    <t>導入事業所所在地</t>
    <rPh sb="0" eb="5">
      <t>ドウニュウジギョウショ</t>
    </rPh>
    <rPh sb="5" eb="8">
      <t>ショザイチ</t>
    </rPh>
    <phoneticPr fontId="1"/>
  </si>
  <si>
    <t>※７　見積もりの全体額から割引がある場合は任意の導入機器の補助対象経費から割引額を差し引いて記入する。</t>
    <phoneticPr fontId="1"/>
  </si>
  <si>
    <t>※６　種類で②タブレット、インカムを選択した場合は、台数を記入する。</t>
    <rPh sb="3" eb="5">
      <t>シュルイ</t>
    </rPh>
    <rPh sb="18" eb="20">
      <t>センタク</t>
    </rPh>
    <rPh sb="22" eb="24">
      <t>バアイ</t>
    </rPh>
    <rPh sb="26" eb="28">
      <t>ダイスウ</t>
    </rPh>
    <rPh sb="29" eb="31">
      <t>キニュウ</t>
    </rPh>
    <phoneticPr fontId="1"/>
  </si>
  <si>
    <t>※５　同じ見積の場合でも導入種類ごとに記入する。</t>
    <rPh sb="3" eb="4">
      <t>オナ</t>
    </rPh>
    <rPh sb="5" eb="7">
      <t>ミツモリ</t>
    </rPh>
    <rPh sb="8" eb="10">
      <t>バアイ</t>
    </rPh>
    <rPh sb="12" eb="16">
      <t>ドウニュウシュルイ</t>
    </rPh>
    <rPh sb="19" eb="21">
      <t>キニュウ</t>
    </rPh>
    <phoneticPr fontId="1"/>
  </si>
  <si>
    <t>※４　申請月における常勤換算方法により算出された人数区分を選択すること。なお、居宅を訪問してサービスを提供する職員
　　（訪問介護員、居宅介護支援専門員等）及び管理者や生活相談員の職員については、実人数としても可。</t>
    <rPh sb="5" eb="6">
      <t>ツキ</t>
    </rPh>
    <rPh sb="26" eb="28">
      <t>クブン</t>
    </rPh>
    <rPh sb="29" eb="31">
      <t>センタク</t>
    </rPh>
    <phoneticPr fontId="1"/>
  </si>
  <si>
    <t>※３　今まで介護サービス事業所導入支援補助金の交付を受けたことのある事業所は交付額を記載すること。</t>
    <rPh sb="3" eb="4">
      <t>イマ</t>
    </rPh>
    <rPh sb="6" eb="8">
      <t>カイゴ</t>
    </rPh>
    <rPh sb="12" eb="15">
      <t>ジギョウショ</t>
    </rPh>
    <rPh sb="15" eb="17">
      <t>ドウニュウ</t>
    </rPh>
    <rPh sb="17" eb="19">
      <t>シエン</t>
    </rPh>
    <rPh sb="19" eb="22">
      <t>ホジョキン</t>
    </rPh>
    <rPh sb="23" eb="25">
      <t>コウフ</t>
    </rPh>
    <rPh sb="26" eb="27">
      <t>ウ</t>
    </rPh>
    <rPh sb="34" eb="37">
      <t>ジギョウショ</t>
    </rPh>
    <rPh sb="38" eb="41">
      <t>コウフガク</t>
    </rPh>
    <rPh sb="42" eb="44">
      <t>キサイ</t>
    </rPh>
    <phoneticPr fontId="1"/>
  </si>
  <si>
    <t>※１　事業所Noには総表の事業所Noとリンクさせること。</t>
    <rPh sb="3" eb="6">
      <t>ジギョウショ</t>
    </rPh>
    <rPh sb="10" eb="12">
      <t>ソウヒョウ</t>
    </rPh>
    <rPh sb="13" eb="16">
      <t>ジギョウショ</t>
    </rPh>
    <phoneticPr fontId="1"/>
  </si>
  <si>
    <t>１つの事業所につき、1シートとする。複数事業所申請の場合は個票シートをコピーすること。</t>
    <rPh sb="3" eb="6">
      <t>ジギョウショ</t>
    </rPh>
    <rPh sb="18" eb="23">
      <t>フクスウジギョウショ</t>
    </rPh>
    <rPh sb="23" eb="25">
      <t>シンセイ</t>
    </rPh>
    <rPh sb="26" eb="28">
      <t>バアイ</t>
    </rPh>
    <rPh sb="29" eb="31">
      <t>コヒョウ</t>
    </rPh>
    <phoneticPr fontId="1"/>
  </si>
  <si>
    <r>
      <t>事業所ごとに</t>
    </r>
    <r>
      <rPr>
        <b/>
        <sz val="12"/>
        <color theme="1"/>
        <rFont val="游ゴシック"/>
        <family val="3"/>
        <charset val="128"/>
        <scheme val="minor"/>
      </rPr>
      <t>オレンジに色付けされたセル</t>
    </r>
    <r>
      <rPr>
        <sz val="12"/>
        <color theme="1"/>
        <rFont val="游ゴシック"/>
        <family val="3"/>
        <charset val="128"/>
        <scheme val="minor"/>
      </rPr>
      <t>について記入してください。</t>
    </r>
    <rPh sb="0" eb="3">
      <t>ジギョウショ</t>
    </rPh>
    <rPh sb="11" eb="13">
      <t>イロヅ</t>
    </rPh>
    <rPh sb="23" eb="25">
      <t>キニュウ</t>
    </rPh>
    <phoneticPr fontId="1"/>
  </si>
  <si>
    <t>法人名</t>
    <rPh sb="0" eb="3">
      <t>ホウジンメイ</t>
    </rPh>
    <phoneticPr fontId="1"/>
  </si>
  <si>
    <t>支払日</t>
    <rPh sb="0" eb="3">
      <t>シハライビ</t>
    </rPh>
    <phoneticPr fontId="1"/>
  </si>
  <si>
    <t>交付決定差引額</t>
    <rPh sb="0" eb="4">
      <t>コウフケッテイ</t>
    </rPh>
    <rPh sb="4" eb="7">
      <t>サシヒキガク</t>
    </rPh>
    <phoneticPr fontId="1"/>
  </si>
  <si>
    <t>差引基準額
※３の金額があればCから差し引く</t>
    <rPh sb="0" eb="1">
      <t>サ</t>
    </rPh>
    <rPh sb="1" eb="2">
      <t>ヒ</t>
    </rPh>
    <rPh sb="2" eb="4">
      <t>キジュン</t>
    </rPh>
    <rPh sb="4" eb="5">
      <t>ガク</t>
    </rPh>
    <rPh sb="9" eb="11">
      <t>キンガク</t>
    </rPh>
    <rPh sb="18" eb="19">
      <t>サ</t>
    </rPh>
    <rPh sb="20" eb="21">
      <t>ヒ</t>
    </rPh>
    <phoneticPr fontId="1"/>
  </si>
  <si>
    <t>事業所名</t>
    <rPh sb="0" eb="4">
      <t>ジギョウショメイ</t>
    </rPh>
    <phoneticPr fontId="1"/>
  </si>
  <si>
    <t>実績報告額</t>
    <rPh sb="0" eb="5">
      <t>ジッセキホウコクガク</t>
    </rPh>
    <phoneticPr fontId="1"/>
  </si>
  <si>
    <t>補助対象経費合計</t>
    <rPh sb="0" eb="8">
      <t>ホジョタイショウケイヒゴウケイ</t>
    </rPh>
    <phoneticPr fontId="1"/>
  </si>
  <si>
    <t>(別紙5-2）</t>
    <rPh sb="1" eb="3">
      <t>ベッシ</t>
    </rPh>
    <phoneticPr fontId="1"/>
  </si>
  <si>
    <t>110_訪問介護</t>
  </si>
  <si>
    <t>120_訪問入浴介護</t>
  </si>
  <si>
    <t>130_訪問看護</t>
  </si>
  <si>
    <t>140_訪問リハビリテーション</t>
  </si>
  <si>
    <t>150_通所介護</t>
  </si>
  <si>
    <t>155_通所介護（療養通所介護）</t>
  </si>
  <si>
    <t>160_通所リハビリテーション</t>
  </si>
  <si>
    <t>170_福祉用具貸与</t>
  </si>
  <si>
    <t>210_短期入所生活介護</t>
  </si>
  <si>
    <t>220_短期入所療養介護（介護老人保健施設）</t>
  </si>
  <si>
    <t>230_短期入所療養介護（介護療養型医療施設）</t>
  </si>
  <si>
    <t>551_短期入所療養介護（介護医療院）</t>
  </si>
  <si>
    <t>320_認知症対応型共同生活介護</t>
  </si>
  <si>
    <t>331_特定施設入居者生活介護（有料老人ホーム）</t>
  </si>
  <si>
    <t>332_特定施設入居者生活介護（軽費老人ホーム）</t>
  </si>
  <si>
    <t>334_特定施設入居者生活介護（サービス付き高齢者向け住宅）</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</si>
  <si>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</si>
  <si>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</si>
  <si>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</si>
  <si>
    <t>361_地域密着型特定施設入居者生活介護（有料老人ホーム）</t>
  </si>
  <si>
    <t>362_地域密着型特定施設入居者生活介護（軽費老人ホーム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</si>
  <si>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</si>
  <si>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</si>
  <si>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</si>
  <si>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</si>
  <si>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</si>
  <si>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</si>
  <si>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</si>
  <si>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</si>
  <si>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</si>
  <si>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</si>
  <si>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</si>
  <si>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</si>
  <si>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</si>
  <si>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</si>
  <si>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r>
      <t xml:space="preserve">交付決定額
</t>
    </r>
    <r>
      <rPr>
        <sz val="10"/>
        <color theme="1"/>
        <rFont val="游ゴシック"/>
        <family val="3"/>
        <charset val="128"/>
        <scheme val="minor"/>
      </rPr>
      <t>交付決定通知の金額を記載</t>
    </r>
    <rPh sb="0" eb="5">
      <t>コウフケッテイガク</t>
    </rPh>
    <rPh sb="6" eb="10">
      <t>コウフケッテイ</t>
    </rPh>
    <rPh sb="10" eb="12">
      <t>ツウチ</t>
    </rPh>
    <rPh sb="13" eb="15">
      <t>キンガク</t>
    </rPh>
    <rPh sb="16" eb="18">
      <t>キサイ</t>
    </rPh>
    <phoneticPr fontId="1"/>
  </si>
  <si>
    <r>
      <t xml:space="preserve">交付決定額
</t>
    </r>
    <r>
      <rPr>
        <b/>
        <sz val="10"/>
        <color theme="1"/>
        <rFont val="游ゴシック"/>
        <family val="3"/>
        <charset val="128"/>
        <scheme val="minor"/>
      </rPr>
      <t>交付決定通知の金額を記載</t>
    </r>
    <rPh sb="0" eb="5">
      <t>コウフケッテイガク</t>
    </rPh>
    <rPh sb="6" eb="10">
      <t>コウフケッテイ</t>
    </rPh>
    <rPh sb="10" eb="12">
      <t>ツウチ</t>
    </rPh>
    <rPh sb="13" eb="15">
      <t>キンガク</t>
    </rPh>
    <rPh sb="16" eb="18">
      <t>キサイ</t>
    </rPh>
    <phoneticPr fontId="1"/>
  </si>
  <si>
    <t>令和6年度　千葉県介護テクノロジー定着支援事業補助金　精算額調書（個票）（ＩＣＴ）</t>
    <rPh sb="0" eb="2">
      <t>レイワ</t>
    </rPh>
    <rPh sb="3" eb="5">
      <t>ネンド</t>
    </rPh>
    <rPh sb="6" eb="9">
      <t>チバケン</t>
    </rPh>
    <rPh sb="9" eb="11">
      <t>カイゴ</t>
    </rPh>
    <rPh sb="17" eb="23">
      <t>テイチャクシエンジギョウ</t>
    </rPh>
    <rPh sb="23" eb="26">
      <t>ホジョキン</t>
    </rPh>
    <rPh sb="27" eb="29">
      <t>セイサン</t>
    </rPh>
    <rPh sb="29" eb="30">
      <t>ガク</t>
    </rPh>
    <rPh sb="30" eb="32">
      <t>チョウショ</t>
    </rPh>
    <rPh sb="33" eb="35">
      <t>コヒョウ</t>
    </rPh>
    <phoneticPr fontId="1"/>
  </si>
  <si>
    <t>令和6年度　千葉県介護テクノロジー定着支援事業補助金　清算額調書（総表）（ＩＣT）</t>
    <rPh sb="6" eb="9">
      <t>チバケン</t>
    </rPh>
    <rPh sb="27" eb="29">
      <t>セイサン</t>
    </rPh>
    <rPh sb="33" eb="35">
      <t>ソウヒョウ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</si>
</sst>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5"/>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2"/>
      <color theme="1"/>
      <name val="游ゴシック"/>
      <family val="2"/>
      <charset val="128"/>
      <scheme val="minor"/>
    </font>
    <font>
      <sz val="12"/>
      <name val="游ゴシック"/>
      <family val="3"/>
      <charset val="128"/>
      <scheme val="minor"/>
    </font>
    <font>
      <b/>
      <sz val="12"/>
      <color theme="1"/>
      <name val="游ゴシック"/>
      <family val="3"/>
      <charset val="128"/>
      <scheme val="minor"/>
    </font>
    <font>
      <sz val="14"/>
      <color theme="1"/>
      <name val="游ゴシック"/>
      <family val="3"/>
      <charset val="128"/>
      <scheme val="minor"/>
    </font>
    <font>
      <sz val="11"/>
      <color theme="1"/>
      <name val="ＭＳ Ｐゴシック"/>
      <family val="3"/>
      <charset val="128"/>
    </font>
    <font>
      <b/>
      <sz val="10"/>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indexed="64"/>
      </bottom>
      <diagonal/>
    </border>
    <border>
      <left/>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alignment vertical="center"/>
    </xf>
    <xf numFmtId="9" fontId="4" fillId="0" borderId="0" applyFont="0" applyFill="0" applyBorder="0" applyAlignment="0" applyProtection="0">
      <alignment vertical="center"/>
    </xf>
  </cellStyleXfs>
  <cellXfs count="86">
    <xf numFmtId="0" fontId="0" fillId="0" borderId="0" xfId="0">
      <alignment vertical="center"/>
    </xf>
    <xf numFmtId="0" fontId="0" fillId="0" borderId="1" xfId="0" applyBorder="1">
      <alignment vertical="center"/>
    </xf>
    <xf numFmtId="0" fontId="5" fillId="0" borderId="0" xfId="1"/>
    <xf numFmtId="38" fontId="0" fillId="0" borderId="0" xfId="2" applyFont="1" applyAlignment="1"/>
    <xf numFmtId="0" fontId="7" fillId="0" borderId="0" xfId="0" applyFont="1">
      <alignment vertical="center"/>
    </xf>
    <xf numFmtId="0" fontId="8" fillId="0" borderId="0" xfId="0" applyFont="1" applyAlignment="1">
      <alignment vertical="center" wrapText="1"/>
    </xf>
    <xf numFmtId="0" fontId="8" fillId="0" borderId="0" xfId="0" applyFont="1">
      <alignment vertical="center"/>
    </xf>
    <xf numFmtId="0" fontId="8" fillId="0" borderId="8" xfId="0" applyFont="1" applyBorder="1">
      <alignment vertical="center"/>
    </xf>
    <xf numFmtId="0" fontId="8" fillId="0" borderId="0" xfId="0" applyFont="1" applyAlignment="1">
      <alignment horizontal="right" vertical="center"/>
    </xf>
    <xf numFmtId="0" fontId="8" fillId="0" borderId="1" xfId="0" applyFont="1" applyBorder="1" applyAlignment="1">
      <alignment vertical="center" wrapText="1"/>
    </xf>
    <xf numFmtId="0" fontId="8" fillId="0" borderId="4" xfId="0" applyFont="1" applyBorder="1" applyAlignment="1">
      <alignment vertical="center" wrapText="1"/>
    </xf>
    <xf numFmtId="0" fontId="2" fillId="0" borderId="4" xfId="0" applyFont="1" applyBorder="1" applyAlignment="1">
      <alignment vertical="center" wrapText="1"/>
    </xf>
    <xf numFmtId="0" fontId="2" fillId="0" borderId="1" xfId="0" applyFont="1" applyBorder="1" applyAlignment="1">
      <alignment horizontal="center" vertical="center" wrapText="1"/>
    </xf>
    <xf numFmtId="0" fontId="8" fillId="0" borderId="1" xfId="0" applyFont="1" applyBorder="1">
      <alignment vertical="center"/>
    </xf>
    <xf numFmtId="176" fontId="8" fillId="3" borderId="1" xfId="0" applyNumberFormat="1" applyFont="1" applyFill="1" applyBorder="1" applyProtection="1">
      <alignment vertical="center"/>
      <protection locked="0"/>
    </xf>
    <xf numFmtId="12" fontId="8" fillId="3" borderId="1" xfId="0" applyNumberFormat="1" applyFont="1" applyFill="1" applyBorder="1" applyAlignment="1" applyProtection="1">
      <alignment horizontal="center" vertical="center"/>
      <protection locked="0"/>
    </xf>
    <xf numFmtId="176" fontId="8" fillId="2" borderId="1" xfId="0" applyNumberFormat="1" applyFont="1" applyFill="1" applyBorder="1">
      <alignment vertical="center"/>
    </xf>
    <xf numFmtId="176" fontId="8" fillId="2" borderId="1" xfId="0" applyNumberFormat="1" applyFont="1" applyFill="1" applyBorder="1" applyAlignment="1">
      <alignment horizontal="right" vertical="center"/>
    </xf>
    <xf numFmtId="176" fontId="8" fillId="0" borderId="10" xfId="0" applyNumberFormat="1" applyFont="1" applyBorder="1">
      <alignment vertical="center"/>
    </xf>
    <xf numFmtId="0" fontId="7" fillId="0" borderId="0" xfId="0" applyFont="1" applyAlignment="1">
      <alignment horizontal="center" vertical="center"/>
    </xf>
    <xf numFmtId="176" fontId="8" fillId="2" borderId="1" xfId="0" applyNumberFormat="1" applyFont="1" applyFill="1" applyBorder="1" applyAlignment="1"/>
    <xf numFmtId="0" fontId="8" fillId="0" borderId="2" xfId="0" applyFont="1" applyBorder="1" applyAlignment="1">
      <alignment horizontal="center" vertical="center" wrapText="1"/>
    </xf>
    <xf numFmtId="0" fontId="0" fillId="0" borderId="1" xfId="0" applyBorder="1" applyAlignment="1">
      <alignment horizontal="center" vertical="center"/>
    </xf>
    <xf numFmtId="176" fontId="8" fillId="0" borderId="2" xfId="0" applyNumberFormat="1" applyFont="1" applyBorder="1">
      <alignment vertical="center"/>
    </xf>
    <xf numFmtId="9" fontId="8" fillId="2" borderId="1" xfId="3" applyFont="1" applyFill="1" applyBorder="1">
      <alignment vertical="center"/>
    </xf>
    <xf numFmtId="176" fontId="8" fillId="0" borderId="7" xfId="0" applyNumberFormat="1" applyFont="1" applyBorder="1">
      <alignment vertical="center"/>
    </xf>
    <xf numFmtId="0" fontId="9" fillId="0" borderId="11" xfId="0" applyFont="1" applyBorder="1">
      <alignment vertical="center"/>
    </xf>
    <xf numFmtId="9" fontId="9" fillId="0" borderId="4" xfId="0" applyNumberFormat="1" applyFont="1" applyBorder="1">
      <alignment vertical="center"/>
    </xf>
    <xf numFmtId="0" fontId="9" fillId="0" borderId="1" xfId="0" applyFont="1" applyBorder="1">
      <alignment vertical="center"/>
    </xf>
    <xf numFmtId="12" fontId="9" fillId="0" borderId="1" xfId="0" applyNumberFormat="1" applyFont="1" applyBorder="1">
      <alignment vertical="center"/>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10" fillId="3" borderId="1" xfId="0" applyFont="1" applyFill="1" applyBorder="1">
      <alignment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11" fillId="3" borderId="1" xfId="0" applyFont="1" applyFill="1" applyBorder="1">
      <alignment vertical="center"/>
    </xf>
    <xf numFmtId="0" fontId="9" fillId="3" borderId="1" xfId="0" applyFont="1" applyFill="1" applyBorder="1">
      <alignment vertical="center"/>
    </xf>
    <xf numFmtId="0" fontId="9" fillId="3" borderId="1" xfId="0" applyFont="1" applyFill="1" applyBorder="1" applyProtection="1">
      <alignment vertical="center"/>
      <protection locked="0"/>
    </xf>
    <xf numFmtId="0" fontId="9" fillId="0" borderId="5" xfId="0" applyFont="1" applyBorder="1" applyAlignment="1">
      <alignment vertical="center" wrapText="1"/>
    </xf>
    <xf numFmtId="0" fontId="9" fillId="0" borderId="0" xfId="0" applyFont="1" applyAlignment="1">
      <alignment horizontal="left" vertical="center" wrapText="1"/>
    </xf>
    <xf numFmtId="0" fontId="9" fillId="0" borderId="8" xfId="0" applyFont="1" applyBorder="1">
      <alignment vertical="center"/>
    </xf>
    <xf numFmtId="0" fontId="9" fillId="0" borderId="0" xfId="0" applyFont="1">
      <alignment vertical="center"/>
    </xf>
    <xf numFmtId="0" fontId="9" fillId="0" borderId="0" xfId="0" applyFont="1" applyAlignment="1">
      <alignment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9" fillId="0" borderId="5" xfId="0" applyFont="1" applyBorder="1" applyAlignment="1">
      <alignment horizontal="center" vertical="center" wrapText="1"/>
    </xf>
    <xf numFmtId="0" fontId="0" fillId="3" borderId="5" xfId="0" applyFill="1" applyBorder="1">
      <alignment vertical="center"/>
    </xf>
    <xf numFmtId="0" fontId="8" fillId="0" borderId="2" xfId="0" applyFont="1" applyBorder="1" applyAlignment="1">
      <alignment horizontal="left" vertical="center" wrapText="1"/>
    </xf>
    <xf numFmtId="0" fontId="8" fillId="2" borderId="0" xfId="0" applyFont="1" applyFill="1">
      <alignment vertical="center"/>
    </xf>
    <xf numFmtId="0" fontId="8"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14" fillId="0" borderId="0" xfId="0" applyFont="1">
      <alignment vertical="center"/>
    </xf>
    <xf numFmtId="56" fontId="10" fillId="3" borderId="1" xfId="0" applyNumberFormat="1" applyFont="1" applyFill="1" applyBorder="1">
      <alignment vertical="center"/>
    </xf>
    <xf numFmtId="0" fontId="9" fillId="0" borderId="0" xfId="0" applyFont="1" applyAlignment="1">
      <alignment horizontal="left" vertical="center"/>
    </xf>
    <xf numFmtId="0" fontId="12" fillId="0" borderId="5" xfId="0" applyFont="1" applyBorder="1" applyAlignment="1">
      <alignment horizontal="center" vertical="center" wrapText="1"/>
    </xf>
    <xf numFmtId="0" fontId="7" fillId="0" borderId="0" xfId="0" applyFont="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2" borderId="8" xfId="0" applyFont="1" applyFill="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3" fillId="0" borderId="0" xfId="0" applyFont="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left" vertical="center" wrapText="1"/>
    </xf>
    <xf numFmtId="0" fontId="8" fillId="2" borderId="1" xfId="0" applyFont="1" applyFill="1" applyBorder="1">
      <alignment vertical="center"/>
    </xf>
    <xf numFmtId="0" fontId="8" fillId="0" borderId="1" xfId="0" applyFont="1" applyFill="1" applyBorder="1" applyProtection="1">
      <alignment vertical="center"/>
      <protection locked="0"/>
    </xf>
    <xf numFmtId="0" fontId="8" fillId="0" borderId="1" xfId="0" applyFont="1" applyFill="1" applyBorder="1" applyAlignment="1" applyProtection="1">
      <alignment vertical="center" wrapText="1"/>
      <protection locked="0"/>
    </xf>
    <xf numFmtId="176" fontId="8" fillId="0" borderId="1" xfId="0" applyNumberFormat="1" applyFont="1" applyFill="1" applyBorder="1" applyProtection="1">
      <alignment vertical="center"/>
      <protection locked="0"/>
    </xf>
    <xf numFmtId="0" fontId="0" fillId="0" borderId="17" xfId="0" applyBorder="1">
      <alignment vertical="center"/>
    </xf>
  </cellXfs>
  <cellStyles count="4">
    <cellStyle name="パーセント" xfId="3" builtinId="5"/>
    <cellStyle name="桁区切り 2" xfId="2" xr:uid="{C7F30D76-3C46-4F13-A8B2-939307136DAA}"/>
    <cellStyle name="標準" xfId="0" builtinId="0"/>
    <cellStyle name="標準 2 2" xfId="1" xr:uid="{F95146F9-63B3-461D-AD62-0B9C3DF397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0674C-4D26-4BC8-8B36-CD5E92592039}">
  <sheetPr>
    <pageSetUpPr fitToPage="1"/>
  </sheetPr>
  <dimension ref="A1:R19"/>
  <sheetViews>
    <sheetView tabSelected="1" view="pageBreakPreview" zoomScale="60" zoomScaleNormal="100" workbookViewId="0">
      <selection activeCell="F25" sqref="F25"/>
    </sheetView>
  </sheetViews>
  <sheetFormatPr defaultRowHeight="18" x14ac:dyDescent="0.45"/>
  <cols>
    <col min="2" max="3" width="17.19921875" customWidth="1"/>
    <col min="4" max="5" width="14.59765625" customWidth="1"/>
    <col min="6" max="6" width="13.09765625" customWidth="1"/>
    <col min="7" max="7" width="13.296875" customWidth="1"/>
    <col min="8" max="8" width="26.8984375" customWidth="1"/>
    <col min="9" max="9" width="13.296875" hidden="1" customWidth="1"/>
    <col min="10" max="10" width="7.69921875" hidden="1" customWidth="1"/>
    <col min="11" max="11" width="15.69921875" hidden="1" customWidth="1"/>
    <col min="12" max="12" width="14.09765625" hidden="1" customWidth="1"/>
    <col min="13" max="13" width="14.296875" hidden="1" customWidth="1"/>
    <col min="14" max="14" width="15.3984375" hidden="1" customWidth="1"/>
    <col min="15" max="15" width="9" hidden="1" customWidth="1"/>
    <col min="16" max="16" width="15.3984375" hidden="1" customWidth="1"/>
    <col min="17" max="17" width="13.59765625" hidden="1" customWidth="1"/>
    <col min="18" max="18" width="11.796875" hidden="1" customWidth="1"/>
  </cols>
  <sheetData>
    <row r="1" spans="1:18" s="6" customFormat="1" x14ac:dyDescent="0.45">
      <c r="A1" s="4" t="s">
        <v>79</v>
      </c>
      <c r="B1" s="5"/>
      <c r="C1" s="5"/>
    </row>
    <row r="2" spans="1:18" s="6" customFormat="1" x14ac:dyDescent="0.45">
      <c r="A2" s="4"/>
      <c r="B2" s="5"/>
      <c r="C2" s="5"/>
      <c r="M2" s="54"/>
      <c r="N2" s="54"/>
      <c r="O2" s="54"/>
      <c r="P2" s="54"/>
    </row>
    <row r="3" spans="1:18" s="6" customFormat="1" x14ac:dyDescent="0.45">
      <c r="A3" s="64" t="s">
        <v>118</v>
      </c>
      <c r="B3" s="64"/>
      <c r="C3" s="64"/>
      <c r="D3" s="64"/>
      <c r="E3" s="64"/>
      <c r="F3" s="64"/>
      <c r="G3" s="64"/>
      <c r="H3" s="64"/>
      <c r="I3" s="4"/>
      <c r="J3" s="4"/>
      <c r="K3" s="4"/>
      <c r="L3" s="4"/>
      <c r="M3" s="4"/>
      <c r="N3" s="4"/>
      <c r="O3" s="19"/>
      <c r="P3" s="19"/>
    </row>
    <row r="4" spans="1:18" s="6" customFormat="1" x14ac:dyDescent="0.45">
      <c r="A4" s="4"/>
      <c r="B4" s="5"/>
      <c r="C4" s="5"/>
      <c r="F4" s="7" t="s">
        <v>23</v>
      </c>
      <c r="G4" s="67"/>
      <c r="H4" s="67"/>
      <c r="N4" s="8" t="s">
        <v>24</v>
      </c>
      <c r="O4" s="8"/>
      <c r="P4" s="8"/>
    </row>
    <row r="5" spans="1:18" s="6" customFormat="1" ht="75" customHeight="1" x14ac:dyDescent="0.45">
      <c r="A5" s="9" t="s">
        <v>25</v>
      </c>
      <c r="B5" s="53" t="s">
        <v>40</v>
      </c>
      <c r="C5" s="53" t="s">
        <v>76</v>
      </c>
      <c r="D5" s="53" t="s">
        <v>63</v>
      </c>
      <c r="E5" s="10" t="s">
        <v>0</v>
      </c>
      <c r="F5" s="11" t="s">
        <v>26</v>
      </c>
      <c r="G5" s="10" t="s">
        <v>27</v>
      </c>
      <c r="H5" s="12" t="s">
        <v>77</v>
      </c>
      <c r="I5" s="21" t="s">
        <v>78</v>
      </c>
      <c r="J5" s="21" t="s">
        <v>42</v>
      </c>
      <c r="K5" s="9" t="s">
        <v>43</v>
      </c>
      <c r="L5" s="12" t="s">
        <v>28</v>
      </c>
      <c r="M5" s="12" t="s">
        <v>29</v>
      </c>
      <c r="N5" s="9" t="s">
        <v>30</v>
      </c>
      <c r="O5" s="9" t="s">
        <v>50</v>
      </c>
      <c r="P5" s="9" t="s">
        <v>52</v>
      </c>
      <c r="Q5" s="12" t="s">
        <v>45</v>
      </c>
      <c r="R5" s="12" t="s">
        <v>51</v>
      </c>
    </row>
    <row r="6" spans="1:18" s="6" customFormat="1" ht="31.95" customHeight="1" x14ac:dyDescent="0.45">
      <c r="A6" s="13">
        <v>1</v>
      </c>
      <c r="B6" s="82">
        <f ca="1">IFERROR(INDIRECT("個票"&amp;$A6&amp;"！＄B＄15"),"")</f>
        <v>0</v>
      </c>
      <c r="C6" s="82">
        <f ca="1">IFERROR(INDIRECT("個票"&amp;$A6&amp;"！＄C＄15"),"")</f>
        <v>0</v>
      </c>
      <c r="D6" s="82">
        <f ca="1">IFERROR(INDIRECT("個票"&amp;$A6&amp;"！＄D＄15"),"")</f>
        <v>0</v>
      </c>
      <c r="E6" s="83">
        <f ca="1">IFERROR(INDIRECT("個票"&amp;$A6&amp;"！＄E＄15"),"")</f>
        <v>0</v>
      </c>
      <c r="F6" s="84">
        <f ca="1">IFERROR(INDIRECT("個票"&amp;$A6&amp;"！＄F＄15"),"")</f>
        <v>0</v>
      </c>
      <c r="G6" s="84">
        <f ca="1">IFERROR(INDIRECT("個票"&amp;$A6&amp;"！＄G＄15"),"")</f>
        <v>0</v>
      </c>
      <c r="H6" s="81">
        <f ca="1">IFERROR(INDIRECT("個票"&amp;$A6&amp;"！＄G＄27"),"")</f>
        <v>0</v>
      </c>
      <c r="I6" s="15">
        <f ca="1">IFERROR(INDIRECT("個票"&amp;$A6&amp;"！＄F＄18"),"")</f>
        <v>0</v>
      </c>
      <c r="J6" s="15">
        <f ca="1">IFERROR(INDIRECT("個票"&amp;$A6&amp;"！＄A＄27"),"")</f>
        <v>0.75</v>
      </c>
      <c r="K6" s="16">
        <f ca="1">IFERROR(INDIRECT("個票"&amp;$A6&amp;"！＄B＄27"),"")</f>
        <v>0</v>
      </c>
      <c r="L6" s="17" t="str">
        <f ca="1">IFERROR(INDIRECT("個票"&amp;$A6&amp;"！＄C＄27"),"")</f>
        <v/>
      </c>
      <c r="M6" s="17" t="str">
        <f ca="1">IFERROR(INDIRECT("個票"&amp;$A6&amp;"！＄D＄27"),"")</f>
        <v/>
      </c>
      <c r="N6" s="16">
        <f ca="1">IFERROR(INDIRECT("個票"&amp;$A6&amp;"！＄E＄27"),"")</f>
        <v>0</v>
      </c>
      <c r="O6" s="24">
        <f ca="1">IFERROR(INDIRECT("個票"&amp;$A6&amp;"！＄F＄27"),"")</f>
        <v>1</v>
      </c>
      <c r="P6" s="16">
        <f ca="1">H6</f>
        <v>0</v>
      </c>
      <c r="Q6" s="14">
        <f ca="1">IFERROR(INDIRECT("個票"&amp;$A6&amp;"！＄H＄27"),"")</f>
        <v>0</v>
      </c>
      <c r="R6" s="16">
        <f ca="1">IFERROR(INDIRECT("個票"&amp;$A6&amp;"！＄H＄30"),"")</f>
        <v>0</v>
      </c>
    </row>
    <row r="7" spans="1:18" s="6" customFormat="1" ht="31.95" customHeight="1" x14ac:dyDescent="0.45">
      <c r="A7" s="13">
        <v>2</v>
      </c>
      <c r="B7" s="82">
        <f t="shared" ref="B7:B15" ca="1" si="0">IFERROR(INDIRECT("個票"&amp;$A7&amp;"！＄B＄15"),"")</f>
        <v>0</v>
      </c>
      <c r="C7" s="82">
        <f t="shared" ref="C7:C15" ca="1" si="1">IFERROR(INDIRECT("個票"&amp;$A7&amp;"！＄C＄15"),"")</f>
        <v>0</v>
      </c>
      <c r="D7" s="82">
        <f t="shared" ref="D7:D15" ca="1" si="2">IFERROR(INDIRECT("個票"&amp;$A7&amp;"！＄D＄15"),"")</f>
        <v>0</v>
      </c>
      <c r="E7" s="83">
        <f t="shared" ref="E7:E15" ca="1" si="3">IFERROR(INDIRECT("個票"&amp;$A7&amp;"！＄E＄15"),"")</f>
        <v>0</v>
      </c>
      <c r="F7" s="84">
        <f t="shared" ref="F7:F15" ca="1" si="4">IFERROR(INDIRECT("個票"&amp;$A7&amp;"！＄F＄15"),"")</f>
        <v>0</v>
      </c>
      <c r="G7" s="84">
        <f t="shared" ref="G7:G15" ca="1" si="5">IFERROR(INDIRECT("個票"&amp;$A7&amp;"！＄G＄15"),"")</f>
        <v>0</v>
      </c>
      <c r="H7" s="81">
        <f t="shared" ref="H7:H15" ca="1" si="6">IFERROR(INDIRECT("個票"&amp;$A7&amp;"！＄G＄27"),"")</f>
        <v>0</v>
      </c>
      <c r="I7" s="15">
        <f t="shared" ref="I7:I15" ca="1" si="7">IFERROR(INDIRECT("個票"&amp;$A7&amp;"！＄F＄18"),"")</f>
        <v>0</v>
      </c>
      <c r="J7" s="15">
        <f t="shared" ref="J7:J15" ca="1" si="8">IFERROR(INDIRECT("個票"&amp;$A7&amp;"！＄A＄27"),"")</f>
        <v>0.75</v>
      </c>
      <c r="K7" s="16">
        <f t="shared" ref="K7:K15" ca="1" si="9">IFERROR(INDIRECT("個票"&amp;$A7&amp;"！＄B＄27"),"")</f>
        <v>0</v>
      </c>
      <c r="L7" s="17" t="str">
        <f t="shared" ref="L7:L15" ca="1" si="10">IFERROR(INDIRECT("個票"&amp;$A7&amp;"！＄C＄27"),"")</f>
        <v/>
      </c>
      <c r="M7" s="17" t="str">
        <f t="shared" ref="M7:M15" ca="1" si="11">IFERROR(INDIRECT("個票"&amp;$A7&amp;"！＄D＄27"),"")</f>
        <v/>
      </c>
      <c r="N7" s="16">
        <f t="shared" ref="N7:N15" ca="1" si="12">IFERROR(INDIRECT("個票"&amp;$A7&amp;"！＄E＄27"),"")</f>
        <v>0</v>
      </c>
      <c r="O7" s="24">
        <f t="shared" ref="O7:O15" ca="1" si="13">IFERROR(INDIRECT("個票"&amp;$A7&amp;"！＄F＄27"),"")</f>
        <v>1</v>
      </c>
      <c r="P7" s="20">
        <f t="shared" ref="P7:P15" ca="1" si="14">H7</f>
        <v>0</v>
      </c>
      <c r="Q7" s="14">
        <f t="shared" ref="Q7:Q15" ca="1" si="15">IFERROR(INDIRECT("個票"&amp;$A7&amp;"！＄H＄27"),"")</f>
        <v>0</v>
      </c>
      <c r="R7" s="16">
        <f t="shared" ref="R7:R15" ca="1" si="16">IFERROR(INDIRECT("個票"&amp;$A7&amp;"！＄H＄30"),"")</f>
        <v>0</v>
      </c>
    </row>
    <row r="8" spans="1:18" s="6" customFormat="1" ht="31.95" customHeight="1" x14ac:dyDescent="0.45">
      <c r="A8" s="13">
        <v>3</v>
      </c>
      <c r="B8" s="82">
        <f t="shared" ca="1" si="0"/>
        <v>0</v>
      </c>
      <c r="C8" s="82">
        <f t="shared" ca="1" si="1"/>
        <v>0</v>
      </c>
      <c r="D8" s="82">
        <f t="shared" ca="1" si="2"/>
        <v>0</v>
      </c>
      <c r="E8" s="83">
        <f t="shared" ca="1" si="3"/>
        <v>0</v>
      </c>
      <c r="F8" s="84">
        <f t="shared" ca="1" si="4"/>
        <v>0</v>
      </c>
      <c r="G8" s="84">
        <f t="shared" ca="1" si="5"/>
        <v>0</v>
      </c>
      <c r="H8" s="81">
        <f t="shared" ca="1" si="6"/>
        <v>0</v>
      </c>
      <c r="I8" s="15">
        <f t="shared" ca="1" si="7"/>
        <v>0</v>
      </c>
      <c r="J8" s="15">
        <f t="shared" ca="1" si="8"/>
        <v>0.75</v>
      </c>
      <c r="K8" s="16">
        <f t="shared" ca="1" si="9"/>
        <v>0</v>
      </c>
      <c r="L8" s="17" t="str">
        <f t="shared" ca="1" si="10"/>
        <v/>
      </c>
      <c r="M8" s="17" t="str">
        <f t="shared" ca="1" si="11"/>
        <v/>
      </c>
      <c r="N8" s="16">
        <f t="shared" ca="1" si="12"/>
        <v>0</v>
      </c>
      <c r="O8" s="24">
        <f t="shared" ca="1" si="13"/>
        <v>1</v>
      </c>
      <c r="P8" s="20">
        <f t="shared" ca="1" si="14"/>
        <v>0</v>
      </c>
      <c r="Q8" s="14">
        <f t="shared" ca="1" si="15"/>
        <v>0</v>
      </c>
      <c r="R8" s="16">
        <f t="shared" ca="1" si="16"/>
        <v>0</v>
      </c>
    </row>
    <row r="9" spans="1:18" s="6" customFormat="1" ht="31.95" customHeight="1" x14ac:dyDescent="0.45">
      <c r="A9" s="13">
        <v>4</v>
      </c>
      <c r="B9" s="82">
        <f t="shared" ca="1" si="0"/>
        <v>0</v>
      </c>
      <c r="C9" s="82">
        <f t="shared" ca="1" si="1"/>
        <v>0</v>
      </c>
      <c r="D9" s="82">
        <f t="shared" ca="1" si="2"/>
        <v>0</v>
      </c>
      <c r="E9" s="83">
        <f t="shared" ca="1" si="3"/>
        <v>0</v>
      </c>
      <c r="F9" s="84">
        <f t="shared" ca="1" si="4"/>
        <v>0</v>
      </c>
      <c r="G9" s="84">
        <f t="shared" ca="1" si="5"/>
        <v>0</v>
      </c>
      <c r="H9" s="81">
        <f t="shared" ca="1" si="6"/>
        <v>0</v>
      </c>
      <c r="I9" s="15">
        <f t="shared" ca="1" si="7"/>
        <v>0</v>
      </c>
      <c r="J9" s="15">
        <f t="shared" ca="1" si="8"/>
        <v>0.75</v>
      </c>
      <c r="K9" s="16">
        <f t="shared" ca="1" si="9"/>
        <v>0</v>
      </c>
      <c r="L9" s="17" t="str">
        <f t="shared" ca="1" si="10"/>
        <v/>
      </c>
      <c r="M9" s="17" t="str">
        <f t="shared" ca="1" si="11"/>
        <v/>
      </c>
      <c r="N9" s="16">
        <f t="shared" ca="1" si="12"/>
        <v>0</v>
      </c>
      <c r="O9" s="24">
        <f t="shared" ca="1" si="13"/>
        <v>1</v>
      </c>
      <c r="P9" s="20">
        <f t="shared" ca="1" si="14"/>
        <v>0</v>
      </c>
      <c r="Q9" s="14">
        <f t="shared" ca="1" si="15"/>
        <v>0</v>
      </c>
      <c r="R9" s="16">
        <f t="shared" ca="1" si="16"/>
        <v>0</v>
      </c>
    </row>
    <row r="10" spans="1:18" s="6" customFormat="1" ht="31.95" customHeight="1" x14ac:dyDescent="0.45">
      <c r="A10" s="13">
        <v>5</v>
      </c>
      <c r="B10" s="82">
        <f t="shared" ca="1" si="0"/>
        <v>0</v>
      </c>
      <c r="C10" s="82">
        <f t="shared" ca="1" si="1"/>
        <v>0</v>
      </c>
      <c r="D10" s="82">
        <f t="shared" ca="1" si="2"/>
        <v>0</v>
      </c>
      <c r="E10" s="83">
        <f t="shared" ca="1" si="3"/>
        <v>0</v>
      </c>
      <c r="F10" s="84">
        <f t="shared" ca="1" si="4"/>
        <v>0</v>
      </c>
      <c r="G10" s="84">
        <f t="shared" ca="1" si="5"/>
        <v>0</v>
      </c>
      <c r="H10" s="81">
        <f t="shared" ca="1" si="6"/>
        <v>0</v>
      </c>
      <c r="I10" s="15">
        <f t="shared" ca="1" si="7"/>
        <v>0</v>
      </c>
      <c r="J10" s="15">
        <f t="shared" ca="1" si="8"/>
        <v>0.75</v>
      </c>
      <c r="K10" s="16">
        <f t="shared" ca="1" si="9"/>
        <v>0</v>
      </c>
      <c r="L10" s="17" t="str">
        <f t="shared" ca="1" si="10"/>
        <v/>
      </c>
      <c r="M10" s="17" t="str">
        <f t="shared" ca="1" si="11"/>
        <v/>
      </c>
      <c r="N10" s="16">
        <f t="shared" ca="1" si="12"/>
        <v>0</v>
      </c>
      <c r="O10" s="24">
        <f t="shared" ca="1" si="13"/>
        <v>1</v>
      </c>
      <c r="P10" s="20">
        <f t="shared" ca="1" si="14"/>
        <v>0</v>
      </c>
      <c r="Q10" s="14">
        <f t="shared" ca="1" si="15"/>
        <v>0</v>
      </c>
      <c r="R10" s="16">
        <f t="shared" ca="1" si="16"/>
        <v>0</v>
      </c>
    </row>
    <row r="11" spans="1:18" s="6" customFormat="1" ht="31.95" customHeight="1" x14ac:dyDescent="0.45">
      <c r="A11" s="13">
        <v>6</v>
      </c>
      <c r="B11" s="82">
        <f t="shared" ca="1" si="0"/>
        <v>0</v>
      </c>
      <c r="C11" s="82">
        <f t="shared" ca="1" si="1"/>
        <v>0</v>
      </c>
      <c r="D11" s="82">
        <f t="shared" ca="1" si="2"/>
        <v>0</v>
      </c>
      <c r="E11" s="83">
        <f t="shared" ca="1" si="3"/>
        <v>0</v>
      </c>
      <c r="F11" s="84">
        <f t="shared" ca="1" si="4"/>
        <v>0</v>
      </c>
      <c r="G11" s="84">
        <f t="shared" ca="1" si="5"/>
        <v>0</v>
      </c>
      <c r="H11" s="81">
        <f t="shared" ca="1" si="6"/>
        <v>0</v>
      </c>
      <c r="I11" s="15">
        <f t="shared" ca="1" si="7"/>
        <v>0</v>
      </c>
      <c r="J11" s="15">
        <f t="shared" ca="1" si="8"/>
        <v>0.75</v>
      </c>
      <c r="K11" s="16">
        <f t="shared" ca="1" si="9"/>
        <v>0</v>
      </c>
      <c r="L11" s="17" t="str">
        <f t="shared" ca="1" si="10"/>
        <v/>
      </c>
      <c r="M11" s="17" t="str">
        <f t="shared" ca="1" si="11"/>
        <v/>
      </c>
      <c r="N11" s="16">
        <f t="shared" ca="1" si="12"/>
        <v>0</v>
      </c>
      <c r="O11" s="24">
        <f t="shared" ca="1" si="13"/>
        <v>1</v>
      </c>
      <c r="P11" s="20">
        <f t="shared" ca="1" si="14"/>
        <v>0</v>
      </c>
      <c r="Q11" s="14">
        <f t="shared" ca="1" si="15"/>
        <v>0</v>
      </c>
      <c r="R11" s="16">
        <f t="shared" ca="1" si="16"/>
        <v>0</v>
      </c>
    </row>
    <row r="12" spans="1:18" s="6" customFormat="1" ht="31.95" customHeight="1" x14ac:dyDescent="0.45">
      <c r="A12" s="13">
        <v>7</v>
      </c>
      <c r="B12" s="82">
        <f t="shared" ca="1" si="0"/>
        <v>0</v>
      </c>
      <c r="C12" s="82">
        <f t="shared" ca="1" si="1"/>
        <v>0</v>
      </c>
      <c r="D12" s="82">
        <f t="shared" ca="1" si="2"/>
        <v>0</v>
      </c>
      <c r="E12" s="83">
        <f t="shared" ca="1" si="3"/>
        <v>0</v>
      </c>
      <c r="F12" s="84">
        <f t="shared" ca="1" si="4"/>
        <v>0</v>
      </c>
      <c r="G12" s="84">
        <f t="shared" ca="1" si="5"/>
        <v>0</v>
      </c>
      <c r="H12" s="81">
        <f t="shared" ca="1" si="6"/>
        <v>0</v>
      </c>
      <c r="I12" s="15">
        <f t="shared" ca="1" si="7"/>
        <v>0</v>
      </c>
      <c r="J12" s="15">
        <f t="shared" ca="1" si="8"/>
        <v>0.75</v>
      </c>
      <c r="K12" s="16">
        <f t="shared" ca="1" si="9"/>
        <v>0</v>
      </c>
      <c r="L12" s="17" t="str">
        <f t="shared" ca="1" si="10"/>
        <v/>
      </c>
      <c r="M12" s="17" t="str">
        <f t="shared" ca="1" si="11"/>
        <v/>
      </c>
      <c r="N12" s="16">
        <f t="shared" ca="1" si="12"/>
        <v>0</v>
      </c>
      <c r="O12" s="24">
        <f t="shared" ca="1" si="13"/>
        <v>1</v>
      </c>
      <c r="P12" s="20">
        <f t="shared" ca="1" si="14"/>
        <v>0</v>
      </c>
      <c r="Q12" s="14">
        <f t="shared" ca="1" si="15"/>
        <v>8</v>
      </c>
      <c r="R12" s="16">
        <f t="shared" ca="1" si="16"/>
        <v>-8</v>
      </c>
    </row>
    <row r="13" spans="1:18" s="6" customFormat="1" ht="31.95" customHeight="1" x14ac:dyDescent="0.45">
      <c r="A13" s="13">
        <v>8</v>
      </c>
      <c r="B13" s="82">
        <f t="shared" ca="1" si="0"/>
        <v>0</v>
      </c>
      <c r="C13" s="82">
        <f t="shared" ca="1" si="1"/>
        <v>0</v>
      </c>
      <c r="D13" s="82">
        <f t="shared" ca="1" si="2"/>
        <v>0</v>
      </c>
      <c r="E13" s="83">
        <f t="shared" ca="1" si="3"/>
        <v>0</v>
      </c>
      <c r="F13" s="84">
        <f t="shared" ca="1" si="4"/>
        <v>0</v>
      </c>
      <c r="G13" s="84">
        <f t="shared" ca="1" si="5"/>
        <v>0</v>
      </c>
      <c r="H13" s="81">
        <f t="shared" ca="1" si="6"/>
        <v>0</v>
      </c>
      <c r="I13" s="15">
        <f t="shared" ca="1" si="7"/>
        <v>0</v>
      </c>
      <c r="J13" s="15">
        <f t="shared" ca="1" si="8"/>
        <v>0.75</v>
      </c>
      <c r="K13" s="16">
        <f t="shared" ca="1" si="9"/>
        <v>0</v>
      </c>
      <c r="L13" s="17" t="str">
        <f t="shared" ca="1" si="10"/>
        <v/>
      </c>
      <c r="M13" s="17" t="str">
        <f t="shared" ca="1" si="11"/>
        <v/>
      </c>
      <c r="N13" s="16">
        <f t="shared" ca="1" si="12"/>
        <v>0</v>
      </c>
      <c r="O13" s="24">
        <f t="shared" ca="1" si="13"/>
        <v>1</v>
      </c>
      <c r="P13" s="20">
        <f t="shared" ca="1" si="14"/>
        <v>0</v>
      </c>
      <c r="Q13" s="14">
        <f t="shared" ca="1" si="15"/>
        <v>0</v>
      </c>
      <c r="R13" s="16">
        <f t="shared" ca="1" si="16"/>
        <v>0</v>
      </c>
    </row>
    <row r="14" spans="1:18" s="6" customFormat="1" ht="31.95" customHeight="1" x14ac:dyDescent="0.45">
      <c r="A14" s="13">
        <v>9</v>
      </c>
      <c r="B14" s="82">
        <f t="shared" ca="1" si="0"/>
        <v>0</v>
      </c>
      <c r="C14" s="82">
        <f t="shared" ca="1" si="1"/>
        <v>0</v>
      </c>
      <c r="D14" s="82">
        <f t="shared" ca="1" si="2"/>
        <v>0</v>
      </c>
      <c r="E14" s="83">
        <f t="shared" ca="1" si="3"/>
        <v>0</v>
      </c>
      <c r="F14" s="84">
        <f t="shared" ca="1" si="4"/>
        <v>0</v>
      </c>
      <c r="G14" s="84">
        <f t="shared" ca="1" si="5"/>
        <v>0</v>
      </c>
      <c r="H14" s="81">
        <f t="shared" ca="1" si="6"/>
        <v>0</v>
      </c>
      <c r="I14" s="15">
        <f t="shared" ca="1" si="7"/>
        <v>0</v>
      </c>
      <c r="J14" s="15">
        <f t="shared" ca="1" si="8"/>
        <v>0.75</v>
      </c>
      <c r="K14" s="16">
        <f t="shared" ca="1" si="9"/>
        <v>0</v>
      </c>
      <c r="L14" s="17" t="str">
        <f t="shared" ca="1" si="10"/>
        <v/>
      </c>
      <c r="M14" s="17" t="str">
        <f t="shared" ca="1" si="11"/>
        <v/>
      </c>
      <c r="N14" s="16">
        <f t="shared" ca="1" si="12"/>
        <v>0</v>
      </c>
      <c r="O14" s="24">
        <f t="shared" ca="1" si="13"/>
        <v>1</v>
      </c>
      <c r="P14" s="20">
        <f t="shared" ca="1" si="14"/>
        <v>0</v>
      </c>
      <c r="Q14" s="14">
        <f t="shared" ca="1" si="15"/>
        <v>0</v>
      </c>
      <c r="R14" s="16">
        <f t="shared" ca="1" si="16"/>
        <v>0</v>
      </c>
    </row>
    <row r="15" spans="1:18" s="6" customFormat="1" ht="31.95" customHeight="1" x14ac:dyDescent="0.45">
      <c r="A15" s="13">
        <v>10</v>
      </c>
      <c r="B15" s="82">
        <f t="shared" ca="1" si="0"/>
        <v>0</v>
      </c>
      <c r="C15" s="82">
        <f t="shared" ca="1" si="1"/>
        <v>0</v>
      </c>
      <c r="D15" s="82">
        <f t="shared" ca="1" si="2"/>
        <v>0</v>
      </c>
      <c r="E15" s="83">
        <f t="shared" ca="1" si="3"/>
        <v>0</v>
      </c>
      <c r="F15" s="84">
        <f t="shared" ca="1" si="4"/>
        <v>0</v>
      </c>
      <c r="G15" s="84">
        <f t="shared" ca="1" si="5"/>
        <v>0</v>
      </c>
      <c r="H15" s="81">
        <f t="shared" ca="1" si="6"/>
        <v>0</v>
      </c>
      <c r="I15" s="15">
        <f t="shared" ca="1" si="7"/>
        <v>0</v>
      </c>
      <c r="J15" s="15">
        <f t="shared" ca="1" si="8"/>
        <v>0.75</v>
      </c>
      <c r="K15" s="16">
        <f t="shared" ca="1" si="9"/>
        <v>0</v>
      </c>
      <c r="L15" s="17" t="str">
        <f t="shared" ca="1" si="10"/>
        <v/>
      </c>
      <c r="M15" s="17" t="str">
        <f t="shared" ca="1" si="11"/>
        <v/>
      </c>
      <c r="N15" s="16">
        <f t="shared" ca="1" si="12"/>
        <v>0</v>
      </c>
      <c r="O15" s="24">
        <f t="shared" ca="1" si="13"/>
        <v>1</v>
      </c>
      <c r="P15" s="20">
        <f t="shared" ca="1" si="14"/>
        <v>0</v>
      </c>
      <c r="Q15" s="14">
        <f t="shared" ca="1" si="15"/>
        <v>0</v>
      </c>
      <c r="R15" s="16">
        <f t="shared" ca="1" si="16"/>
        <v>0</v>
      </c>
    </row>
    <row r="16" spans="1:18" s="6" customFormat="1" ht="31.95" customHeight="1" x14ac:dyDescent="0.45">
      <c r="A16" s="65" t="s">
        <v>38</v>
      </c>
      <c r="B16" s="66"/>
      <c r="C16" s="66"/>
      <c r="D16" s="66"/>
      <c r="E16" s="66"/>
      <c r="F16" s="66"/>
      <c r="G16" s="66"/>
      <c r="H16" s="16">
        <f ca="1">SUM(H6:H15)</f>
        <v>0</v>
      </c>
      <c r="I16" s="16"/>
      <c r="J16" s="16"/>
      <c r="K16" s="16">
        <f ca="1">SUM(K6:K15)</f>
        <v>0</v>
      </c>
      <c r="L16" s="18"/>
      <c r="M16" s="18"/>
      <c r="N16" s="16">
        <f ca="1">SUM(N6:N15)</f>
        <v>0</v>
      </c>
      <c r="O16" s="23"/>
      <c r="P16" s="16">
        <f ca="1">SUM(P6:P15)</f>
        <v>0</v>
      </c>
      <c r="Q16" s="16">
        <f ca="1">SUM(Q6:Q15)</f>
        <v>8</v>
      </c>
      <c r="R16" s="25"/>
    </row>
    <row r="17" spans="2:3" s="6" customFormat="1" x14ac:dyDescent="0.45">
      <c r="B17" s="5"/>
      <c r="C17" s="5"/>
    </row>
    <row r="18" spans="2:3" s="6" customFormat="1" x14ac:dyDescent="0.45">
      <c r="B18" s="5"/>
      <c r="C18" s="5"/>
    </row>
    <row r="19" spans="2:3" s="6" customFormat="1" x14ac:dyDescent="0.45">
      <c r="B19" s="5"/>
      <c r="C19" s="5"/>
    </row>
  </sheetData>
  <mergeCells count="3">
    <mergeCell ref="A3:H3"/>
    <mergeCell ref="A16:G16"/>
    <mergeCell ref="G4:H4"/>
  </mergeCells>
  <phoneticPr fontId="1"/>
  <pageMargins left="0.7" right="0.7" top="0.75" bottom="0.75" header="0.3" footer="0.3"/>
  <pageSetup paperSize="9" scale="95" orientation="landscape" r:id="rId1"/>
  <ignoredErrors>
    <ignoredError sqref="B6:Q15"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E3DE8BBF-3BC8-4A08-BBC0-08D9100DFB52}">
          <x14:formula1>
            <xm:f>入力規則リスト!$C$4:$C$7</xm:f>
          </x14:formula1>
          <xm:sqref>G6:G15</xm:sqref>
        </x14:dataValidation>
        <x14:dataValidation type="list" allowBlank="1" showInputMessage="1" showErrorMessage="1" xr:uid="{2F512C3F-D0DA-4559-8CA2-134245414ACB}">
          <x14:formula1>
            <xm:f>入力規則リスト!$F$3:$F$26</xm:f>
          </x14:formula1>
          <xm:sqref>E6:E15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5D0E-1A7A-4464-8334-669F6250ABA5}">
  <dimension ref="A2:M33"/>
  <sheetViews>
    <sheetView view="pageBreakPreview"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9</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51" t="s">
        <v>115</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0</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A2:H2"/>
    <mergeCell ref="F3:G3"/>
    <mergeCell ref="A9:G9"/>
    <mergeCell ref="D13:E13"/>
    <mergeCell ref="D14:E14"/>
    <mergeCell ref="D15:E15"/>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931227C4-7231-4AE8-A7E8-050E9621F129}">
          <x14:formula1>
            <xm:f>入力規則リスト!$B$3:$B$14</xm:f>
          </x14:formula1>
          <xm:sqref>B18:B23</xm:sqref>
        </x14:dataValidation>
        <x14:dataValidation type="list" allowBlank="1" showInputMessage="1" showErrorMessage="1" xr:uid="{921DE76B-6B22-47E5-9BDB-1BC87EBB19B5}">
          <x14:formula1>
            <xm:f>入力規則リスト!$C$4:$C$7</xm:f>
          </x14:formula1>
          <xm:sqref>H15</xm:sqref>
        </x14:dataValidation>
        <x14:dataValidation type="list" allowBlank="1" showInputMessage="1" showErrorMessage="1" xr:uid="{52C1D73F-18AF-4735-B3A4-D14485A7BD8B}">
          <x14:formula1>
            <xm:f>入力規則リスト!$F$3:$F$37</xm:f>
          </x14:formula1>
          <xm:sqref>F15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DC062-5240-4AAB-AC94-D8D1C9FA3658}">
  <dimension ref="A2:M33"/>
  <sheetViews>
    <sheetView view="pageBreakPreview" topLeftCell="A12"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10</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51" t="s">
        <v>115</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0</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A2:H2"/>
    <mergeCell ref="F3:G3"/>
    <mergeCell ref="A9:G9"/>
    <mergeCell ref="D13:E13"/>
    <mergeCell ref="D14:E14"/>
    <mergeCell ref="D15:E15"/>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80ED262B-DAB9-406D-B5C1-C0232F312E80}">
          <x14:formula1>
            <xm:f>入力規則リスト!$F$3:$F$37</xm:f>
          </x14:formula1>
          <xm:sqref>F15</xm:sqref>
        </x14:dataValidation>
        <x14:dataValidation type="list" allowBlank="1" showInputMessage="1" showErrorMessage="1" xr:uid="{57046041-AC72-4C61-A1BF-5A0E4BE1570A}">
          <x14:formula1>
            <xm:f>入力規則リスト!$C$4:$C$7</xm:f>
          </x14:formula1>
          <xm:sqref>H15</xm:sqref>
        </x14:dataValidation>
        <x14:dataValidation type="list" allowBlank="1" showInputMessage="1" showErrorMessage="1" xr:uid="{6F40AEEF-86C8-4994-8887-F5657D776E15}">
          <x14:formula1>
            <xm:f>入力規則リスト!$B$3:$B$14</xm:f>
          </x14:formula1>
          <xm:sqref>B18:B23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C658F-475A-4002-84E3-6C9BE2803584}">
  <dimension ref="B2:F37"/>
  <sheetViews>
    <sheetView topLeftCell="A2" workbookViewId="0">
      <selection activeCell="C10" sqref="C10"/>
    </sheetView>
  </sheetViews>
  <sheetFormatPr defaultRowHeight="18" x14ac:dyDescent="0.45"/>
  <cols>
    <col min="2" max="2" width="55.296875" customWidth="1"/>
  </cols>
  <sheetData>
    <row r="2" spans="2:6" x14ac:dyDescent="0.2">
      <c r="B2" t="s">
        <v>2</v>
      </c>
      <c r="C2" s="2" t="s">
        <v>17</v>
      </c>
      <c r="D2" s="2" t="s">
        <v>18</v>
      </c>
      <c r="F2" t="s">
        <v>44</v>
      </c>
    </row>
    <row r="3" spans="2:6" x14ac:dyDescent="0.2">
      <c r="B3" t="s">
        <v>9</v>
      </c>
      <c r="C3" s="2"/>
      <c r="D3" s="2"/>
      <c r="F3" s="60" t="s">
        <v>80</v>
      </c>
    </row>
    <row r="4" spans="2:6" x14ac:dyDescent="0.45">
      <c r="B4" t="s">
        <v>4</v>
      </c>
      <c r="C4" s="2" t="s">
        <v>22</v>
      </c>
      <c r="D4" s="3">
        <v>1000000</v>
      </c>
      <c r="F4" s="60" t="s">
        <v>81</v>
      </c>
    </row>
    <row r="5" spans="2:6" x14ac:dyDescent="0.45">
      <c r="B5" t="s">
        <v>5</v>
      </c>
      <c r="C5" s="2" t="s">
        <v>19</v>
      </c>
      <c r="D5" s="3">
        <v>1600000</v>
      </c>
      <c r="F5" s="60" t="s">
        <v>82</v>
      </c>
    </row>
    <row r="6" spans="2:6" x14ac:dyDescent="0.45">
      <c r="B6" t="s">
        <v>15</v>
      </c>
      <c r="C6" s="2" t="s">
        <v>20</v>
      </c>
      <c r="D6" s="3">
        <v>2000000</v>
      </c>
      <c r="F6" s="60" t="s">
        <v>83</v>
      </c>
    </row>
    <row r="7" spans="2:6" x14ac:dyDescent="0.45">
      <c r="B7" t="s">
        <v>10</v>
      </c>
      <c r="C7" s="2" t="s">
        <v>21</v>
      </c>
      <c r="D7" s="3">
        <v>2600000</v>
      </c>
      <c r="F7" s="60" t="s">
        <v>84</v>
      </c>
    </row>
    <row r="8" spans="2:6" x14ac:dyDescent="0.45">
      <c r="B8" t="s">
        <v>11</v>
      </c>
      <c r="F8" s="60" t="s">
        <v>85</v>
      </c>
    </row>
    <row r="9" spans="2:6" x14ac:dyDescent="0.45">
      <c r="B9" t="s">
        <v>12</v>
      </c>
      <c r="F9" s="60" t="s">
        <v>86</v>
      </c>
    </row>
    <row r="10" spans="2:6" x14ac:dyDescent="0.45">
      <c r="B10" t="s">
        <v>13</v>
      </c>
      <c r="F10" s="60" t="s">
        <v>87</v>
      </c>
    </row>
    <row r="11" spans="2:6" x14ac:dyDescent="0.45">
      <c r="B11" t="s">
        <v>6</v>
      </c>
      <c r="F11" s="60" t="s">
        <v>88</v>
      </c>
    </row>
    <row r="12" spans="2:6" x14ac:dyDescent="0.45">
      <c r="B12" t="s">
        <v>7</v>
      </c>
      <c r="F12" s="60" t="s">
        <v>89</v>
      </c>
    </row>
    <row r="13" spans="2:6" x14ac:dyDescent="0.45">
      <c r="B13" t="s">
        <v>8</v>
      </c>
      <c r="F13" s="60" t="s">
        <v>90</v>
      </c>
    </row>
    <row r="14" spans="2:6" x14ac:dyDescent="0.45">
      <c r="B14" t="s">
        <v>14</v>
      </c>
      <c r="F14" s="60" t="s">
        <v>91</v>
      </c>
    </row>
    <row r="15" spans="2:6" x14ac:dyDescent="0.45">
      <c r="F15" s="60" t="s">
        <v>92</v>
      </c>
    </row>
    <row r="16" spans="2:6" x14ac:dyDescent="0.45">
      <c r="F16" s="60" t="s">
        <v>93</v>
      </c>
    </row>
    <row r="17" spans="6:6" x14ac:dyDescent="0.45">
      <c r="F17" s="60" t="s">
        <v>94</v>
      </c>
    </row>
    <row r="18" spans="6:6" x14ac:dyDescent="0.45">
      <c r="F18" s="60" t="s">
        <v>95</v>
      </c>
    </row>
    <row r="19" spans="6:6" x14ac:dyDescent="0.45">
      <c r="F19" s="60" t="s">
        <v>96</v>
      </c>
    </row>
    <row r="20" spans="6:6" x14ac:dyDescent="0.45">
      <c r="F20" s="60" t="s">
        <v>97</v>
      </c>
    </row>
    <row r="21" spans="6:6" x14ac:dyDescent="0.45">
      <c r="F21" s="60" t="s">
        <v>98</v>
      </c>
    </row>
    <row r="22" spans="6:6" x14ac:dyDescent="0.45">
      <c r="F22" s="60" t="s">
        <v>99</v>
      </c>
    </row>
    <row r="23" spans="6:6" x14ac:dyDescent="0.45">
      <c r="F23" s="60" t="s">
        <v>100</v>
      </c>
    </row>
    <row r="24" spans="6:6" x14ac:dyDescent="0.45">
      <c r="F24" s="60" t="s">
        <v>101</v>
      </c>
    </row>
    <row r="25" spans="6:6" x14ac:dyDescent="0.45">
      <c r="F25" s="60" t="s">
        <v>102</v>
      </c>
    </row>
    <row r="26" spans="6:6" x14ac:dyDescent="0.45">
      <c r="F26" s="60" t="s">
        <v>103</v>
      </c>
    </row>
    <row r="27" spans="6:6" x14ac:dyDescent="0.45">
      <c r="F27" s="60" t="s">
        <v>104</v>
      </c>
    </row>
    <row r="28" spans="6:6" x14ac:dyDescent="0.45">
      <c r="F28" s="60" t="s">
        <v>105</v>
      </c>
    </row>
    <row r="29" spans="6:6" x14ac:dyDescent="0.45">
      <c r="F29" s="60" t="s">
        <v>106</v>
      </c>
    </row>
    <row r="30" spans="6:6" x14ac:dyDescent="0.45">
      <c r="F30" s="60" t="s">
        <v>107</v>
      </c>
    </row>
    <row r="31" spans="6:6" x14ac:dyDescent="0.45">
      <c r="F31" s="60" t="s">
        <v>108</v>
      </c>
    </row>
    <row r="32" spans="6:6" x14ac:dyDescent="0.45">
      <c r="F32" s="60" t="s">
        <v>109</v>
      </c>
    </row>
    <row r="33" spans="6:6" x14ac:dyDescent="0.45">
      <c r="F33" s="60" t="s">
        <v>110</v>
      </c>
    </row>
    <row r="34" spans="6:6" x14ac:dyDescent="0.45">
      <c r="F34" s="60" t="s">
        <v>111</v>
      </c>
    </row>
    <row r="35" spans="6:6" x14ac:dyDescent="0.45">
      <c r="F35" s="60" t="s">
        <v>112</v>
      </c>
    </row>
    <row r="36" spans="6:6" x14ac:dyDescent="0.45">
      <c r="F36" s="60" t="s">
        <v>113</v>
      </c>
    </row>
    <row r="37" spans="6:6" x14ac:dyDescent="0.45">
      <c r="F37" s="60" t="s">
        <v>114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8F835-D187-47F0-AFCD-964D4A234AFA}">
  <dimension ref="A2:M33"/>
  <sheetViews>
    <sheetView view="pageBreakPreview" topLeftCell="A13"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1</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63" t="s">
        <v>116</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0</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D15:E15"/>
    <mergeCell ref="A2:H2"/>
    <mergeCell ref="F3:G3"/>
    <mergeCell ref="D13:E13"/>
    <mergeCell ref="D14:E14"/>
    <mergeCell ref="A9:G9"/>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9FF5E99-2B83-4281-AA0C-033C31816E02}">
          <x14:formula1>
            <xm:f>入力規則リスト!$F$3:$F$37</xm:f>
          </x14:formula1>
          <xm:sqref>F15</xm:sqref>
        </x14:dataValidation>
        <x14:dataValidation type="list" allowBlank="1" showInputMessage="1" showErrorMessage="1" xr:uid="{D18001C7-FFEE-4492-BFBF-6372BD46C095}">
          <x14:formula1>
            <xm:f>入力規則リスト!$C$4:$C$7</xm:f>
          </x14:formula1>
          <xm:sqref>H15</xm:sqref>
        </x14:dataValidation>
        <x14:dataValidation type="list" allowBlank="1" showInputMessage="1" showErrorMessage="1" xr:uid="{F6A5B8BD-88E0-44BE-8857-06694BCBC332}">
          <x14:formula1>
            <xm:f>入力規則リスト!$B$3:$B$14</xm:f>
          </x14:formula1>
          <xm:sqref>B18:B23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F5AD-F668-4F3B-B64F-346935D21F9D}">
  <dimension ref="A2:M33"/>
  <sheetViews>
    <sheetView view="pageBreakPreview" topLeftCell="A17"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2</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51" t="s">
        <v>115</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0</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A2:H2"/>
    <mergeCell ref="F3:G3"/>
    <mergeCell ref="A9:G9"/>
    <mergeCell ref="D13:E13"/>
    <mergeCell ref="D14:E14"/>
    <mergeCell ref="D15:E15"/>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86476F6C-EA92-43C9-BB2C-E1A39518613B}">
          <x14:formula1>
            <xm:f>入力規則リスト!$B$3:$B$14</xm:f>
          </x14:formula1>
          <xm:sqref>B18:B23</xm:sqref>
        </x14:dataValidation>
        <x14:dataValidation type="list" allowBlank="1" showInputMessage="1" showErrorMessage="1" xr:uid="{624FDD64-D983-4CF5-ADDA-D6AE318D3B25}">
          <x14:formula1>
            <xm:f>入力規則リスト!$C$4:$C$7</xm:f>
          </x14:formula1>
          <xm:sqref>H15</xm:sqref>
        </x14:dataValidation>
        <x14:dataValidation type="list" allowBlank="1" showInputMessage="1" showErrorMessage="1" xr:uid="{2FBBE112-EB84-4B61-90E1-547EDF7B20B1}">
          <x14:formula1>
            <xm:f>入力規則リスト!$F$3:$F$37</xm:f>
          </x14:formula1>
          <xm:sqref>F15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32811-4870-4F04-9FB2-00C2F6B126A9}">
  <dimension ref="A2:M33"/>
  <sheetViews>
    <sheetView view="pageBreakPreview"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3</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51" t="s">
        <v>115</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0</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A2:H2"/>
    <mergeCell ref="F3:G3"/>
    <mergeCell ref="A9:G9"/>
    <mergeCell ref="D13:E13"/>
    <mergeCell ref="D14:E14"/>
    <mergeCell ref="D15:E15"/>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BD3CF4B8-2F69-46C9-A456-DB14ADCB818C}">
          <x14:formula1>
            <xm:f>入力規則リスト!$B$3:$B$14</xm:f>
          </x14:formula1>
          <xm:sqref>B18:B23</xm:sqref>
        </x14:dataValidation>
        <x14:dataValidation type="list" allowBlank="1" showInputMessage="1" showErrorMessage="1" xr:uid="{6F896700-9AFE-435A-BF89-C1E010887322}">
          <x14:formula1>
            <xm:f>入力規則リスト!$C$4:$C$7</xm:f>
          </x14:formula1>
          <xm:sqref>H15</xm:sqref>
        </x14:dataValidation>
        <x14:dataValidation type="list" allowBlank="1" showInputMessage="1" showErrorMessage="1" xr:uid="{125C41F6-8C1C-4160-A9A2-3F18278F3D7A}">
          <x14:formula1>
            <xm:f>入力規則リスト!$F$3:$F$37</xm:f>
          </x14:formula1>
          <xm:sqref>F15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66914-EFFB-462D-8689-8296863E845A}">
  <dimension ref="A2:M33"/>
  <sheetViews>
    <sheetView view="pageBreakPreview"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4</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51" t="s">
        <v>115</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0</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A2:H2"/>
    <mergeCell ref="F3:G3"/>
    <mergeCell ref="A9:G9"/>
    <mergeCell ref="D13:E13"/>
    <mergeCell ref="D14:E14"/>
    <mergeCell ref="D15:E15"/>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CBA87CBF-2E21-4FDF-832E-5CF0543DB068}">
          <x14:formula1>
            <xm:f>入力規則リスト!$F$3:$F$37</xm:f>
          </x14:formula1>
          <xm:sqref>F15</xm:sqref>
        </x14:dataValidation>
        <x14:dataValidation type="list" allowBlank="1" showInputMessage="1" showErrorMessage="1" xr:uid="{773F557F-162D-4F8C-9D88-00B5415C5A86}">
          <x14:formula1>
            <xm:f>入力規則リスト!$C$4:$C$7</xm:f>
          </x14:formula1>
          <xm:sqref>H15</xm:sqref>
        </x14:dataValidation>
        <x14:dataValidation type="list" allowBlank="1" showInputMessage="1" showErrorMessage="1" xr:uid="{DBF5955D-E7A1-4E8E-A2CB-4684121A6211}">
          <x14:formula1>
            <xm:f>入力規則リスト!$B$3:$B$14</xm:f>
          </x14:formula1>
          <xm:sqref>B18:B23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F31D-ABF9-4DA9-86FA-3961D7A54752}">
  <dimension ref="A2:M33"/>
  <sheetViews>
    <sheetView view="pageBreakPreview" topLeftCell="A5"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5</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51" t="s">
        <v>115</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0</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A2:H2"/>
    <mergeCell ref="F3:G3"/>
    <mergeCell ref="A9:G9"/>
    <mergeCell ref="D13:E13"/>
    <mergeCell ref="D14:E14"/>
    <mergeCell ref="D15:E15"/>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2E58175-861A-424C-B712-8857C139D4EE}">
          <x14:formula1>
            <xm:f>入力規則リスト!$B$3:$B$14</xm:f>
          </x14:formula1>
          <xm:sqref>B18:B23</xm:sqref>
        </x14:dataValidation>
        <x14:dataValidation type="list" allowBlank="1" showInputMessage="1" showErrorMessage="1" xr:uid="{56B6E056-5FDE-41C1-B499-74EECFD48A49}">
          <x14:formula1>
            <xm:f>入力規則リスト!$C$4:$C$7</xm:f>
          </x14:formula1>
          <xm:sqref>H15</xm:sqref>
        </x14:dataValidation>
        <x14:dataValidation type="list" allowBlank="1" showInputMessage="1" showErrorMessage="1" xr:uid="{EA9D0FE4-0512-4768-9BC3-7020813EC258}">
          <x14:formula1>
            <xm:f>入力規則リスト!$F$3:$F$37</xm:f>
          </x14:formula1>
          <xm:sqref>F15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E0FDF-000A-4574-859B-C09C6344E131}">
  <dimension ref="A2:M33"/>
  <sheetViews>
    <sheetView view="pageBreakPreview" topLeftCell="A5"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6</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51" t="s">
        <v>115</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0</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A2:H2"/>
    <mergeCell ref="F3:G3"/>
    <mergeCell ref="A9:G9"/>
    <mergeCell ref="D13:E13"/>
    <mergeCell ref="D14:E14"/>
    <mergeCell ref="D15:E15"/>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BA49AA20-1A98-40ED-9CFE-9A5E2698B2D3}">
          <x14:formula1>
            <xm:f>入力規則リスト!$F$3:$F$37</xm:f>
          </x14:formula1>
          <xm:sqref>F15</xm:sqref>
        </x14:dataValidation>
        <x14:dataValidation type="list" allowBlank="1" showInputMessage="1" showErrorMessage="1" xr:uid="{AD83DF5C-1439-4D14-996F-A6B60F0470A4}">
          <x14:formula1>
            <xm:f>入力規則リスト!$C$4:$C$7</xm:f>
          </x14:formula1>
          <xm:sqref>H15</xm:sqref>
        </x14:dataValidation>
        <x14:dataValidation type="list" allowBlank="1" showInputMessage="1" showErrorMessage="1" xr:uid="{E243091B-327C-4D4E-AAB7-54557C1FA76A}">
          <x14:formula1>
            <xm:f>入力規則リスト!$B$3:$B$14</xm:f>
          </x14:formula1>
          <xm:sqref>B18:B23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65DC2-204B-413A-ADAD-45480B426BAF}">
  <dimension ref="A2:M33"/>
  <sheetViews>
    <sheetView view="pageBreakPreview" topLeftCell="A4"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7</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51" t="s">
        <v>115</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v>8</v>
      </c>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-8</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A2:H2"/>
    <mergeCell ref="F3:G3"/>
    <mergeCell ref="A9:G9"/>
    <mergeCell ref="D13:E13"/>
    <mergeCell ref="D14:E14"/>
    <mergeCell ref="D15:E15"/>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06AF625A-4F4D-41B3-A2F4-D2C1EEE50791}">
          <x14:formula1>
            <xm:f>入力規則リスト!$F$3:$F$37</xm:f>
          </x14:formula1>
          <xm:sqref>F15</xm:sqref>
        </x14:dataValidation>
        <x14:dataValidation type="list" allowBlank="1" showInputMessage="1" showErrorMessage="1" xr:uid="{DDE5CD14-7B82-46FC-B17E-95D26ACF5C4F}">
          <x14:formula1>
            <xm:f>入力規則リスト!$C$4:$C$7</xm:f>
          </x14:formula1>
          <xm:sqref>H15</xm:sqref>
        </x14:dataValidation>
        <x14:dataValidation type="list" allowBlank="1" showInputMessage="1" showErrorMessage="1" xr:uid="{4EB243BB-3920-4C5A-BBC2-91E77A36C576}">
          <x14:formula1>
            <xm:f>入力規則リスト!$B$3:$B$14</xm:f>
          </x14:formula1>
          <xm:sqref>B18:B23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1F6ED-9EB2-4A9F-A70A-1364F5DD2650}">
  <dimension ref="A2:M33"/>
  <sheetViews>
    <sheetView view="pageBreakPreview" zoomScale="90" zoomScaleNormal="100" zoomScaleSheetLayoutView="90" workbookViewId="0">
      <selection activeCell="A17" sqref="A17"/>
    </sheetView>
  </sheetViews>
  <sheetFormatPr defaultRowHeight="18" x14ac:dyDescent="0.45"/>
  <cols>
    <col min="2" max="2" width="19.5" customWidth="1"/>
    <col min="3" max="3" width="24.69921875" customWidth="1"/>
    <col min="4" max="4" width="19.19921875" customWidth="1"/>
    <col min="5" max="6" width="18.796875" customWidth="1"/>
    <col min="7" max="7" width="20.8984375" customWidth="1"/>
    <col min="8" max="8" width="23.8984375" customWidth="1"/>
  </cols>
  <sheetData>
    <row r="2" spans="1:13" ht="41.4" customHeight="1" x14ac:dyDescent="0.45">
      <c r="A2" s="73" t="s">
        <v>117</v>
      </c>
      <c r="B2" s="73"/>
      <c r="C2" s="73"/>
      <c r="D2" s="73"/>
      <c r="E2" s="73"/>
      <c r="F2" s="73"/>
      <c r="G2" s="73"/>
      <c r="H2" s="73"/>
    </row>
    <row r="3" spans="1:13" ht="41.4" customHeight="1" x14ac:dyDescent="0.45">
      <c r="A3" s="49"/>
      <c r="B3" s="49"/>
      <c r="C3" s="49"/>
      <c r="D3" s="49"/>
      <c r="E3" s="50" t="s">
        <v>72</v>
      </c>
      <c r="F3" s="74">
        <f>'清算額調書(総表）'!G4</f>
        <v>0</v>
      </c>
      <c r="G3" s="75"/>
      <c r="H3" s="49"/>
    </row>
    <row r="4" spans="1:13" ht="22.8" customHeight="1" x14ac:dyDescent="0.45">
      <c r="A4" s="47" t="s">
        <v>71</v>
      </c>
      <c r="B4" s="47"/>
      <c r="C4" s="47"/>
      <c r="D4" s="47"/>
      <c r="E4" s="47"/>
      <c r="F4" s="47"/>
      <c r="G4" s="47"/>
      <c r="H4" s="47"/>
      <c r="I4" s="47"/>
      <c r="J4" s="47"/>
      <c r="K4" s="47"/>
      <c r="L4" s="47"/>
      <c r="M4" s="47"/>
    </row>
    <row r="5" spans="1:13" ht="22.8" customHeight="1" x14ac:dyDescent="0.45">
      <c r="A5" s="62" t="s">
        <v>70</v>
      </c>
      <c r="B5" s="45"/>
      <c r="C5" s="45"/>
      <c r="D5" s="45"/>
      <c r="E5" s="45"/>
      <c r="F5" s="45"/>
      <c r="G5" s="45"/>
      <c r="H5" s="45"/>
      <c r="I5" s="45"/>
      <c r="J5" s="45"/>
      <c r="K5" s="45"/>
      <c r="L5" s="45"/>
      <c r="M5" s="45"/>
    </row>
    <row r="6" spans="1:13" ht="22.8" customHeight="1" x14ac:dyDescent="0.45">
      <c r="A6" s="47" t="s">
        <v>69</v>
      </c>
      <c r="B6" s="47"/>
      <c r="C6" s="47"/>
      <c r="D6" s="47"/>
      <c r="E6" s="47"/>
      <c r="F6" s="45"/>
      <c r="G6" s="45"/>
      <c r="H6" s="45"/>
      <c r="I6" s="45"/>
      <c r="J6" s="45"/>
      <c r="K6" s="45"/>
      <c r="L6" s="45"/>
      <c r="M6" s="45"/>
    </row>
    <row r="7" spans="1:13" ht="22.8" customHeight="1" x14ac:dyDescent="0.45">
      <c r="A7" s="62" t="s">
        <v>39</v>
      </c>
      <c r="B7" s="45"/>
      <c r="C7" s="45"/>
      <c r="D7" s="45"/>
      <c r="E7" s="45"/>
      <c r="F7" s="45"/>
      <c r="G7" s="45"/>
      <c r="H7" s="45"/>
      <c r="I7" s="45"/>
      <c r="J7" s="45"/>
      <c r="K7" s="45"/>
      <c r="L7" s="45"/>
      <c r="M7" s="45"/>
    </row>
    <row r="8" spans="1:13" ht="22.8" customHeight="1" x14ac:dyDescent="0.45">
      <c r="A8" s="62" t="s">
        <v>68</v>
      </c>
      <c r="B8" s="45"/>
      <c r="C8" s="45"/>
      <c r="D8" s="45"/>
      <c r="E8" s="45"/>
      <c r="F8" s="45"/>
      <c r="G8" s="45"/>
      <c r="H8" s="45"/>
      <c r="I8" s="45"/>
      <c r="J8" s="45"/>
      <c r="K8" s="45"/>
      <c r="L8" s="45"/>
      <c r="M8" s="45"/>
    </row>
    <row r="9" spans="1:13" ht="43.2" customHeight="1" x14ac:dyDescent="0.45">
      <c r="A9" s="80" t="s">
        <v>67</v>
      </c>
      <c r="B9" s="80"/>
      <c r="C9" s="80"/>
      <c r="D9" s="80"/>
      <c r="E9" s="80"/>
      <c r="F9" s="80"/>
      <c r="G9" s="80"/>
      <c r="H9" s="48"/>
      <c r="I9" s="48"/>
      <c r="J9" s="48"/>
      <c r="K9" s="48"/>
      <c r="L9" s="48"/>
      <c r="M9" s="48"/>
    </row>
    <row r="10" spans="1:13" ht="22.8" customHeight="1" x14ac:dyDescent="0.45">
      <c r="A10" s="47" t="s">
        <v>66</v>
      </c>
      <c r="B10" s="47"/>
      <c r="C10" s="47"/>
      <c r="D10" s="47"/>
      <c r="E10" s="47"/>
      <c r="F10" s="45"/>
      <c r="G10" s="45"/>
      <c r="H10" s="45"/>
      <c r="I10" s="45"/>
      <c r="J10" s="45"/>
      <c r="K10" s="45"/>
      <c r="L10" s="45"/>
      <c r="M10" s="45"/>
    </row>
    <row r="11" spans="1:13" ht="22.8" customHeight="1" x14ac:dyDescent="0.45">
      <c r="A11" s="47" t="s">
        <v>65</v>
      </c>
      <c r="B11" s="47"/>
      <c r="C11" s="47"/>
      <c r="D11" s="47"/>
      <c r="E11" s="47"/>
      <c r="F11" s="45"/>
      <c r="G11" s="45"/>
      <c r="H11" s="45"/>
      <c r="I11" s="45"/>
      <c r="J11" s="45"/>
      <c r="K11" s="45"/>
      <c r="L11" s="45"/>
      <c r="M11" s="45"/>
    </row>
    <row r="12" spans="1:13" ht="30.6" customHeight="1" x14ac:dyDescent="0.45">
      <c r="A12" s="46" t="s">
        <v>64</v>
      </c>
      <c r="B12" s="46"/>
      <c r="C12" s="46"/>
      <c r="D12" s="46"/>
      <c r="E12" s="46"/>
      <c r="F12" s="45"/>
      <c r="G12" s="45"/>
      <c r="H12" s="45"/>
      <c r="I12" s="45"/>
      <c r="J12" s="45"/>
      <c r="K12" s="45"/>
      <c r="L12" s="45"/>
      <c r="M12" s="45"/>
    </row>
    <row r="13" spans="1:13" ht="48.6" customHeight="1" x14ac:dyDescent="0.45">
      <c r="A13" s="35" t="s">
        <v>41</v>
      </c>
      <c r="B13" s="31" t="s">
        <v>40</v>
      </c>
      <c r="C13" s="31" t="s">
        <v>16</v>
      </c>
      <c r="D13" s="76" t="s">
        <v>63</v>
      </c>
      <c r="E13" s="77"/>
      <c r="F13" s="31" t="s">
        <v>0</v>
      </c>
      <c r="G13" s="31" t="s">
        <v>26</v>
      </c>
      <c r="H13" s="32" t="s">
        <v>27</v>
      </c>
    </row>
    <row r="14" spans="1:13" ht="19.8" x14ac:dyDescent="0.45">
      <c r="A14" s="35" t="s">
        <v>62</v>
      </c>
      <c r="B14" s="56"/>
      <c r="C14" s="56"/>
      <c r="D14" s="78"/>
      <c r="E14" s="79"/>
      <c r="F14" s="44" t="s">
        <v>31</v>
      </c>
      <c r="G14" s="44" t="s">
        <v>32</v>
      </c>
      <c r="H14" s="44" t="s">
        <v>33</v>
      </c>
    </row>
    <row r="15" spans="1:13" ht="51" customHeight="1" x14ac:dyDescent="0.45">
      <c r="A15" s="42">
        <v>8</v>
      </c>
      <c r="B15" s="42"/>
      <c r="C15" s="42"/>
      <c r="D15" s="71"/>
      <c r="E15" s="72"/>
      <c r="F15" s="43"/>
      <c r="G15" s="42"/>
      <c r="H15" s="41"/>
    </row>
    <row r="16" spans="1:13" ht="32.4" customHeight="1" x14ac:dyDescent="0.45">
      <c r="B16" s="57" t="s">
        <v>54</v>
      </c>
      <c r="C16" s="58"/>
      <c r="D16" s="58"/>
      <c r="E16" s="58"/>
      <c r="F16" s="59"/>
      <c r="G16" s="40" t="s">
        <v>3</v>
      </c>
      <c r="H16" s="39" t="s">
        <v>3</v>
      </c>
    </row>
    <row r="17" spans="1:13" ht="39.6" x14ac:dyDescent="0.45">
      <c r="A17" s="85"/>
      <c r="B17" s="33" t="s">
        <v>61</v>
      </c>
      <c r="C17" s="32" t="s">
        <v>1</v>
      </c>
      <c r="D17" s="32" t="s">
        <v>60</v>
      </c>
      <c r="E17" s="32" t="s">
        <v>53</v>
      </c>
      <c r="F17" s="32" t="s">
        <v>73</v>
      </c>
      <c r="G17" s="38" t="s">
        <v>59</v>
      </c>
      <c r="H17" s="37" t="s">
        <v>58</v>
      </c>
    </row>
    <row r="18" spans="1:13" ht="40.799999999999997" customHeight="1" x14ac:dyDescent="0.45">
      <c r="A18" s="1">
        <v>1</v>
      </c>
      <c r="B18" s="36"/>
      <c r="C18" s="36"/>
      <c r="D18" s="36"/>
      <c r="E18" s="61"/>
      <c r="F18" s="61"/>
      <c r="G18" s="36"/>
      <c r="H18" s="68">
        <f>SUM(G18:G23)</f>
        <v>0</v>
      </c>
    </row>
    <row r="19" spans="1:13" ht="40.799999999999997" customHeight="1" x14ac:dyDescent="0.45">
      <c r="A19" s="1">
        <v>2</v>
      </c>
      <c r="B19" s="36"/>
      <c r="C19" s="36"/>
      <c r="D19" s="36"/>
      <c r="E19" s="36"/>
      <c r="F19" s="36"/>
      <c r="G19" s="36"/>
      <c r="H19" s="69"/>
    </row>
    <row r="20" spans="1:13" ht="40.799999999999997" customHeight="1" x14ac:dyDescent="0.45">
      <c r="A20" s="1">
        <v>3</v>
      </c>
      <c r="B20" s="36"/>
      <c r="C20" s="36"/>
      <c r="D20" s="36"/>
      <c r="E20" s="36"/>
      <c r="F20" s="36"/>
      <c r="G20" s="36"/>
      <c r="H20" s="69"/>
    </row>
    <row r="21" spans="1:13" ht="40.799999999999997" customHeight="1" x14ac:dyDescent="0.45">
      <c r="A21" s="1">
        <v>4</v>
      </c>
      <c r="B21" s="36"/>
      <c r="C21" s="36"/>
      <c r="D21" s="36"/>
      <c r="E21" s="36"/>
      <c r="F21" s="36"/>
      <c r="G21" s="36"/>
      <c r="H21" s="69"/>
    </row>
    <row r="22" spans="1:13" ht="40.799999999999997" customHeight="1" x14ac:dyDescent="0.45">
      <c r="A22" s="1">
        <v>5</v>
      </c>
      <c r="B22" s="36"/>
      <c r="C22" s="36"/>
      <c r="D22" s="36"/>
      <c r="E22" s="36"/>
      <c r="F22" s="36"/>
      <c r="G22" s="36"/>
      <c r="H22" s="69"/>
    </row>
    <row r="23" spans="1:13" ht="40.799999999999997" customHeight="1" x14ac:dyDescent="0.45">
      <c r="A23" s="1">
        <v>6</v>
      </c>
      <c r="B23" s="36"/>
      <c r="C23" s="36"/>
      <c r="D23" s="36"/>
      <c r="E23" s="36"/>
      <c r="F23" s="36"/>
      <c r="G23" s="36"/>
      <c r="H23" s="70"/>
    </row>
    <row r="24" spans="1:13" ht="18.600000000000001" thickBot="1" x14ac:dyDescent="0.5"/>
    <row r="25" spans="1:13" ht="59.4" x14ac:dyDescent="0.45">
      <c r="A25" s="33" t="s">
        <v>57</v>
      </c>
      <c r="B25" s="35" t="s">
        <v>56</v>
      </c>
      <c r="C25" s="32" t="s">
        <v>28</v>
      </c>
      <c r="D25" s="32" t="s">
        <v>75</v>
      </c>
      <c r="E25" s="35" t="s">
        <v>55</v>
      </c>
      <c r="F25" s="31" t="s">
        <v>50</v>
      </c>
      <c r="G25" s="34" t="s">
        <v>52</v>
      </c>
      <c r="H25" s="51" t="s">
        <v>115</v>
      </c>
    </row>
    <row r="26" spans="1:13" ht="19.8" x14ac:dyDescent="0.45">
      <c r="A26" s="33"/>
      <c r="B26" s="32" t="s">
        <v>34</v>
      </c>
      <c r="C26" s="32" t="s">
        <v>35</v>
      </c>
      <c r="D26" s="32" t="s">
        <v>36</v>
      </c>
      <c r="E26" s="32" t="s">
        <v>37</v>
      </c>
      <c r="F26" s="31" t="s">
        <v>46</v>
      </c>
      <c r="G26" s="30" t="s">
        <v>47</v>
      </c>
      <c r="H26" s="51" t="s">
        <v>48</v>
      </c>
    </row>
    <row r="27" spans="1:13" ht="52.2" customHeight="1" thickBot="1" x14ac:dyDescent="0.5">
      <c r="A27" s="29">
        <v>0.75</v>
      </c>
      <c r="B27" s="28">
        <f>ROUNDDOWN(G18*A27,-3)</f>
        <v>0</v>
      </c>
      <c r="C27" s="28" t="str">
        <f>IFERROR(VLOOKUP(H15,入力規則リスト!C2:D7,2),"")</f>
        <v/>
      </c>
      <c r="D27" s="28" t="str">
        <f>IFERROR(C27-F15,"")</f>
        <v/>
      </c>
      <c r="E27" s="28">
        <f>MIN(B27,D27)</f>
        <v>0</v>
      </c>
      <c r="F27" s="27">
        <v>1</v>
      </c>
      <c r="G27" s="26">
        <f>ROUNDUP(E27*F27,-3)</f>
        <v>0</v>
      </c>
      <c r="H27" s="52"/>
    </row>
    <row r="28" spans="1:13" ht="32.4" customHeight="1" x14ac:dyDescent="0.45">
      <c r="H28" s="1" t="s">
        <v>74</v>
      </c>
    </row>
    <row r="29" spans="1:13" ht="24.6" customHeight="1" x14ac:dyDescent="0.45">
      <c r="H29" s="22" t="s">
        <v>49</v>
      </c>
    </row>
    <row r="30" spans="1:13" s="6" customFormat="1" ht="45" customHeight="1" x14ac:dyDescent="0.45">
      <c r="A30" s="5"/>
      <c r="B30" s="5"/>
      <c r="C30" s="5"/>
      <c r="D30" s="5"/>
      <c r="E30" s="5"/>
      <c r="F30" s="5"/>
      <c r="G30" s="5"/>
      <c r="H30" s="9">
        <f>G27-H27</f>
        <v>0</v>
      </c>
      <c r="I30" s="5"/>
      <c r="J30" s="5"/>
      <c r="K30" s="5"/>
      <c r="L30" s="5"/>
      <c r="M30" s="5"/>
    </row>
    <row r="31" spans="1:13" s="6" customFormat="1" ht="21.6" customHeight="1" x14ac:dyDescent="0.45">
      <c r="A31" s="55"/>
      <c r="B31" s="55"/>
      <c r="C31" s="55"/>
      <c r="D31" s="55"/>
      <c r="E31" s="55"/>
      <c r="F31" s="55"/>
      <c r="G31" s="55"/>
      <c r="H31" s="55"/>
      <c r="I31" s="55"/>
      <c r="J31" s="55"/>
      <c r="K31" s="55"/>
      <c r="L31" s="55"/>
      <c r="M31" s="55"/>
    </row>
    <row r="32" spans="1:13" s="6" customFormat="1" ht="21.6" customHeight="1" x14ac:dyDescent="0.45">
      <c r="A32" s="55"/>
      <c r="B32" s="55"/>
      <c r="C32" s="55"/>
      <c r="D32" s="55"/>
      <c r="E32" s="55"/>
      <c r="F32" s="55"/>
      <c r="G32" s="55"/>
      <c r="H32" s="55"/>
      <c r="I32" s="55"/>
      <c r="J32" s="55"/>
      <c r="K32" s="55"/>
      <c r="L32" s="55"/>
      <c r="M32" s="55"/>
    </row>
    <row r="33" spans="1:13" s="6" customFormat="1" ht="36" customHeight="1" x14ac:dyDescent="0.45">
      <c r="A33" s="55"/>
      <c r="B33" s="55"/>
      <c r="C33" s="55"/>
      <c r="D33" s="55"/>
      <c r="E33" s="55"/>
      <c r="F33" s="55"/>
      <c r="G33" s="55"/>
      <c r="H33" s="55"/>
      <c r="I33" s="55"/>
      <c r="J33" s="55"/>
      <c r="K33" s="55"/>
      <c r="L33" s="55"/>
      <c r="M33" s="55"/>
    </row>
  </sheetData>
  <mergeCells count="7">
    <mergeCell ref="H18:H23"/>
    <mergeCell ref="A2:H2"/>
    <mergeCell ref="F3:G3"/>
    <mergeCell ref="A9:G9"/>
    <mergeCell ref="D13:E13"/>
    <mergeCell ref="D14:E14"/>
    <mergeCell ref="D15:E15"/>
  </mergeCells>
  <phoneticPr fontId="1"/>
  <pageMargins left="0.7" right="0.7" top="0.75" bottom="0.75" header="0.3" footer="0.3"/>
  <pageSetup paperSize="9" scale="49" orientation="portrait" r:id="rId1"/>
  <colBreaks count="1" manualBreakCount="1">
    <brk id="12" max="26" man="1"/>
  </colBreaks>
  <extLst>
    <ext xmlns:x14="http://schemas.microsoft.com/office/spreadsheetml/2009/9/main" uri="{CCE6A557-97BC-4b89-ADB6-D9C93CAAB3DF}">
      <x14:dataValidations xmlns:xm="http://schemas.microsoft.com/office/excel/2006/main" count="3">
        <x14:dataValidation type="list" allowBlank="1" showInputMessage="1" showErrorMessage="1" xr:uid="{743B85FF-EFBC-4C0D-820D-BCA3499F3C5D}">
          <x14:formula1>
            <xm:f>入力規則リスト!$B$3:$B$14</xm:f>
          </x14:formula1>
          <xm:sqref>B18:B23</xm:sqref>
        </x14:dataValidation>
        <x14:dataValidation type="list" allowBlank="1" showInputMessage="1" showErrorMessage="1" xr:uid="{111AE081-A23D-48E7-B590-39C8DC3EDF57}">
          <x14:formula1>
            <xm:f>入力規則リスト!$C$4:$C$7</xm:f>
          </x14:formula1>
          <xm:sqref>H15</xm:sqref>
        </x14:dataValidation>
        <x14:dataValidation type="list" allowBlank="1" showInputMessage="1" showErrorMessage="1" xr:uid="{2C28B83D-C353-477D-A6D1-2413D1B421C5}">
          <x14:formula1>
            <xm:f>入力規則リスト!$F$3:$F$37</xm:f>
          </x14:formula1>
          <xm:sqref>F15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清算額調書(総表）</vt:lpstr>
      <vt:lpstr>個票1</vt:lpstr>
      <vt:lpstr>個票2</vt:lpstr>
      <vt:lpstr>個票3</vt:lpstr>
      <vt:lpstr>個票4</vt:lpstr>
      <vt:lpstr>個票5</vt:lpstr>
      <vt:lpstr>個票6</vt:lpstr>
      <vt:lpstr>個票7</vt:lpstr>
      <vt:lpstr>個票8</vt:lpstr>
      <vt:lpstr>個票9</vt:lpstr>
      <vt:lpstr>個票10</vt:lpstr>
      <vt:lpstr>入力規則リスト</vt:lpstr>
      <vt:lpstr>個票1!Print_Area</vt:lpstr>
      <vt:lpstr>個票10!Print_Area</vt:lpstr>
      <vt:lpstr>個票2!Print_Area</vt:lpstr>
      <vt:lpstr>個票3!Print_Area</vt:lpstr>
      <vt:lpstr>個票4!Print_Area</vt:lpstr>
      <vt:lpstr>個票5!Print_Area</vt:lpstr>
      <vt:lpstr>個票6!Print_Area</vt:lpstr>
      <vt:lpstr>個票7!Print_Area</vt:lpstr>
      <vt:lpstr>個票8!Print_Area</vt:lpstr>
      <vt:lpstr>個票9!Print_Area</vt:lpstr>
      <vt:lpstr>'清算額調書(総表）'!Print_Area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2024-09-26T08:07:03Z</cp:lastPrinted>
  <dcterms:created xsi:type="dcterms:W3CDTF">2024-06-18T04:26:24Z</dcterms:created>
  <dcterms:modified xsi:type="dcterms:W3CDTF">2024-09-26T08:08:10Z</dcterms:modified>
</cp:coreProperties>
</file>