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4\13050_高齢者福祉課$\02_室班フォルダ\法人支援班\600 補助金関連\603 コミュニケーションロボット導入支援事業\ホームページ更新\様式\"/>
    </mc:Choice>
  </mc:AlternateContent>
  <xr:revisionPtr revIDLastSave="0" documentId="13_ncr:1_{BDA31E4A-5FCD-4282-A1D3-6D89DC8CE126}" xr6:coauthVersionLast="47" xr6:coauthVersionMax="47" xr10:uidLastSave="{00000000-0000-0000-0000-000000000000}"/>
  <bookViews>
    <workbookView xWindow="4575" yWindow="4185" windowWidth="21600" windowHeight="11295" xr2:uid="{00000000-000D-0000-FFFF-FFFF00000000}"/>
  </bookViews>
  <sheets>
    <sheet name="別紙1" sheetId="13" r:id="rId1"/>
    <sheet name="記入例" sheetId="21" r:id="rId2"/>
    <sheet name="Sheet1" sheetId="20" r:id="rId3"/>
    <sheet name="別紙１（新）計算式入り" sheetId="14" state="hidden" r:id="rId4"/>
    <sheet name="記載例（新）" sheetId="15" state="hidden" r:id="rId5"/>
    <sheet name="リスト" sheetId="9" state="hidden" r:id="rId6"/>
  </sheets>
  <definedNames>
    <definedName name="_xlnm.Print_Area" localSheetId="4">'記載例（新）'!$A$1:$H$26</definedName>
    <definedName name="_xlnm.Print_Area" localSheetId="1">記入例!$A$1:$K$23</definedName>
    <definedName name="_xlnm.Print_Area" localSheetId="0">別紙1!$A$1:$K$23</definedName>
    <definedName name="_xlnm.Print_Area" localSheetId="3">'別紙１（新）計算式入り'!$A$1:$H$26</definedName>
    <definedName name="施設">Sheet1!$B$2:$B$13</definedName>
    <definedName name="事業所">Sheet1!$A$2:$A$8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3" l="1"/>
  <c r="I14" i="13"/>
  <c r="J18" i="21" l="1"/>
  <c r="C16" i="21"/>
  <c r="E16" i="21" s="1"/>
  <c r="I16" i="21" s="1"/>
  <c r="K16" i="21" s="1"/>
  <c r="C14" i="21"/>
  <c r="E14" i="21" s="1"/>
  <c r="I8" i="21"/>
  <c r="I8" i="13"/>
  <c r="I14" i="21" l="1"/>
  <c r="K14" i="21" s="1"/>
  <c r="K18" i="21" s="1"/>
  <c r="G14" i="21"/>
  <c r="G16" i="21"/>
  <c r="J18" i="13" l="1"/>
  <c r="C16" i="13"/>
  <c r="E16" i="13" s="1"/>
  <c r="C14" i="13"/>
  <c r="E14" i="13" s="1"/>
  <c r="K16" i="13" l="1"/>
  <c r="G16" i="13"/>
  <c r="K14" i="13"/>
  <c r="G14" i="13"/>
  <c r="E16" i="14"/>
  <c r="F16" i="14" s="1"/>
  <c r="H16" i="14" s="1"/>
  <c r="D16" i="14"/>
  <c r="K18" i="13" l="1"/>
  <c r="E15" i="14"/>
  <c r="G19" i="14" l="1"/>
  <c r="G19" i="15"/>
  <c r="D18" i="15"/>
  <c r="F18" i="15" s="1"/>
  <c r="H18" i="15" s="1"/>
  <c r="E16" i="15"/>
  <c r="D16" i="15"/>
  <c r="E15" i="15"/>
  <c r="D15" i="15"/>
  <c r="E10" i="15"/>
  <c r="E17" i="14"/>
  <c r="D17" i="14"/>
  <c r="D18" i="14"/>
  <c r="F18" i="14" s="1"/>
  <c r="H18" i="14" s="1"/>
  <c r="D15" i="14"/>
  <c r="E10" i="14"/>
  <c r="F17" i="14" l="1"/>
  <c r="H17" i="14" s="1"/>
  <c r="F16" i="15"/>
  <c r="H16" i="15" s="1"/>
  <c r="F15" i="15"/>
  <c r="H15" i="15" s="1"/>
  <c r="F15" i="14"/>
  <c r="H15" i="14" s="1"/>
  <c r="H19" i="14" l="1"/>
  <c r="H19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K1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・消費税は含めない。</t>
        </r>
        <r>
          <rPr>
            <sz val="9"/>
            <color indexed="81"/>
            <rFont val="MS P ゴシック"/>
            <family val="3"/>
            <charset val="128"/>
          </rPr>
          <t xml:space="preserve">
・１機器ごとに１行とする。
　（行が足りない場合は適宜行を追加すること。不要な行は削除して差し支えありません。）
・付属品やオプション費用が複数台で共用される場合は、１台あたりに案分する
・Ａ欄の対象経費については、補助要綱別表「補助対象経費」を参照の上記載すること。
・リース又はレンタルの場合、Ａ欄には初期費用＋当該年度（３月末まで）のレンタル・リース料総額を記入する。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K11" authorId="0" shapeId="0" xr:uid="{68493C34-11FA-4E73-AC72-A546EABB0838}">
      <text>
        <r>
          <rPr>
            <b/>
            <sz val="9"/>
            <color indexed="81"/>
            <rFont val="MS P ゴシック"/>
            <family val="3"/>
            <charset val="128"/>
          </rPr>
          <t>・消費税は含めない。</t>
        </r>
        <r>
          <rPr>
            <sz val="9"/>
            <color indexed="81"/>
            <rFont val="MS P ゴシック"/>
            <family val="3"/>
            <charset val="128"/>
          </rPr>
          <t xml:space="preserve">
・１機器ごとに１行とする。
　（行が足りない場合は適宜行を追加すること。不要な行は削除して差し支えありません。）
・付属品やオプション費用が複数台で共用される場合は、１台あたりに案分する
・Ａ欄の対象経費については、補助要綱別表「補助対象経費」を参照の上記載すること。
・リース又はレンタルの場合、Ａ欄には初期費用＋当該年度（３月末まで）のレンタル・リース料総額を記入する。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A7" authorId="0" shapeId="0" xr:uid="{00000000-0006-0000-0100-000001000000}">
      <text>
        <r>
          <rPr>
            <b/>
            <sz val="12"/>
            <color indexed="81"/>
            <rFont val="MS P ゴシック"/>
            <family val="3"/>
            <charset val="128"/>
          </rPr>
          <t>※黄色いセルについて、選択または記入してください。その他の箇所は自動計算式が入っていますので、変更しないでください。</t>
        </r>
      </text>
    </comment>
    <comment ref="H12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・消費税は含めない。</t>
        </r>
        <r>
          <rPr>
            <sz val="9"/>
            <color indexed="81"/>
            <rFont val="MS P ゴシック"/>
            <family val="3"/>
            <charset val="128"/>
          </rPr>
          <t xml:space="preserve">
・１機器ごとに１行とする。
　（機器を複数種類申請する場合は適宜行を追加すること。不要な行は削除して差し支えありません。）
・付属品が複数台で共用される場合は１台あたりに案分する（手引き参照）
・Ｄ欄の対象経費については、補助要綱別表「補助対象経費」を参照の上記載すること。
・リース又はレンタルの場合、Ｄ欄には初期費用＋当該年度（３月末まで）のレンタル・リース料総額を記入する。</t>
        </r>
      </text>
    </comment>
    <comment ref="A18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・「見守り機器の導入に伴う通信環境整備」を申請する場合には、
　こちらの行に記入。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H12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・消費税は含めない。</t>
        </r>
        <r>
          <rPr>
            <sz val="9"/>
            <color indexed="81"/>
            <rFont val="MS P ゴシック"/>
            <family val="3"/>
            <charset val="128"/>
          </rPr>
          <t xml:space="preserve">
・１機器ごとに１行とする。
　（機器を複数種類申請する場合は適宜行を追加すること。不要な行は削除して差し支えありません。）
・付属品が複数台で共用される場合は１台あたりに案分する（手引き参照）
・Ｄ欄の対象経費については、補助要綱別表「補助対象経費」を参照の上記載すること。
・リース又はレンタルの場合、Ｄ欄には初期費用＋当該年度（３月末まで）のレンタル・リース料総額を記入する。</t>
        </r>
      </text>
    </comment>
  </commentList>
</comments>
</file>

<file path=xl/sharedStrings.xml><?xml version="1.0" encoding="utf-8"?>
<sst xmlns="http://schemas.openxmlformats.org/spreadsheetml/2006/main" count="249" uniqueCount="131">
  <si>
    <t>利用定員</t>
    <rPh sb="0" eb="2">
      <t>リヨウ</t>
    </rPh>
    <rPh sb="2" eb="4">
      <t>テイイン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</si>
  <si>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</si>
  <si>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</si>
  <si>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</si>
  <si>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</si>
  <si>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</si>
  <si>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</si>
  <si>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</si>
  <si>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</si>
  <si>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（人）</t>
    <rPh sb="1" eb="2">
      <t>ニン</t>
    </rPh>
    <phoneticPr fontId="1"/>
  </si>
  <si>
    <t>（台）</t>
    <rPh sb="1" eb="2">
      <t>ダイ</t>
    </rPh>
    <phoneticPr fontId="1"/>
  </si>
  <si>
    <t>（円）</t>
    <rPh sb="1" eb="2">
      <t>エン</t>
    </rPh>
    <phoneticPr fontId="1"/>
  </si>
  <si>
    <t>（別紙１）</t>
    <rPh sb="1" eb="3">
      <t>ベッシ</t>
    </rPh>
    <phoneticPr fontId="1"/>
  </si>
  <si>
    <t>合計</t>
    <rPh sb="0" eb="2">
      <t>ゴウケイ</t>
    </rPh>
    <phoneticPr fontId="1"/>
  </si>
  <si>
    <t>補助所要額
（Ｇ×Ｈ）</t>
    <rPh sb="0" eb="2">
      <t>ホジョ</t>
    </rPh>
    <rPh sb="2" eb="4">
      <t>ショヨウ</t>
    </rPh>
    <rPh sb="4" eb="5">
      <t>ガク</t>
    </rPh>
    <phoneticPr fontId="1"/>
  </si>
  <si>
    <t>Ｉ</t>
    <phoneticPr fontId="1"/>
  </si>
  <si>
    <t>法人名</t>
    <rPh sb="0" eb="2">
      <t>ホウジン</t>
    </rPh>
    <rPh sb="2" eb="3">
      <t>メイ</t>
    </rPh>
    <phoneticPr fontId="1"/>
  </si>
  <si>
    <t>導入事業所名</t>
    <rPh sb="0" eb="2">
      <t>ドウニュウ</t>
    </rPh>
    <rPh sb="2" eb="5">
      <t>ジギョウショ</t>
    </rPh>
    <rPh sb="5" eb="6">
      <t>メイ</t>
    </rPh>
    <phoneticPr fontId="1"/>
  </si>
  <si>
    <t>特別養護老人ホーム</t>
    <rPh sb="0" eb="9">
      <t>トクヨウ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</si>
  <si>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</si>
  <si>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認知症グループホーム</t>
    <rPh sb="0" eb="3">
      <t>ニンチショウ</t>
    </rPh>
    <phoneticPr fontId="1"/>
  </si>
  <si>
    <t>サービスの種別
（リストから選択）</t>
    <rPh sb="5" eb="7">
      <t>シュベツ</t>
    </rPh>
    <rPh sb="14" eb="16">
      <t>センタク</t>
    </rPh>
    <phoneticPr fontId="1"/>
  </si>
  <si>
    <t>種別</t>
    <rPh sb="0" eb="2">
      <t>シュベツ</t>
    </rPh>
    <phoneticPr fontId="1"/>
  </si>
  <si>
    <t>サービスの種別</t>
    <rPh sb="5" eb="7">
      <t>シュベツ</t>
    </rPh>
    <phoneticPr fontId="1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</si>
  <si>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1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</si>
  <si>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ジギョウ</t>
    </rPh>
    <rPh sb="13" eb="14">
      <t>ショ</t>
    </rPh>
    <phoneticPr fontId="1"/>
  </si>
  <si>
    <t>特定施設（介護付き有料老人ホーム）</t>
    <rPh sb="0" eb="2">
      <t>トクテイ</t>
    </rPh>
    <rPh sb="2" eb="4">
      <t>シセツ</t>
    </rPh>
    <rPh sb="5" eb="7">
      <t>カイゴ</t>
    </rPh>
    <rPh sb="7" eb="8">
      <t>ツ</t>
    </rPh>
    <rPh sb="9" eb="16">
      <t>ユウリョウ</t>
    </rPh>
    <phoneticPr fontId="1"/>
  </si>
  <si>
    <t>養護老人ホーム</t>
    <rPh sb="0" eb="7">
      <t>ヨウゴ</t>
    </rPh>
    <phoneticPr fontId="1"/>
  </si>
  <si>
    <t>軽費老人ホーム</t>
    <rPh sb="0" eb="7">
      <t>ケイヒ</t>
    </rPh>
    <phoneticPr fontId="1"/>
  </si>
  <si>
    <t>施設系サービス</t>
    <rPh sb="0" eb="2">
      <t>シセツ</t>
    </rPh>
    <rPh sb="2" eb="3">
      <t>ケイ</t>
    </rPh>
    <phoneticPr fontId="1"/>
  </si>
  <si>
    <t>居宅系サービス</t>
    <rPh sb="0" eb="2">
      <t>キョタク</t>
    </rPh>
    <rPh sb="2" eb="3">
      <t>ケイ</t>
    </rPh>
    <phoneticPr fontId="1"/>
  </si>
  <si>
    <t>ロボットの種別
（リストから選択）</t>
    <rPh sb="5" eb="7">
      <t>シュベツ</t>
    </rPh>
    <rPh sb="14" eb="16">
      <t>センタク</t>
    </rPh>
    <phoneticPr fontId="1"/>
  </si>
  <si>
    <t>ロボットの種別</t>
    <rPh sb="5" eb="7">
      <t>シュベツ</t>
    </rPh>
    <phoneticPr fontId="1"/>
  </si>
  <si>
    <t>移乗介護</t>
    <rPh sb="0" eb="2">
      <t>イジョウ</t>
    </rPh>
    <rPh sb="2" eb="4">
      <t>カイゴ</t>
    </rPh>
    <phoneticPr fontId="1"/>
  </si>
  <si>
    <t>見守り</t>
    <rPh sb="0" eb="2">
      <t>ミマモ</t>
    </rPh>
    <phoneticPr fontId="1"/>
  </si>
  <si>
    <t>移動支援</t>
    <rPh sb="0" eb="2">
      <t>イドウ</t>
    </rPh>
    <rPh sb="2" eb="4">
      <t>シエン</t>
    </rPh>
    <phoneticPr fontId="1"/>
  </si>
  <si>
    <t>排泄支援</t>
    <rPh sb="0" eb="2">
      <t>ハイセツ</t>
    </rPh>
    <rPh sb="2" eb="4">
      <t>シエン</t>
    </rPh>
    <phoneticPr fontId="1"/>
  </si>
  <si>
    <t>コミュニケーション</t>
    <phoneticPr fontId="1"/>
  </si>
  <si>
    <t>入浴支援</t>
    <rPh sb="0" eb="2">
      <t>ニュウヨク</t>
    </rPh>
    <rPh sb="2" eb="4">
      <t>シエン</t>
    </rPh>
    <phoneticPr fontId="1"/>
  </si>
  <si>
    <t>介護業務支援</t>
    <rPh sb="0" eb="2">
      <t>カイゴ</t>
    </rPh>
    <rPh sb="2" eb="4">
      <t>ギョウム</t>
    </rPh>
    <rPh sb="4" eb="6">
      <t>シエン</t>
    </rPh>
    <phoneticPr fontId="1"/>
  </si>
  <si>
    <t>※①補助金交付申請時に提出</t>
    <rPh sb="2" eb="5">
      <t>ホジョキン</t>
    </rPh>
    <rPh sb="5" eb="7">
      <t>コウフ</t>
    </rPh>
    <rPh sb="7" eb="10">
      <t>シンセイジ</t>
    </rPh>
    <rPh sb="11" eb="13">
      <t>テイシュツ</t>
    </rPh>
    <phoneticPr fontId="1"/>
  </si>
  <si>
    <t>老人デイサービス事業（通所介護等）</t>
    <rPh sb="0" eb="2">
      <t>ロウジン</t>
    </rPh>
    <rPh sb="8" eb="10">
      <t>ジギョウ</t>
    </rPh>
    <rPh sb="11" eb="13">
      <t>ツウショ</t>
    </rPh>
    <rPh sb="13" eb="16">
      <t>カイゴナド</t>
    </rPh>
    <phoneticPr fontId="1"/>
  </si>
  <si>
    <t>老人居宅介護等事業（訪問介護等）</t>
    <rPh sb="10" eb="12">
      <t>ホウモン</t>
    </rPh>
    <rPh sb="12" eb="15">
      <t>カイゴナド</t>
    </rPh>
    <phoneticPr fontId="1"/>
  </si>
  <si>
    <t>その他</t>
    <rPh sb="2" eb="3">
      <t>タ</t>
    </rPh>
    <phoneticPr fontId="1"/>
  </si>
  <si>
    <t>施設の種別
（リストから選択）</t>
    <rPh sb="0" eb="2">
      <t>シセツ</t>
    </rPh>
    <rPh sb="3" eb="5">
      <t>シュベツ</t>
    </rPh>
    <rPh sb="12" eb="14">
      <t>センタク</t>
    </rPh>
    <phoneticPr fontId="1"/>
  </si>
  <si>
    <t>台数
（Ｃ≧Ｈ）
※（注４）</t>
    <rPh sb="0" eb="2">
      <t>ダイスウ</t>
    </rPh>
    <rPh sb="11" eb="12">
      <t>チュウ</t>
    </rPh>
    <phoneticPr fontId="1"/>
  </si>
  <si>
    <t>一式</t>
    <rPh sb="0" eb="2">
      <t>イッシキ</t>
    </rPh>
    <phoneticPr fontId="3"/>
  </si>
  <si>
    <t>　　 　５「見守り機器の導入に伴う通信環境整備」の申請については、見守りロボットと併せて申請する場合にのみ可能とする。</t>
    <rPh sb="25" eb="27">
      <t>シンセイ</t>
    </rPh>
    <rPh sb="33" eb="35">
      <t>ミマモ</t>
    </rPh>
    <rPh sb="41" eb="42">
      <t>アワ</t>
    </rPh>
    <rPh sb="44" eb="46">
      <t>シンセイ</t>
    </rPh>
    <rPh sb="48" eb="50">
      <t>バアイ</t>
    </rPh>
    <rPh sb="53" eb="55">
      <t>カノウ</t>
    </rPh>
    <phoneticPr fontId="3"/>
  </si>
  <si>
    <t>補助対象
台数割合</t>
    <rPh sb="0" eb="2">
      <t>ホジョ</t>
    </rPh>
    <rPh sb="2" eb="4">
      <t>タイショウ</t>
    </rPh>
    <rPh sb="5" eb="7">
      <t>ダイスウ</t>
    </rPh>
    <rPh sb="7" eb="9">
      <t>ワリアイ</t>
    </rPh>
    <phoneticPr fontId="1"/>
  </si>
  <si>
    <t>　　　 ３ Ｆ欄は、「移乗介護」及び「入浴支援」については1,000,000円、それ以外は300,000円とする。　</t>
    <phoneticPr fontId="3"/>
  </si>
  <si>
    <t>見守り機器の導入に伴う通信環境整備※（注５）</t>
    <rPh sb="19" eb="20">
      <t>チュウ</t>
    </rPh>
    <phoneticPr fontId="3"/>
  </si>
  <si>
    <t>補助対象
限度台数
（Ａ×Ｂ）
※（注１）</t>
    <rPh sb="0" eb="2">
      <t>ホジョ</t>
    </rPh>
    <rPh sb="2" eb="4">
      <t>タイショウ</t>
    </rPh>
    <rPh sb="5" eb="7">
      <t>ゲンド</t>
    </rPh>
    <rPh sb="7" eb="9">
      <t>ダイスウ</t>
    </rPh>
    <rPh sb="18" eb="19">
      <t>チュウ</t>
    </rPh>
    <phoneticPr fontId="1"/>
  </si>
  <si>
    <r>
      <t xml:space="preserve">ロボットの製品名
</t>
    </r>
    <r>
      <rPr>
        <sz val="10"/>
        <rFont val="ＭＳ Ｐゴシック"/>
        <family val="3"/>
        <charset val="128"/>
        <scheme val="minor"/>
      </rPr>
      <t>（または見守り機器の導入に伴う通信環境整備の内容）</t>
    </r>
    <rPh sb="5" eb="8">
      <t>セイヒンメイ</t>
    </rPh>
    <rPh sb="31" eb="33">
      <t>ナイヨウ</t>
    </rPh>
    <phoneticPr fontId="1"/>
  </si>
  <si>
    <t>1機器（一式）あたりの
対象経費合計額
（税抜き）</t>
    <rPh sb="1" eb="3">
      <t>キキ</t>
    </rPh>
    <rPh sb="4" eb="6">
      <t>イッシキ</t>
    </rPh>
    <rPh sb="12" eb="14">
      <t>タイショウ</t>
    </rPh>
    <rPh sb="14" eb="16">
      <t>ケイヒ</t>
    </rPh>
    <rPh sb="16" eb="18">
      <t>ゴウケイ</t>
    </rPh>
    <rPh sb="18" eb="19">
      <t>ガク</t>
    </rPh>
    <rPh sb="21" eb="22">
      <t>ゼイ</t>
    </rPh>
    <rPh sb="22" eb="23">
      <t>ヌ</t>
    </rPh>
    <phoneticPr fontId="1"/>
  </si>
  <si>
    <t>Ｄ×1/2
（千円未満
切捨て）
※（注２）</t>
    <rPh sb="7" eb="9">
      <t>センエン</t>
    </rPh>
    <rPh sb="9" eb="11">
      <t>ミマン</t>
    </rPh>
    <rPh sb="12" eb="14">
      <t>キリス</t>
    </rPh>
    <rPh sb="19" eb="20">
      <t>チュウ</t>
    </rPh>
    <phoneticPr fontId="1"/>
  </si>
  <si>
    <t>1機器（一式）あたりの
補助限度額
※（注３）</t>
    <rPh sb="1" eb="3">
      <t>キキ</t>
    </rPh>
    <rPh sb="4" eb="6">
      <t>イッシキ</t>
    </rPh>
    <rPh sb="12" eb="14">
      <t>ホジョ</t>
    </rPh>
    <rPh sb="14" eb="16">
      <t>ゲンド</t>
    </rPh>
    <rPh sb="16" eb="17">
      <t>ガク</t>
    </rPh>
    <rPh sb="20" eb="21">
      <t>チュウ</t>
    </rPh>
    <phoneticPr fontId="1"/>
  </si>
  <si>
    <t>1機器（一式）あたりの
補助基本額
（Ｅ又はＦのいずれか低い額）</t>
    <rPh sb="1" eb="3">
      <t>キキ</t>
    </rPh>
    <rPh sb="4" eb="6">
      <t>イッシキ</t>
    </rPh>
    <rPh sb="12" eb="14">
      <t>ホジョ</t>
    </rPh>
    <rPh sb="14" eb="16">
      <t>キホン</t>
    </rPh>
    <rPh sb="16" eb="17">
      <t>ガク</t>
    </rPh>
    <rPh sb="20" eb="21">
      <t>マタ</t>
    </rPh>
    <rPh sb="28" eb="29">
      <t>ヒク</t>
    </rPh>
    <rPh sb="30" eb="31">
      <t>ガク</t>
    </rPh>
    <phoneticPr fontId="1"/>
  </si>
  <si>
    <t>　(注) １ Ｃ欄は、１台未満を切り上げる。</t>
    <rPh sb="2" eb="3">
      <t>チュウ</t>
    </rPh>
    <phoneticPr fontId="3"/>
  </si>
  <si>
    <t>　　　 ２ Ｅ欄に千円未満の端数が生じた場合は切り捨てること。</t>
    <phoneticPr fontId="3"/>
  </si>
  <si>
    <t>　　　 ４ Ｈ欄の合計は、Ｃ欄以下になるようにすること（「見守り機器の導入に伴う通信環境整備」は台数にカウントしない）。　</t>
    <rPh sb="7" eb="8">
      <t>ラン</t>
    </rPh>
    <rPh sb="9" eb="11">
      <t>ゴウケイ</t>
    </rPh>
    <rPh sb="14" eb="15">
      <t>ラン</t>
    </rPh>
    <rPh sb="15" eb="17">
      <t>イカ</t>
    </rPh>
    <rPh sb="29" eb="31">
      <t>ミマモ</t>
    </rPh>
    <rPh sb="32" eb="34">
      <t>キキ</t>
    </rPh>
    <rPh sb="35" eb="37">
      <t>ドウニュウ</t>
    </rPh>
    <rPh sb="38" eb="39">
      <t>トモナ</t>
    </rPh>
    <rPh sb="40" eb="42">
      <t>ツウシン</t>
    </rPh>
    <rPh sb="42" eb="44">
      <t>カンキョウ</t>
    </rPh>
    <rPh sb="44" eb="46">
      <t>セイビ</t>
    </rPh>
    <rPh sb="48" eb="50">
      <t>ダイスウ</t>
    </rPh>
    <phoneticPr fontId="3"/>
  </si>
  <si>
    <t>社会福祉法人　ちばけん会</t>
    <phoneticPr fontId="1"/>
  </si>
  <si>
    <t>特別養護老人ホーム　ちば苑</t>
    <phoneticPr fontId="1"/>
  </si>
  <si>
    <t>センサーマットCHIBA2020</t>
    <phoneticPr fontId="1"/>
  </si>
  <si>
    <t>移乗介護ロボchi-ba</t>
    <rPh sb="0" eb="2">
      <t>イジョウ</t>
    </rPh>
    <rPh sb="2" eb="4">
      <t>カイゴ</t>
    </rPh>
    <phoneticPr fontId="1"/>
  </si>
  <si>
    <t>ＷｉＦｉルーターの設置
（商品名：○△□）</t>
    <rPh sb="9" eb="11">
      <t>セッチ</t>
    </rPh>
    <rPh sb="13" eb="16">
      <t>ショウヒンメイ</t>
    </rPh>
    <phoneticPr fontId="1"/>
  </si>
  <si>
    <t>令和　年度千葉県介護ロボット導入支援事業　補助金所要額調書</t>
    <rPh sb="0" eb="2">
      <t>レイワ</t>
    </rPh>
    <rPh sb="3" eb="5">
      <t>ネンド</t>
    </rPh>
    <rPh sb="5" eb="8">
      <t>チバケン</t>
    </rPh>
    <rPh sb="8" eb="10">
      <t>カイゴ</t>
    </rPh>
    <rPh sb="14" eb="16">
      <t>ドウニュウ</t>
    </rPh>
    <rPh sb="16" eb="18">
      <t>シエン</t>
    </rPh>
    <rPh sb="18" eb="20">
      <t>ジギョウ</t>
    </rPh>
    <rPh sb="21" eb="24">
      <t>ホジョキン</t>
    </rPh>
    <rPh sb="24" eb="26">
      <t>ショヨウ</t>
    </rPh>
    <rPh sb="26" eb="27">
      <t>ガク</t>
    </rPh>
    <rPh sb="27" eb="29">
      <t>チョウショ</t>
    </rPh>
    <phoneticPr fontId="1"/>
  </si>
  <si>
    <t>令和３年度千葉県介護ロボット導入支援事業　補助金所要額調書</t>
    <rPh sb="0" eb="2">
      <t>レイワ</t>
    </rPh>
    <rPh sb="3" eb="5">
      <t>ネンド</t>
    </rPh>
    <rPh sb="5" eb="8">
      <t>チバケン</t>
    </rPh>
    <rPh sb="8" eb="10">
      <t>カイゴ</t>
    </rPh>
    <rPh sb="14" eb="16">
      <t>ドウニュウ</t>
    </rPh>
    <rPh sb="16" eb="18">
      <t>シエン</t>
    </rPh>
    <rPh sb="18" eb="20">
      <t>ジギョウ</t>
    </rPh>
    <rPh sb="21" eb="24">
      <t>ホジョキン</t>
    </rPh>
    <rPh sb="24" eb="26">
      <t>ショヨウ</t>
    </rPh>
    <rPh sb="26" eb="27">
      <t>ガク</t>
    </rPh>
    <rPh sb="27" eb="29">
      <t>チョウショ</t>
    </rPh>
    <phoneticPr fontId="1"/>
  </si>
  <si>
    <t>A</t>
    <phoneticPr fontId="3"/>
  </si>
  <si>
    <t>C</t>
    <phoneticPr fontId="3"/>
  </si>
  <si>
    <t>D</t>
    <phoneticPr fontId="3"/>
  </si>
  <si>
    <t>E</t>
    <phoneticPr fontId="3"/>
  </si>
  <si>
    <t>1機器（一式）あたりの
補助限度額</t>
    <rPh sb="1" eb="3">
      <t>キキ</t>
    </rPh>
    <rPh sb="4" eb="6">
      <t>イッシキ</t>
    </rPh>
    <rPh sb="12" eb="14">
      <t>ホジョ</t>
    </rPh>
    <rPh sb="14" eb="16">
      <t>ゲンド</t>
    </rPh>
    <rPh sb="16" eb="17">
      <t>ガク</t>
    </rPh>
    <phoneticPr fontId="1"/>
  </si>
  <si>
    <r>
      <t xml:space="preserve">コミュニケーションロボットの製品名
</t>
    </r>
    <r>
      <rPr>
        <sz val="10"/>
        <color theme="1"/>
        <rFont val="ＭＳ Ｐゴシック"/>
        <family val="3"/>
        <charset val="128"/>
        <scheme val="minor"/>
      </rPr>
      <t>（または当該機器に係る保守・サポート費、導入設定費、セキュリティ対策費等の内容）</t>
    </r>
    <rPh sb="14" eb="17">
      <t>セイヒンメイ</t>
    </rPh>
    <rPh sb="22" eb="24">
      <t>トウガイ</t>
    </rPh>
    <rPh sb="27" eb="28">
      <t>カカ</t>
    </rPh>
    <rPh sb="29" eb="31">
      <t>ホシュ</t>
    </rPh>
    <rPh sb="36" eb="37">
      <t>ヒ</t>
    </rPh>
    <rPh sb="38" eb="43">
      <t>ドウニュウセッテイヒ</t>
    </rPh>
    <rPh sb="50" eb="53">
      <t>タイサクヒ</t>
    </rPh>
    <rPh sb="53" eb="54">
      <t>トウ</t>
    </rPh>
    <rPh sb="55" eb="57">
      <t>ナイヨウ</t>
    </rPh>
    <phoneticPr fontId="1"/>
  </si>
  <si>
    <t>合計</t>
    <rPh sb="0" eb="2">
      <t>ゴウケイ</t>
    </rPh>
    <phoneticPr fontId="3"/>
  </si>
  <si>
    <t>補助割合</t>
    <rPh sb="0" eb="2">
      <t>ホジョ</t>
    </rPh>
    <rPh sb="2" eb="4">
      <t>ワリアイ</t>
    </rPh>
    <phoneticPr fontId="3"/>
  </si>
  <si>
    <t>５分の４</t>
    <rPh sb="1" eb="2">
      <t>ブン</t>
    </rPh>
    <phoneticPr fontId="3"/>
  </si>
  <si>
    <t>　(注) １ 千円未満の端数が生じた場合は切り捨てること。</t>
    <rPh sb="2" eb="3">
      <t>チュウ</t>
    </rPh>
    <rPh sb="7" eb="11">
      <t>センエンミマン</t>
    </rPh>
    <rPh sb="12" eb="14">
      <t>ハスウ</t>
    </rPh>
    <rPh sb="15" eb="16">
      <t>ショウ</t>
    </rPh>
    <rPh sb="18" eb="20">
      <t>バアイ</t>
    </rPh>
    <rPh sb="21" eb="22">
      <t>キ</t>
    </rPh>
    <rPh sb="23" eb="24">
      <t>ス</t>
    </rPh>
    <phoneticPr fontId="3"/>
  </si>
  <si>
    <t>B</t>
    <phoneticPr fontId="3"/>
  </si>
  <si>
    <t>H</t>
    <phoneticPr fontId="3"/>
  </si>
  <si>
    <t>コミュニケーションロボットα</t>
    <phoneticPr fontId="1"/>
  </si>
  <si>
    <t>保守・サポート費</t>
    <rPh sb="0" eb="2">
      <t>ホシュ</t>
    </rPh>
    <rPh sb="7" eb="8">
      <t>ヒ</t>
    </rPh>
    <phoneticPr fontId="1"/>
  </si>
  <si>
    <t>導入設定費</t>
    <rPh sb="0" eb="5">
      <t>ドウニュウセッテイヒ</t>
    </rPh>
    <phoneticPr fontId="1"/>
  </si>
  <si>
    <t>コミュニケーションロボットβ（リース○か月分）</t>
    <rPh sb="20" eb="22">
      <t>ゲツブン</t>
    </rPh>
    <phoneticPr fontId="1"/>
  </si>
  <si>
    <t>※②補助金実績報告時に提出</t>
    <rPh sb="2" eb="5">
      <t>ホジョキン</t>
    </rPh>
    <rPh sb="5" eb="7">
      <t>ジッセキ</t>
    </rPh>
    <rPh sb="7" eb="9">
      <t>ホウコク</t>
    </rPh>
    <rPh sb="9" eb="10">
      <t>ジ</t>
    </rPh>
    <rPh sb="11" eb="13">
      <t>テイシュツ</t>
    </rPh>
    <phoneticPr fontId="1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</si>
  <si>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1"/>
  </si>
  <si>
    <t>補助対象経費（税抜き）</t>
    <rPh sb="0" eb="4">
      <t>ホジョタイショウ</t>
    </rPh>
    <rPh sb="4" eb="6">
      <t>ケイヒ</t>
    </rPh>
    <rPh sb="7" eb="8">
      <t>ゼイ</t>
    </rPh>
    <rPh sb="8" eb="9">
      <t>ヌ</t>
    </rPh>
    <phoneticPr fontId="1"/>
  </si>
  <si>
    <t>１台あたりの補助対象経費合計（税抜き）</t>
    <rPh sb="1" eb="2">
      <t>ダイ</t>
    </rPh>
    <rPh sb="6" eb="12">
      <t>ホジョタイショウケイヒ</t>
    </rPh>
    <rPh sb="12" eb="14">
      <t>ゴウケイ</t>
    </rPh>
    <rPh sb="15" eb="16">
      <t>ゼイ</t>
    </rPh>
    <rPh sb="16" eb="17">
      <t>ヌ</t>
    </rPh>
    <phoneticPr fontId="3"/>
  </si>
  <si>
    <t>補助対象経費×補助割合
（B×C）
※（注１）</t>
    <rPh sb="0" eb="6">
      <t>ホジョタイショウケイヒ</t>
    </rPh>
    <rPh sb="7" eb="9">
      <t>ホジョ</t>
    </rPh>
    <rPh sb="9" eb="11">
      <t>ワリアイ</t>
    </rPh>
    <rPh sb="20" eb="21">
      <t>チュウ</t>
    </rPh>
    <phoneticPr fontId="3"/>
  </si>
  <si>
    <t>（台）</t>
    <rPh sb="1" eb="2">
      <t>ダイ</t>
    </rPh>
    <phoneticPr fontId="3"/>
  </si>
  <si>
    <t>（円）</t>
    <rPh sb="1" eb="2">
      <t>エン</t>
    </rPh>
    <phoneticPr fontId="3"/>
  </si>
  <si>
    <t>F</t>
    <phoneticPr fontId="3"/>
  </si>
  <si>
    <t>G</t>
    <phoneticPr fontId="3"/>
  </si>
  <si>
    <t>I</t>
    <phoneticPr fontId="3"/>
  </si>
  <si>
    <t>J</t>
    <phoneticPr fontId="3"/>
  </si>
  <si>
    <t>補助所要額
（D又はEのいずれか低い額）</t>
    <rPh sb="0" eb="5">
      <t>ホジョショヨウガク</t>
    </rPh>
    <rPh sb="8" eb="9">
      <t>マタ</t>
    </rPh>
    <rPh sb="16" eb="17">
      <t>ヒク</t>
    </rPh>
    <rPh sb="18" eb="19">
      <t>ガク</t>
    </rPh>
    <phoneticPr fontId="3"/>
  </si>
  <si>
    <t>実績報告額
（F×G）</t>
    <rPh sb="0" eb="5">
      <t>ジッセキホウコクガク</t>
    </rPh>
    <phoneticPr fontId="1"/>
  </si>
  <si>
    <t>差引額
（HーI）</t>
    <rPh sb="0" eb="3">
      <t>サシヒキガク</t>
    </rPh>
    <phoneticPr fontId="1"/>
  </si>
  <si>
    <t>台数
※（注２）</t>
    <rPh sb="0" eb="2">
      <t>ダイスウ</t>
    </rPh>
    <rPh sb="5" eb="6">
      <t>チュウ</t>
    </rPh>
    <phoneticPr fontId="3"/>
  </si>
  <si>
    <t>　　　 ２ 事業所・施設の別や利用者数で上限台数が変動するため、補助要綱別表「補助限度台数」を参照の上記載すること。</t>
    <rPh sb="6" eb="9">
      <t>ジギョウショ</t>
    </rPh>
    <rPh sb="10" eb="12">
      <t>シセツ</t>
    </rPh>
    <rPh sb="13" eb="14">
      <t>ベツ</t>
    </rPh>
    <rPh sb="15" eb="19">
      <t>リヨウシャスウ</t>
    </rPh>
    <rPh sb="20" eb="22">
      <t>ジョウゲン</t>
    </rPh>
    <rPh sb="22" eb="24">
      <t>ダイスウ</t>
    </rPh>
    <rPh sb="25" eb="27">
      <t>ヘンドウ</t>
    </rPh>
    <rPh sb="32" eb="36">
      <t>ホジョヨウコウ</t>
    </rPh>
    <rPh sb="36" eb="38">
      <t>ベッピョウ</t>
    </rPh>
    <rPh sb="39" eb="45">
      <t>ホジョゲンドダイスウ</t>
    </rPh>
    <rPh sb="47" eb="49">
      <t>サンショウ</t>
    </rPh>
    <rPh sb="50" eb="51">
      <t>ウエ</t>
    </rPh>
    <rPh sb="51" eb="53">
      <t>キサイ</t>
    </rPh>
    <phoneticPr fontId="3"/>
  </si>
  <si>
    <t>令和５年度千葉県コミュニケーションロボット導入支援事業　補助金精算額調書</t>
    <rPh sb="0" eb="2">
      <t>レイワ</t>
    </rPh>
    <rPh sb="3" eb="5">
      <t>ネンド</t>
    </rPh>
    <rPh sb="5" eb="8">
      <t>チバケン</t>
    </rPh>
    <rPh sb="21" eb="23">
      <t>ドウニュウ</t>
    </rPh>
    <rPh sb="23" eb="25">
      <t>シエン</t>
    </rPh>
    <rPh sb="25" eb="27">
      <t>ジギョウ</t>
    </rPh>
    <rPh sb="28" eb="31">
      <t>ホジョキン</t>
    </rPh>
    <rPh sb="31" eb="33">
      <t>セイサン</t>
    </rPh>
    <rPh sb="33" eb="34">
      <t>ガク</t>
    </rPh>
    <rPh sb="34" eb="36">
      <t>チョウショ</t>
    </rPh>
    <phoneticPr fontId="1"/>
  </si>
  <si>
    <t>事業所</t>
    <rPh sb="0" eb="3">
      <t>ジギョウショ</t>
    </rPh>
    <phoneticPr fontId="1"/>
  </si>
  <si>
    <t>施設</t>
    <rPh sb="0" eb="2">
      <t>シセツ</t>
    </rPh>
    <phoneticPr fontId="1"/>
  </si>
  <si>
    <t>利用者数</t>
    <rPh sb="0" eb="4">
      <t>リヨウシャスウ</t>
    </rPh>
    <phoneticPr fontId="1"/>
  </si>
  <si>
    <t>通所介護事業所</t>
  </si>
  <si>
    <t>短期入所生活介護事業所</t>
  </si>
  <si>
    <t>２０名以下</t>
    <rPh sb="2" eb="5">
      <t>メイイカ</t>
    </rPh>
    <phoneticPr fontId="1"/>
  </si>
  <si>
    <t>地域密着型通所介護事業所</t>
  </si>
  <si>
    <t>短期入所療養介護事業所</t>
    <phoneticPr fontId="1"/>
  </si>
  <si>
    <t>２１名以上４０名以下</t>
    <rPh sb="2" eb="5">
      <t>メイイジョウ</t>
    </rPh>
    <rPh sb="7" eb="10">
      <t>メイイカ</t>
    </rPh>
    <phoneticPr fontId="1"/>
  </si>
  <si>
    <t>介護老人福祉施設</t>
  </si>
  <si>
    <t>４１名以上６０名以下</t>
    <rPh sb="2" eb="5">
      <t>メイイジョウ</t>
    </rPh>
    <rPh sb="7" eb="10">
      <t>メイイカ</t>
    </rPh>
    <phoneticPr fontId="1"/>
  </si>
  <si>
    <t>認知症対応型通所介護事業所</t>
  </si>
  <si>
    <t>地域密着型介護老人福祉施設</t>
  </si>
  <si>
    <t>６１名以上８０名以下</t>
    <rPh sb="2" eb="5">
      <t>メイイジョウ</t>
    </rPh>
    <rPh sb="7" eb="10">
      <t>メイイカ</t>
    </rPh>
    <phoneticPr fontId="1"/>
  </si>
  <si>
    <t>通所リハビリテーション事業所</t>
    <phoneticPr fontId="1"/>
  </si>
  <si>
    <t>介護老人保健施設</t>
    <phoneticPr fontId="1"/>
  </si>
  <si>
    <t>８１名以上</t>
    <rPh sb="2" eb="5">
      <t>メイイジョウ</t>
    </rPh>
    <phoneticPr fontId="1"/>
  </si>
  <si>
    <t>小規模多機能型居宅介護事業所（通い・宿泊サービスに限る。）</t>
  </si>
  <si>
    <t>介護医療院</t>
  </si>
  <si>
    <t>看護小規模多機能型居宅介護事業所（通い・宿泊サービスに限る。）</t>
  </si>
  <si>
    <t>介護療養型医療施設</t>
  </si>
  <si>
    <t>認知症対応型共同生活介護事業所</t>
    <phoneticPr fontId="1"/>
  </si>
  <si>
    <t>養護老人ホーム</t>
    <phoneticPr fontId="1"/>
  </si>
  <si>
    <t>軽費老人ホーム</t>
    <phoneticPr fontId="1"/>
  </si>
  <si>
    <t>有料老人ホーム</t>
  </si>
  <si>
    <t>サービス付き高齢者向け住宅</t>
  </si>
  <si>
    <t>事業所・施設の別
（リストから選択）</t>
    <rPh sb="0" eb="3">
      <t>ジギョウショ</t>
    </rPh>
    <rPh sb="4" eb="6">
      <t>シセツ</t>
    </rPh>
    <rPh sb="7" eb="8">
      <t>ベツ</t>
    </rPh>
    <rPh sb="15" eb="17">
      <t>センタク</t>
    </rPh>
    <phoneticPr fontId="1"/>
  </si>
  <si>
    <t>事業所・施設の種類（リストから選択）</t>
    <rPh sb="0" eb="3">
      <t>ジギョウショ</t>
    </rPh>
    <rPh sb="4" eb="6">
      <t>シセツ</t>
    </rPh>
    <rPh sb="7" eb="9">
      <t>シュルイ</t>
    </rPh>
    <rPh sb="15" eb="17">
      <t>センタク</t>
    </rPh>
    <phoneticPr fontId="3"/>
  </si>
  <si>
    <t>利用者数（リストから選択）
※施設の場合のみ</t>
    <rPh sb="0" eb="4">
      <t>リヨウシャスウ</t>
    </rPh>
    <rPh sb="10" eb="12">
      <t>センタク</t>
    </rPh>
    <rPh sb="15" eb="17">
      <t>シセツ</t>
    </rPh>
    <rPh sb="18" eb="20">
      <t>バアイ</t>
    </rPh>
    <phoneticPr fontId="3"/>
  </si>
  <si>
    <t>療養通所介護事業所</t>
    <phoneticPr fontId="1"/>
  </si>
  <si>
    <t>導入事業所・施設名</t>
    <rPh sb="0" eb="2">
      <t>ドウニュウ</t>
    </rPh>
    <rPh sb="2" eb="5">
      <t>ジギョウショ</t>
    </rPh>
    <rPh sb="6" eb="8">
      <t>シセツ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</si>
</sst>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4" fillId="0" borderId="0" xfId="0" applyFont="1">
      <alignment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3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3" fontId="8" fillId="0" borderId="0" xfId="0" applyNumberFormat="1" applyFont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176" fontId="13" fillId="0" borderId="26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8" fillId="2" borderId="11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76" fontId="5" fillId="2" borderId="11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3" fontId="5" fillId="2" borderId="7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3" fontId="5" fillId="2" borderId="16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4" fillId="2" borderId="16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>
      <alignment vertical="center"/>
    </xf>
    <xf numFmtId="0" fontId="19" fillId="0" borderId="7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9" xfId="0" applyFont="1" applyBorder="1">
      <alignment vertical="center"/>
    </xf>
    <xf numFmtId="0" fontId="19" fillId="0" borderId="2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7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right" vertical="center"/>
    </xf>
    <xf numFmtId="0" fontId="19" fillId="0" borderId="36" xfId="0" applyFont="1" applyBorder="1" applyAlignment="1">
      <alignment horizontal="right" vertical="center"/>
    </xf>
    <xf numFmtId="0" fontId="20" fillId="0" borderId="16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/>
    </xf>
    <xf numFmtId="3" fontId="21" fillId="0" borderId="33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176" fontId="21" fillId="0" borderId="32" xfId="0" applyNumberFormat="1" applyFont="1" applyBorder="1" applyAlignment="1">
      <alignment horizontal="right" vertical="center"/>
    </xf>
    <xf numFmtId="0" fontId="22" fillId="0" borderId="0" xfId="0" applyFont="1">
      <alignment vertical="center"/>
    </xf>
    <xf numFmtId="3" fontId="19" fillId="0" borderId="21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3" fontId="19" fillId="0" borderId="28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" fontId="19" fillId="0" borderId="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19" fillId="0" borderId="2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9" fontId="19" fillId="0" borderId="2" xfId="0" applyNumberFormat="1" applyFont="1" applyBorder="1" applyAlignment="1">
      <alignment horizontal="right" vertical="center"/>
    </xf>
    <xf numFmtId="0" fontId="19" fillId="0" borderId="28" xfId="0" applyFont="1" applyBorder="1">
      <alignment vertical="center"/>
    </xf>
    <xf numFmtId="0" fontId="19" fillId="0" borderId="12" xfId="0" applyFont="1" applyBorder="1">
      <alignment vertical="center"/>
    </xf>
    <xf numFmtId="3" fontId="19" fillId="0" borderId="12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176" fontId="19" fillId="0" borderId="28" xfId="0" applyNumberFormat="1" applyFont="1" applyBorder="1" applyAlignment="1">
      <alignment horizontal="right" vertical="center"/>
    </xf>
    <xf numFmtId="176" fontId="19" fillId="0" borderId="2" xfId="0" applyNumberFormat="1" applyFont="1" applyBorder="1" applyAlignment="1">
      <alignment horizontal="right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</cellXfs>
  <cellStyles count="3">
    <cellStyle name="桁区切り 2" xfId="2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174624</xdr:colOff>
      <xdr:row>18</xdr:row>
      <xdr:rowOff>79374</xdr:rowOff>
    </xdr:from>
    <xdr:to>
      <xdr:col>10</xdr:col>
      <xdr:colOff>656167</xdr:colOff>
      <xdr:row>21</xdr:row>
      <xdr:rowOff>95250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4624" y="6881812"/>
          <a:ext cx="12117918" cy="53975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174624</xdr:colOff>
      <xdr:row>18</xdr:row>
      <xdr:rowOff>79374</xdr:rowOff>
    </xdr:from>
    <xdr:to>
      <xdr:col>10</xdr:col>
      <xdr:colOff>656167</xdr:colOff>
      <xdr:row>21</xdr:row>
      <xdr:rowOff>95250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CA0C06A-42F5-459F-8F90-A7823CE2D289}"/>
            </a:ext>
          </a:extLst>
        </xdr:cNvPr>
        <xdr:cNvSpPr/>
      </xdr:nvSpPr>
      <xdr:spPr>
        <a:xfrm>
          <a:off x="174624" y="7032624"/>
          <a:ext cx="14035618" cy="530226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174624</xdr:colOff>
      <xdr:row>19</xdr:row>
      <xdr:rowOff>79375</xdr:rowOff>
    </xdr:from>
    <xdr:to>
      <xdr:col>7</xdr:col>
      <xdr:colOff>656167</xdr:colOff>
      <xdr:row>25</xdr:row>
      <xdr:rowOff>112059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74624" y="7727950"/>
          <a:ext cx="11149543" cy="106138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174624</xdr:colOff>
      <xdr:row>19</xdr:row>
      <xdr:rowOff>79375</xdr:rowOff>
    </xdr:from>
    <xdr:to>
      <xdr:col>7</xdr:col>
      <xdr:colOff>656167</xdr:colOff>
      <xdr:row>25</xdr:row>
      <xdr:rowOff>112059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4624" y="7118350"/>
          <a:ext cx="11149543" cy="106138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1121834</xdr:colOff>
      <xdr:row>3</xdr:row>
      <xdr:rowOff>21167</xdr:rowOff>
    </xdr:from>
    <xdr:to>
      <xdr:col>2</xdr:col>
      <xdr:colOff>1163669</xdr:colOff>
      <xdr:row>5</xdr:row>
      <xdr:rowOff>107080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889251" y="709084"/>
          <a:ext cx="1629335" cy="784413"/>
        </a:xfrm>
        <a:prstGeom prst="wedgeRoundRectCallout">
          <a:avLst>
            <a:gd name="adj1" fmla="val 36442"/>
            <a:gd name="adj2" fmla="val 8489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添付書類のパンフレットなどに記載されている人数を記入</a:t>
          </a:r>
        </a:p>
      </xdr:txBody>
    </xdr:sp>
    <xdr:clientData/>
  </xdr:twoCellAnchor>
  <xdr:twoCellAnchor>
    <xdr:from>
      <xdr:col>5</xdr:col>
      <xdr:colOff>1333501</xdr:colOff>
      <xdr:row>19</xdr:row>
      <xdr:rowOff>52916</xdr:rowOff>
    </xdr:from>
    <xdr:to>
      <xdr:col>7</xdr:col>
      <xdr:colOff>45321</xdr:colOff>
      <xdr:row>24</xdr:row>
      <xdr:rowOff>13072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249834" y="7715249"/>
          <a:ext cx="1463487" cy="806823"/>
        </a:xfrm>
        <a:prstGeom prst="wedgeRoundRectCallout">
          <a:avLst>
            <a:gd name="adj1" fmla="val 32466"/>
            <a:gd name="adj2" fmla="val -737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合計がＣ（補助対象限度台数）以下となること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529166</xdr:colOff>
      <xdr:row>11</xdr:row>
      <xdr:rowOff>836083</xdr:rowOff>
    </xdr:from>
    <xdr:to>
      <xdr:col>2</xdr:col>
      <xdr:colOff>761999</xdr:colOff>
      <xdr:row>14</xdr:row>
      <xdr:rowOff>412750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296583" y="4328583"/>
          <a:ext cx="1820333" cy="783167"/>
        </a:xfrm>
        <a:prstGeom prst="wedgeRoundRectCallout">
          <a:avLst>
            <a:gd name="adj1" fmla="val 32658"/>
            <a:gd name="adj2" fmla="val -7512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見積書から転載。複数台に共用する付属機器分は案分すること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1295400</xdr:colOff>
      <xdr:row>18</xdr:row>
      <xdr:rowOff>52917</xdr:rowOff>
    </xdr:from>
    <xdr:to>
      <xdr:col>4</xdr:col>
      <xdr:colOff>1576917</xdr:colOff>
      <xdr:row>20</xdr:row>
      <xdr:rowOff>84667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650317" y="7207250"/>
          <a:ext cx="3191933" cy="709084"/>
        </a:xfrm>
        <a:prstGeom prst="wedgeRoundRectCallout">
          <a:avLst>
            <a:gd name="adj1" fmla="val -44069"/>
            <a:gd name="adj2" fmla="val -8099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見守り機器の導入に伴う通信環境整備については、対象経費の総合計を記載すること（複数台購入する場合などはその合計）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L25"/>
  <sheetViews>
    <sheetView tabSelected="1" view="pageBreakPreview" topLeftCell="E1" zoomScale="90" zoomScaleNormal="85" zoomScaleSheetLayoutView="90" workbookViewId="0">
      <selection activeCell="K16" sqref="K16:K17"/>
    </sheetView>
  </sheetViews>
  <sheetFormatPr defaultRowHeight="13.5"/>
  <cols>
    <col min="1" max="1" width="23.25" style="2" customWidth="1"/>
    <col min="2" max="4" width="20.875" style="2" customWidth="1"/>
    <col min="5" max="5" width="21.375" style="2" customWidth="1"/>
    <col min="6" max="8" width="12.5" style="2" customWidth="1"/>
    <col min="9" max="9" width="19.25" style="2" customWidth="1"/>
    <col min="10" max="10" width="13.875" style="2" customWidth="1"/>
    <col min="11" max="11" width="21.25" style="2" customWidth="1"/>
    <col min="12" max="12" width="10.125" style="2" customWidth="1"/>
    <col min="13" max="13" width="17.75" style="2" customWidth="1"/>
    <col min="14" max="16384" width="9" style="2"/>
  </cols>
  <sheetData>
    <row r="1" spans="1:12" ht="21" customHeight="1">
      <c r="A1" s="8" t="s">
        <v>12</v>
      </c>
      <c r="B1" s="8"/>
      <c r="C1" s="8"/>
      <c r="J1" s="9" t="s">
        <v>83</v>
      </c>
    </row>
    <row r="2" spans="1:12" ht="18.75">
      <c r="A2" s="107" t="s">
        <v>99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"/>
    </row>
    <row r="3" spans="1:12" ht="14.25" thickBot="1"/>
    <row r="4" spans="1:12" ht="27.95" customHeight="1" thickBot="1">
      <c r="G4" s="7"/>
      <c r="H4" s="7" t="s">
        <v>16</v>
      </c>
      <c r="I4" s="108"/>
      <c r="J4" s="109"/>
      <c r="K4" s="110"/>
    </row>
    <row r="5" spans="1:12" ht="27.95" customHeight="1" thickBot="1">
      <c r="G5" s="7"/>
      <c r="H5" s="7" t="s">
        <v>130</v>
      </c>
      <c r="I5" s="108"/>
      <c r="J5" s="109"/>
      <c r="K5" s="110"/>
    </row>
    <row r="6" spans="1:12" ht="27.95" customHeight="1" thickBot="1">
      <c r="H6" s="89" t="s">
        <v>126</v>
      </c>
      <c r="I6" s="104"/>
      <c r="J6" s="105"/>
      <c r="K6" s="106"/>
    </row>
    <row r="7" spans="1:12" ht="27.95" customHeight="1" thickBot="1">
      <c r="H7" s="7" t="s">
        <v>127</v>
      </c>
      <c r="I7" s="104"/>
      <c r="J7" s="105"/>
      <c r="K7" s="106"/>
    </row>
    <row r="8" spans="1:12" ht="27.95" customHeight="1" thickBot="1">
      <c r="H8" s="7" t="s">
        <v>128</v>
      </c>
      <c r="I8" s="104" t="str">
        <f>IF(I6="事業所","入力不要","リストから選択")</f>
        <v>リストから選択</v>
      </c>
      <c r="J8" s="105"/>
      <c r="K8" s="106"/>
    </row>
    <row r="10" spans="1:12" ht="14.25" thickBot="1"/>
    <row r="11" spans="1:12" ht="66.75" customHeight="1">
      <c r="A11" s="63" t="s">
        <v>72</v>
      </c>
      <c r="B11" s="63" t="s">
        <v>85</v>
      </c>
      <c r="C11" s="79" t="s">
        <v>86</v>
      </c>
      <c r="D11" s="75" t="s">
        <v>74</v>
      </c>
      <c r="E11" s="64" t="s">
        <v>87</v>
      </c>
      <c r="F11" s="64" t="s">
        <v>71</v>
      </c>
      <c r="G11" s="64" t="s">
        <v>94</v>
      </c>
      <c r="H11" s="64" t="s">
        <v>97</v>
      </c>
      <c r="I11" s="64" t="s">
        <v>95</v>
      </c>
      <c r="J11" s="64" t="s">
        <v>84</v>
      </c>
      <c r="K11" s="76" t="s">
        <v>96</v>
      </c>
    </row>
    <row r="12" spans="1:12" ht="14.25">
      <c r="A12" s="65"/>
      <c r="B12" s="66" t="s">
        <v>67</v>
      </c>
      <c r="C12" s="80" t="s">
        <v>77</v>
      </c>
      <c r="D12" s="77" t="s">
        <v>68</v>
      </c>
      <c r="E12" s="67" t="s">
        <v>69</v>
      </c>
      <c r="F12" s="67" t="s">
        <v>70</v>
      </c>
      <c r="G12" s="67" t="s">
        <v>90</v>
      </c>
      <c r="H12" s="67" t="s">
        <v>91</v>
      </c>
      <c r="I12" s="67" t="s">
        <v>78</v>
      </c>
      <c r="J12" s="67" t="s">
        <v>92</v>
      </c>
      <c r="K12" s="78" t="s">
        <v>93</v>
      </c>
    </row>
    <row r="13" spans="1:12" ht="14.25">
      <c r="A13" s="68"/>
      <c r="B13" s="81" t="s">
        <v>11</v>
      </c>
      <c r="C13" s="69" t="s">
        <v>11</v>
      </c>
      <c r="D13" s="111" t="s">
        <v>75</v>
      </c>
      <c r="E13" s="69" t="s">
        <v>11</v>
      </c>
      <c r="F13" s="69" t="s">
        <v>11</v>
      </c>
      <c r="G13" s="69" t="s">
        <v>89</v>
      </c>
      <c r="H13" s="69" t="s">
        <v>88</v>
      </c>
      <c r="I13" s="69" t="s">
        <v>11</v>
      </c>
      <c r="J13" s="69" t="s">
        <v>11</v>
      </c>
      <c r="K13" s="70" t="s">
        <v>11</v>
      </c>
    </row>
    <row r="14" spans="1:12" ht="48" customHeight="1">
      <c r="A14" s="71"/>
      <c r="B14" s="84"/>
      <c r="C14" s="96">
        <f>B14+B15</f>
        <v>0</v>
      </c>
      <c r="D14" s="112"/>
      <c r="E14" s="96">
        <f>ROUNDDOWN(C14*4/5,-3)</f>
        <v>0</v>
      </c>
      <c r="F14" s="100">
        <v>1000000</v>
      </c>
      <c r="G14" s="96">
        <f>IF(E14&gt;F14,F14,E14)</f>
        <v>0</v>
      </c>
      <c r="H14" s="100"/>
      <c r="I14" s="96">
        <f>G14*H14</f>
        <v>0</v>
      </c>
      <c r="J14" s="117"/>
      <c r="K14" s="92">
        <f>I14-J14</f>
        <v>0</v>
      </c>
    </row>
    <row r="15" spans="1:12" ht="48" customHeight="1">
      <c r="A15" s="72"/>
      <c r="B15" s="85"/>
      <c r="C15" s="115"/>
      <c r="D15" s="112"/>
      <c r="E15" s="115"/>
      <c r="F15" s="100"/>
      <c r="G15" s="97"/>
      <c r="H15" s="101"/>
      <c r="I15" s="115"/>
      <c r="J15" s="115"/>
      <c r="K15" s="93"/>
    </row>
    <row r="16" spans="1:12" ht="48" customHeight="1">
      <c r="A16" s="73"/>
      <c r="B16" s="86"/>
      <c r="C16" s="98">
        <f>B16+B17</f>
        <v>0</v>
      </c>
      <c r="D16" s="112"/>
      <c r="E16" s="98">
        <f>ROUNDDOWN(C16*4/5,-3)</f>
        <v>0</v>
      </c>
      <c r="F16" s="100"/>
      <c r="G16" s="98">
        <f>IF(E16&gt;F14,F14,E16)</f>
        <v>0</v>
      </c>
      <c r="H16" s="102"/>
      <c r="I16" s="96">
        <f>G16*H16</f>
        <v>0</v>
      </c>
      <c r="J16" s="118"/>
      <c r="K16" s="94">
        <f>I16-J16</f>
        <v>0</v>
      </c>
    </row>
    <row r="17" spans="1:11" ht="48" customHeight="1" thickBot="1">
      <c r="A17" s="74"/>
      <c r="B17" s="87"/>
      <c r="C17" s="116"/>
      <c r="D17" s="113"/>
      <c r="E17" s="116"/>
      <c r="F17" s="114"/>
      <c r="G17" s="99"/>
      <c r="H17" s="103"/>
      <c r="I17" s="115"/>
      <c r="J17" s="116"/>
      <c r="K17" s="95"/>
    </row>
    <row r="18" spans="1:11" ht="39.75" customHeight="1" thickBot="1">
      <c r="A18" s="32"/>
      <c r="B18" s="32"/>
      <c r="C18" s="32"/>
      <c r="D18" s="33"/>
      <c r="I18" s="83" t="s">
        <v>73</v>
      </c>
      <c r="J18" s="90">
        <f>J14+J16</f>
        <v>0</v>
      </c>
      <c r="K18" s="88">
        <f>K14+K16</f>
        <v>0</v>
      </c>
    </row>
    <row r="19" spans="1:11" ht="13.5" customHeight="1">
      <c r="A19" s="8"/>
      <c r="B19" s="8"/>
      <c r="C19" s="8"/>
      <c r="D19" s="37"/>
      <c r="E19" s="37"/>
      <c r="F19" s="37"/>
      <c r="G19" s="37"/>
      <c r="H19" s="37"/>
      <c r="I19" s="37"/>
      <c r="J19" s="38"/>
      <c r="K19" s="39"/>
    </row>
    <row r="20" spans="1:11">
      <c r="A20" s="1" t="s">
        <v>76</v>
      </c>
      <c r="B20" s="1"/>
      <c r="C20" s="1"/>
    </row>
    <row r="21" spans="1:11">
      <c r="A21" s="1" t="s">
        <v>98</v>
      </c>
      <c r="B21" s="1"/>
      <c r="C21" s="1"/>
    </row>
    <row r="22" spans="1:11">
      <c r="A22" s="1"/>
      <c r="B22" s="1"/>
      <c r="C22" s="1"/>
    </row>
    <row r="23" spans="1:11">
      <c r="A23" s="1"/>
      <c r="B23" s="1"/>
      <c r="C23" s="1"/>
    </row>
    <row r="24" spans="1:11">
      <c r="A24" s="1"/>
      <c r="B24" s="1"/>
      <c r="C24" s="1"/>
    </row>
    <row r="25" spans="1:11">
      <c r="A25" s="1"/>
    </row>
  </sheetData>
  <mergeCells count="22">
    <mergeCell ref="I8:K8"/>
    <mergeCell ref="A2:K2"/>
    <mergeCell ref="I4:K4"/>
    <mergeCell ref="I5:K5"/>
    <mergeCell ref="D13:D17"/>
    <mergeCell ref="F14:F17"/>
    <mergeCell ref="I6:K6"/>
    <mergeCell ref="C14:C15"/>
    <mergeCell ref="C16:C17"/>
    <mergeCell ref="E14:E15"/>
    <mergeCell ref="E16:E17"/>
    <mergeCell ref="I14:I15"/>
    <mergeCell ref="I16:I17"/>
    <mergeCell ref="I7:K7"/>
    <mergeCell ref="J14:J15"/>
    <mergeCell ref="J16:J17"/>
    <mergeCell ref="K14:K15"/>
    <mergeCell ref="K16:K17"/>
    <mergeCell ref="G14:G15"/>
    <mergeCell ref="G16:G17"/>
    <mergeCell ref="H14:H15"/>
    <mergeCell ref="H16:H17"/>
  </mergeCells>
  <phoneticPr fontId="3"/>
  <dataValidations count="1">
    <dataValidation type="list" allowBlank="1" showInputMessage="1" showErrorMessage="1" sqref="I7:K7" xr:uid="{8DB369E8-9F5F-45E1-8B20-1CD6B897BC5D}">
      <formula1>INDIRECT($I$6)</formula1>
    </dataValidation>
  </dataValidations>
  <printOptions verticalCentered="1"/>
  <pageMargins left="0.7" right="0.7" top="0.75" bottom="0.75" header="0.3" footer="0.3"/>
  <pageSetup paperSize="9" scale="6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7B82ED-EE49-41A9-AE4A-0BCC1F946419}">
          <x14:formula1>
            <xm:f>Sheet1!$A$1:$B$1</xm:f>
          </x14:formula1>
          <xm:sqref>I6:K6</xm:sqref>
        </x14:dataValidation>
        <x14:dataValidation type="list" errorStyle="information" allowBlank="1" showInputMessage="1" showErrorMessage="1" xr:uid="{918FB7C1-FB6B-4DDC-92EA-7724BA480C79}">
          <x14:formula1>
            <xm:f>Sheet1!$C$2:$C$6</xm:f>
          </x14:formula1>
          <xm:sqref>I8:K8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F3EC9-88CB-4E5B-B4D6-7F25510E2B1B}">
  <sheetPr>
    <tabColor rgb="FFFF0000"/>
    <pageSetUpPr fitToPage="1"/>
  </sheetPr>
  <dimension ref="A1:L25"/>
  <sheetViews>
    <sheetView view="pageBreakPreview" zoomScale="90" zoomScaleNormal="85" zoomScaleSheetLayoutView="90" workbookViewId="0">
      <selection activeCell="H6" sqref="H6"/>
    </sheetView>
  </sheetViews>
  <sheetFormatPr defaultRowHeight="13.5"/>
  <cols>
    <col min="1" max="1" width="23.25" style="2" customWidth="1"/>
    <col min="2" max="4" width="20.875" style="2" customWidth="1"/>
    <col min="5" max="5" width="21.375" style="2" customWidth="1"/>
    <col min="6" max="8" width="12.5" style="2" customWidth="1"/>
    <col min="9" max="9" width="19.25" style="2" customWidth="1"/>
    <col min="10" max="10" width="13.875" style="2" customWidth="1"/>
    <col min="11" max="11" width="21.25" style="2" customWidth="1"/>
    <col min="12" max="12" width="10.125" style="2" customWidth="1"/>
    <col min="13" max="13" width="17.75" style="2" customWidth="1"/>
    <col min="14" max="16384" width="9" style="2"/>
  </cols>
  <sheetData>
    <row r="1" spans="1:12" ht="21" customHeight="1">
      <c r="A1" s="8" t="s">
        <v>12</v>
      </c>
      <c r="B1" s="8"/>
      <c r="C1" s="8"/>
      <c r="J1" s="9" t="s">
        <v>83</v>
      </c>
    </row>
    <row r="2" spans="1:12" ht="18.75">
      <c r="A2" s="107" t="s">
        <v>99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"/>
    </row>
    <row r="3" spans="1:12" ht="14.25" thickBot="1"/>
    <row r="4" spans="1:12" ht="27.95" customHeight="1" thickBot="1">
      <c r="G4" s="7"/>
      <c r="H4" s="7" t="s">
        <v>16</v>
      </c>
      <c r="I4" s="108"/>
      <c r="J4" s="109"/>
      <c r="K4" s="110"/>
    </row>
    <row r="5" spans="1:12" ht="27.95" customHeight="1" thickBot="1">
      <c r="G5" s="7"/>
      <c r="H5" s="7" t="s">
        <v>130</v>
      </c>
      <c r="I5" s="108"/>
      <c r="J5" s="109"/>
      <c r="K5" s="110"/>
    </row>
    <row r="6" spans="1:12" ht="27.95" customHeight="1" thickBot="1">
      <c r="H6" s="89" t="s">
        <v>126</v>
      </c>
      <c r="I6" s="104" t="s">
        <v>100</v>
      </c>
      <c r="J6" s="105"/>
      <c r="K6" s="106"/>
    </row>
    <row r="7" spans="1:12" ht="27.95" customHeight="1" thickBot="1">
      <c r="H7" s="7" t="s">
        <v>127</v>
      </c>
      <c r="I7" s="104" t="s">
        <v>103</v>
      </c>
      <c r="J7" s="105"/>
      <c r="K7" s="106"/>
    </row>
    <row r="8" spans="1:12" ht="27.95" customHeight="1" thickBot="1">
      <c r="H8" s="7" t="s">
        <v>128</v>
      </c>
      <c r="I8" s="104" t="str">
        <f>IF(I6="事業所","入力不要","リストから選択")</f>
        <v>入力不要</v>
      </c>
      <c r="J8" s="105"/>
      <c r="K8" s="106"/>
    </row>
    <row r="10" spans="1:12" ht="14.25" thickBot="1"/>
    <row r="11" spans="1:12" ht="66.75" customHeight="1">
      <c r="A11" s="63" t="s">
        <v>72</v>
      </c>
      <c r="B11" s="63" t="s">
        <v>85</v>
      </c>
      <c r="C11" s="79" t="s">
        <v>86</v>
      </c>
      <c r="D11" s="75" t="s">
        <v>74</v>
      </c>
      <c r="E11" s="64" t="s">
        <v>87</v>
      </c>
      <c r="F11" s="64" t="s">
        <v>71</v>
      </c>
      <c r="G11" s="64" t="s">
        <v>94</v>
      </c>
      <c r="H11" s="64" t="s">
        <v>97</v>
      </c>
      <c r="I11" s="64" t="s">
        <v>95</v>
      </c>
      <c r="J11" s="64" t="s">
        <v>84</v>
      </c>
      <c r="K11" s="76" t="s">
        <v>96</v>
      </c>
    </row>
    <row r="12" spans="1:12" ht="14.25">
      <c r="A12" s="65"/>
      <c r="B12" s="66" t="s">
        <v>67</v>
      </c>
      <c r="C12" s="80" t="s">
        <v>77</v>
      </c>
      <c r="D12" s="77" t="s">
        <v>68</v>
      </c>
      <c r="E12" s="67" t="s">
        <v>69</v>
      </c>
      <c r="F12" s="67" t="s">
        <v>70</v>
      </c>
      <c r="G12" s="67" t="s">
        <v>90</v>
      </c>
      <c r="H12" s="67" t="s">
        <v>91</v>
      </c>
      <c r="I12" s="67" t="s">
        <v>78</v>
      </c>
      <c r="J12" s="67" t="s">
        <v>92</v>
      </c>
      <c r="K12" s="78" t="s">
        <v>93</v>
      </c>
    </row>
    <row r="13" spans="1:12" ht="14.25">
      <c r="A13" s="68"/>
      <c r="B13" s="81" t="s">
        <v>11</v>
      </c>
      <c r="C13" s="69" t="s">
        <v>11</v>
      </c>
      <c r="D13" s="111" t="s">
        <v>75</v>
      </c>
      <c r="E13" s="69" t="s">
        <v>11</v>
      </c>
      <c r="F13" s="69" t="s">
        <v>11</v>
      </c>
      <c r="G13" s="69" t="s">
        <v>89</v>
      </c>
      <c r="H13" s="69" t="s">
        <v>88</v>
      </c>
      <c r="I13" s="69" t="s">
        <v>11</v>
      </c>
      <c r="J13" s="69" t="s">
        <v>11</v>
      </c>
      <c r="K13" s="70" t="s">
        <v>11</v>
      </c>
    </row>
    <row r="14" spans="1:12" ht="48" customHeight="1">
      <c r="A14" s="71" t="s">
        <v>79</v>
      </c>
      <c r="B14" s="84">
        <v>498800</v>
      </c>
      <c r="C14" s="96">
        <f>B14+B15</f>
        <v>630788</v>
      </c>
      <c r="D14" s="112"/>
      <c r="E14" s="96">
        <f>ROUNDDOWN(C14*4/5,-3)</f>
        <v>504000</v>
      </c>
      <c r="F14" s="100">
        <v>1000000</v>
      </c>
      <c r="G14" s="96">
        <f>IF(E14&gt;F14,F14,E14)</f>
        <v>504000</v>
      </c>
      <c r="H14" s="100">
        <v>1</v>
      </c>
      <c r="I14" s="96">
        <f>IF(E14&gt;F14,F14,E14)</f>
        <v>504000</v>
      </c>
      <c r="J14" s="117">
        <v>504000</v>
      </c>
      <c r="K14" s="92">
        <f>I14-J14</f>
        <v>0</v>
      </c>
    </row>
    <row r="15" spans="1:12" ht="48" customHeight="1">
      <c r="A15" s="72" t="s">
        <v>80</v>
      </c>
      <c r="B15" s="85">
        <v>131988</v>
      </c>
      <c r="C15" s="115"/>
      <c r="D15" s="112"/>
      <c r="E15" s="115"/>
      <c r="F15" s="100"/>
      <c r="G15" s="97"/>
      <c r="H15" s="101"/>
      <c r="I15" s="115"/>
      <c r="J15" s="115"/>
      <c r="K15" s="93"/>
    </row>
    <row r="16" spans="1:12" ht="48" customHeight="1">
      <c r="A16" s="73" t="s">
        <v>82</v>
      </c>
      <c r="B16" s="86">
        <v>217800</v>
      </c>
      <c r="C16" s="98">
        <f>B16+B17</f>
        <v>316800</v>
      </c>
      <c r="D16" s="112"/>
      <c r="E16" s="98">
        <f>ROUNDDOWN(C16*4/5,-3)</f>
        <v>253000</v>
      </c>
      <c r="F16" s="100"/>
      <c r="G16" s="98">
        <f>IF(E16&gt;F14,F14,E16)</f>
        <v>253000</v>
      </c>
      <c r="H16" s="102">
        <v>1</v>
      </c>
      <c r="I16" s="98">
        <f>IF(E16&gt;F14,F14,E16)</f>
        <v>253000</v>
      </c>
      <c r="J16" s="118">
        <v>253000</v>
      </c>
      <c r="K16" s="94">
        <f>I16-J16</f>
        <v>0</v>
      </c>
    </row>
    <row r="17" spans="1:11" ht="48" customHeight="1" thickBot="1">
      <c r="A17" s="82" t="s">
        <v>81</v>
      </c>
      <c r="B17" s="87">
        <v>99000</v>
      </c>
      <c r="C17" s="116"/>
      <c r="D17" s="113"/>
      <c r="E17" s="116"/>
      <c r="F17" s="114"/>
      <c r="G17" s="99"/>
      <c r="H17" s="103"/>
      <c r="I17" s="116"/>
      <c r="J17" s="116"/>
      <c r="K17" s="95"/>
    </row>
    <row r="18" spans="1:11" ht="39.75" customHeight="1" thickBot="1">
      <c r="A18" s="32"/>
      <c r="B18" s="32"/>
      <c r="C18" s="32"/>
      <c r="D18" s="33"/>
      <c r="I18" s="83" t="s">
        <v>73</v>
      </c>
      <c r="J18" s="90">
        <f>J14+J16</f>
        <v>757000</v>
      </c>
      <c r="K18" s="88">
        <f>K14+K16</f>
        <v>0</v>
      </c>
    </row>
    <row r="19" spans="1:11" ht="13.5" customHeight="1">
      <c r="A19" s="8"/>
      <c r="B19" s="8"/>
      <c r="C19" s="8"/>
      <c r="D19" s="37"/>
      <c r="E19" s="37"/>
      <c r="F19" s="37"/>
      <c r="G19" s="37"/>
      <c r="H19" s="37"/>
      <c r="I19" s="37"/>
      <c r="J19" s="38"/>
      <c r="K19" s="39"/>
    </row>
    <row r="20" spans="1:11">
      <c r="A20" s="1" t="s">
        <v>76</v>
      </c>
      <c r="B20" s="1"/>
      <c r="C20" s="1"/>
    </row>
    <row r="21" spans="1:11">
      <c r="A21" s="1" t="s">
        <v>98</v>
      </c>
      <c r="B21" s="1"/>
      <c r="C21" s="1"/>
    </row>
    <row r="22" spans="1:11">
      <c r="A22" s="1"/>
      <c r="B22" s="1"/>
      <c r="C22" s="1"/>
    </row>
    <row r="23" spans="1:11">
      <c r="A23" s="1"/>
      <c r="B23" s="1"/>
      <c r="C23" s="1"/>
    </row>
    <row r="24" spans="1:11">
      <c r="A24" s="1"/>
      <c r="B24" s="1"/>
      <c r="C24" s="1"/>
    </row>
    <row r="25" spans="1:11">
      <c r="A25" s="1"/>
    </row>
  </sheetData>
  <sheetProtection sheet="1" objects="1" scenarios="1"/>
  <mergeCells count="22">
    <mergeCell ref="I14:I15"/>
    <mergeCell ref="J14:J15"/>
    <mergeCell ref="K14:K15"/>
    <mergeCell ref="C16:C17"/>
    <mergeCell ref="E16:E17"/>
    <mergeCell ref="G16:G17"/>
    <mergeCell ref="H16:H17"/>
    <mergeCell ref="I16:I17"/>
    <mergeCell ref="J16:J17"/>
    <mergeCell ref="K16:K17"/>
    <mergeCell ref="D13:D17"/>
    <mergeCell ref="C14:C15"/>
    <mergeCell ref="E14:E15"/>
    <mergeCell ref="F14:F17"/>
    <mergeCell ref="G14:G15"/>
    <mergeCell ref="H14:H15"/>
    <mergeCell ref="I8:K8"/>
    <mergeCell ref="A2:K2"/>
    <mergeCell ref="I4:K4"/>
    <mergeCell ref="I5:K5"/>
    <mergeCell ref="I6:K6"/>
    <mergeCell ref="I7:K7"/>
  </mergeCells>
  <phoneticPr fontId="1"/>
  <dataValidations count="1">
    <dataValidation type="list" allowBlank="1" showInputMessage="1" showErrorMessage="1" sqref="I7:K7" xr:uid="{170D2E07-56E8-4B4C-A3CC-84B379DA5753}">
      <formula1>INDIRECT($I$6)</formula1>
    </dataValidation>
  </dataValidations>
  <printOptions verticalCentered="1"/>
  <pageMargins left="0.7" right="0.7" top="0.75" bottom="0.75" header="0.3" footer="0.3"/>
  <pageSetup paperSize="9" scale="6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xr:uid="{949355C6-3BB7-468A-A451-24F846388A2D}">
          <x14:formula1>
            <xm:f>Sheet1!$C$2:$C$6</xm:f>
          </x14:formula1>
          <xm:sqref>I8:K8</xm:sqref>
        </x14:dataValidation>
        <x14:dataValidation type="list" allowBlank="1" showInputMessage="1" showErrorMessage="1" xr:uid="{73DB4599-316A-4B59-98EC-080D29536492}">
          <x14:formula1>
            <xm:f>Sheet1!$A$1:$B$1</xm:f>
          </x14:formula1>
          <xm:sqref>I6:K6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53268-2F7F-4275-A034-CC3E8395C4B3}">
  <dimension ref="A1:C13"/>
  <sheetViews>
    <sheetView workbookViewId="0">
      <selection activeCell="A14" sqref="A14"/>
    </sheetView>
  </sheetViews>
  <sheetFormatPr defaultRowHeight="13.5"/>
  <cols>
    <col min="1" max="1" width="69.375" bestFit="1" customWidth="1"/>
    <col min="2" max="2" width="33.875" bestFit="1" customWidth="1"/>
    <col min="3" max="3" width="18.625" bestFit="1" customWidth="1"/>
  </cols>
  <sheetData>
    <row r="1" spans="1:3">
      <c r="A1" t="s">
        <v>100</v>
      </c>
      <c r="B1" t="s">
        <v>101</v>
      </c>
      <c r="C1" t="s">
        <v>102</v>
      </c>
    </row>
    <row r="2" spans="1:3" ht="14.25">
      <c r="A2" s="91" t="s">
        <v>103</v>
      </c>
      <c r="B2" s="91" t="s">
        <v>104</v>
      </c>
      <c r="C2" t="s">
        <v>105</v>
      </c>
    </row>
    <row r="3" spans="1:3" ht="14.25">
      <c r="A3" s="91" t="s">
        <v>106</v>
      </c>
      <c r="B3" s="91" t="s">
        <v>107</v>
      </c>
      <c r="C3" t="s">
        <v>108</v>
      </c>
    </row>
    <row r="4" spans="1:3" ht="14.25">
      <c r="A4" s="91" t="s">
        <v>129</v>
      </c>
      <c r="B4" s="91" t="s">
        <v>109</v>
      </c>
      <c r="C4" t="s">
        <v>110</v>
      </c>
    </row>
    <row r="5" spans="1:3" ht="14.25">
      <c r="A5" s="91" t="s">
        <v>111</v>
      </c>
      <c r="B5" s="91" t="s">
        <v>112</v>
      </c>
      <c r="C5" t="s">
        <v>113</v>
      </c>
    </row>
    <row r="6" spans="1:3" ht="14.25">
      <c r="A6" s="91" t="s">
        <v>114</v>
      </c>
      <c r="B6" s="91" t="s">
        <v>115</v>
      </c>
      <c r="C6" t="s">
        <v>116</v>
      </c>
    </row>
    <row r="7" spans="1:3" ht="14.25">
      <c r="A7" s="91" t="s">
        <v>117</v>
      </c>
      <c r="B7" s="91" t="s">
        <v>118</v>
      </c>
    </row>
    <row r="8" spans="1:3" ht="14.25">
      <c r="A8" s="91" t="s">
        <v>119</v>
      </c>
      <c r="B8" s="91" t="s">
        <v>120</v>
      </c>
    </row>
    <row r="9" spans="1:3" ht="14.25">
      <c r="B9" s="91" t="s">
        <v>121</v>
      </c>
    </row>
    <row r="10" spans="1:3" ht="14.25">
      <c r="B10" s="91" t="s">
        <v>122</v>
      </c>
    </row>
    <row r="11" spans="1:3" ht="14.25">
      <c r="B11" s="91" t="s">
        <v>123</v>
      </c>
    </row>
    <row r="12" spans="1:3" ht="14.25">
      <c r="B12" s="91" t="s">
        <v>124</v>
      </c>
    </row>
    <row r="13" spans="1:3" ht="14.25">
      <c r="B13" s="91" t="s">
        <v>125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"/>
  <sheetViews>
    <sheetView view="pageBreakPreview" zoomScale="90" zoomScaleNormal="85" zoomScaleSheetLayoutView="90" workbookViewId="0"/>
  </sheetViews>
  <sheetFormatPr defaultRowHeight="13.5"/>
  <cols>
    <col min="1" max="1" width="23.25" style="2" customWidth="1"/>
    <col min="2" max="3" width="20.875" style="2" customWidth="1"/>
    <col min="4" max="4" width="17.375" style="2" customWidth="1"/>
    <col min="5" max="5" width="21.625" style="2" customWidth="1"/>
    <col min="6" max="6" width="23.125" style="2" customWidth="1"/>
    <col min="7" max="7" width="12.875" style="2" customWidth="1"/>
    <col min="8" max="8" width="15.5" style="2" customWidth="1"/>
    <col min="9" max="16384" width="9" style="2"/>
  </cols>
  <sheetData>
    <row r="1" spans="1:9" ht="21" customHeight="1">
      <c r="A1" s="8" t="s">
        <v>12</v>
      </c>
      <c r="B1" s="8"/>
      <c r="G1" s="9" t="s">
        <v>40</v>
      </c>
    </row>
    <row r="2" spans="1:9" ht="18.75">
      <c r="A2" s="107" t="s">
        <v>65</v>
      </c>
      <c r="B2" s="107"/>
      <c r="C2" s="107"/>
      <c r="D2" s="107"/>
      <c r="E2" s="107"/>
      <c r="F2" s="107"/>
      <c r="G2" s="107"/>
      <c r="H2" s="107"/>
      <c r="I2" s="10"/>
    </row>
    <row r="3" spans="1:9" ht="14.25" thickBot="1"/>
    <row r="4" spans="1:9" ht="27.75" customHeight="1" thickBot="1">
      <c r="E4" s="7" t="s">
        <v>16</v>
      </c>
      <c r="F4" s="119"/>
      <c r="G4" s="120"/>
      <c r="H4" s="121"/>
    </row>
    <row r="5" spans="1:9" ht="27.75" customHeight="1" thickBot="1">
      <c r="E5" s="7" t="s">
        <v>17</v>
      </c>
      <c r="F5" s="119"/>
      <c r="G5" s="120"/>
      <c r="H5" s="121"/>
    </row>
    <row r="6" spans="1:9" ht="14.25" thickBot="1"/>
    <row r="7" spans="1:9" ht="60.75" customHeight="1">
      <c r="A7" s="11" t="s">
        <v>44</v>
      </c>
      <c r="B7" s="12" t="s">
        <v>21</v>
      </c>
      <c r="C7" s="13" t="s">
        <v>0</v>
      </c>
      <c r="D7" s="14" t="s">
        <v>48</v>
      </c>
      <c r="E7" s="15" t="s">
        <v>51</v>
      </c>
    </row>
    <row r="8" spans="1:9" ht="14.25">
      <c r="A8" s="16"/>
      <c r="B8" s="17"/>
      <c r="C8" s="18" t="s">
        <v>1</v>
      </c>
      <c r="D8" s="19" t="s">
        <v>2</v>
      </c>
      <c r="E8" s="20" t="s">
        <v>3</v>
      </c>
    </row>
    <row r="9" spans="1:9" ht="14.25">
      <c r="A9" s="21"/>
      <c r="B9" s="22"/>
      <c r="C9" s="23" t="s">
        <v>9</v>
      </c>
      <c r="D9" s="24"/>
      <c r="E9" s="25" t="s">
        <v>10</v>
      </c>
    </row>
    <row r="10" spans="1:9" ht="48" customHeight="1" thickBot="1">
      <c r="A10" s="40"/>
      <c r="B10" s="41"/>
      <c r="C10" s="42"/>
      <c r="D10" s="26">
        <v>0.2</v>
      </c>
      <c r="E10" s="27">
        <f>ROUNDUP(C10*D10,0)</f>
        <v>0</v>
      </c>
    </row>
    <row r="11" spans="1:9" ht="14.25" thickBot="1"/>
    <row r="12" spans="1:9" ht="66.75" customHeight="1">
      <c r="A12" s="13" t="s">
        <v>52</v>
      </c>
      <c r="B12" s="15" t="s">
        <v>31</v>
      </c>
      <c r="C12" s="13" t="s">
        <v>53</v>
      </c>
      <c r="D12" s="14" t="s">
        <v>54</v>
      </c>
      <c r="E12" s="14" t="s">
        <v>55</v>
      </c>
      <c r="F12" s="14" t="s">
        <v>56</v>
      </c>
      <c r="G12" s="14" t="s">
        <v>45</v>
      </c>
      <c r="H12" s="15" t="s">
        <v>14</v>
      </c>
    </row>
    <row r="13" spans="1:9" ht="14.25">
      <c r="A13" s="16"/>
      <c r="B13" s="17"/>
      <c r="C13" s="18" t="s">
        <v>4</v>
      </c>
      <c r="D13" s="19" t="s">
        <v>5</v>
      </c>
      <c r="E13" s="19" t="s">
        <v>6</v>
      </c>
      <c r="F13" s="19" t="s">
        <v>7</v>
      </c>
      <c r="G13" s="19" t="s">
        <v>8</v>
      </c>
      <c r="H13" s="20" t="s">
        <v>15</v>
      </c>
    </row>
    <row r="14" spans="1:9" ht="14.25">
      <c r="A14" s="28"/>
      <c r="B14" s="29"/>
      <c r="C14" s="23" t="s">
        <v>11</v>
      </c>
      <c r="D14" s="24" t="s">
        <v>11</v>
      </c>
      <c r="E14" s="24" t="s">
        <v>11</v>
      </c>
      <c r="F14" s="24" t="s">
        <v>11</v>
      </c>
      <c r="G14" s="24" t="s">
        <v>10</v>
      </c>
      <c r="H14" s="25" t="s">
        <v>11</v>
      </c>
    </row>
    <row r="15" spans="1:9" ht="48" customHeight="1">
      <c r="A15" s="43"/>
      <c r="B15" s="44"/>
      <c r="C15" s="45"/>
      <c r="D15" s="3">
        <f>ROUNDDOWN(C15*0.5,-3)</f>
        <v>0</v>
      </c>
      <c r="E15" s="3" t="str">
        <f>IF(B15="","",VLOOKUP(B15,$A$31:$B$37,2,0))</f>
        <v/>
      </c>
      <c r="F15" s="3">
        <f>IF(E15&gt;D15,D15,E15)</f>
        <v>0</v>
      </c>
      <c r="G15" s="46"/>
      <c r="H15" s="30">
        <f>F15*G15</f>
        <v>0</v>
      </c>
    </row>
    <row r="16" spans="1:9" ht="48" customHeight="1">
      <c r="A16" s="43"/>
      <c r="B16" s="44"/>
      <c r="C16" s="45"/>
      <c r="D16" s="3">
        <f>ROUNDDOWN(C16*0.5,-3)</f>
        <v>0</v>
      </c>
      <c r="E16" s="3" t="str">
        <f>IF(B16="","",VLOOKUP(B16,$A$31:$B$37,2,0))</f>
        <v/>
      </c>
      <c r="F16" s="3">
        <f>IF(E16&gt;D16,D16,E16)</f>
        <v>0</v>
      </c>
      <c r="G16" s="46"/>
      <c r="H16" s="30">
        <f>F16*G16</f>
        <v>0</v>
      </c>
    </row>
    <row r="17" spans="1:8" ht="48" customHeight="1">
      <c r="A17" s="47"/>
      <c r="B17" s="48"/>
      <c r="C17" s="49"/>
      <c r="D17" s="4">
        <f t="shared" ref="D17:D18" si="0">ROUNDDOWN(C17*0.5,-3)</f>
        <v>0</v>
      </c>
      <c r="E17" s="3" t="str">
        <f>IF(B17="","",VLOOKUP(B17,$A$31:$B$37,2,0))</f>
        <v/>
      </c>
      <c r="F17" s="4">
        <f t="shared" ref="F17:F18" si="1">IF(E17&gt;D17,D17,E17)</f>
        <v>0</v>
      </c>
      <c r="G17" s="50"/>
      <c r="H17" s="30">
        <f>F17*G17</f>
        <v>0</v>
      </c>
    </row>
    <row r="18" spans="1:8" ht="48" customHeight="1" thickBot="1">
      <c r="A18" s="56"/>
      <c r="B18" s="53" t="s">
        <v>50</v>
      </c>
      <c r="C18" s="51"/>
      <c r="D18" s="5">
        <f t="shared" si="0"/>
        <v>0</v>
      </c>
      <c r="E18" s="5">
        <v>1500000</v>
      </c>
      <c r="F18" s="5">
        <f t="shared" si="1"/>
        <v>0</v>
      </c>
      <c r="G18" s="54" t="s">
        <v>46</v>
      </c>
      <c r="H18" s="31">
        <f>F18</f>
        <v>0</v>
      </c>
    </row>
    <row r="19" spans="1:8" ht="39.75" customHeight="1" thickTop="1" thickBot="1">
      <c r="A19" s="32"/>
      <c r="B19" s="32"/>
      <c r="C19" s="33"/>
      <c r="D19" s="33"/>
      <c r="E19" s="33"/>
      <c r="F19" s="34" t="s">
        <v>13</v>
      </c>
      <c r="G19" s="35">
        <f>SUM(G15:G17)</f>
        <v>0</v>
      </c>
      <c r="H19" s="36">
        <f>SUM(H15:H18)</f>
        <v>0</v>
      </c>
    </row>
    <row r="20" spans="1:8" ht="13.5" customHeight="1">
      <c r="A20" s="8"/>
      <c r="B20" s="8"/>
      <c r="C20" s="37"/>
      <c r="D20" s="37"/>
      <c r="E20" s="37"/>
      <c r="F20" s="37"/>
      <c r="G20" s="38"/>
      <c r="H20" s="39"/>
    </row>
    <row r="21" spans="1:8">
      <c r="A21" s="1" t="s">
        <v>57</v>
      </c>
      <c r="B21" s="1"/>
    </row>
    <row r="22" spans="1:8">
      <c r="A22" s="1" t="s">
        <v>58</v>
      </c>
      <c r="B22" s="1"/>
    </row>
    <row r="23" spans="1:8">
      <c r="A23" s="1" t="s">
        <v>49</v>
      </c>
      <c r="B23" s="1"/>
    </row>
    <row r="24" spans="1:8">
      <c r="A24" s="1" t="s">
        <v>59</v>
      </c>
      <c r="B24" s="1"/>
    </row>
    <row r="25" spans="1:8">
      <c r="A25" s="55" t="s">
        <v>47</v>
      </c>
      <c r="B25" s="1"/>
    </row>
    <row r="31" spans="1:8">
      <c r="A31" s="6" t="s">
        <v>33</v>
      </c>
      <c r="B31">
        <v>1000000</v>
      </c>
    </row>
    <row r="32" spans="1:8">
      <c r="A32" s="6" t="s">
        <v>35</v>
      </c>
      <c r="B32">
        <v>300000</v>
      </c>
    </row>
    <row r="33" spans="1:2">
      <c r="A33" s="6" t="s">
        <v>36</v>
      </c>
      <c r="B33">
        <v>300000</v>
      </c>
    </row>
    <row r="34" spans="1:2">
      <c r="A34" s="6" t="s">
        <v>34</v>
      </c>
      <c r="B34">
        <v>300000</v>
      </c>
    </row>
    <row r="35" spans="1:2">
      <c r="A35" s="6" t="s">
        <v>37</v>
      </c>
      <c r="B35">
        <v>300000</v>
      </c>
    </row>
    <row r="36" spans="1:2">
      <c r="A36" s="6" t="s">
        <v>38</v>
      </c>
      <c r="B36">
        <v>1000000</v>
      </c>
    </row>
    <row r="37" spans="1:2">
      <c r="A37" s="6" t="s">
        <v>39</v>
      </c>
      <c r="B37">
        <v>300000</v>
      </c>
    </row>
  </sheetData>
  <mergeCells count="3">
    <mergeCell ref="A2:H2"/>
    <mergeCell ref="F4:H4"/>
    <mergeCell ref="F5:H5"/>
  </mergeCells>
  <phoneticPr fontId="1"/>
  <printOptions verticalCentered="1"/>
  <pageMargins left="0.7" right="0.7" top="0.75" bottom="0.75" header="0.3" footer="0.3"/>
  <pageSetup paperSize="9" scale="76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リスト!$A$3:$A$13</xm:f>
          </x14:formula1>
          <xm:sqref>A10</xm:sqref>
        </x14:dataValidation>
        <x14:dataValidation type="list" allowBlank="1" showInputMessage="1" showErrorMessage="1" xr:uid="{00000000-0002-0000-0100-000001000000}">
          <x14:formula1>
            <xm:f>リスト!$B$3:$B$4</xm:f>
          </x14:formula1>
          <xm:sqref>B10</xm:sqref>
        </x14:dataValidation>
        <x14:dataValidation type="list" allowBlank="1" showInputMessage="1" showErrorMessage="1" xr:uid="{00000000-0002-0000-0100-000002000000}">
          <x14:formula1>
            <xm:f>リスト!$C$3:$C$9</xm:f>
          </x14:formula1>
          <xm:sqref>B15:B17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7"/>
  <sheetViews>
    <sheetView view="pageBreakPreview" zoomScale="90" zoomScaleNormal="85" zoomScaleSheetLayoutView="90" workbookViewId="0"/>
  </sheetViews>
  <sheetFormatPr defaultRowHeight="13.5"/>
  <cols>
    <col min="1" max="1" width="23.25" style="2" customWidth="1"/>
    <col min="2" max="3" width="20.875" style="2" customWidth="1"/>
    <col min="4" max="4" width="17.375" style="2" customWidth="1"/>
    <col min="5" max="5" width="21.625" style="2" customWidth="1"/>
    <col min="6" max="6" width="23.125" style="2" customWidth="1"/>
    <col min="7" max="7" width="12.875" style="2" customWidth="1"/>
    <col min="8" max="8" width="15.5" style="2" customWidth="1"/>
    <col min="9" max="16384" width="9" style="2"/>
  </cols>
  <sheetData>
    <row r="1" spans="1:9" ht="21" customHeight="1">
      <c r="A1" s="8" t="s">
        <v>12</v>
      </c>
      <c r="B1" s="8"/>
      <c r="G1" s="9" t="s">
        <v>40</v>
      </c>
    </row>
    <row r="2" spans="1:9" ht="18.75">
      <c r="A2" s="107" t="s">
        <v>66</v>
      </c>
      <c r="B2" s="107"/>
      <c r="C2" s="107"/>
      <c r="D2" s="107"/>
      <c r="E2" s="107"/>
      <c r="F2" s="107"/>
      <c r="G2" s="107"/>
      <c r="H2" s="107"/>
      <c r="I2" s="10"/>
    </row>
    <row r="3" spans="1:9" ht="14.25" thickBot="1"/>
    <row r="4" spans="1:9" ht="27.75" customHeight="1" thickBot="1">
      <c r="E4" s="7" t="s">
        <v>16</v>
      </c>
      <c r="F4" s="119" t="s">
        <v>60</v>
      </c>
      <c r="G4" s="120"/>
      <c r="H4" s="121"/>
    </row>
    <row r="5" spans="1:9" ht="27.75" customHeight="1" thickBot="1">
      <c r="E5" s="7" t="s">
        <v>17</v>
      </c>
      <c r="F5" s="119" t="s">
        <v>61</v>
      </c>
      <c r="G5" s="120"/>
      <c r="H5" s="121"/>
    </row>
    <row r="6" spans="1:9" ht="14.25" thickBot="1"/>
    <row r="7" spans="1:9" ht="60.75" customHeight="1">
      <c r="A7" s="11" t="s">
        <v>44</v>
      </c>
      <c r="B7" s="12" t="s">
        <v>21</v>
      </c>
      <c r="C7" s="13" t="s">
        <v>0</v>
      </c>
      <c r="D7" s="14" t="s">
        <v>48</v>
      </c>
      <c r="E7" s="15" t="s">
        <v>51</v>
      </c>
    </row>
    <row r="8" spans="1:9" ht="14.25">
      <c r="A8" s="16"/>
      <c r="B8" s="17"/>
      <c r="C8" s="18" t="s">
        <v>1</v>
      </c>
      <c r="D8" s="19" t="s">
        <v>2</v>
      </c>
      <c r="E8" s="20" t="s">
        <v>3</v>
      </c>
    </row>
    <row r="9" spans="1:9" ht="14.25">
      <c r="A9" s="21"/>
      <c r="B9" s="22"/>
      <c r="C9" s="23" t="s">
        <v>9</v>
      </c>
      <c r="D9" s="24"/>
      <c r="E9" s="25" t="s">
        <v>10</v>
      </c>
    </row>
    <row r="10" spans="1:9" ht="48" customHeight="1" thickBot="1">
      <c r="A10" s="40" t="s">
        <v>18</v>
      </c>
      <c r="B10" s="41" t="s">
        <v>29</v>
      </c>
      <c r="C10" s="42">
        <v>89</v>
      </c>
      <c r="D10" s="26">
        <v>0.2</v>
      </c>
      <c r="E10" s="27">
        <f>ROUNDUP(C10*D10,0)</f>
        <v>18</v>
      </c>
    </row>
    <row r="11" spans="1:9" ht="14.25" thickBot="1"/>
    <row r="12" spans="1:9" ht="66.75" customHeight="1">
      <c r="A12" s="13" t="s">
        <v>52</v>
      </c>
      <c r="B12" s="15" t="s">
        <v>31</v>
      </c>
      <c r="C12" s="13" t="s">
        <v>53</v>
      </c>
      <c r="D12" s="14" t="s">
        <v>54</v>
      </c>
      <c r="E12" s="14" t="s">
        <v>55</v>
      </c>
      <c r="F12" s="14" t="s">
        <v>56</v>
      </c>
      <c r="G12" s="14" t="s">
        <v>45</v>
      </c>
      <c r="H12" s="15" t="s">
        <v>14</v>
      </c>
    </row>
    <row r="13" spans="1:9" ht="14.25">
      <c r="A13" s="16"/>
      <c r="B13" s="17"/>
      <c r="C13" s="18" t="s">
        <v>4</v>
      </c>
      <c r="D13" s="19" t="s">
        <v>5</v>
      </c>
      <c r="E13" s="19" t="s">
        <v>6</v>
      </c>
      <c r="F13" s="19" t="s">
        <v>7</v>
      </c>
      <c r="G13" s="19" t="s">
        <v>8</v>
      </c>
      <c r="H13" s="20" t="s">
        <v>15</v>
      </c>
    </row>
    <row r="14" spans="1:9" ht="14.25">
      <c r="A14" s="28"/>
      <c r="B14" s="29"/>
      <c r="C14" s="23" t="s">
        <v>11</v>
      </c>
      <c r="D14" s="24" t="s">
        <v>11</v>
      </c>
      <c r="E14" s="24" t="s">
        <v>11</v>
      </c>
      <c r="F14" s="24" t="s">
        <v>11</v>
      </c>
      <c r="G14" s="24" t="s">
        <v>10</v>
      </c>
      <c r="H14" s="25" t="s">
        <v>11</v>
      </c>
    </row>
    <row r="15" spans="1:9" ht="48" customHeight="1">
      <c r="A15" s="43" t="s">
        <v>62</v>
      </c>
      <c r="B15" s="44" t="s">
        <v>34</v>
      </c>
      <c r="C15" s="45">
        <v>120000</v>
      </c>
      <c r="D15" s="3">
        <f>ROUNDDOWN(C15*0.5,-3)</f>
        <v>60000</v>
      </c>
      <c r="E15" s="3">
        <f>IF(B15="","",VLOOKUP(B15,$A$31:$B$37,2,0))</f>
        <v>300000</v>
      </c>
      <c r="F15" s="3">
        <f>IF(E15&gt;D15,D15,E15)</f>
        <v>60000</v>
      </c>
      <c r="G15" s="46">
        <v>17</v>
      </c>
      <c r="H15" s="30">
        <f>F15*G15</f>
        <v>1020000</v>
      </c>
    </row>
    <row r="16" spans="1:9" ht="48" customHeight="1">
      <c r="A16" s="47" t="s">
        <v>63</v>
      </c>
      <c r="B16" s="48" t="s">
        <v>33</v>
      </c>
      <c r="C16" s="49">
        <v>1000000</v>
      </c>
      <c r="D16" s="4">
        <f t="shared" ref="D16:D18" si="0">ROUNDDOWN(C16*0.5,-3)</f>
        <v>500000</v>
      </c>
      <c r="E16" s="3">
        <f>IF(B16="","",VLOOKUP(B16,$A$31:$B$37,2,0))</f>
        <v>1000000</v>
      </c>
      <c r="F16" s="4">
        <f t="shared" ref="F16:F18" si="1">IF(E16&gt;D16,D16,E16)</f>
        <v>500000</v>
      </c>
      <c r="G16" s="50">
        <v>1</v>
      </c>
      <c r="H16" s="30">
        <f>F16*G16</f>
        <v>500000</v>
      </c>
    </row>
    <row r="17" spans="1:8" ht="48" customHeight="1">
      <c r="A17" s="57"/>
      <c r="B17" s="58"/>
      <c r="C17" s="59"/>
      <c r="D17" s="52"/>
      <c r="E17" s="60"/>
      <c r="F17" s="52"/>
      <c r="G17" s="61"/>
      <c r="H17" s="62"/>
    </row>
    <row r="18" spans="1:8" ht="48" customHeight="1" thickBot="1">
      <c r="A18" s="56" t="s">
        <v>64</v>
      </c>
      <c r="B18" s="53" t="s">
        <v>50</v>
      </c>
      <c r="C18" s="51">
        <v>2500000</v>
      </c>
      <c r="D18" s="5">
        <f t="shared" si="0"/>
        <v>1250000</v>
      </c>
      <c r="E18" s="5">
        <v>1500000</v>
      </c>
      <c r="F18" s="5">
        <f t="shared" si="1"/>
        <v>1250000</v>
      </c>
      <c r="G18" s="54" t="s">
        <v>46</v>
      </c>
      <c r="H18" s="31">
        <f>F18</f>
        <v>1250000</v>
      </c>
    </row>
    <row r="19" spans="1:8" ht="39.75" customHeight="1" thickTop="1" thickBot="1">
      <c r="A19" s="32"/>
      <c r="B19" s="32"/>
      <c r="C19" s="33"/>
      <c r="D19" s="33"/>
      <c r="E19" s="33"/>
      <c r="F19" s="34" t="s">
        <v>13</v>
      </c>
      <c r="G19" s="35">
        <f>SUM(G15:G16)</f>
        <v>18</v>
      </c>
      <c r="H19" s="36">
        <f>SUM(H15:H18)</f>
        <v>2770000</v>
      </c>
    </row>
    <row r="20" spans="1:8" ht="13.5" customHeight="1">
      <c r="A20" s="8"/>
      <c r="B20" s="8"/>
      <c r="C20" s="37"/>
      <c r="D20" s="37"/>
      <c r="E20" s="37"/>
      <c r="F20" s="37"/>
      <c r="G20" s="38"/>
      <c r="H20" s="39"/>
    </row>
    <row r="21" spans="1:8">
      <c r="A21" s="1" t="s">
        <v>57</v>
      </c>
      <c r="B21" s="1"/>
    </row>
    <row r="22" spans="1:8">
      <c r="A22" s="1" t="s">
        <v>58</v>
      </c>
      <c r="B22" s="1"/>
    </row>
    <row r="23" spans="1:8">
      <c r="A23" s="1" t="s">
        <v>49</v>
      </c>
      <c r="B23" s="1"/>
    </row>
    <row r="24" spans="1:8">
      <c r="A24" s="1" t="s">
        <v>59</v>
      </c>
      <c r="B24" s="1"/>
    </row>
    <row r="25" spans="1:8">
      <c r="A25" s="55" t="s">
        <v>47</v>
      </c>
      <c r="B25" s="1"/>
    </row>
    <row r="31" spans="1:8">
      <c r="A31" s="6" t="s">
        <v>33</v>
      </c>
      <c r="B31">
        <v>1000000</v>
      </c>
    </row>
    <row r="32" spans="1:8">
      <c r="A32" s="6" t="s">
        <v>35</v>
      </c>
      <c r="B32">
        <v>300000</v>
      </c>
    </row>
    <row r="33" spans="1:2">
      <c r="A33" s="6" t="s">
        <v>36</v>
      </c>
      <c r="B33">
        <v>300000</v>
      </c>
    </row>
    <row r="34" spans="1:2">
      <c r="A34" s="6" t="s">
        <v>34</v>
      </c>
      <c r="B34">
        <v>300000</v>
      </c>
    </row>
    <row r="35" spans="1:2">
      <c r="A35" s="6" t="s">
        <v>37</v>
      </c>
      <c r="B35">
        <v>300000</v>
      </c>
    </row>
    <row r="36" spans="1:2">
      <c r="A36" s="6" t="s">
        <v>38</v>
      </c>
      <c r="B36">
        <v>1000000</v>
      </c>
    </row>
    <row r="37" spans="1:2">
      <c r="A37" s="6" t="s">
        <v>39</v>
      </c>
      <c r="B37">
        <v>300000</v>
      </c>
    </row>
  </sheetData>
  <mergeCells count="3">
    <mergeCell ref="A2:H2"/>
    <mergeCell ref="F4:H4"/>
    <mergeCell ref="F5:H5"/>
  </mergeCells>
  <phoneticPr fontId="1"/>
  <printOptions verticalCentered="1"/>
  <pageMargins left="0.7" right="0.7" top="0.75" bottom="0.75" header="0.3" footer="0.3"/>
  <pageSetup paperSize="9" scale="76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リスト!$C$3:$C$9</xm:f>
          </x14:formula1>
          <xm:sqref>B15:B17</xm:sqref>
        </x14:dataValidation>
        <x14:dataValidation type="list" allowBlank="1" showInputMessage="1" showErrorMessage="1" xr:uid="{00000000-0002-0000-0200-000001000000}">
          <x14:formula1>
            <xm:f>リスト!$B$3:$B$4</xm:f>
          </x14:formula1>
          <xm:sqref>B10</xm:sqref>
        </x14:dataValidation>
        <x14:dataValidation type="list" allowBlank="1" showInputMessage="1" showErrorMessage="1" xr:uid="{00000000-0002-0000-0200-000002000000}">
          <x14:formula1>
            <xm:f>リスト!$A$3:$A$13</xm:f>
          </x14:formula1>
          <xm:sqref>A10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13"/>
  <sheetViews>
    <sheetView workbookViewId="0">
      <selection activeCell="G17" sqref="G17"/>
    </sheetView>
  </sheetViews>
  <sheetFormatPr defaultRowHeight="13.5"/>
  <cols>
    <col min="1" max="1" width="38.25" bestFit="1" customWidth="1"/>
    <col min="2" max="2" width="14.625" bestFit="1" customWidth="1"/>
    <col min="3" max="3" width="15.875" bestFit="1" customWidth="1"/>
  </cols>
  <sheetData>
    <row r="2" spans="1:4">
      <c r="A2" s="6" t="s">
        <v>22</v>
      </c>
      <c r="B2" s="6" t="s">
        <v>23</v>
      </c>
      <c r="C2" s="6" t="s">
        <v>32</v>
      </c>
    </row>
    <row r="3" spans="1:4">
      <c r="A3" s="6" t="s">
        <v>18</v>
      </c>
      <c r="B3" s="6" t="s">
        <v>29</v>
      </c>
      <c r="C3" s="6" t="s">
        <v>33</v>
      </c>
      <c r="D3">
        <v>1000000</v>
      </c>
    </row>
    <row r="4" spans="1:4">
      <c r="A4" s="6" t="s">
        <v>19</v>
      </c>
      <c r="B4" s="6" t="s">
        <v>30</v>
      </c>
      <c r="C4" s="6" t="s">
        <v>35</v>
      </c>
      <c r="D4">
        <v>300000</v>
      </c>
    </row>
    <row r="5" spans="1:4">
      <c r="A5" s="6" t="s">
        <v>26</v>
      </c>
      <c r="B5" s="6"/>
      <c r="C5" s="6" t="s">
        <v>36</v>
      </c>
      <c r="D5">
        <v>300000</v>
      </c>
    </row>
    <row r="6" spans="1:4">
      <c r="A6" s="6" t="s">
        <v>24</v>
      </c>
      <c r="B6" s="6"/>
      <c r="C6" s="6" t="s">
        <v>34</v>
      </c>
      <c r="D6">
        <v>300000</v>
      </c>
    </row>
    <row r="7" spans="1:4">
      <c r="A7" s="6" t="s">
        <v>25</v>
      </c>
      <c r="B7" s="6"/>
      <c r="C7" s="6" t="s">
        <v>37</v>
      </c>
      <c r="D7">
        <v>300000</v>
      </c>
    </row>
    <row r="8" spans="1:4">
      <c r="A8" s="6" t="s">
        <v>20</v>
      </c>
      <c r="B8" s="6"/>
      <c r="C8" s="6" t="s">
        <v>38</v>
      </c>
      <c r="D8">
        <v>1000000</v>
      </c>
    </row>
    <row r="9" spans="1:4">
      <c r="A9" s="6" t="s">
        <v>41</v>
      </c>
      <c r="B9" s="6"/>
      <c r="C9" s="6" t="s">
        <v>39</v>
      </c>
      <c r="D9">
        <v>300000</v>
      </c>
    </row>
    <row r="10" spans="1:4">
      <c r="A10" s="6" t="s">
        <v>42</v>
      </c>
      <c r="B10" s="6"/>
      <c r="C10" s="6"/>
    </row>
    <row r="11" spans="1:4">
      <c r="A11" s="6" t="s">
        <v>27</v>
      </c>
      <c r="B11" s="6"/>
      <c r="C11" s="6"/>
    </row>
    <row r="12" spans="1:4">
      <c r="A12" s="6" t="s">
        <v>28</v>
      </c>
      <c r="B12" s="6"/>
      <c r="C12" s="6"/>
    </row>
    <row r="13" spans="1:4">
      <c r="A13" s="6" t="s">
        <v>43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別紙1</vt:lpstr>
      <vt:lpstr>記入例</vt:lpstr>
      <vt:lpstr>Sheet1</vt:lpstr>
      <vt:lpstr>別紙１（新）計算式入り</vt:lpstr>
      <vt:lpstr>記載例（新）</vt:lpstr>
      <vt:lpstr>リスト</vt:lpstr>
      <vt:lpstr>'記載例（新）'!Print_Area</vt:lpstr>
      <vt:lpstr>記入例!Print_Area</vt:lpstr>
      <vt:lpstr>別紙1!Print_Area</vt:lpstr>
      <vt:lpstr>'別紙１（新）計算式入り'!Print_Area</vt:lpstr>
      <vt:lpstr>施設</vt:lpstr>
      <vt:lpstr>事業所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保坂 健人</cp:lastModifiedBy>
  <cp:lastPrinted>2022-07-25T09:21:00Z</cp:lastPrinted>
  <dcterms:created xsi:type="dcterms:W3CDTF">2016-07-04T07:08:19Z</dcterms:created>
  <dcterms:modified xsi:type="dcterms:W3CDTF">2023-12-01T06:36:32Z</dcterms:modified>
</cp:coreProperties>
</file>