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4\13050_高齢者福祉課$\02_室班フォルダ\法人支援班\600 補助金関連\601 介護ロボット関連\R5\04 事前申請\03 採択・不採択通知\01メール、ちば電子、HP更新\HP様式\R5介護ロボット交付申請書類\"/>
    </mc:Choice>
  </mc:AlternateContent>
  <xr:revisionPtr revIDLastSave="0" documentId="13_ncr:1_{D5C02A0E-CA40-44E4-9E2E-B935B18EE6DA}" xr6:coauthVersionLast="47" xr6:coauthVersionMax="47" xr10:uidLastSave="{00000000-0000-0000-0000-000000000000}"/>
  <workbookProtection workbookPassword="CC07" lockStructure="1"/>
  <bookViews>
    <workbookView xWindow="-108" yWindow="-108" windowWidth="23256" windowHeight="12456" xr2:uid="{00000000-000D-0000-FFFF-FFFF00000000}"/>
  </bookViews>
  <sheets>
    <sheet name="別紙1" sheetId="13" r:id="rId1"/>
    <sheet name="別紙１（新）計算式入り" sheetId="14" state="hidden" r:id="rId2"/>
    <sheet name="記載例（新）" sheetId="15" state="hidden" r:id="rId3"/>
    <sheet name="リスト" sheetId="9" state="hidden" r:id="rId4"/>
  </sheets>
  <definedNames>
    <definedName name="_xlnm.Print_Area" localSheetId="2">'記載例（新）'!$A$1:$H$26</definedName>
    <definedName name="_xlnm.Print_Area" localSheetId="0">別紙1!$A$1:$J$27</definedName>
    <definedName name="_xlnm.Print_Area" localSheetId="1">'別紙１（新）計算式入り'!$A$1:$H$26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3" l="1"/>
  <c r="E10" i="13" l="1"/>
  <c r="E15" i="13" l="1"/>
  <c r="F15" i="13" s="1"/>
  <c r="G19" i="13"/>
  <c r="D18" i="13"/>
  <c r="F18" i="13" s="1"/>
  <c r="H18" i="13" s="1"/>
  <c r="J18" i="13" s="1"/>
  <c r="D17" i="13"/>
  <c r="D16" i="13"/>
  <c r="E16" i="13"/>
  <c r="E17" i="13"/>
  <c r="F17" i="13" l="1"/>
  <c r="H17" i="13" s="1"/>
  <c r="J17" i="13" s="1"/>
  <c r="F16" i="13"/>
  <c r="H16" i="13" s="1"/>
  <c r="J16" i="13" s="1"/>
  <c r="H15" i="13"/>
  <c r="J15" i="13" s="1"/>
  <c r="H19" i="13" l="1"/>
  <c r="J19" i="13" s="1"/>
  <c r="E16" i="14"/>
  <c r="F16" i="14" s="1"/>
  <c r="H16" i="14" s="1"/>
  <c r="D16" i="14"/>
  <c r="E15" i="14" l="1"/>
  <c r="G19" i="14" l="1"/>
  <c r="G19" i="15"/>
  <c r="D18" i="15"/>
  <c r="F18" i="15" s="1"/>
  <c r="H18" i="15" s="1"/>
  <c r="E16" i="15"/>
  <c r="D16" i="15"/>
  <c r="E15" i="15"/>
  <c r="D15" i="15"/>
  <c r="E10" i="15"/>
  <c r="E17" i="14"/>
  <c r="D17" i="14"/>
  <c r="D18" i="14"/>
  <c r="F18" i="14" s="1"/>
  <c r="H18" i="14" s="1"/>
  <c r="D15" i="14"/>
  <c r="E10" i="14"/>
  <c r="F17" i="14" l="1"/>
  <c r="H17" i="14" s="1"/>
  <c r="F16" i="15"/>
  <c r="H16" i="15" s="1"/>
  <c r="F15" i="15"/>
  <c r="H15" i="15" s="1"/>
  <c r="F15" i="14"/>
  <c r="H15" i="14" s="1"/>
  <c r="H19" i="14" s="1"/>
  <c r="H19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J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・消費税は含めない。</t>
        </r>
        <r>
          <rPr>
            <sz val="9"/>
            <color indexed="81"/>
            <rFont val="MS P ゴシック"/>
            <family val="3"/>
            <charset val="128"/>
          </rPr>
          <t xml:space="preserve">
・１機器ごとに１行とする。
・付属品が複数台で共用される場合は１台あたりに案分する（手引き参照）
・Ｄ欄の対象経費については、補助要綱別表「補助対象経費」を参照の上記載すること。
・リース又はレンタルの場合、総額を記入する。</t>
        </r>
      </text>
    </comment>
    <comment ref="A1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・「見守り機器の導入に伴う通信環境整備」を申請する場合には、
　こちらの行に記入。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A7" authorId="0" shapeId="0" xr:uid="{00000000-0006-0000-0100-000001000000}">
      <text>
        <r>
          <rPr>
            <b/>
            <sz val="12"/>
            <color indexed="81"/>
            <rFont val="MS P ゴシック"/>
            <family val="3"/>
            <charset val="128"/>
          </rPr>
          <t>※黄色いセルについて、選択または記入してください。その他の箇所は自動計算式が入っていますので、変更しないでください。</t>
        </r>
      </text>
    </comment>
    <comment ref="H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・消費税は含めない。</t>
        </r>
        <r>
          <rPr>
            <sz val="9"/>
            <color indexed="81"/>
            <rFont val="MS P ゴシック"/>
            <family val="3"/>
            <charset val="128"/>
          </rPr>
          <t xml:space="preserve">
・１機器ごとに１行とする。
　（機器を複数種類申請する場合は適宜行を追加すること。不要な行は削除して差し支えありません。）
・付属品が複数台で共用される場合は１台あたりに案分する（手引き参照）
・Ｄ欄の対象経費については、補助要綱別表「補助対象経費」を参照の上記載すること。
・リース又はレンタルの場合、Ｄ欄には初期費用＋当該年度（３月末まで）のレンタル・リース料総額を記入する。</t>
        </r>
      </text>
    </comment>
    <comment ref="A18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・「見守り機器の導入に伴う通信環境整備」を申請する場合には、
　こちらの行に記入。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H1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・消費税は含めない。</t>
        </r>
        <r>
          <rPr>
            <sz val="9"/>
            <color indexed="81"/>
            <rFont val="MS P ゴシック"/>
            <family val="3"/>
            <charset val="128"/>
          </rPr>
          <t xml:space="preserve">
・１機器ごとに１行とする。
　（機器を複数種類申請する場合は適宜行を追加すること。不要な行は削除して差し支えありません。）
・付属品が複数台で共用される場合は１台あたりに案分する（手引き参照）
・Ｄ欄の対象経費については、補助要綱別表「補助対象経費」を参照の上記載すること。
・リース又はレンタルの場合、Ｄ欄には初期費用＋当該年度（３月末まで）のレンタル・リース料総額を記入する。</t>
        </r>
      </text>
    </comment>
  </commentList>
</comments>
</file>

<file path=xl/sharedStrings.xml><?xml version="1.0" encoding="utf-8"?>
<sst xmlns="http://schemas.openxmlformats.org/spreadsheetml/2006/main" count="189" uniqueCount="83">
  <si>
    <t>利用定員</t>
    <rPh sb="0" eb="2">
      <t>リヨウ</t>
    </rPh>
    <rPh sb="2" eb="4">
      <t>テイイン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</si>
  <si>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</si>
  <si>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</si>
  <si>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</si>
  <si>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</si>
  <si>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</si>
  <si>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</si>
  <si>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</si>
  <si>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</si>
  <si>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（人）</t>
    <rPh sb="1" eb="2">
      <t>ニン</t>
    </rPh>
    <phoneticPr fontId="1"/>
  </si>
  <si>
    <t>（台）</t>
    <rPh sb="1" eb="2">
      <t>ダイ</t>
    </rPh>
    <phoneticPr fontId="1"/>
  </si>
  <si>
    <t>（円）</t>
    <rPh sb="1" eb="2">
      <t>エン</t>
    </rPh>
    <phoneticPr fontId="1"/>
  </si>
  <si>
    <t>（別紙１）</t>
    <rPh sb="1" eb="3">
      <t>ベッシ</t>
    </rPh>
    <phoneticPr fontId="1"/>
  </si>
  <si>
    <t>合計</t>
    <rPh sb="0" eb="2">
      <t>ゴウケイ</t>
    </rPh>
    <phoneticPr fontId="1"/>
  </si>
  <si>
    <t>補助所要額
（Ｇ×Ｈ）</t>
    <rPh sb="0" eb="2">
      <t>ホジョ</t>
    </rPh>
    <rPh sb="2" eb="4">
      <t>ショヨウ</t>
    </rPh>
    <rPh sb="4" eb="5">
      <t>ガク</t>
    </rPh>
    <phoneticPr fontId="1"/>
  </si>
  <si>
    <t>Ｉ</t>
    <phoneticPr fontId="1"/>
  </si>
  <si>
    <t>法人名</t>
    <rPh sb="0" eb="2">
      <t>ホウジン</t>
    </rPh>
    <rPh sb="2" eb="3">
      <t>メイ</t>
    </rPh>
    <phoneticPr fontId="1"/>
  </si>
  <si>
    <t>導入事業所名</t>
    <rPh sb="0" eb="2">
      <t>ドウニュウ</t>
    </rPh>
    <rPh sb="2" eb="5">
      <t>ジギョウショ</t>
    </rPh>
    <rPh sb="5" eb="6">
      <t>メイ</t>
    </rPh>
    <phoneticPr fontId="1"/>
  </si>
  <si>
    <t>特別養護老人ホーム</t>
    <rPh sb="0" eb="9">
      <t>トクヨウ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</si>
  <si>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</si>
  <si>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認知症グループホーム</t>
    <rPh sb="0" eb="3">
      <t>ニンチショウ</t>
    </rPh>
    <phoneticPr fontId="1"/>
  </si>
  <si>
    <t>サービスの種別
（リストから選択）</t>
    <rPh sb="5" eb="7">
      <t>シュベツ</t>
    </rPh>
    <rPh sb="14" eb="16">
      <t>センタク</t>
    </rPh>
    <phoneticPr fontId="1"/>
  </si>
  <si>
    <t>種別</t>
    <rPh sb="0" eb="2">
      <t>シュベツ</t>
    </rPh>
    <phoneticPr fontId="1"/>
  </si>
  <si>
    <t>サービスの種別</t>
    <rPh sb="5" eb="7">
      <t>シュベツ</t>
    </rPh>
    <phoneticPr fontId="1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</si>
  <si>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</si>
  <si>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ジギョウ</t>
    </rPh>
    <rPh sb="13" eb="14">
      <t>ショ</t>
    </rPh>
    <phoneticPr fontId="1"/>
  </si>
  <si>
    <t>特定施設（介護付き有料老人ホーム）</t>
    <rPh sb="0" eb="2">
      <t>トクテイ</t>
    </rPh>
    <rPh sb="2" eb="4">
      <t>シセツ</t>
    </rPh>
    <rPh sb="5" eb="7">
      <t>カイゴ</t>
    </rPh>
    <rPh sb="7" eb="8">
      <t>ツ</t>
    </rPh>
    <rPh sb="9" eb="16">
      <t>ユウリョウ</t>
    </rPh>
    <phoneticPr fontId="1"/>
  </si>
  <si>
    <t>養護老人ホーム</t>
    <rPh sb="0" eb="7">
      <t>ヨウゴ</t>
    </rPh>
    <phoneticPr fontId="1"/>
  </si>
  <si>
    <t>軽費老人ホーム</t>
    <rPh sb="0" eb="7">
      <t>ケイヒ</t>
    </rPh>
    <phoneticPr fontId="1"/>
  </si>
  <si>
    <t>施設系サービス</t>
    <rPh sb="0" eb="2">
      <t>シセツ</t>
    </rPh>
    <rPh sb="2" eb="3">
      <t>ケイ</t>
    </rPh>
    <phoneticPr fontId="1"/>
  </si>
  <si>
    <t>居宅系サービス</t>
    <rPh sb="0" eb="2">
      <t>キョタク</t>
    </rPh>
    <rPh sb="2" eb="3">
      <t>ケイ</t>
    </rPh>
    <phoneticPr fontId="1"/>
  </si>
  <si>
    <t>ロボットの種別
（リストから選択）</t>
    <rPh sb="5" eb="7">
      <t>シュベツ</t>
    </rPh>
    <rPh sb="14" eb="16">
      <t>センタク</t>
    </rPh>
    <phoneticPr fontId="1"/>
  </si>
  <si>
    <t>ロボットの種別</t>
    <rPh sb="5" eb="7">
      <t>シュベツ</t>
    </rPh>
    <phoneticPr fontId="1"/>
  </si>
  <si>
    <t>移乗介護</t>
    <rPh sb="0" eb="2">
      <t>イジョウ</t>
    </rPh>
    <rPh sb="2" eb="4">
      <t>カイゴ</t>
    </rPh>
    <phoneticPr fontId="1"/>
  </si>
  <si>
    <t>見守り</t>
    <rPh sb="0" eb="2">
      <t>ミマモ</t>
    </rPh>
    <phoneticPr fontId="1"/>
  </si>
  <si>
    <t>移動支援</t>
    <rPh sb="0" eb="2">
      <t>イドウ</t>
    </rPh>
    <rPh sb="2" eb="4">
      <t>シエン</t>
    </rPh>
    <phoneticPr fontId="1"/>
  </si>
  <si>
    <t>排泄支援</t>
    <rPh sb="0" eb="2">
      <t>ハイセツ</t>
    </rPh>
    <rPh sb="2" eb="4">
      <t>シエン</t>
    </rPh>
    <phoneticPr fontId="1"/>
  </si>
  <si>
    <t>コミュニケーション</t>
    <phoneticPr fontId="1"/>
  </si>
  <si>
    <t>入浴支援</t>
    <rPh sb="0" eb="2">
      <t>ニュウヨク</t>
    </rPh>
    <rPh sb="2" eb="4">
      <t>シエン</t>
    </rPh>
    <phoneticPr fontId="1"/>
  </si>
  <si>
    <t>介護業務支援</t>
    <rPh sb="0" eb="2">
      <t>カイゴ</t>
    </rPh>
    <rPh sb="2" eb="4">
      <t>ギョウム</t>
    </rPh>
    <rPh sb="4" eb="6">
      <t>シエン</t>
    </rPh>
    <phoneticPr fontId="1"/>
  </si>
  <si>
    <t>※①補助金交付申請時に提出</t>
    <rPh sb="2" eb="5">
      <t>ホジョキン</t>
    </rPh>
    <rPh sb="5" eb="7">
      <t>コウフ</t>
    </rPh>
    <rPh sb="7" eb="10">
      <t>シンセイジ</t>
    </rPh>
    <rPh sb="11" eb="13">
      <t>テイシュツ</t>
    </rPh>
    <phoneticPr fontId="1"/>
  </si>
  <si>
    <t>老人デイサービス事業（通所介護等）</t>
    <rPh sb="0" eb="2">
      <t>ロウジン</t>
    </rPh>
    <rPh sb="8" eb="10">
      <t>ジギョウ</t>
    </rPh>
    <rPh sb="11" eb="13">
      <t>ツウショ</t>
    </rPh>
    <rPh sb="13" eb="16">
      <t>カイゴナド</t>
    </rPh>
    <phoneticPr fontId="1"/>
  </si>
  <si>
    <t>老人居宅介護等事業（訪問介護等）</t>
    <rPh sb="10" eb="12">
      <t>ホウモン</t>
    </rPh>
    <rPh sb="12" eb="15">
      <t>カイゴナド</t>
    </rPh>
    <phoneticPr fontId="1"/>
  </si>
  <si>
    <t>その他</t>
    <rPh sb="2" eb="3">
      <t>タ</t>
    </rPh>
    <phoneticPr fontId="1"/>
  </si>
  <si>
    <t>施設の種別
（リストから選択）</t>
    <rPh sb="0" eb="2">
      <t>シセツ</t>
    </rPh>
    <rPh sb="3" eb="5">
      <t>シュベツ</t>
    </rPh>
    <rPh sb="12" eb="14">
      <t>センタク</t>
    </rPh>
    <phoneticPr fontId="1"/>
  </si>
  <si>
    <t>台数
（Ｃ≧Ｈ）
※（注４）</t>
    <rPh sb="0" eb="2">
      <t>ダイスウ</t>
    </rPh>
    <rPh sb="11" eb="12">
      <t>チュウ</t>
    </rPh>
    <phoneticPr fontId="1"/>
  </si>
  <si>
    <t>一式</t>
    <rPh sb="0" eb="2">
      <t>イッシキ</t>
    </rPh>
    <phoneticPr fontId="3"/>
  </si>
  <si>
    <t>　　 　５「見守り機器の導入に伴う通信環境整備」の申請については、見守りロボットと併せて申請する場合にのみ可能とする。</t>
    <rPh sb="25" eb="27">
      <t>シンセイ</t>
    </rPh>
    <rPh sb="33" eb="35">
      <t>ミマモ</t>
    </rPh>
    <rPh sb="41" eb="42">
      <t>アワ</t>
    </rPh>
    <rPh sb="44" eb="46">
      <t>シンセイ</t>
    </rPh>
    <rPh sb="48" eb="50">
      <t>バアイ</t>
    </rPh>
    <rPh sb="53" eb="55">
      <t>カノウ</t>
    </rPh>
    <phoneticPr fontId="3"/>
  </si>
  <si>
    <t>補助対象
台数割合</t>
    <rPh sb="0" eb="2">
      <t>ホジョ</t>
    </rPh>
    <rPh sb="2" eb="4">
      <t>タイショウ</t>
    </rPh>
    <rPh sb="5" eb="7">
      <t>ダイスウ</t>
    </rPh>
    <rPh sb="7" eb="9">
      <t>ワリアイ</t>
    </rPh>
    <phoneticPr fontId="1"/>
  </si>
  <si>
    <t>　　　 ３ Ｆ欄は、「移乗介護」及び「入浴支援」については1,000,000円、それ以外は300,000円とする。　</t>
    <phoneticPr fontId="3"/>
  </si>
  <si>
    <t>見守り機器の導入に伴う通信環境整備※（注５）</t>
    <rPh sb="19" eb="20">
      <t>チュウ</t>
    </rPh>
    <phoneticPr fontId="3"/>
  </si>
  <si>
    <t>補助対象
限度台数
（Ａ×Ｂ）
※（注１）</t>
    <rPh sb="0" eb="2">
      <t>ホジョ</t>
    </rPh>
    <rPh sb="2" eb="4">
      <t>タイショウ</t>
    </rPh>
    <rPh sb="5" eb="7">
      <t>ゲンド</t>
    </rPh>
    <rPh sb="7" eb="9">
      <t>ダイスウ</t>
    </rPh>
    <rPh sb="18" eb="19">
      <t>チュウ</t>
    </rPh>
    <phoneticPr fontId="1"/>
  </si>
  <si>
    <r>
      <t xml:space="preserve">ロボットの製品名
</t>
    </r>
    <r>
      <rPr>
        <sz val="10"/>
        <rFont val="ＭＳ Ｐゴシック"/>
        <family val="3"/>
        <charset val="128"/>
        <scheme val="minor"/>
      </rPr>
      <t>（または見守り機器の導入に伴う通信環境整備の内容）</t>
    </r>
    <rPh sb="5" eb="8">
      <t>セイヒンメイ</t>
    </rPh>
    <rPh sb="31" eb="33">
      <t>ナイヨウ</t>
    </rPh>
    <phoneticPr fontId="1"/>
  </si>
  <si>
    <t>1機器（一式）あたりの
対象経費合計額
（税抜き）</t>
    <rPh sb="1" eb="3">
      <t>キキ</t>
    </rPh>
    <rPh sb="4" eb="6">
      <t>イッシキ</t>
    </rPh>
    <rPh sb="12" eb="14">
      <t>タイショウ</t>
    </rPh>
    <rPh sb="14" eb="16">
      <t>ケイヒ</t>
    </rPh>
    <rPh sb="16" eb="18">
      <t>ゴウケイ</t>
    </rPh>
    <rPh sb="18" eb="19">
      <t>ガク</t>
    </rPh>
    <rPh sb="21" eb="22">
      <t>ゼイ</t>
    </rPh>
    <rPh sb="22" eb="23">
      <t>ヌ</t>
    </rPh>
    <phoneticPr fontId="1"/>
  </si>
  <si>
    <t>Ｄ×1/2
（千円未満
切捨て）
※（注２）</t>
    <rPh sb="7" eb="9">
      <t>センエン</t>
    </rPh>
    <rPh sb="9" eb="11">
      <t>ミマン</t>
    </rPh>
    <rPh sb="12" eb="14">
      <t>キリス</t>
    </rPh>
    <rPh sb="19" eb="20">
      <t>チュウ</t>
    </rPh>
    <phoneticPr fontId="1"/>
  </si>
  <si>
    <t>1機器（一式）あたりの
補助限度額
※（注３）</t>
    <rPh sb="1" eb="3">
      <t>キキ</t>
    </rPh>
    <rPh sb="4" eb="6">
      <t>イッシキ</t>
    </rPh>
    <rPh sb="12" eb="14">
      <t>ホジョ</t>
    </rPh>
    <rPh sb="14" eb="16">
      <t>ゲンド</t>
    </rPh>
    <rPh sb="16" eb="17">
      <t>ガク</t>
    </rPh>
    <rPh sb="20" eb="21">
      <t>チュウ</t>
    </rPh>
    <phoneticPr fontId="1"/>
  </si>
  <si>
    <t>1機器（一式）あたりの
補助基本額
（Ｅ又はＦのいずれか低い額）</t>
    <rPh sb="1" eb="3">
      <t>キキ</t>
    </rPh>
    <rPh sb="4" eb="6">
      <t>イッシキ</t>
    </rPh>
    <rPh sb="12" eb="14">
      <t>ホジョ</t>
    </rPh>
    <rPh sb="14" eb="16">
      <t>キホン</t>
    </rPh>
    <rPh sb="16" eb="17">
      <t>ガク</t>
    </rPh>
    <rPh sb="20" eb="21">
      <t>マタ</t>
    </rPh>
    <rPh sb="28" eb="29">
      <t>ヒク</t>
    </rPh>
    <rPh sb="30" eb="31">
      <t>ガク</t>
    </rPh>
    <phoneticPr fontId="1"/>
  </si>
  <si>
    <t>　(注) １ Ｃ欄は、１台未満を切り上げる。</t>
    <rPh sb="2" eb="3">
      <t>チュウ</t>
    </rPh>
    <phoneticPr fontId="3"/>
  </si>
  <si>
    <t>　　　 ２ Ｅ欄に千円未満の端数が生じた場合は切り捨てること。</t>
    <phoneticPr fontId="3"/>
  </si>
  <si>
    <t>　　　 ４ Ｈ欄の合計は、Ｃ欄以下になるようにすること（「見守り機器の導入に伴う通信環境整備」は台数にカウントしない）。　</t>
    <rPh sb="7" eb="8">
      <t>ラン</t>
    </rPh>
    <rPh sb="9" eb="11">
      <t>ゴウケイ</t>
    </rPh>
    <rPh sb="14" eb="15">
      <t>ラン</t>
    </rPh>
    <rPh sb="15" eb="17">
      <t>イカ</t>
    </rPh>
    <rPh sb="29" eb="31">
      <t>ミマモ</t>
    </rPh>
    <rPh sb="32" eb="34">
      <t>キキ</t>
    </rPh>
    <rPh sb="35" eb="37">
      <t>ドウニュウ</t>
    </rPh>
    <rPh sb="38" eb="39">
      <t>トモナ</t>
    </rPh>
    <rPh sb="40" eb="42">
      <t>ツウシン</t>
    </rPh>
    <rPh sb="42" eb="44">
      <t>カンキョウ</t>
    </rPh>
    <rPh sb="44" eb="46">
      <t>セイビ</t>
    </rPh>
    <rPh sb="48" eb="50">
      <t>ダイスウ</t>
    </rPh>
    <phoneticPr fontId="3"/>
  </si>
  <si>
    <t>社会福祉法人　ちばけん会</t>
    <phoneticPr fontId="1"/>
  </si>
  <si>
    <t>特別養護老人ホーム　ちば苑</t>
    <phoneticPr fontId="1"/>
  </si>
  <si>
    <t>センサーマットCHIBA2020</t>
    <phoneticPr fontId="1"/>
  </si>
  <si>
    <t>移乗介護ロボchi-ba</t>
    <rPh sb="0" eb="2">
      <t>イジョウ</t>
    </rPh>
    <rPh sb="2" eb="4">
      <t>カイゴ</t>
    </rPh>
    <phoneticPr fontId="1"/>
  </si>
  <si>
    <t>ＷｉＦｉルーターの設置
（商品名：○△□）</t>
    <rPh sb="9" eb="11">
      <t>セッチ</t>
    </rPh>
    <rPh sb="13" eb="16">
      <t>ショウヒンメイ</t>
    </rPh>
    <phoneticPr fontId="1"/>
  </si>
  <si>
    <t>令和　年度千葉県介護ロボット導入支援事業　補助金所要額調書</t>
    <rPh sb="0" eb="2">
      <t>レイワ</t>
    </rPh>
    <rPh sb="3" eb="5">
      <t>ネンド</t>
    </rPh>
    <rPh sb="5" eb="8">
      <t>チバケン</t>
    </rPh>
    <rPh sb="8" eb="10">
      <t>カイゴ</t>
    </rPh>
    <rPh sb="14" eb="16">
      <t>ドウニュウ</t>
    </rPh>
    <rPh sb="16" eb="18">
      <t>シエン</t>
    </rPh>
    <rPh sb="18" eb="20">
      <t>ジギョウ</t>
    </rPh>
    <rPh sb="21" eb="24">
      <t>ホジョキン</t>
    </rPh>
    <rPh sb="24" eb="26">
      <t>ショヨウ</t>
    </rPh>
    <rPh sb="26" eb="27">
      <t>ガク</t>
    </rPh>
    <rPh sb="27" eb="29">
      <t>チョウショ</t>
    </rPh>
    <phoneticPr fontId="1"/>
  </si>
  <si>
    <t>令和３年度千葉県介護ロボット導入支援事業　補助金所要額調書</t>
    <rPh sb="0" eb="2">
      <t>レイワ</t>
    </rPh>
    <rPh sb="3" eb="5">
      <t>ネンド</t>
    </rPh>
    <rPh sb="5" eb="8">
      <t>チバケン</t>
    </rPh>
    <rPh sb="8" eb="10">
      <t>カイゴ</t>
    </rPh>
    <rPh sb="14" eb="16">
      <t>ドウニュウ</t>
    </rPh>
    <rPh sb="16" eb="18">
      <t>シエン</t>
    </rPh>
    <rPh sb="18" eb="20">
      <t>ジギョウ</t>
    </rPh>
    <rPh sb="21" eb="24">
      <t>ホジョキン</t>
    </rPh>
    <rPh sb="24" eb="26">
      <t>ショヨウ</t>
    </rPh>
    <rPh sb="26" eb="27">
      <t>ガク</t>
    </rPh>
    <rPh sb="27" eb="29">
      <t>チョウショ</t>
    </rPh>
    <phoneticPr fontId="1"/>
  </si>
  <si>
    <t>（％）</t>
    <phoneticPr fontId="3"/>
  </si>
  <si>
    <t>F</t>
    <phoneticPr fontId="1"/>
  </si>
  <si>
    <t>H</t>
    <phoneticPr fontId="1"/>
  </si>
  <si>
    <t>J</t>
    <phoneticPr fontId="3"/>
  </si>
  <si>
    <t>K</t>
    <phoneticPr fontId="1"/>
  </si>
  <si>
    <t>1機器（一式）あたりの
対象経費（税抜き）</t>
    <rPh sb="1" eb="3">
      <t>キキ</t>
    </rPh>
    <rPh sb="4" eb="6">
      <t>イッシキ</t>
    </rPh>
    <rPh sb="12" eb="14">
      <t>タイショウ</t>
    </rPh>
    <rPh sb="14" eb="16">
      <t>ケイヒ</t>
    </rPh>
    <rPh sb="17" eb="18">
      <t>ゼイ</t>
    </rPh>
    <rPh sb="18" eb="19">
      <t>ヌ</t>
    </rPh>
    <phoneticPr fontId="1"/>
  </si>
  <si>
    <t>交付割合</t>
    <rPh sb="0" eb="2">
      <t>コウフ</t>
    </rPh>
    <rPh sb="2" eb="4">
      <t>ワリアイ</t>
    </rPh>
    <phoneticPr fontId="3"/>
  </si>
  <si>
    <t>G</t>
    <phoneticPr fontId="1"/>
  </si>
  <si>
    <t>I</t>
    <phoneticPr fontId="3"/>
  </si>
  <si>
    <t>台数
（Ｃ≧H）
※（注４）</t>
    <rPh sb="0" eb="2">
      <t>ダイスウ</t>
    </rPh>
    <rPh sb="11" eb="12">
      <t>チュウ</t>
    </rPh>
    <phoneticPr fontId="1"/>
  </si>
  <si>
    <t>1機器（一式）あたりの
補助基本額
（E又はFのいずれか低い額）</t>
    <rPh sb="1" eb="3">
      <t>キキ</t>
    </rPh>
    <rPh sb="4" eb="6">
      <t>イッシキ</t>
    </rPh>
    <rPh sb="12" eb="14">
      <t>ホジョ</t>
    </rPh>
    <rPh sb="14" eb="16">
      <t>キホン</t>
    </rPh>
    <rPh sb="16" eb="17">
      <t>ガク</t>
    </rPh>
    <rPh sb="20" eb="21">
      <t>マタ</t>
    </rPh>
    <rPh sb="28" eb="29">
      <t>ヒク</t>
    </rPh>
    <rPh sb="30" eb="31">
      <t>ガク</t>
    </rPh>
    <phoneticPr fontId="1"/>
  </si>
  <si>
    <t>交付申請額（I×J）
（千円未満切上げ）
※（注６）</t>
    <rPh sb="0" eb="2">
      <t>コウフ</t>
    </rPh>
    <rPh sb="2" eb="4">
      <t>シンセイ</t>
    </rPh>
    <rPh sb="4" eb="5">
      <t>ガク</t>
    </rPh>
    <rPh sb="12" eb="14">
      <t>センエン</t>
    </rPh>
    <rPh sb="14" eb="16">
      <t>ミマン</t>
    </rPh>
    <rPh sb="16" eb="18">
      <t>キリア</t>
    </rPh>
    <phoneticPr fontId="1"/>
  </si>
  <si>
    <t>（円）</t>
    <rPh sb="1" eb="2">
      <t>エン</t>
    </rPh>
    <phoneticPr fontId="3"/>
  </si>
  <si>
    <t>補助所要額
（G×H）</t>
    <rPh sb="0" eb="2">
      <t>ホジョ</t>
    </rPh>
    <rPh sb="2" eb="4">
      <t>ショヨウ</t>
    </rPh>
    <rPh sb="4" eb="5">
      <t>ガク</t>
    </rPh>
    <phoneticPr fontId="3"/>
  </si>
  <si>
    <t>　　　 ６ Ｋ欄に千円未満の端数が生じた場合は切り上げること。</t>
    <rPh sb="25" eb="26">
      <t>ア</t>
    </rPh>
    <phoneticPr fontId="3"/>
  </si>
  <si>
    <t>令和５年度千葉県介護ロボット導入支援事業　補助金所要額調書</t>
    <rPh sb="0" eb="2">
      <t>レイワ</t>
    </rPh>
    <rPh sb="3" eb="5">
      <t>ネンド</t>
    </rPh>
    <rPh sb="5" eb="8">
      <t>チバケン</t>
    </rPh>
    <rPh sb="8" eb="10">
      <t>カイゴ</t>
    </rPh>
    <rPh sb="14" eb="16">
      <t>ドウニュウ</t>
    </rPh>
    <rPh sb="16" eb="18">
      <t>シエン</t>
    </rPh>
    <rPh sb="18" eb="20">
      <t>ジギョウ</t>
    </rPh>
    <rPh sb="21" eb="24">
      <t>ホジョキン</t>
    </rPh>
    <rPh sb="24" eb="26">
      <t>ショヨウ</t>
    </rPh>
    <rPh sb="26" eb="27">
      <t>ガク</t>
    </rPh>
    <rPh sb="27" eb="29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</si>
</sst>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4" fillId="0" borderId="0" xfId="0" applyFo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3" fontId="5" fillId="0" borderId="12" xfId="0" applyNumberFormat="1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176" fontId="13" fillId="0" borderId="26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8" fillId="2" borderId="11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76" fontId="5" fillId="2" borderId="1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3" fontId="5" fillId="2" borderId="16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4" fillId="2" borderId="16" xfId="0" applyFont="1" applyFill="1" applyBorder="1" applyAlignment="1">
      <alignment vertical="center" wrapText="1"/>
    </xf>
    <xf numFmtId="176" fontId="5" fillId="0" borderId="13" xfId="0" applyNumberFormat="1" applyFont="1" applyBorder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176" fontId="13" fillId="0" borderId="32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right" vertical="center"/>
    </xf>
    <xf numFmtId="9" fontId="5" fillId="2" borderId="34" xfId="3" applyFont="1" applyFill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3" fontId="20" fillId="0" borderId="13" xfId="0" applyNumberFormat="1" applyFont="1" applyBorder="1">
      <alignment vertical="center"/>
    </xf>
    <xf numFmtId="176" fontId="13" fillId="0" borderId="38" xfId="0" applyNumberFormat="1" applyFont="1" applyBorder="1" applyAlignment="1">
      <alignment horizontal="right" vertical="center"/>
    </xf>
    <xf numFmtId="176" fontId="13" fillId="0" borderId="37" xfId="0" applyNumberFormat="1" applyFont="1" applyBorder="1" applyAlignment="1">
      <alignment horizontal="right" vertical="center"/>
    </xf>
    <xf numFmtId="9" fontId="5" fillId="2" borderId="35" xfId="3" applyFont="1" applyFill="1" applyBorder="1" applyAlignment="1">
      <alignment horizontal="right" vertical="center"/>
    </xf>
    <xf numFmtId="9" fontId="20" fillId="2" borderId="12" xfId="3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</cellXfs>
  <cellStyles count="4">
    <cellStyle name="パーセント" xfId="3" builtinId="5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174624</xdr:colOff>
      <xdr:row>19</xdr:row>
      <xdr:rowOff>79374</xdr:rowOff>
    </xdr:from>
    <xdr:to>
      <xdr:col>7</xdr:col>
      <xdr:colOff>656167</xdr:colOff>
      <xdr:row>26</xdr:row>
      <xdr:rowOff>95249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4624" y="7741707"/>
          <a:ext cx="10228793" cy="120120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174624</xdr:colOff>
      <xdr:row>19</xdr:row>
      <xdr:rowOff>79375</xdr:rowOff>
    </xdr:from>
    <xdr:to>
      <xdr:col>7</xdr:col>
      <xdr:colOff>656167</xdr:colOff>
      <xdr:row>25</xdr:row>
      <xdr:rowOff>112059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4624" y="7727950"/>
          <a:ext cx="11149543" cy="106138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174624</xdr:colOff>
      <xdr:row>19</xdr:row>
      <xdr:rowOff>79375</xdr:rowOff>
    </xdr:from>
    <xdr:to>
      <xdr:col>7</xdr:col>
      <xdr:colOff>656167</xdr:colOff>
      <xdr:row>25</xdr:row>
      <xdr:rowOff>112059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4624" y="7118350"/>
          <a:ext cx="11149543" cy="106138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1121834</xdr:colOff>
      <xdr:row>3</xdr:row>
      <xdr:rowOff>21167</xdr:rowOff>
    </xdr:from>
    <xdr:to>
      <xdr:col>2</xdr:col>
      <xdr:colOff>1163669</xdr:colOff>
      <xdr:row>5</xdr:row>
      <xdr:rowOff>107080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889251" y="709084"/>
          <a:ext cx="1629335" cy="784413"/>
        </a:xfrm>
        <a:prstGeom prst="wedgeRoundRectCallout">
          <a:avLst>
            <a:gd name="adj1" fmla="val 36442"/>
            <a:gd name="adj2" fmla="val 8489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添付書類のパンフレットなどに記載されている人数を記入</a:t>
          </a:r>
        </a:p>
      </xdr:txBody>
    </xdr:sp>
    <xdr:clientData/>
  </xdr:twoCellAnchor>
  <xdr:twoCellAnchor>
    <xdr:from>
      <xdr:col>5</xdr:col>
      <xdr:colOff>1333501</xdr:colOff>
      <xdr:row>19</xdr:row>
      <xdr:rowOff>52916</xdr:rowOff>
    </xdr:from>
    <xdr:to>
      <xdr:col>7</xdr:col>
      <xdr:colOff>45321</xdr:colOff>
      <xdr:row>24</xdr:row>
      <xdr:rowOff>13072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249834" y="7715249"/>
          <a:ext cx="1463487" cy="806823"/>
        </a:xfrm>
        <a:prstGeom prst="wedgeRoundRectCallout">
          <a:avLst>
            <a:gd name="adj1" fmla="val 32466"/>
            <a:gd name="adj2" fmla="val -737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合計がＣ（補助対象限度台数）以下となること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529166</xdr:colOff>
      <xdr:row>11</xdr:row>
      <xdr:rowOff>836083</xdr:rowOff>
    </xdr:from>
    <xdr:to>
      <xdr:col>2</xdr:col>
      <xdr:colOff>761999</xdr:colOff>
      <xdr:row>14</xdr:row>
      <xdr:rowOff>412750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296583" y="4328583"/>
          <a:ext cx="1820333" cy="783167"/>
        </a:xfrm>
        <a:prstGeom prst="wedgeRoundRectCallout">
          <a:avLst>
            <a:gd name="adj1" fmla="val 32658"/>
            <a:gd name="adj2" fmla="val -7512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見積書から転載。複数台に共用する付属機器分は案分すること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1295400</xdr:colOff>
      <xdr:row>18</xdr:row>
      <xdr:rowOff>52917</xdr:rowOff>
    </xdr:from>
    <xdr:to>
      <xdr:col>4</xdr:col>
      <xdr:colOff>1576917</xdr:colOff>
      <xdr:row>20</xdr:row>
      <xdr:rowOff>84667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650317" y="7207250"/>
          <a:ext cx="3191933" cy="709084"/>
        </a:xfrm>
        <a:prstGeom prst="wedgeRoundRectCallout">
          <a:avLst>
            <a:gd name="adj1" fmla="val -44069"/>
            <a:gd name="adj2" fmla="val -8099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見守り機器の導入に伴う通信環境整備については、対象経費の総合計を記載すること（複数台購入する場合などはその合計）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view="pageBreakPreview" zoomScale="90" zoomScaleNormal="85" zoomScaleSheetLayoutView="90" workbookViewId="0">
      <selection activeCell="G7" sqref="G7"/>
    </sheetView>
  </sheetViews>
  <sheetFormatPr defaultColWidth="9" defaultRowHeight="13.2"/>
  <cols>
    <col min="1" max="1" width="23.21875" style="2" customWidth="1"/>
    <col min="2" max="3" width="20.88671875" style="2" customWidth="1"/>
    <col min="4" max="4" width="17.33203125" style="2" customWidth="1"/>
    <col min="5" max="5" width="12.44140625" style="2" customWidth="1"/>
    <col min="6" max="6" width="21.5546875" style="2" customWidth="1"/>
    <col min="7" max="7" width="13.88671875" style="2" customWidth="1"/>
    <col min="8" max="8" width="21.21875" style="2" customWidth="1"/>
    <col min="9" max="9" width="10.109375" style="2" customWidth="1"/>
    <col min="10" max="10" width="19.6640625" style="2" customWidth="1"/>
    <col min="11" max="16384" width="9" style="2"/>
  </cols>
  <sheetData>
    <row r="1" spans="1:10" ht="21" customHeight="1">
      <c r="A1" s="8" t="s">
        <v>12</v>
      </c>
      <c r="B1" s="8"/>
      <c r="G1" s="9" t="s">
        <v>40</v>
      </c>
    </row>
    <row r="2" spans="1:10" ht="19.2">
      <c r="A2" s="76" t="s">
        <v>82</v>
      </c>
      <c r="B2" s="76"/>
      <c r="C2" s="76"/>
      <c r="D2" s="76"/>
      <c r="E2" s="76"/>
      <c r="F2" s="76"/>
      <c r="G2" s="76"/>
      <c r="H2" s="76"/>
      <c r="I2" s="10"/>
    </row>
    <row r="3" spans="1:10" ht="13.8" thickBot="1"/>
    <row r="4" spans="1:10" ht="27.75" customHeight="1" thickBot="1">
      <c r="E4" s="7" t="s">
        <v>16</v>
      </c>
      <c r="F4" s="77"/>
      <c r="G4" s="78"/>
      <c r="H4" s="79"/>
    </row>
    <row r="5" spans="1:10" ht="27.75" customHeight="1" thickBot="1">
      <c r="E5" s="7" t="s">
        <v>17</v>
      </c>
      <c r="F5" s="77"/>
      <c r="G5" s="78"/>
      <c r="H5" s="79"/>
    </row>
    <row r="6" spans="1:10" ht="13.8" thickBot="1"/>
    <row r="7" spans="1:10" ht="60.75" customHeight="1">
      <c r="A7" s="11" t="s">
        <v>44</v>
      </c>
      <c r="B7" s="12" t="s">
        <v>21</v>
      </c>
      <c r="C7" s="13" t="s">
        <v>0</v>
      </c>
      <c r="D7" s="14" t="s">
        <v>48</v>
      </c>
      <c r="E7" s="15" t="s">
        <v>51</v>
      </c>
    </row>
    <row r="8" spans="1:10" ht="14.4">
      <c r="A8" s="16"/>
      <c r="B8" s="17"/>
      <c r="C8" s="18" t="s">
        <v>1</v>
      </c>
      <c r="D8" s="19" t="s">
        <v>2</v>
      </c>
      <c r="E8" s="20" t="s">
        <v>3</v>
      </c>
    </row>
    <row r="9" spans="1:10" ht="14.4">
      <c r="A9" s="21"/>
      <c r="B9" s="22"/>
      <c r="C9" s="23" t="s">
        <v>9</v>
      </c>
      <c r="D9" s="24"/>
      <c r="E9" s="25" t="s">
        <v>10</v>
      </c>
    </row>
    <row r="10" spans="1:10" ht="48" customHeight="1" thickBot="1">
      <c r="A10" s="39"/>
      <c r="B10" s="40"/>
      <c r="C10" s="41"/>
      <c r="D10" s="26">
        <v>0.2</v>
      </c>
      <c r="E10" s="56">
        <f>ROUNDUP(C10*D10,0)</f>
        <v>0</v>
      </c>
    </row>
    <row r="11" spans="1:10" ht="13.8" thickBot="1"/>
    <row r="12" spans="1:10" ht="57.6">
      <c r="A12" s="13" t="s">
        <v>52</v>
      </c>
      <c r="B12" s="15" t="s">
        <v>31</v>
      </c>
      <c r="C12" s="13" t="s">
        <v>72</v>
      </c>
      <c r="D12" s="14" t="s">
        <v>54</v>
      </c>
      <c r="E12" s="14" t="s">
        <v>55</v>
      </c>
      <c r="F12" s="14" t="s">
        <v>77</v>
      </c>
      <c r="G12" s="14" t="s">
        <v>76</v>
      </c>
      <c r="H12" s="14" t="s">
        <v>80</v>
      </c>
      <c r="I12" s="67" t="s">
        <v>73</v>
      </c>
      <c r="J12" s="15" t="s">
        <v>78</v>
      </c>
    </row>
    <row r="13" spans="1:10" ht="14.4">
      <c r="A13" s="16"/>
      <c r="B13" s="17"/>
      <c r="C13" s="18" t="s">
        <v>4</v>
      </c>
      <c r="D13" s="19" t="s">
        <v>5</v>
      </c>
      <c r="E13" s="19" t="s">
        <v>68</v>
      </c>
      <c r="F13" s="19" t="s">
        <v>74</v>
      </c>
      <c r="G13" s="19" t="s">
        <v>69</v>
      </c>
      <c r="H13" s="19" t="s">
        <v>75</v>
      </c>
      <c r="I13" s="68" t="s">
        <v>70</v>
      </c>
      <c r="J13" s="20" t="s">
        <v>71</v>
      </c>
    </row>
    <row r="14" spans="1:10" ht="14.4">
      <c r="A14" s="27"/>
      <c r="B14" s="28"/>
      <c r="C14" s="23" t="s">
        <v>11</v>
      </c>
      <c r="D14" s="24" t="s">
        <v>11</v>
      </c>
      <c r="E14" s="24" t="s">
        <v>11</v>
      </c>
      <c r="F14" s="24" t="s">
        <v>11</v>
      </c>
      <c r="G14" s="24" t="s">
        <v>10</v>
      </c>
      <c r="H14" s="24" t="s">
        <v>79</v>
      </c>
      <c r="I14" s="63" t="s">
        <v>67</v>
      </c>
      <c r="J14" s="25" t="s">
        <v>11</v>
      </c>
    </row>
    <row r="15" spans="1:10" ht="48" customHeight="1">
      <c r="A15" s="42"/>
      <c r="B15" s="43"/>
      <c r="C15" s="44"/>
      <c r="D15" s="3">
        <f>ROUNDDOWN(C15*0.5,-3)</f>
        <v>0</v>
      </c>
      <c r="E15" s="3" t="str">
        <f>IF(B15="","",VLOOKUP(B15,$A$31:$B$37,2,0))</f>
        <v/>
      </c>
      <c r="F15" s="3">
        <f>IF(E15&gt;D15,D15,E15)</f>
        <v>0</v>
      </c>
      <c r="G15" s="45"/>
      <c r="H15" s="3">
        <f>F15*G15</f>
        <v>0</v>
      </c>
      <c r="I15" s="69"/>
      <c r="J15" s="29">
        <f>ROUNDUP(H15*I15,-3)</f>
        <v>0</v>
      </c>
    </row>
    <row r="16" spans="1:10" ht="48" customHeight="1">
      <c r="A16" s="42"/>
      <c r="B16" s="43"/>
      <c r="C16" s="44"/>
      <c r="D16" s="3">
        <f>ROUNDDOWN(C16*0.5,-3)</f>
        <v>0</v>
      </c>
      <c r="E16" s="3" t="str">
        <f>IF(B16="","",VLOOKUP(B16,$A$31:$B$37,2,0))</f>
        <v/>
      </c>
      <c r="F16" s="3">
        <f>IF(E16&gt;D16,D16,E16)</f>
        <v>0</v>
      </c>
      <c r="G16" s="45"/>
      <c r="H16" s="3">
        <f>F16*G16</f>
        <v>0</v>
      </c>
      <c r="I16" s="69"/>
      <c r="J16" s="29">
        <f t="shared" ref="J16:J18" si="0">ROUNDUP(H16*I16,-3)</f>
        <v>0</v>
      </c>
    </row>
    <row r="17" spans="1:10" ht="48" customHeight="1">
      <c r="A17" s="46"/>
      <c r="B17" s="43"/>
      <c r="C17" s="48"/>
      <c r="D17" s="4">
        <f t="shared" ref="D17:D18" si="1">ROUNDDOWN(C17*0.5,-3)</f>
        <v>0</v>
      </c>
      <c r="E17" s="3" t="str">
        <f>IF(B17="","",VLOOKUP(B17,$A$31:$B$37,2,0))</f>
        <v/>
      </c>
      <c r="F17" s="4">
        <f t="shared" ref="F17:F18" si="2">IF(E17&gt;D17,D17,E17)</f>
        <v>0</v>
      </c>
      <c r="G17" s="49"/>
      <c r="H17" s="3">
        <f>F17*G17</f>
        <v>0</v>
      </c>
      <c r="I17" s="69"/>
      <c r="J17" s="29">
        <f t="shared" si="0"/>
        <v>0</v>
      </c>
    </row>
    <row r="18" spans="1:10" ht="48" customHeight="1" thickBot="1">
      <c r="A18" s="55"/>
      <c r="B18" s="52" t="s">
        <v>50</v>
      </c>
      <c r="C18" s="50"/>
      <c r="D18" s="5">
        <f t="shared" si="1"/>
        <v>0</v>
      </c>
      <c r="E18" s="65">
        <v>1500000</v>
      </c>
      <c r="F18" s="65">
        <f t="shared" si="2"/>
        <v>0</v>
      </c>
      <c r="G18" s="53" t="s">
        <v>46</v>
      </c>
      <c r="H18" s="65">
        <f>F18</f>
        <v>0</v>
      </c>
      <c r="I18" s="74"/>
      <c r="J18" s="70">
        <f t="shared" si="0"/>
        <v>0</v>
      </c>
    </row>
    <row r="19" spans="1:10" ht="39.75" customHeight="1" thickTop="1" thickBot="1">
      <c r="A19" s="31"/>
      <c r="B19" s="31"/>
      <c r="C19" s="32"/>
      <c r="D19" s="66" t="s">
        <v>13</v>
      </c>
      <c r="E19" s="64"/>
      <c r="F19" s="73"/>
      <c r="G19" s="72">
        <f>SUM(G15:G17)</f>
        <v>0</v>
      </c>
      <c r="H19" s="35">
        <f>SUM(H15:H18)</f>
        <v>0</v>
      </c>
      <c r="I19" s="75"/>
      <c r="J19" s="71">
        <f>ROUNDUP(H19*I19,-3)</f>
        <v>0</v>
      </c>
    </row>
    <row r="20" spans="1:10" ht="13.5" customHeight="1">
      <c r="A20" s="8"/>
      <c r="B20" s="8"/>
      <c r="C20" s="36"/>
      <c r="D20" s="36"/>
      <c r="E20" s="36"/>
      <c r="F20" s="36"/>
      <c r="G20" s="37"/>
      <c r="H20" s="38"/>
    </row>
    <row r="21" spans="1:10">
      <c r="A21" s="1" t="s">
        <v>57</v>
      </c>
      <c r="B21" s="1"/>
    </row>
    <row r="22" spans="1:10">
      <c r="A22" s="1" t="s">
        <v>58</v>
      </c>
      <c r="B22" s="1"/>
    </row>
    <row r="23" spans="1:10">
      <c r="A23" s="1" t="s">
        <v>49</v>
      </c>
      <c r="B23" s="1"/>
    </row>
    <row r="24" spans="1:10">
      <c r="A24" s="1" t="s">
        <v>59</v>
      </c>
      <c r="B24" s="1"/>
    </row>
    <row r="25" spans="1:10">
      <c r="A25" s="1" t="s">
        <v>47</v>
      </c>
      <c r="B25" s="1"/>
    </row>
    <row r="26" spans="1:10">
      <c r="A26" s="1" t="s">
        <v>81</v>
      </c>
    </row>
    <row r="31" spans="1:10">
      <c r="A31" s="6" t="s">
        <v>33</v>
      </c>
      <c r="B31">
        <v>1000000</v>
      </c>
    </row>
    <row r="32" spans="1:10">
      <c r="A32" s="6" t="s">
        <v>35</v>
      </c>
      <c r="B32">
        <v>300000</v>
      </c>
    </row>
    <row r="33" spans="1:2">
      <c r="A33" s="6" t="s">
        <v>36</v>
      </c>
      <c r="B33">
        <v>300000</v>
      </c>
    </row>
    <row r="34" spans="1:2">
      <c r="A34" s="6" t="s">
        <v>34</v>
      </c>
      <c r="B34">
        <v>300000</v>
      </c>
    </row>
    <row r="35" spans="1:2">
      <c r="A35" s="6" t="s">
        <v>37</v>
      </c>
      <c r="B35">
        <v>300000</v>
      </c>
    </row>
    <row r="36" spans="1:2">
      <c r="A36" s="6" t="s">
        <v>38</v>
      </c>
      <c r="B36">
        <v>1000000</v>
      </c>
    </row>
    <row r="37" spans="1:2">
      <c r="A37" s="6" t="s">
        <v>39</v>
      </c>
      <c r="B37">
        <v>300000</v>
      </c>
    </row>
  </sheetData>
  <sheetProtection algorithmName="SHA-512" hashValue="W2qBeB6BemlhuAhjYvkSvdgx7iwX3R0L8LTL1krwh86MnQPngWkouUkJE1Xdhys87iqp4IjEcVlgkmE0n26TPg==" saltValue="+U5sEDpyP14Hr1DoHGIerw==" spinCount="100000" sheet="1" insertRows="0" deleteRows="0"/>
  <protectedRanges>
    <protectedRange sqref="I15:I19" name="範囲6"/>
    <protectedRange sqref="G15:G17" name="範囲5"/>
    <protectedRange sqref="A10:C10" name="範囲3"/>
    <protectedRange sqref="F4:H5" name="範囲4"/>
    <protectedRange sqref="A15:C18" name="範囲3_1"/>
  </protectedRanges>
  <mergeCells count="3">
    <mergeCell ref="A2:H2"/>
    <mergeCell ref="F4:H4"/>
    <mergeCell ref="F5:H5"/>
  </mergeCells>
  <phoneticPr fontId="3"/>
  <dataValidations count="1">
    <dataValidation type="list" allowBlank="1" showInputMessage="1" showErrorMessage="1" sqref="B15:B17" xr:uid="{00000000-0002-0000-0000-000000000000}">
      <formula1>$A$31:$A$37</formula1>
    </dataValidation>
  </dataValidations>
  <printOptions verticalCentered="1"/>
  <pageMargins left="0.7" right="0.7" top="0.75" bottom="0.75" header="0.3" footer="0.3"/>
  <pageSetup paperSize="9" scale="7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リスト!$B$3:$B$4</xm:f>
          </x14:formula1>
          <xm:sqref>B10</xm:sqref>
        </x14:dataValidation>
        <x14:dataValidation type="list" allowBlank="1" showInputMessage="1" showErrorMessage="1" xr:uid="{00000000-0002-0000-0000-000002000000}">
          <x14:formula1>
            <xm:f>リスト!$A$3:$A$13</xm:f>
          </x14:formula1>
          <xm:sqref>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view="pageBreakPreview" zoomScale="90" zoomScaleNormal="85" zoomScaleSheetLayoutView="90" workbookViewId="0"/>
  </sheetViews>
  <sheetFormatPr defaultColWidth="9" defaultRowHeight="13.2"/>
  <cols>
    <col min="1" max="1" width="23.21875" style="2" customWidth="1"/>
    <col min="2" max="3" width="20.88671875" style="2" customWidth="1"/>
    <col min="4" max="4" width="17.33203125" style="2" customWidth="1"/>
    <col min="5" max="5" width="21.6640625" style="2" customWidth="1"/>
    <col min="6" max="6" width="23.109375" style="2" customWidth="1"/>
    <col min="7" max="7" width="12.88671875" style="2" customWidth="1"/>
    <col min="8" max="8" width="15.44140625" style="2" customWidth="1"/>
    <col min="9" max="16384" width="9" style="2"/>
  </cols>
  <sheetData>
    <row r="1" spans="1:9" ht="21" customHeight="1">
      <c r="A1" s="8" t="s">
        <v>12</v>
      </c>
      <c r="B1" s="8"/>
      <c r="G1" s="9" t="s">
        <v>40</v>
      </c>
    </row>
    <row r="2" spans="1:9" ht="19.2">
      <c r="A2" s="76" t="s">
        <v>65</v>
      </c>
      <c r="B2" s="76"/>
      <c r="C2" s="76"/>
      <c r="D2" s="76"/>
      <c r="E2" s="76"/>
      <c r="F2" s="76"/>
      <c r="G2" s="76"/>
      <c r="H2" s="76"/>
      <c r="I2" s="10"/>
    </row>
    <row r="3" spans="1:9" ht="13.8" thickBot="1"/>
    <row r="4" spans="1:9" ht="27.75" customHeight="1" thickBot="1">
      <c r="E4" s="7" t="s">
        <v>16</v>
      </c>
      <c r="F4" s="77"/>
      <c r="G4" s="78"/>
      <c r="H4" s="79"/>
    </row>
    <row r="5" spans="1:9" ht="27.75" customHeight="1" thickBot="1">
      <c r="E5" s="7" t="s">
        <v>17</v>
      </c>
      <c r="F5" s="77"/>
      <c r="G5" s="78"/>
      <c r="H5" s="79"/>
    </row>
    <row r="6" spans="1:9" ht="13.8" thickBot="1"/>
    <row r="7" spans="1:9" ht="60.75" customHeight="1">
      <c r="A7" s="11" t="s">
        <v>44</v>
      </c>
      <c r="B7" s="12" t="s">
        <v>21</v>
      </c>
      <c r="C7" s="13" t="s">
        <v>0</v>
      </c>
      <c r="D7" s="14" t="s">
        <v>48</v>
      </c>
      <c r="E7" s="15" t="s">
        <v>51</v>
      </c>
    </row>
    <row r="8" spans="1:9" ht="14.4">
      <c r="A8" s="16"/>
      <c r="B8" s="17"/>
      <c r="C8" s="18" t="s">
        <v>1</v>
      </c>
      <c r="D8" s="19" t="s">
        <v>2</v>
      </c>
      <c r="E8" s="20" t="s">
        <v>3</v>
      </c>
    </row>
    <row r="9" spans="1:9" ht="14.4">
      <c r="A9" s="21"/>
      <c r="B9" s="22"/>
      <c r="C9" s="23" t="s">
        <v>9</v>
      </c>
      <c r="D9" s="24"/>
      <c r="E9" s="25" t="s">
        <v>10</v>
      </c>
    </row>
    <row r="10" spans="1:9" ht="48" customHeight="1" thickBot="1">
      <c r="A10" s="39"/>
      <c r="B10" s="40"/>
      <c r="C10" s="41"/>
      <c r="D10" s="26">
        <v>0.2</v>
      </c>
      <c r="E10" s="56">
        <f>ROUNDUP(C10*D10,0)</f>
        <v>0</v>
      </c>
    </row>
    <row r="11" spans="1:9" ht="13.8" thickBot="1"/>
    <row r="12" spans="1:9" ht="66.75" customHeight="1">
      <c r="A12" s="13" t="s">
        <v>52</v>
      </c>
      <c r="B12" s="15" t="s">
        <v>31</v>
      </c>
      <c r="C12" s="13" t="s">
        <v>53</v>
      </c>
      <c r="D12" s="14" t="s">
        <v>54</v>
      </c>
      <c r="E12" s="14" t="s">
        <v>55</v>
      </c>
      <c r="F12" s="14" t="s">
        <v>56</v>
      </c>
      <c r="G12" s="14" t="s">
        <v>45</v>
      </c>
      <c r="H12" s="15" t="s">
        <v>14</v>
      </c>
    </row>
    <row r="13" spans="1:9" ht="14.4">
      <c r="A13" s="16"/>
      <c r="B13" s="17"/>
      <c r="C13" s="18" t="s">
        <v>4</v>
      </c>
      <c r="D13" s="19" t="s">
        <v>5</v>
      </c>
      <c r="E13" s="19" t="s">
        <v>6</v>
      </c>
      <c r="F13" s="19" t="s">
        <v>7</v>
      </c>
      <c r="G13" s="19" t="s">
        <v>8</v>
      </c>
      <c r="H13" s="20" t="s">
        <v>15</v>
      </c>
    </row>
    <row r="14" spans="1:9" ht="14.4">
      <c r="A14" s="27"/>
      <c r="B14" s="28"/>
      <c r="C14" s="23" t="s">
        <v>11</v>
      </c>
      <c r="D14" s="24" t="s">
        <v>11</v>
      </c>
      <c r="E14" s="24" t="s">
        <v>11</v>
      </c>
      <c r="F14" s="24" t="s">
        <v>11</v>
      </c>
      <c r="G14" s="24" t="s">
        <v>10</v>
      </c>
      <c r="H14" s="25" t="s">
        <v>11</v>
      </c>
    </row>
    <row r="15" spans="1:9" ht="48" customHeight="1">
      <c r="A15" s="42"/>
      <c r="B15" s="43"/>
      <c r="C15" s="44"/>
      <c r="D15" s="3">
        <f>ROUNDDOWN(C15*0.5,-3)</f>
        <v>0</v>
      </c>
      <c r="E15" s="3" t="str">
        <f>IF(B15="","",VLOOKUP(B15,$A$31:$B$37,2,0))</f>
        <v/>
      </c>
      <c r="F15" s="3">
        <f>IF(E15&gt;D15,D15,E15)</f>
        <v>0</v>
      </c>
      <c r="G15" s="45"/>
      <c r="H15" s="29">
        <f>F15*G15</f>
        <v>0</v>
      </c>
    </row>
    <row r="16" spans="1:9" ht="48" customHeight="1">
      <c r="A16" s="42"/>
      <c r="B16" s="43"/>
      <c r="C16" s="44"/>
      <c r="D16" s="3">
        <f>ROUNDDOWN(C16*0.5,-3)</f>
        <v>0</v>
      </c>
      <c r="E16" s="3" t="str">
        <f>IF(B16="","",VLOOKUP(B16,$A$31:$B$37,2,0))</f>
        <v/>
      </c>
      <c r="F16" s="3">
        <f>IF(E16&gt;D16,D16,E16)</f>
        <v>0</v>
      </c>
      <c r="G16" s="45"/>
      <c r="H16" s="29">
        <f>F16*G16</f>
        <v>0</v>
      </c>
    </row>
    <row r="17" spans="1:8" ht="48" customHeight="1">
      <c r="A17" s="46"/>
      <c r="B17" s="47"/>
      <c r="C17" s="48"/>
      <c r="D17" s="4">
        <f t="shared" ref="D17:D18" si="0">ROUNDDOWN(C17*0.5,-3)</f>
        <v>0</v>
      </c>
      <c r="E17" s="3" t="str">
        <f>IF(B17="","",VLOOKUP(B17,$A$31:$B$37,2,0))</f>
        <v/>
      </c>
      <c r="F17" s="4">
        <f t="shared" ref="F17:F18" si="1">IF(E17&gt;D17,D17,E17)</f>
        <v>0</v>
      </c>
      <c r="G17" s="49"/>
      <c r="H17" s="29">
        <f>F17*G17</f>
        <v>0</v>
      </c>
    </row>
    <row r="18" spans="1:8" ht="48" customHeight="1" thickBot="1">
      <c r="A18" s="55"/>
      <c r="B18" s="52" t="s">
        <v>50</v>
      </c>
      <c r="C18" s="50"/>
      <c r="D18" s="5">
        <f t="shared" si="0"/>
        <v>0</v>
      </c>
      <c r="E18" s="5">
        <v>1500000</v>
      </c>
      <c r="F18" s="5">
        <f t="shared" si="1"/>
        <v>0</v>
      </c>
      <c r="G18" s="53" t="s">
        <v>46</v>
      </c>
      <c r="H18" s="30">
        <f>F18</f>
        <v>0</v>
      </c>
    </row>
    <row r="19" spans="1:8" ht="39.75" customHeight="1" thickTop="1" thickBot="1">
      <c r="A19" s="31"/>
      <c r="B19" s="31"/>
      <c r="C19" s="32"/>
      <c r="D19" s="32"/>
      <c r="E19" s="32"/>
      <c r="F19" s="33" t="s">
        <v>13</v>
      </c>
      <c r="G19" s="34">
        <f>SUM(G15:G17)</f>
        <v>0</v>
      </c>
      <c r="H19" s="35">
        <f>SUM(H15:H18)</f>
        <v>0</v>
      </c>
    </row>
    <row r="20" spans="1:8" ht="13.5" customHeight="1">
      <c r="A20" s="8"/>
      <c r="B20" s="8"/>
      <c r="C20" s="36"/>
      <c r="D20" s="36"/>
      <c r="E20" s="36"/>
      <c r="F20" s="36"/>
      <c r="G20" s="37"/>
      <c r="H20" s="38"/>
    </row>
    <row r="21" spans="1:8">
      <c r="A21" s="1" t="s">
        <v>57</v>
      </c>
      <c r="B21" s="1"/>
    </row>
    <row r="22" spans="1:8">
      <c r="A22" s="1" t="s">
        <v>58</v>
      </c>
      <c r="B22" s="1"/>
    </row>
    <row r="23" spans="1:8">
      <c r="A23" s="1" t="s">
        <v>49</v>
      </c>
      <c r="B23" s="1"/>
    </row>
    <row r="24" spans="1:8">
      <c r="A24" s="1" t="s">
        <v>59</v>
      </c>
      <c r="B24" s="1"/>
    </row>
    <row r="25" spans="1:8">
      <c r="A25" s="54" t="s">
        <v>47</v>
      </c>
      <c r="B25" s="1"/>
    </row>
    <row r="31" spans="1:8">
      <c r="A31" s="6" t="s">
        <v>33</v>
      </c>
      <c r="B31">
        <v>1000000</v>
      </c>
    </row>
    <row r="32" spans="1:8">
      <c r="A32" s="6" t="s">
        <v>35</v>
      </c>
      <c r="B32">
        <v>300000</v>
      </c>
    </row>
    <row r="33" spans="1:2">
      <c r="A33" s="6" t="s">
        <v>36</v>
      </c>
      <c r="B33">
        <v>300000</v>
      </c>
    </row>
    <row r="34" spans="1:2">
      <c r="A34" s="6" t="s">
        <v>34</v>
      </c>
      <c r="B34">
        <v>300000</v>
      </c>
    </row>
    <row r="35" spans="1:2">
      <c r="A35" s="6" t="s">
        <v>37</v>
      </c>
      <c r="B35">
        <v>300000</v>
      </c>
    </row>
    <row r="36" spans="1:2">
      <c r="A36" s="6" t="s">
        <v>38</v>
      </c>
      <c r="B36">
        <v>1000000</v>
      </c>
    </row>
    <row r="37" spans="1:2">
      <c r="A37" s="6" t="s">
        <v>39</v>
      </c>
      <c r="B37">
        <v>300000</v>
      </c>
    </row>
  </sheetData>
  <mergeCells count="3">
    <mergeCell ref="A2:H2"/>
    <mergeCell ref="F4:H4"/>
    <mergeCell ref="F5:H5"/>
  </mergeCells>
  <phoneticPr fontId="1"/>
  <printOptions verticalCentered="1"/>
  <pageMargins left="0.7" right="0.7" top="0.75" bottom="0.75" header="0.3" footer="0.3"/>
  <pageSetup paperSize="9" scale="7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リスト!$A$3:$A$13</xm:f>
          </x14:formula1>
          <xm:sqref>A10</xm:sqref>
        </x14:dataValidation>
        <x14:dataValidation type="list" allowBlank="1" showInputMessage="1" showErrorMessage="1" xr:uid="{00000000-0002-0000-0100-000001000000}">
          <x14:formula1>
            <xm:f>リスト!$B$3:$B$4</xm:f>
          </x14:formula1>
          <xm:sqref>B10</xm:sqref>
        </x14:dataValidation>
        <x14:dataValidation type="list" allowBlank="1" showInputMessage="1" showErrorMessage="1" xr:uid="{00000000-0002-0000-0100-000002000000}">
          <x14:formula1>
            <xm:f>リスト!$C$3:$C$9</xm:f>
          </x14:formula1>
          <xm:sqref>B15:B17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7"/>
  <sheetViews>
    <sheetView view="pageBreakPreview" zoomScale="90" zoomScaleNormal="85" zoomScaleSheetLayoutView="90" workbookViewId="0"/>
  </sheetViews>
  <sheetFormatPr defaultColWidth="9" defaultRowHeight="13.2"/>
  <cols>
    <col min="1" max="1" width="23.21875" style="2" customWidth="1"/>
    <col min="2" max="3" width="20.88671875" style="2" customWidth="1"/>
    <col min="4" max="4" width="17.33203125" style="2" customWidth="1"/>
    <col min="5" max="5" width="21.6640625" style="2" customWidth="1"/>
    <col min="6" max="6" width="23.109375" style="2" customWidth="1"/>
    <col min="7" max="7" width="12.88671875" style="2" customWidth="1"/>
    <col min="8" max="8" width="15.44140625" style="2" customWidth="1"/>
    <col min="9" max="16384" width="9" style="2"/>
  </cols>
  <sheetData>
    <row r="1" spans="1:9" ht="21" customHeight="1">
      <c r="A1" s="8" t="s">
        <v>12</v>
      </c>
      <c r="B1" s="8"/>
      <c r="G1" s="9" t="s">
        <v>40</v>
      </c>
    </row>
    <row r="2" spans="1:9" ht="19.2">
      <c r="A2" s="76" t="s">
        <v>66</v>
      </c>
      <c r="B2" s="76"/>
      <c r="C2" s="76"/>
      <c r="D2" s="76"/>
      <c r="E2" s="76"/>
      <c r="F2" s="76"/>
      <c r="G2" s="76"/>
      <c r="H2" s="76"/>
      <c r="I2" s="10"/>
    </row>
    <row r="3" spans="1:9" ht="13.8" thickBot="1"/>
    <row r="4" spans="1:9" ht="27.75" customHeight="1" thickBot="1">
      <c r="E4" s="7" t="s">
        <v>16</v>
      </c>
      <c r="F4" s="77" t="s">
        <v>60</v>
      </c>
      <c r="G4" s="78"/>
      <c r="H4" s="79"/>
    </row>
    <row r="5" spans="1:9" ht="27.75" customHeight="1" thickBot="1">
      <c r="E5" s="7" t="s">
        <v>17</v>
      </c>
      <c r="F5" s="77" t="s">
        <v>61</v>
      </c>
      <c r="G5" s="78"/>
      <c r="H5" s="79"/>
    </row>
    <row r="6" spans="1:9" ht="13.8" thickBot="1"/>
    <row r="7" spans="1:9" ht="60.75" customHeight="1">
      <c r="A7" s="11" t="s">
        <v>44</v>
      </c>
      <c r="B7" s="12" t="s">
        <v>21</v>
      </c>
      <c r="C7" s="13" t="s">
        <v>0</v>
      </c>
      <c r="D7" s="14" t="s">
        <v>48</v>
      </c>
      <c r="E7" s="15" t="s">
        <v>51</v>
      </c>
    </row>
    <row r="8" spans="1:9" ht="14.4">
      <c r="A8" s="16"/>
      <c r="B8" s="17"/>
      <c r="C8" s="18" t="s">
        <v>1</v>
      </c>
      <c r="D8" s="19" t="s">
        <v>2</v>
      </c>
      <c r="E8" s="20" t="s">
        <v>3</v>
      </c>
    </row>
    <row r="9" spans="1:9" ht="14.4">
      <c r="A9" s="21"/>
      <c r="B9" s="22"/>
      <c r="C9" s="23" t="s">
        <v>9</v>
      </c>
      <c r="D9" s="24"/>
      <c r="E9" s="25" t="s">
        <v>10</v>
      </c>
    </row>
    <row r="10" spans="1:9" ht="48" customHeight="1" thickBot="1">
      <c r="A10" s="39" t="s">
        <v>18</v>
      </c>
      <c r="B10" s="40" t="s">
        <v>29</v>
      </c>
      <c r="C10" s="41">
        <v>89</v>
      </c>
      <c r="D10" s="26">
        <v>0.2</v>
      </c>
      <c r="E10" s="56">
        <f>ROUNDUP(C10*D10,0)</f>
        <v>18</v>
      </c>
    </row>
    <row r="11" spans="1:9" ht="13.8" thickBot="1"/>
    <row r="12" spans="1:9" ht="66.75" customHeight="1">
      <c r="A12" s="13" t="s">
        <v>52</v>
      </c>
      <c r="B12" s="15" t="s">
        <v>31</v>
      </c>
      <c r="C12" s="13" t="s">
        <v>53</v>
      </c>
      <c r="D12" s="14" t="s">
        <v>54</v>
      </c>
      <c r="E12" s="14" t="s">
        <v>55</v>
      </c>
      <c r="F12" s="14" t="s">
        <v>56</v>
      </c>
      <c r="G12" s="14" t="s">
        <v>45</v>
      </c>
      <c r="H12" s="15" t="s">
        <v>14</v>
      </c>
    </row>
    <row r="13" spans="1:9" ht="14.4">
      <c r="A13" s="16"/>
      <c r="B13" s="17"/>
      <c r="C13" s="18" t="s">
        <v>4</v>
      </c>
      <c r="D13" s="19" t="s">
        <v>5</v>
      </c>
      <c r="E13" s="19" t="s">
        <v>6</v>
      </c>
      <c r="F13" s="19" t="s">
        <v>7</v>
      </c>
      <c r="G13" s="19" t="s">
        <v>8</v>
      </c>
      <c r="H13" s="20" t="s">
        <v>15</v>
      </c>
    </row>
    <row r="14" spans="1:9" ht="14.4">
      <c r="A14" s="27"/>
      <c r="B14" s="28"/>
      <c r="C14" s="23" t="s">
        <v>11</v>
      </c>
      <c r="D14" s="24" t="s">
        <v>11</v>
      </c>
      <c r="E14" s="24" t="s">
        <v>11</v>
      </c>
      <c r="F14" s="24" t="s">
        <v>11</v>
      </c>
      <c r="G14" s="24" t="s">
        <v>10</v>
      </c>
      <c r="H14" s="25" t="s">
        <v>11</v>
      </c>
    </row>
    <row r="15" spans="1:9" ht="48" customHeight="1">
      <c r="A15" s="42" t="s">
        <v>62</v>
      </c>
      <c r="B15" s="43" t="s">
        <v>34</v>
      </c>
      <c r="C15" s="44">
        <v>120000</v>
      </c>
      <c r="D15" s="3">
        <f>ROUNDDOWN(C15*0.5,-3)</f>
        <v>60000</v>
      </c>
      <c r="E15" s="3">
        <f>IF(B15="","",VLOOKUP(B15,$A$31:$B$37,2,0))</f>
        <v>300000</v>
      </c>
      <c r="F15" s="3">
        <f>IF(E15&gt;D15,D15,E15)</f>
        <v>60000</v>
      </c>
      <c r="G15" s="45">
        <v>17</v>
      </c>
      <c r="H15" s="29">
        <f>F15*G15</f>
        <v>1020000</v>
      </c>
    </row>
    <row r="16" spans="1:9" ht="48" customHeight="1">
      <c r="A16" s="46" t="s">
        <v>63</v>
      </c>
      <c r="B16" s="47" t="s">
        <v>33</v>
      </c>
      <c r="C16" s="48">
        <v>1000000</v>
      </c>
      <c r="D16" s="4">
        <f t="shared" ref="D16:D18" si="0">ROUNDDOWN(C16*0.5,-3)</f>
        <v>500000</v>
      </c>
      <c r="E16" s="3">
        <f>IF(B16="","",VLOOKUP(B16,$A$31:$B$37,2,0))</f>
        <v>1000000</v>
      </c>
      <c r="F16" s="4">
        <f t="shared" ref="F16:F18" si="1">IF(E16&gt;D16,D16,E16)</f>
        <v>500000</v>
      </c>
      <c r="G16" s="49">
        <v>1</v>
      </c>
      <c r="H16" s="29">
        <f>F16*G16</f>
        <v>500000</v>
      </c>
    </row>
    <row r="17" spans="1:8" ht="48" customHeight="1">
      <c r="A17" s="57"/>
      <c r="B17" s="58"/>
      <c r="C17" s="59"/>
      <c r="D17" s="51"/>
      <c r="E17" s="60"/>
      <c r="F17" s="51"/>
      <c r="G17" s="61"/>
      <c r="H17" s="62"/>
    </row>
    <row r="18" spans="1:8" ht="48" customHeight="1" thickBot="1">
      <c r="A18" s="55" t="s">
        <v>64</v>
      </c>
      <c r="B18" s="52" t="s">
        <v>50</v>
      </c>
      <c r="C18" s="50">
        <v>2500000</v>
      </c>
      <c r="D18" s="5">
        <f t="shared" si="0"/>
        <v>1250000</v>
      </c>
      <c r="E18" s="5">
        <v>1500000</v>
      </c>
      <c r="F18" s="5">
        <f t="shared" si="1"/>
        <v>1250000</v>
      </c>
      <c r="G18" s="53" t="s">
        <v>46</v>
      </c>
      <c r="H18" s="30">
        <f>F18</f>
        <v>1250000</v>
      </c>
    </row>
    <row r="19" spans="1:8" ht="39.75" customHeight="1" thickTop="1" thickBot="1">
      <c r="A19" s="31"/>
      <c r="B19" s="31"/>
      <c r="C19" s="32"/>
      <c r="D19" s="32"/>
      <c r="E19" s="32"/>
      <c r="F19" s="33" t="s">
        <v>13</v>
      </c>
      <c r="G19" s="34">
        <f>SUM(G15:G16)</f>
        <v>18</v>
      </c>
      <c r="H19" s="35">
        <f>SUM(H15:H18)</f>
        <v>2770000</v>
      </c>
    </row>
    <row r="20" spans="1:8" ht="13.5" customHeight="1">
      <c r="A20" s="8"/>
      <c r="B20" s="8"/>
      <c r="C20" s="36"/>
      <c r="D20" s="36"/>
      <c r="E20" s="36"/>
      <c r="F20" s="36"/>
      <c r="G20" s="37"/>
      <c r="H20" s="38"/>
    </row>
    <row r="21" spans="1:8">
      <c r="A21" s="1" t="s">
        <v>57</v>
      </c>
      <c r="B21" s="1"/>
    </row>
    <row r="22" spans="1:8">
      <c r="A22" s="1" t="s">
        <v>58</v>
      </c>
      <c r="B22" s="1"/>
    </row>
    <row r="23" spans="1:8">
      <c r="A23" s="1" t="s">
        <v>49</v>
      </c>
      <c r="B23" s="1"/>
    </row>
    <row r="24" spans="1:8">
      <c r="A24" s="1" t="s">
        <v>59</v>
      </c>
      <c r="B24" s="1"/>
    </row>
    <row r="25" spans="1:8">
      <c r="A25" s="54" t="s">
        <v>47</v>
      </c>
      <c r="B25" s="1"/>
    </row>
    <row r="31" spans="1:8">
      <c r="A31" s="6" t="s">
        <v>33</v>
      </c>
      <c r="B31">
        <v>1000000</v>
      </c>
    </row>
    <row r="32" spans="1:8">
      <c r="A32" s="6" t="s">
        <v>35</v>
      </c>
      <c r="B32">
        <v>300000</v>
      </c>
    </row>
    <row r="33" spans="1:2">
      <c r="A33" s="6" t="s">
        <v>36</v>
      </c>
      <c r="B33">
        <v>300000</v>
      </c>
    </row>
    <row r="34" spans="1:2">
      <c r="A34" s="6" t="s">
        <v>34</v>
      </c>
      <c r="B34">
        <v>300000</v>
      </c>
    </row>
    <row r="35" spans="1:2">
      <c r="A35" s="6" t="s">
        <v>37</v>
      </c>
      <c r="B35">
        <v>300000</v>
      </c>
    </row>
    <row r="36" spans="1:2">
      <c r="A36" s="6" t="s">
        <v>38</v>
      </c>
      <c r="B36">
        <v>1000000</v>
      </c>
    </row>
    <row r="37" spans="1:2">
      <c r="A37" s="6" t="s">
        <v>39</v>
      </c>
      <c r="B37">
        <v>300000</v>
      </c>
    </row>
  </sheetData>
  <mergeCells count="3">
    <mergeCell ref="A2:H2"/>
    <mergeCell ref="F4:H4"/>
    <mergeCell ref="F5:H5"/>
  </mergeCells>
  <phoneticPr fontId="1"/>
  <printOptions verticalCentered="1"/>
  <pageMargins left="0.7" right="0.7" top="0.75" bottom="0.75" header="0.3" footer="0.3"/>
  <pageSetup paperSize="9" scale="7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リスト!$C$3:$C$9</xm:f>
          </x14:formula1>
          <xm:sqref>B15:B17</xm:sqref>
        </x14:dataValidation>
        <x14:dataValidation type="list" allowBlank="1" showInputMessage="1" showErrorMessage="1" xr:uid="{00000000-0002-0000-0200-000001000000}">
          <x14:formula1>
            <xm:f>リスト!$B$3:$B$4</xm:f>
          </x14:formula1>
          <xm:sqref>B10</xm:sqref>
        </x14:dataValidation>
        <x14:dataValidation type="list" allowBlank="1" showInputMessage="1" showErrorMessage="1" xr:uid="{00000000-0002-0000-0200-000002000000}">
          <x14:formula1>
            <xm:f>リスト!$A$3:$A$13</xm:f>
          </x14:formula1>
          <xm:sqref>A10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3"/>
  <sheetViews>
    <sheetView workbookViewId="0">
      <selection activeCell="G17" sqref="G17"/>
    </sheetView>
  </sheetViews>
  <sheetFormatPr defaultRowHeight="13.2"/>
  <cols>
    <col min="1" max="1" width="38.21875" bestFit="1" customWidth="1"/>
    <col min="2" max="2" width="14.6640625" bestFit="1" customWidth="1"/>
    <col min="3" max="3" width="15.88671875" bestFit="1" customWidth="1"/>
  </cols>
  <sheetData>
    <row r="2" spans="1:4">
      <c r="A2" s="6" t="s">
        <v>22</v>
      </c>
      <c r="B2" s="6" t="s">
        <v>23</v>
      </c>
      <c r="C2" s="6" t="s">
        <v>32</v>
      </c>
    </row>
    <row r="3" spans="1:4">
      <c r="A3" s="6" t="s">
        <v>18</v>
      </c>
      <c r="B3" s="6" t="s">
        <v>29</v>
      </c>
      <c r="C3" s="6" t="s">
        <v>33</v>
      </c>
      <c r="D3">
        <v>1000000</v>
      </c>
    </row>
    <row r="4" spans="1:4">
      <c r="A4" s="6" t="s">
        <v>19</v>
      </c>
      <c r="B4" s="6" t="s">
        <v>30</v>
      </c>
      <c r="C4" s="6" t="s">
        <v>35</v>
      </c>
      <c r="D4">
        <v>300000</v>
      </c>
    </row>
    <row r="5" spans="1:4">
      <c r="A5" s="6" t="s">
        <v>26</v>
      </c>
      <c r="B5" s="6"/>
      <c r="C5" s="6" t="s">
        <v>36</v>
      </c>
      <c r="D5">
        <v>300000</v>
      </c>
    </row>
    <row r="6" spans="1:4">
      <c r="A6" s="6" t="s">
        <v>24</v>
      </c>
      <c r="B6" s="6"/>
      <c r="C6" s="6" t="s">
        <v>34</v>
      </c>
      <c r="D6">
        <v>300000</v>
      </c>
    </row>
    <row r="7" spans="1:4">
      <c r="A7" s="6" t="s">
        <v>25</v>
      </c>
      <c r="B7" s="6"/>
      <c r="C7" s="6" t="s">
        <v>37</v>
      </c>
      <c r="D7">
        <v>300000</v>
      </c>
    </row>
    <row r="8" spans="1:4">
      <c r="A8" s="6" t="s">
        <v>20</v>
      </c>
      <c r="B8" s="6"/>
      <c r="C8" s="6" t="s">
        <v>38</v>
      </c>
      <c r="D8">
        <v>1000000</v>
      </c>
    </row>
    <row r="9" spans="1:4">
      <c r="A9" s="6" t="s">
        <v>41</v>
      </c>
      <c r="B9" s="6"/>
      <c r="C9" s="6" t="s">
        <v>39</v>
      </c>
      <c r="D9">
        <v>300000</v>
      </c>
    </row>
    <row r="10" spans="1:4">
      <c r="A10" s="6" t="s">
        <v>42</v>
      </c>
      <c r="B10" s="6"/>
      <c r="C10" s="6"/>
    </row>
    <row r="11" spans="1:4">
      <c r="A11" s="6" t="s">
        <v>27</v>
      </c>
      <c r="B11" s="6"/>
      <c r="C11" s="6"/>
    </row>
    <row r="12" spans="1:4">
      <c r="A12" s="6" t="s">
        <v>28</v>
      </c>
      <c r="B12" s="6"/>
      <c r="C12" s="6"/>
    </row>
    <row r="13" spans="1:4">
      <c r="A13" s="6" t="s">
        <v>43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別紙1</vt:lpstr>
      <vt:lpstr>別紙１（新）計算式入り</vt:lpstr>
      <vt:lpstr>記載例（新）</vt:lpstr>
      <vt:lpstr>リスト</vt:lpstr>
      <vt:lpstr>'記載例（新）'!Print_Area</vt:lpstr>
      <vt:lpstr>別紙1!Print_Area</vt:lpstr>
      <vt:lpstr>'別紙１（新）計算式入り'!Print_Area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鈴木 陽加里</cp:lastModifiedBy>
  <cp:lastPrinted>2023-08-04T02:56:53Z</cp:lastPrinted>
  <dcterms:created xsi:type="dcterms:W3CDTF">2016-07-04T07:08:19Z</dcterms:created>
  <dcterms:modified xsi:type="dcterms:W3CDTF">2023-08-21T01:46:01Z</dcterms:modified>
</cp:coreProperties>
</file>