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Dstfs04\13050_高齢者福祉課$\02_室班フォルダ\法人・事業者支援班\300補助金\333介護テクノロジー定着支援事業費補助金\R7\04交付申請\HP（様式一部修正）\"/>
    </mc:Choice>
  </mc:AlternateContent>
  <xr:revisionPtr revIDLastSave="0" documentId="13_ncr:1_{92830F9A-86C0-4EF0-8D52-45B4349015F6}" xr6:coauthVersionLast="47" xr6:coauthVersionMax="47" xr10:uidLastSave="{00000000-0000-0000-0000-000000000000}"/>
  <bookViews>
    <workbookView xWindow="28680" yWindow="-1605" windowWidth="29040" windowHeight="15720" tabRatio="977" activeTab="2" xr2:uid="{BACCA43F-F986-40AE-A88E-50FD98D9BC8E}"/>
  </bookViews>
  <sheets>
    <sheet name="所要額調書（総表）" sheetId="1" r:id="rId1"/>
    <sheet name="基本情報1" sheetId="4" r:id="rId2"/>
    <sheet name="個票1" sheetId="3" r:id="rId3"/>
    <sheet name="基本情報2" sheetId="5" r:id="rId4"/>
    <sheet name="個票2" sheetId="6" r:id="rId5"/>
    <sheet name="基本情報3" sheetId="7" r:id="rId6"/>
    <sheet name="個票3" sheetId="8" r:id="rId7"/>
    <sheet name="基本情報4" sheetId="9" r:id="rId8"/>
    <sheet name="個票4" sheetId="10" r:id="rId9"/>
    <sheet name="基本情報5" sheetId="11" r:id="rId10"/>
    <sheet name="個票5" sheetId="12" r:id="rId11"/>
    <sheet name="基本情報6" sheetId="13" r:id="rId12"/>
    <sheet name="個票6" sheetId="14" r:id="rId13"/>
    <sheet name="基本情報7" sheetId="15" r:id="rId14"/>
    <sheet name="個票7" sheetId="16" r:id="rId15"/>
    <sheet name="基本情報8" sheetId="17" r:id="rId16"/>
    <sheet name="個票8" sheetId="18" r:id="rId17"/>
    <sheet name="基本情報9" sheetId="21" r:id="rId18"/>
    <sheet name="個票9" sheetId="22" r:id="rId19"/>
    <sheet name="基本情報10" sheetId="19" r:id="rId20"/>
    <sheet name="個票10" sheetId="20" r:id="rId21"/>
    <sheet name="リスト" sheetId="2" r:id="rId22"/>
  </sheets>
  <definedNames>
    <definedName name="_xlnm.Print_Area" localSheetId="1">基本情報1!$A$1:$E$24</definedName>
    <definedName name="_xlnm.Print_Area" localSheetId="19">基本情報10!$A$1:$E$24</definedName>
    <definedName name="_xlnm.Print_Area" localSheetId="3">基本情報2!$A$1:$E$24</definedName>
    <definedName name="_xlnm.Print_Area" localSheetId="5">基本情報3!$A$1:$E$24</definedName>
    <definedName name="_xlnm.Print_Area" localSheetId="7">基本情報4!$A$1:$E$24</definedName>
    <definedName name="_xlnm.Print_Area" localSheetId="9">基本情報5!$A$1:$E$24</definedName>
    <definedName name="_xlnm.Print_Area" localSheetId="11">基本情報6!$A$1:$E$24</definedName>
    <definedName name="_xlnm.Print_Area" localSheetId="13">基本情報7!$A$1:$E$24</definedName>
    <definedName name="_xlnm.Print_Area" localSheetId="15">基本情報8!$A$1:$E$24</definedName>
    <definedName name="_xlnm.Print_Area" localSheetId="17">基本情報9!$A$1:$E$24</definedName>
    <definedName name="_xlnm.Print_Area" localSheetId="2">個票1!$A$1:$J$30</definedName>
    <definedName name="_xlnm.Print_Area" localSheetId="20">個票10!$A$1:$J$30</definedName>
    <definedName name="_xlnm.Print_Area" localSheetId="4">個票2!$A$1:$J$30</definedName>
    <definedName name="_xlnm.Print_Area" localSheetId="6">個票3!$A$1:$J$30</definedName>
    <definedName name="_xlnm.Print_Area" localSheetId="8">個票4!$A$1:$J$30</definedName>
    <definedName name="_xlnm.Print_Area" localSheetId="10">個票5!$A$1:$J$30</definedName>
    <definedName name="_xlnm.Print_Area" localSheetId="12">個票6!$A$1:$J$30</definedName>
    <definedName name="_xlnm.Print_Area" localSheetId="14">個票7!$A$1:$J$30</definedName>
    <definedName name="_xlnm.Print_Area" localSheetId="16">個票8!$A$1:$J$30</definedName>
    <definedName name="_xlnm.Print_Area" localSheetId="18">個票9!$A$1:$J$30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4" l="1"/>
  <c r="E16" i="5"/>
  <c r="E16" i="7"/>
  <c r="E16" i="9"/>
  <c r="E16" i="11"/>
  <c r="E16" i="13"/>
  <c r="E16" i="15"/>
  <c r="E16" i="17"/>
  <c r="E16" i="21"/>
  <c r="E16" i="19"/>
  <c r="E5" i="3"/>
  <c r="F5" i="3"/>
  <c r="F19" i="1"/>
  <c r="F18" i="1"/>
  <c r="F17" i="1"/>
  <c r="F16" i="1"/>
  <c r="F15" i="1"/>
  <c r="F14" i="1"/>
  <c r="F13" i="1"/>
  <c r="F12" i="1"/>
  <c r="F11" i="1"/>
  <c r="G13" i="1"/>
  <c r="F10" i="1"/>
  <c r="F18" i="6" a="1"/>
  <c r="F18" i="6" s="1"/>
  <c r="E4" i="3"/>
  <c r="F18" i="3" a="1"/>
  <c r="F18" i="3" s="1"/>
  <c r="G5" i="3" l="1"/>
  <c r="E18" i="4"/>
  <c r="H19" i="1" l="1"/>
  <c r="G19" i="1"/>
  <c r="E19" i="1"/>
  <c r="D19" i="1"/>
  <c r="C19" i="1"/>
  <c r="B19" i="1"/>
  <c r="H18" i="1"/>
  <c r="G18" i="1"/>
  <c r="E18" i="1"/>
  <c r="D18" i="1"/>
  <c r="C18" i="1"/>
  <c r="B18" i="1"/>
  <c r="H17" i="1"/>
  <c r="G17" i="1"/>
  <c r="E17" i="1"/>
  <c r="D17" i="1"/>
  <c r="C17" i="1"/>
  <c r="B17" i="1"/>
  <c r="H16" i="1"/>
  <c r="G16" i="1"/>
  <c r="E16" i="1"/>
  <c r="D16" i="1"/>
  <c r="C16" i="1"/>
  <c r="B16" i="1"/>
  <c r="H15" i="1"/>
  <c r="G15" i="1"/>
  <c r="E15" i="1"/>
  <c r="D15" i="1"/>
  <c r="C15" i="1"/>
  <c r="B15" i="1"/>
  <c r="H14" i="1"/>
  <c r="G14" i="1"/>
  <c r="E14" i="1"/>
  <c r="D14" i="1"/>
  <c r="C14" i="1"/>
  <c r="B14" i="1"/>
  <c r="H13" i="1"/>
  <c r="E13" i="1"/>
  <c r="D13" i="1"/>
  <c r="C13" i="1"/>
  <c r="B13" i="1"/>
  <c r="H12" i="1"/>
  <c r="G12" i="1"/>
  <c r="E12" i="1"/>
  <c r="D12" i="1"/>
  <c r="C12" i="1"/>
  <c r="B12" i="1"/>
  <c r="H11" i="1"/>
  <c r="G11" i="1"/>
  <c r="E11" i="1"/>
  <c r="D11" i="1"/>
  <c r="C11" i="1"/>
  <c r="B11" i="1"/>
  <c r="F18" i="22" a="1"/>
  <c r="F18" i="22" s="1"/>
  <c r="G26" i="22" s="1"/>
  <c r="H14" i="22"/>
  <c r="F11" i="22"/>
  <c r="E11" i="22"/>
  <c r="F9" i="22"/>
  <c r="E9" i="22"/>
  <c r="F8" i="22"/>
  <c r="E8" i="22"/>
  <c r="F7" i="22"/>
  <c r="E7" i="22"/>
  <c r="F6" i="22"/>
  <c r="E6" i="22"/>
  <c r="F5" i="22"/>
  <c r="E5" i="22"/>
  <c r="F4" i="22"/>
  <c r="E4" i="22"/>
  <c r="J1" i="22"/>
  <c r="F1" i="22"/>
  <c r="D1" i="22"/>
  <c r="E18" i="21"/>
  <c r="E15" i="21"/>
  <c r="F18" i="20" a="1"/>
  <c r="F18" i="20" s="1"/>
  <c r="G26" i="20" s="1"/>
  <c r="H14" i="20"/>
  <c r="F11" i="20"/>
  <c r="E11" i="20"/>
  <c r="F9" i="20"/>
  <c r="E9" i="20"/>
  <c r="F8" i="20"/>
  <c r="E8" i="20"/>
  <c r="F7" i="20"/>
  <c r="E7" i="20"/>
  <c r="F6" i="20"/>
  <c r="E6" i="20"/>
  <c r="F5" i="20"/>
  <c r="E5" i="20"/>
  <c r="F4" i="20"/>
  <c r="E4" i="20"/>
  <c r="J1" i="20"/>
  <c r="F1" i="20"/>
  <c r="D1" i="20"/>
  <c r="E18" i="19"/>
  <c r="E15" i="19"/>
  <c r="F18" i="18" a="1"/>
  <c r="F18" i="18" s="1"/>
  <c r="G26" i="18" s="1"/>
  <c r="H14" i="18"/>
  <c r="F11" i="18"/>
  <c r="E11" i="18"/>
  <c r="F9" i="18"/>
  <c r="E9" i="18"/>
  <c r="F8" i="18"/>
  <c r="E8" i="18"/>
  <c r="F7" i="18"/>
  <c r="E7" i="18"/>
  <c r="F6" i="18"/>
  <c r="E6" i="18"/>
  <c r="F5" i="18"/>
  <c r="E5" i="18"/>
  <c r="F4" i="18"/>
  <c r="E4" i="18"/>
  <c r="J1" i="18"/>
  <c r="F1" i="18"/>
  <c r="D1" i="18"/>
  <c r="E18" i="17"/>
  <c r="E15" i="17"/>
  <c r="F18" i="16" a="1"/>
  <c r="F18" i="16" s="1"/>
  <c r="G26" i="16" s="1"/>
  <c r="H14" i="16"/>
  <c r="F11" i="16"/>
  <c r="E11" i="16"/>
  <c r="F9" i="16"/>
  <c r="E9" i="16"/>
  <c r="F8" i="16"/>
  <c r="E8" i="16"/>
  <c r="F7" i="16"/>
  <c r="E7" i="16"/>
  <c r="F6" i="16"/>
  <c r="E6" i="16"/>
  <c r="F5" i="16"/>
  <c r="E5" i="16"/>
  <c r="F4" i="16"/>
  <c r="E4" i="16"/>
  <c r="J1" i="16"/>
  <c r="F1" i="16"/>
  <c r="D16" i="16" s="1"/>
  <c r="D1" i="16"/>
  <c r="E18" i="15"/>
  <c r="E15" i="15"/>
  <c r="F18" i="14" a="1"/>
  <c r="F18" i="14" s="1"/>
  <c r="G26" i="14" s="1"/>
  <c r="H14" i="14"/>
  <c r="F11" i="14"/>
  <c r="E11" i="14"/>
  <c r="F9" i="14"/>
  <c r="E9" i="14"/>
  <c r="F8" i="14"/>
  <c r="E8" i="14"/>
  <c r="F7" i="14"/>
  <c r="E7" i="14"/>
  <c r="F6" i="14"/>
  <c r="E6" i="14"/>
  <c r="F5" i="14"/>
  <c r="E5" i="14"/>
  <c r="F4" i="14"/>
  <c r="E4" i="14"/>
  <c r="J1" i="14"/>
  <c r="F1" i="14"/>
  <c r="H1" i="14" s="1"/>
  <c r="D1" i="14"/>
  <c r="E18" i="13"/>
  <c r="E15" i="13"/>
  <c r="F18" i="12" a="1"/>
  <c r="F18" i="12" s="1"/>
  <c r="G26" i="12" s="1"/>
  <c r="H14" i="12"/>
  <c r="F11" i="12"/>
  <c r="E11" i="12"/>
  <c r="F9" i="12"/>
  <c r="E9" i="12"/>
  <c r="F8" i="12"/>
  <c r="E8" i="12"/>
  <c r="F7" i="12"/>
  <c r="E7" i="12"/>
  <c r="F6" i="12"/>
  <c r="E6" i="12"/>
  <c r="F5" i="12"/>
  <c r="E5" i="12"/>
  <c r="F4" i="12"/>
  <c r="E4" i="12"/>
  <c r="J1" i="12"/>
  <c r="F1" i="12"/>
  <c r="D2" i="12" s="1"/>
  <c r="D1" i="12"/>
  <c r="E18" i="11"/>
  <c r="E15" i="11"/>
  <c r="F18" i="10" a="1"/>
  <c r="F18" i="10" s="1"/>
  <c r="G26" i="10" s="1"/>
  <c r="H14" i="10"/>
  <c r="F11" i="10"/>
  <c r="E11" i="10"/>
  <c r="F9" i="10"/>
  <c r="E9" i="10"/>
  <c r="F8" i="10"/>
  <c r="E8" i="10"/>
  <c r="F7" i="10"/>
  <c r="E7" i="10"/>
  <c r="F6" i="10"/>
  <c r="E6" i="10"/>
  <c r="F5" i="10"/>
  <c r="E5" i="10"/>
  <c r="F4" i="10"/>
  <c r="E4" i="10"/>
  <c r="J1" i="10"/>
  <c r="F1" i="10"/>
  <c r="D16" i="10" s="1"/>
  <c r="D1" i="10"/>
  <c r="E18" i="9"/>
  <c r="E15" i="9"/>
  <c r="F18" i="8" a="1"/>
  <c r="F18" i="8" s="1"/>
  <c r="G26" i="8" s="1"/>
  <c r="H14" i="8"/>
  <c r="F11" i="8"/>
  <c r="E11" i="8"/>
  <c r="F9" i="8"/>
  <c r="E9" i="8"/>
  <c r="G9" i="8" s="1"/>
  <c r="I9" i="8" s="1"/>
  <c r="F8" i="8"/>
  <c r="E8" i="8"/>
  <c r="F7" i="8"/>
  <c r="E7" i="8"/>
  <c r="F6" i="8"/>
  <c r="E6" i="8"/>
  <c r="F5" i="8"/>
  <c r="E5" i="8"/>
  <c r="F4" i="8"/>
  <c r="E4" i="8"/>
  <c r="J1" i="8"/>
  <c r="F1" i="8"/>
  <c r="D16" i="8" s="1"/>
  <c r="D1" i="8"/>
  <c r="E18" i="7"/>
  <c r="E15" i="7"/>
  <c r="G26" i="6"/>
  <c r="H14" i="6"/>
  <c r="F11" i="6"/>
  <c r="E11" i="6"/>
  <c r="F9" i="6"/>
  <c r="E9" i="6"/>
  <c r="F8" i="6"/>
  <c r="E8" i="6"/>
  <c r="F7" i="6"/>
  <c r="E7" i="6"/>
  <c r="F6" i="6"/>
  <c r="E6" i="6"/>
  <c r="F5" i="6"/>
  <c r="E5" i="6"/>
  <c r="F4" i="6"/>
  <c r="E4" i="6"/>
  <c r="J1" i="6"/>
  <c r="F1" i="6"/>
  <c r="D1" i="6"/>
  <c r="E18" i="5"/>
  <c r="E15" i="5"/>
  <c r="G7" i="8" l="1"/>
  <c r="I7" i="8" s="1"/>
  <c r="G4" i="22"/>
  <c r="I4" i="22" s="1"/>
  <c r="G8" i="22"/>
  <c r="I8" i="22" s="1"/>
  <c r="H12" i="14"/>
  <c r="J14" i="14" s="1"/>
  <c r="G7" i="12"/>
  <c r="I7" i="12" s="1"/>
  <c r="G6" i="8"/>
  <c r="I6" i="8" s="1"/>
  <c r="G11" i="8"/>
  <c r="I11" i="8" s="1"/>
  <c r="G4" i="8"/>
  <c r="I4" i="8" s="1"/>
  <c r="G5" i="22"/>
  <c r="I5" i="22" s="1"/>
  <c r="G9" i="22"/>
  <c r="I9" i="22" s="1"/>
  <c r="G5" i="12"/>
  <c r="I5" i="12" s="1"/>
  <c r="G4" i="16"/>
  <c r="I4" i="16" s="1"/>
  <c r="G11" i="10"/>
  <c r="I11" i="10" s="1"/>
  <c r="H12" i="8"/>
  <c r="J14" i="8" s="1"/>
  <c r="G6" i="14"/>
  <c r="I6" i="14" s="1"/>
  <c r="G5" i="16"/>
  <c r="I5" i="16" s="1"/>
  <c r="G9" i="16"/>
  <c r="I9" i="16" s="1"/>
  <c r="G4" i="18"/>
  <c r="I4" i="18" s="1"/>
  <c r="G8" i="18"/>
  <c r="I8" i="18" s="1"/>
  <c r="G6" i="12"/>
  <c r="I6" i="12" s="1"/>
  <c r="G6" i="10"/>
  <c r="I6" i="10" s="1"/>
  <c r="G6" i="18"/>
  <c r="I6" i="18" s="1"/>
  <c r="G9" i="14"/>
  <c r="I9" i="14" s="1"/>
  <c r="G6" i="16"/>
  <c r="I6" i="16" s="1"/>
  <c r="G4" i="20"/>
  <c r="I4" i="20" s="1"/>
  <c r="G8" i="20"/>
  <c r="I8" i="20" s="1"/>
  <c r="G6" i="20"/>
  <c r="I6" i="20" s="1"/>
  <c r="G7" i="22"/>
  <c r="I7" i="22" s="1"/>
  <c r="G8" i="6"/>
  <c r="I8" i="6" s="1"/>
  <c r="G11" i="18"/>
  <c r="I11" i="18" s="1"/>
  <c r="H12" i="22"/>
  <c r="J14" i="22" s="1"/>
  <c r="G4" i="6"/>
  <c r="I4" i="6" s="1"/>
  <c r="G8" i="8"/>
  <c r="I8" i="8" s="1"/>
  <c r="G9" i="12"/>
  <c r="I9" i="12" s="1"/>
  <c r="G9" i="10"/>
  <c r="I9" i="10" s="1"/>
  <c r="G11" i="16"/>
  <c r="I11" i="16" s="1"/>
  <c r="G4" i="10"/>
  <c r="I4" i="10" s="1"/>
  <c r="H12" i="6"/>
  <c r="J14" i="6" s="1"/>
  <c r="G8" i="10"/>
  <c r="I8" i="10" s="1"/>
  <c r="G11" i="20"/>
  <c r="I11" i="20" s="1"/>
  <c r="G8" i="16"/>
  <c r="I8" i="16" s="1"/>
  <c r="G6" i="22"/>
  <c r="I6" i="22" s="1"/>
  <c r="G11" i="22"/>
  <c r="I11" i="22" s="1"/>
  <c r="G5" i="6"/>
  <c r="I5" i="6" s="1"/>
  <c r="G5" i="8"/>
  <c r="I5" i="8" s="1"/>
  <c r="H12" i="12"/>
  <c r="J14" i="12" s="1"/>
  <c r="G7" i="14"/>
  <c r="I7" i="14" s="1"/>
  <c r="G9" i="6"/>
  <c r="I9" i="6" s="1"/>
  <c r="G6" i="6"/>
  <c r="I6" i="6" s="1"/>
  <c r="G7" i="6"/>
  <c r="I7" i="6" s="1"/>
  <c r="H12" i="18"/>
  <c r="J14" i="18" s="1"/>
  <c r="G11" i="6"/>
  <c r="I11" i="6" s="1"/>
  <c r="G7" i="10"/>
  <c r="I7" i="10" s="1"/>
  <c r="G7" i="18"/>
  <c r="I7" i="18" s="1"/>
  <c r="H12" i="10"/>
  <c r="J14" i="10" s="1"/>
  <c r="G5" i="10"/>
  <c r="I5" i="10" s="1"/>
  <c r="G8" i="12"/>
  <c r="I8" i="12" s="1"/>
  <c r="G4" i="14"/>
  <c r="I4" i="14" s="1"/>
  <c r="G8" i="14"/>
  <c r="I8" i="14" s="1"/>
  <c r="G5" i="18"/>
  <c r="I5" i="18" s="1"/>
  <c r="G5" i="20"/>
  <c r="I5" i="20" s="1"/>
  <c r="G9" i="20"/>
  <c r="I9" i="20" s="1"/>
  <c r="G7" i="16"/>
  <c r="I7" i="16" s="1"/>
  <c r="G9" i="18"/>
  <c r="I9" i="18" s="1"/>
  <c r="G7" i="20"/>
  <c r="I7" i="20" s="1"/>
  <c r="H1" i="10"/>
  <c r="G28" i="10" s="1"/>
  <c r="G11" i="12"/>
  <c r="I11" i="12" s="1"/>
  <c r="G11" i="14"/>
  <c r="I11" i="14" s="1"/>
  <c r="D16" i="22"/>
  <c r="H1" i="22"/>
  <c r="D2" i="22"/>
  <c r="D16" i="20"/>
  <c r="H12" i="20"/>
  <c r="J14" i="20" s="1"/>
  <c r="H1" i="20"/>
  <c r="G28" i="20" s="1"/>
  <c r="D2" i="20"/>
  <c r="G28" i="14"/>
  <c r="G5" i="14"/>
  <c r="I5" i="14" s="1"/>
  <c r="H12" i="16"/>
  <c r="J14" i="16" s="1"/>
  <c r="D16" i="18"/>
  <c r="D2" i="14"/>
  <c r="H1" i="16"/>
  <c r="G28" i="16" s="1"/>
  <c r="G4" i="12"/>
  <c r="I4" i="12" s="1"/>
  <c r="D16" i="12"/>
  <c r="D2" i="16"/>
  <c r="H1" i="18"/>
  <c r="G28" i="18" s="1"/>
  <c r="D16" i="14"/>
  <c r="H1" i="12"/>
  <c r="G28" i="12" s="1"/>
  <c r="D2" i="18"/>
  <c r="H1" i="8"/>
  <c r="G28" i="8" s="1"/>
  <c r="D2" i="8"/>
  <c r="D2" i="10"/>
  <c r="D16" i="6"/>
  <c r="H1" i="6"/>
  <c r="G28" i="6" s="1"/>
  <c r="J30" i="6" s="1"/>
  <c r="D2" i="6"/>
  <c r="H10" i="1"/>
  <c r="G10" i="1"/>
  <c r="E10" i="1"/>
  <c r="D10" i="1"/>
  <c r="C10" i="1"/>
  <c r="B10" i="1"/>
  <c r="E6" i="3"/>
  <c r="E15" i="4"/>
  <c r="I12" i="22" l="1"/>
  <c r="G14" i="22" s="1"/>
  <c r="I14" i="22" s="1"/>
  <c r="I12" i="8"/>
  <c r="G14" i="8" s="1"/>
  <c r="I14" i="8" s="1"/>
  <c r="I12" i="18"/>
  <c r="G14" i="18" s="1"/>
  <c r="I14" i="18" s="1"/>
  <c r="I12" i="10"/>
  <c r="G14" i="10" s="1"/>
  <c r="I14" i="10" s="1"/>
  <c r="J30" i="10"/>
  <c r="I13" i="1" s="1"/>
  <c r="J30" i="14"/>
  <c r="I15" i="1" s="1"/>
  <c r="J30" i="18"/>
  <c r="I17" i="1" s="1"/>
  <c r="J30" i="16"/>
  <c r="I16" i="1" s="1"/>
  <c r="J30" i="12"/>
  <c r="I14" i="1" s="1"/>
  <c r="J30" i="8"/>
  <c r="I12" i="1" s="1"/>
  <c r="I12" i="14"/>
  <c r="G14" i="14" s="1"/>
  <c r="I14" i="14" s="1"/>
  <c r="I12" i="20"/>
  <c r="G14" i="20" s="1"/>
  <c r="I14" i="20" s="1"/>
  <c r="J30" i="20" s="1"/>
  <c r="I19" i="1" s="1"/>
  <c r="I12" i="6"/>
  <c r="G14" i="6" s="1"/>
  <c r="I14" i="6" s="1"/>
  <c r="I11" i="1" s="1"/>
  <c r="I12" i="16"/>
  <c r="G14" i="16" s="1"/>
  <c r="I14" i="16" s="1"/>
  <c r="I12" i="12"/>
  <c r="G14" i="12" s="1"/>
  <c r="I14" i="12" s="1"/>
  <c r="G28" i="22"/>
  <c r="G26" i="3"/>
  <c r="J30" i="22" l="1"/>
  <c r="I18" i="1" s="1"/>
  <c r="E8" i="3"/>
  <c r="H14" i="3"/>
  <c r="F9" i="3"/>
  <c r="E9" i="3"/>
  <c r="F8" i="3"/>
  <c r="F7" i="3"/>
  <c r="F6" i="3"/>
  <c r="F4" i="3"/>
  <c r="J1" i="3"/>
  <c r="F11" i="3"/>
  <c r="F1" i="3"/>
  <c r="D1" i="3"/>
  <c r="D2" i="3" l="1"/>
  <c r="H1" i="3"/>
  <c r="G28" i="3" s="1"/>
  <c r="D16" i="3"/>
  <c r="G8" i="3"/>
  <c r="I8" i="3" s="1"/>
  <c r="G9" i="3"/>
  <c r="I9" i="3" s="1"/>
  <c r="E11" i="3"/>
  <c r="E7" i="3"/>
  <c r="H12" i="3"/>
  <c r="J14" i="3" l="1"/>
  <c r="G11" i="3"/>
  <c r="I11" i="3" s="1"/>
  <c r="I5" i="3"/>
  <c r="G6" i="3"/>
  <c r="I6" i="3" s="1"/>
  <c r="G7" i="3"/>
  <c r="I7" i="3" s="1"/>
  <c r="G4" i="3"/>
  <c r="I4" i="3" s="1"/>
  <c r="I12" i="3" l="1"/>
  <c r="G14" i="3" s="1"/>
  <c r="I14" i="3" s="1"/>
  <c r="J30" i="3" s="1"/>
  <c r="I10" i="1" l="1"/>
  <c r="I2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<sst xmlns="http://schemas.openxmlformats.org/spreadsheetml/2006/main" count="1062" uniqueCount="264">
  <si>
    <t>短期入所生活介護</t>
  </si>
  <si>
    <t>法人名</t>
    <rPh sb="0" eb="3">
      <t>ホウジンメイ</t>
    </rPh>
    <phoneticPr fontId="1"/>
  </si>
  <si>
    <t>代表者職</t>
    <rPh sb="0" eb="3">
      <t>ダイヒョウシャ</t>
    </rPh>
    <rPh sb="3" eb="4">
      <t>ショク</t>
    </rPh>
    <phoneticPr fontId="1"/>
  </si>
  <si>
    <t>代表者氏名</t>
    <rPh sb="0" eb="5">
      <t>ダイヒョウシャシメイ</t>
    </rPh>
    <phoneticPr fontId="1"/>
  </si>
  <si>
    <t>法人所在地</t>
    <rPh sb="0" eb="5">
      <t>ホウジンショザイチ</t>
    </rPh>
    <phoneticPr fontId="1"/>
  </si>
  <si>
    <t>事業所名</t>
    <rPh sb="0" eb="4">
      <t>ジギョウショメイ</t>
    </rPh>
    <phoneticPr fontId="1"/>
  </si>
  <si>
    <t>担当者</t>
    <rPh sb="0" eb="3">
      <t>タントウシャ</t>
    </rPh>
    <phoneticPr fontId="1"/>
  </si>
  <si>
    <t>担当者連絡先</t>
    <rPh sb="0" eb="6">
      <t>タントウシャレンラクサキ</t>
    </rPh>
    <phoneticPr fontId="1"/>
  </si>
  <si>
    <t>事業所住所</t>
    <rPh sb="0" eb="3">
      <t>ジギョウショ</t>
    </rPh>
    <rPh sb="3" eb="5">
      <t>ジュウショ</t>
    </rPh>
    <phoneticPr fontId="1"/>
  </si>
  <si>
    <t>事業所名</t>
    <rPh sb="0" eb="3">
      <t>ジギョウショ</t>
    </rPh>
    <rPh sb="3" eb="4">
      <t>メイ</t>
    </rPh>
    <phoneticPr fontId="1"/>
  </si>
  <si>
    <t>事業所所在地</t>
    <rPh sb="0" eb="3">
      <t>ジギョウショ</t>
    </rPh>
    <rPh sb="3" eb="6">
      <t>ショザイチ</t>
    </rPh>
    <phoneticPr fontId="1"/>
  </si>
  <si>
    <t>利用者の安全並びに介護サービスの質の確保及び職員の負担軽減に資する方策を検討するための委員会（名称は問わない。）を設置しているか。</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メイショウ</t>
    </rPh>
    <rPh sb="50" eb="51">
      <t>ト</t>
    </rPh>
    <rPh sb="57" eb="59">
      <t>セッチ</t>
    </rPh>
    <phoneticPr fontId="1"/>
  </si>
  <si>
    <t>ケアプランデータ連携システムを利用しているか、また令和7年度内に利用開始する予定があるか。</t>
    <rPh sb="8" eb="10">
      <t>レンケイ</t>
    </rPh>
    <rPh sb="15" eb="17">
      <t>リヨウ</t>
    </rPh>
    <rPh sb="25" eb="27">
      <t>レイワ</t>
    </rPh>
    <rPh sb="28" eb="31">
      <t>ネンドナイ</t>
    </rPh>
    <rPh sb="32" eb="34">
      <t>リヨウ</t>
    </rPh>
    <rPh sb="34" eb="36">
      <t>カイシ</t>
    </rPh>
    <rPh sb="38" eb="40">
      <t>ヨテイ</t>
    </rPh>
    <phoneticPr fontId="1"/>
  </si>
  <si>
    <t>令和7年度内利用開始の場合、利用開始予定月</t>
    <rPh sb="0" eb="2">
      <t>レイワ</t>
    </rPh>
    <rPh sb="3" eb="5">
      <t>ネンド</t>
    </rPh>
    <rPh sb="5" eb="6">
      <t>ナイ</t>
    </rPh>
    <rPh sb="6" eb="10">
      <t>リヨウカイシ</t>
    </rPh>
    <rPh sb="11" eb="13">
      <t>バアイ</t>
    </rPh>
    <rPh sb="14" eb="18">
      <t>リヨウカイシ</t>
    </rPh>
    <rPh sb="18" eb="21">
      <t>ヨテイツキ</t>
    </rPh>
    <phoneticPr fontId="1"/>
  </si>
  <si>
    <t>小規模多機能型居宅介護</t>
  </si>
  <si>
    <t>認知症対応型共同生活介護</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</si>
  <si>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</si>
  <si>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</si>
  <si>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</si>
  <si>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</si>
  <si>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</si>
  <si>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</si>
  <si>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</si>
  <si>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</si>
  <si>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利用者の安全並びに介護サービスの質の確保及び職員の負担軽減に資する方策を検討するための委員会　設置が補助要件</t>
    <rPh sb="47" eb="49">
      <t>セッチ</t>
    </rPh>
    <rPh sb="50" eb="54">
      <t>ホジョヨウケン</t>
    </rPh>
    <phoneticPr fontId="1"/>
  </si>
  <si>
    <t>居宅療養管理指導</t>
  </si>
  <si>
    <t>訪問入浴介護</t>
  </si>
  <si>
    <t>訪問看護</t>
  </si>
  <si>
    <t>訪問リハビリテーション</t>
  </si>
  <si>
    <t>通所介護</t>
  </si>
  <si>
    <t>通所リハビリテーション</t>
  </si>
  <si>
    <t>福祉用具貸与</t>
  </si>
  <si>
    <t>夜間対応型訪問介護</t>
  </si>
  <si>
    <t>定期巡回・随時対応型訪問介護看護</t>
  </si>
  <si>
    <t>認知症対応型通所介護</t>
  </si>
  <si>
    <t>地域密着型通所介護</t>
  </si>
  <si>
    <t>看護小規模多機能型居宅介護</t>
  </si>
  <si>
    <t>特定施設入居者生活介護（短期利用）</t>
  </si>
  <si>
    <t>地域密着型特定施設入居者生活介護（短期利用）</t>
  </si>
  <si>
    <t>認知症対応型共同生活介護（短期利用）</t>
  </si>
  <si>
    <t>居宅介護支援</t>
  </si>
  <si>
    <t>介護予防訪問入浴介護</t>
  </si>
  <si>
    <t>介護予防訪問看護</t>
  </si>
  <si>
    <t>介護予防訪問リハビリテーション</t>
  </si>
  <si>
    <t>介護予防通所リハビリテーション</t>
  </si>
  <si>
    <t>介護予防福祉用具貸与</t>
  </si>
  <si>
    <t>介護予防短期入所療養介護（介護老人保健施設）</t>
  </si>
  <si>
    <t>介護予防短期入所療養介護（介護療養型医療施設等）</t>
  </si>
  <si>
    <t>介護予防短期入所療養介護（介護医療院）</t>
  </si>
  <si>
    <t>介護予防居宅療養管理指導</t>
  </si>
  <si>
    <t>介護予防認知症対応型通所介護</t>
  </si>
  <si>
    <t>介護予防小規模多機能型居宅介護（短期利用）</t>
  </si>
  <si>
    <t>介護予防認知症対応型共同生活介護（短期利用）</t>
  </si>
  <si>
    <t>介護予防支援</t>
  </si>
  <si>
    <t>令和7年度までにケアプランデータ連携システムの利用開始　補助要件</t>
    <rPh sb="0" eb="2">
      <t>レイワ</t>
    </rPh>
    <rPh sb="3" eb="5">
      <t>ネンド</t>
    </rPh>
    <rPh sb="16" eb="18">
      <t>レンケイ</t>
    </rPh>
    <rPh sb="23" eb="25">
      <t>リヨウ</t>
    </rPh>
    <rPh sb="25" eb="27">
      <t>カイシ</t>
    </rPh>
    <rPh sb="28" eb="32">
      <t>ホジョヨウケン</t>
    </rPh>
    <phoneticPr fontId="1"/>
  </si>
  <si>
    <t>訪問型サービス(みなし、独自、独自／定率、独自／定額）</t>
    <phoneticPr fontId="1"/>
  </si>
  <si>
    <t>通所型サービス(みなし、独自、独自／定率、独自／定額）</t>
    <phoneticPr fontId="1"/>
  </si>
  <si>
    <t>通所・居宅</t>
    <rPh sb="0" eb="2">
      <t>ツウショ</t>
    </rPh>
    <rPh sb="3" eb="5">
      <t>キョタク</t>
    </rPh>
    <phoneticPr fontId="1"/>
  </si>
  <si>
    <t>入所</t>
    <rPh sb="0" eb="2">
      <t>ニュウショ</t>
    </rPh>
    <phoneticPr fontId="1"/>
  </si>
  <si>
    <t>短期入所</t>
    <rPh sb="0" eb="4">
      <t>タンキニュウショ</t>
    </rPh>
    <phoneticPr fontId="1"/>
  </si>
  <si>
    <t>介護予防</t>
    <rPh sb="0" eb="4">
      <t>カイゴヨボウ</t>
    </rPh>
    <phoneticPr fontId="1"/>
  </si>
  <si>
    <t>その他</t>
    <rPh sb="2" eb="3">
      <t>ホカ</t>
    </rPh>
    <phoneticPr fontId="1"/>
  </si>
  <si>
    <t>短期入所療養介護（介護老人保健施設）</t>
  </si>
  <si>
    <t>短期入所療養介護（介護療養型医療施設）</t>
  </si>
  <si>
    <t>訪問介護</t>
  </si>
  <si>
    <t>通所介護（療養通所介護）</t>
  </si>
  <si>
    <t>特定施設入居者生活介護（有料老人ホーム）</t>
  </si>
  <si>
    <t>特定施設入居者生活介護（軽費老人ホーム）</t>
  </si>
  <si>
    <t>特定施設入居者生活介護（サービス付き高齢者向け住宅）</t>
  </si>
  <si>
    <t>特定施設入居者生活介護（有料老人ホーム・外部サービス利用型）</t>
  </si>
  <si>
    <t>特定施設入居者生活介護（軽費老人ホーム・外部サービス利用型）</t>
  </si>
  <si>
    <t>特定施設入居者生活介護（サービス付き高齢者向け住宅・外部サービス利用型）</t>
  </si>
  <si>
    <t>地域密着型特定施設入居者生活介護（有料老人ホーム）</t>
  </si>
  <si>
    <t>地域密着型特定施設入居者生活介護（軽費老人ホーム</t>
  </si>
  <si>
    <t>地域密着型特定施設入居者生活介護（軽費老人ホーム）</t>
  </si>
  <si>
    <t>地域密着型特定施設入居者生活介護（サービス付き高齢者向け住宅）</t>
  </si>
  <si>
    <t>地域密着型介護老人福祉施設入居者生活介護</t>
  </si>
  <si>
    <t>特定福祉用具販売</t>
  </si>
  <si>
    <t>短期入所療養介護（介護医療院）</t>
  </si>
  <si>
    <t>サービス種別①</t>
    <rPh sb="4" eb="6">
      <t>シュベツ</t>
    </rPh>
    <phoneticPr fontId="1"/>
  </si>
  <si>
    <t>サービス種別②</t>
    <rPh sb="4" eb="6">
      <t>シュベツ</t>
    </rPh>
    <phoneticPr fontId="1"/>
  </si>
  <si>
    <t>常勤換算職員数</t>
    <rPh sb="0" eb="4">
      <t>ジョウキンカンサン</t>
    </rPh>
    <rPh sb="4" eb="7">
      <t>ショクインスウ</t>
    </rPh>
    <phoneticPr fontId="1"/>
  </si>
  <si>
    <t>10名以下</t>
    <rPh sb="2" eb="3">
      <t>メイ</t>
    </rPh>
    <rPh sb="3" eb="5">
      <t>イカ</t>
    </rPh>
    <phoneticPr fontId="1"/>
  </si>
  <si>
    <t>11～20名</t>
    <rPh sb="5" eb="6">
      <t>メイ</t>
    </rPh>
    <phoneticPr fontId="1"/>
  </si>
  <si>
    <t>21～30名</t>
    <rPh sb="5" eb="6">
      <t>メイ</t>
    </rPh>
    <phoneticPr fontId="1"/>
  </si>
  <si>
    <t>31名以上</t>
    <rPh sb="2" eb="3">
      <t>メイ</t>
    </rPh>
    <rPh sb="3" eb="5">
      <t>イジョウ</t>
    </rPh>
    <phoneticPr fontId="1"/>
  </si>
  <si>
    <t>常勤職員数
※リストから選択</t>
    <rPh sb="0" eb="2">
      <t>ジョウキン</t>
    </rPh>
    <rPh sb="2" eb="5">
      <t>ショクインスウ</t>
    </rPh>
    <rPh sb="12" eb="14">
      <t>センタク</t>
    </rPh>
    <phoneticPr fontId="1"/>
  </si>
  <si>
    <t>入居又は利用定員
※人数を記入</t>
    <rPh sb="0" eb="2">
      <t>ニュウキョ</t>
    </rPh>
    <rPh sb="2" eb="3">
      <t>マタ</t>
    </rPh>
    <rPh sb="4" eb="6">
      <t>リヨウ</t>
    </rPh>
    <rPh sb="6" eb="8">
      <t>テイイン</t>
    </rPh>
    <rPh sb="10" eb="12">
      <t>ニンズウ</t>
    </rPh>
    <rPh sb="13" eb="15">
      <t>キニュウ</t>
    </rPh>
    <phoneticPr fontId="1"/>
  </si>
  <si>
    <t>軽費老人ホーム（特定なし）</t>
    <rPh sb="0" eb="4">
      <t>ケイヒロウジン</t>
    </rPh>
    <rPh sb="8" eb="10">
      <t>トクテイ</t>
    </rPh>
    <phoneticPr fontId="1"/>
  </si>
  <si>
    <t>養護老人ホーム（特定なし）</t>
    <rPh sb="0" eb="4">
      <t>ヨウゴロウジン</t>
    </rPh>
    <rPh sb="8" eb="10">
      <t>トクテイ</t>
    </rPh>
    <phoneticPr fontId="1"/>
  </si>
  <si>
    <t>厚生労働省委託事業「都道府県における生産性向上の取組に関する調査及び普及支援（中央管理事業）並びに2025年日本国際博覧会設営等事業」の相談窓口が実施する研修</t>
    <rPh sb="73" eb="75">
      <t>ジッシ</t>
    </rPh>
    <rPh sb="77" eb="79">
      <t>ケンシュウ</t>
    </rPh>
    <phoneticPr fontId="1"/>
  </si>
  <si>
    <t>【どちらか受講必須】</t>
    <rPh sb="5" eb="7">
      <t>ジュコウ</t>
    </rPh>
    <rPh sb="7" eb="9">
      <t>ヒッス</t>
    </rPh>
    <phoneticPr fontId="1"/>
  </si>
  <si>
    <t>はい</t>
    <phoneticPr fontId="1"/>
  </si>
  <si>
    <t>いいえ</t>
    <phoneticPr fontId="1"/>
  </si>
  <si>
    <t>ケアプランデータ連携システム、事業所以上とデータ連携実施（5万円加算）</t>
    <rPh sb="8" eb="10">
      <t>レンケイ</t>
    </rPh>
    <rPh sb="15" eb="20">
      <t>ジギョウショイジョウ</t>
    </rPh>
    <rPh sb="24" eb="26">
      <t>レンケイ</t>
    </rPh>
    <rPh sb="26" eb="28">
      <t>ジッシ</t>
    </rPh>
    <rPh sb="30" eb="32">
      <t>マンエン</t>
    </rPh>
    <rPh sb="32" eb="34">
      <t>カサン</t>
    </rPh>
    <phoneticPr fontId="1"/>
  </si>
  <si>
    <t>ケアプランデータ連携システムにより５事業所と連携しているか（介護ソフトの場合基準額に5万円加算）</t>
    <rPh sb="8" eb="10">
      <t>レンケイ</t>
    </rPh>
    <rPh sb="18" eb="21">
      <t>ジギョウショ</t>
    </rPh>
    <rPh sb="22" eb="24">
      <t>レンケイ</t>
    </rPh>
    <rPh sb="30" eb="32">
      <t>カイゴ</t>
    </rPh>
    <rPh sb="36" eb="38">
      <t>バアイ</t>
    </rPh>
    <rPh sb="38" eb="41">
      <t>キジュンガク</t>
    </rPh>
    <rPh sb="43" eb="45">
      <t>マンエン</t>
    </rPh>
    <rPh sb="45" eb="47">
      <t>カサン</t>
    </rPh>
    <phoneticPr fontId="1"/>
  </si>
  <si>
    <r>
      <t xml:space="preserve">「はい」の場合5事業所記載
</t>
    </r>
    <r>
      <rPr>
        <sz val="9"/>
        <color theme="1"/>
        <rFont val="ＭＳ ゴシック"/>
        <family val="3"/>
        <charset val="128"/>
      </rPr>
      <t>※5事業所以上と連携している場合は任意の5事業所を記載する。</t>
    </r>
    <rPh sb="5" eb="7">
      <t>バアイ</t>
    </rPh>
    <rPh sb="8" eb="11">
      <t>ジギョウショ</t>
    </rPh>
    <rPh sb="11" eb="13">
      <t>キサイ</t>
    </rPh>
    <rPh sb="16" eb="19">
      <t>ジギョウショ</t>
    </rPh>
    <rPh sb="19" eb="21">
      <t>イジョウ</t>
    </rPh>
    <rPh sb="22" eb="24">
      <t>レンケイ</t>
    </rPh>
    <rPh sb="28" eb="30">
      <t>バアイ</t>
    </rPh>
    <rPh sb="31" eb="33">
      <t>ニンイ</t>
    </rPh>
    <rPh sb="35" eb="38">
      <t>ジギョウショ</t>
    </rPh>
    <rPh sb="39" eb="41">
      <t>キサイ</t>
    </rPh>
    <phoneticPr fontId="1"/>
  </si>
  <si>
    <t>月利用開始</t>
    <rPh sb="0" eb="1">
      <t>ガツ</t>
    </rPh>
    <rPh sb="1" eb="5">
      <t>リヨウカイシ</t>
    </rPh>
    <phoneticPr fontId="1"/>
  </si>
  <si>
    <t>基本情報</t>
    <rPh sb="0" eb="4">
      <t>キホンジョウホウ</t>
    </rPh>
    <phoneticPr fontId="1"/>
  </si>
  <si>
    <t>補助要件</t>
    <rPh sb="0" eb="4">
      <t>ホジョヨウケン</t>
    </rPh>
    <phoneticPr fontId="1"/>
  </si>
  <si>
    <t>独立行政法人情報処理推進機構（IPA）が実施する「SECURITYACTION」の「★一つ星」又は「★★二つ星」の宣言をしているか。
※事業所単位（個人事業主）または法人単位で申し込むこと。</t>
    <rPh sb="0" eb="2">
      <t>ドクリツ</t>
    </rPh>
    <rPh sb="2" eb="6">
      <t>ギョウセイホウジン</t>
    </rPh>
    <rPh sb="6" eb="10">
      <t>ジョウホウショリ</t>
    </rPh>
    <rPh sb="10" eb="14">
      <t>スイシンキコウ</t>
    </rPh>
    <rPh sb="20" eb="22">
      <t>ジッシ</t>
    </rPh>
    <rPh sb="43" eb="44">
      <t>ヒト</t>
    </rPh>
    <rPh sb="45" eb="46">
      <t>ボシ</t>
    </rPh>
    <rPh sb="47" eb="48">
      <t>マタ</t>
    </rPh>
    <rPh sb="52" eb="53">
      <t>フタ</t>
    </rPh>
    <rPh sb="54" eb="55">
      <t>ボシ</t>
    </rPh>
    <rPh sb="57" eb="59">
      <t>センゲン</t>
    </rPh>
    <rPh sb="68" eb="71">
      <t>ジギョウショ</t>
    </rPh>
    <rPh sb="71" eb="73">
      <t>タンイ</t>
    </rPh>
    <rPh sb="74" eb="78">
      <t>コジンジギョウ</t>
    </rPh>
    <rPh sb="78" eb="79">
      <t>ヌシ</t>
    </rPh>
    <rPh sb="83" eb="87">
      <t>ホウジンタンイ</t>
    </rPh>
    <rPh sb="88" eb="89">
      <t>モウ</t>
    </rPh>
    <rPh sb="90" eb="91">
      <t>コ</t>
    </rPh>
    <phoneticPr fontId="1"/>
  </si>
  <si>
    <t>【回答必須】</t>
    <rPh sb="1" eb="5">
      <t>カイトウヒッス</t>
    </rPh>
    <phoneticPr fontId="1"/>
  </si>
  <si>
    <t>介護テクノロジーの導入支援</t>
    <rPh sb="0" eb="2">
      <t>カイゴ</t>
    </rPh>
    <rPh sb="9" eb="13">
      <t>ドウニュウシエン</t>
    </rPh>
    <phoneticPr fontId="1"/>
  </si>
  <si>
    <t>移乗支援</t>
    <rPh sb="0" eb="4">
      <t>イジョウシエン</t>
    </rPh>
    <phoneticPr fontId="1"/>
  </si>
  <si>
    <t>移動支援</t>
    <rPh sb="0" eb="2">
      <t>イドウ</t>
    </rPh>
    <rPh sb="2" eb="4">
      <t>シエン</t>
    </rPh>
    <phoneticPr fontId="1"/>
  </si>
  <si>
    <t>排泄支援</t>
    <rPh sb="0" eb="2">
      <t>ハイセツ</t>
    </rPh>
    <rPh sb="2" eb="4">
      <t>シエン</t>
    </rPh>
    <phoneticPr fontId="1"/>
  </si>
  <si>
    <t>入浴支援</t>
    <rPh sb="0" eb="4">
      <t>ニュウヨクシエン</t>
    </rPh>
    <phoneticPr fontId="1"/>
  </si>
  <si>
    <t>見守りコミュニケーション</t>
    <rPh sb="0" eb="2">
      <t>ミマモ</t>
    </rPh>
    <phoneticPr fontId="1"/>
  </si>
  <si>
    <t>介護業務支援</t>
    <rPh sb="0" eb="6">
      <t>カイゴギョウムシエン</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</si>
  <si>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</si>
  <si>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</si>
  <si>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</si>
  <si>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その他</t>
    <rPh sb="2" eb="3">
      <t>ホカ</t>
    </rPh>
    <phoneticPr fontId="1"/>
  </si>
  <si>
    <t>介護業務支援（介護ソフト・ライセンスあり）</t>
    <rPh sb="0" eb="6">
      <t>カイゴギョウムシエン</t>
    </rPh>
    <rPh sb="7" eb="9">
      <t>カイゴ</t>
    </rPh>
    <phoneticPr fontId="1"/>
  </si>
  <si>
    <t>介護業務支援（介護ソフト・ライセンスなし）</t>
    <rPh sb="0" eb="6">
      <t>カイゴギョウムシエン</t>
    </rPh>
    <rPh sb="7" eb="9">
      <t>カイゴ</t>
    </rPh>
    <phoneticPr fontId="1"/>
  </si>
  <si>
    <t>導入機器等と一体的に使用するための情報端末</t>
    <rPh sb="0" eb="5">
      <t>ドウニュウキキナド</t>
    </rPh>
    <rPh sb="6" eb="9">
      <t>イッタイテキ</t>
    </rPh>
    <rPh sb="10" eb="12">
      <t>シヨウ</t>
    </rPh>
    <rPh sb="17" eb="19">
      <t>ジョウホウ</t>
    </rPh>
    <rPh sb="19" eb="21">
      <t>タンマツ</t>
    </rPh>
    <phoneticPr fontId="1"/>
  </si>
  <si>
    <t>申請補助金種別</t>
    <rPh sb="0" eb="7">
      <t>シンセイホジョキンシュベツ</t>
    </rPh>
    <phoneticPr fontId="1"/>
  </si>
  <si>
    <t>介護テクノロジーの導入支援</t>
    <rPh sb="0" eb="2">
      <t>カイゴ</t>
    </rPh>
    <rPh sb="9" eb="13">
      <t>ドウニュウシエン</t>
    </rPh>
    <phoneticPr fontId="1"/>
  </si>
  <si>
    <t>介護テクノロジーパッケージ型導入支援</t>
    <rPh sb="0" eb="2">
      <t>カイゴ</t>
    </rPh>
    <rPh sb="13" eb="14">
      <t>ガタ</t>
    </rPh>
    <rPh sb="14" eb="18">
      <t>ドウニュウシエン</t>
    </rPh>
    <phoneticPr fontId="1"/>
  </si>
  <si>
    <t>業務改善計画の作成、事業の実施にあたり千葉県介護業務効率アップセンターへの相談有無</t>
    <rPh sb="0" eb="6">
      <t>ギョウムカイゼンケイカク</t>
    </rPh>
    <rPh sb="7" eb="9">
      <t>サクセイ</t>
    </rPh>
    <rPh sb="10" eb="12">
      <t>ジギョウ</t>
    </rPh>
    <rPh sb="13" eb="15">
      <t>ジッシ</t>
    </rPh>
    <rPh sb="19" eb="22">
      <t>チバケン</t>
    </rPh>
    <rPh sb="22" eb="26">
      <t>カイゴギョウム</t>
    </rPh>
    <rPh sb="26" eb="28">
      <t>コウリツ</t>
    </rPh>
    <rPh sb="37" eb="39">
      <t>ソウダン</t>
    </rPh>
    <rPh sb="39" eb="41">
      <t>ウム</t>
    </rPh>
    <phoneticPr fontId="1"/>
  </si>
  <si>
    <t>【相談必須】</t>
    <rPh sb="1" eb="3">
      <t>ソウダン</t>
    </rPh>
    <rPh sb="3" eb="5">
      <t>ヒッス</t>
    </rPh>
    <phoneticPr fontId="1"/>
  </si>
  <si>
    <t>5事業所記入してください。
※5事業所連携の場合は任意に5事業所選出してください。</t>
    <rPh sb="16" eb="19">
      <t>ジギョウショ</t>
    </rPh>
    <rPh sb="19" eb="21">
      <t>レンケイ</t>
    </rPh>
    <rPh sb="22" eb="24">
      <t>バアイ</t>
    </rPh>
    <rPh sb="25" eb="27">
      <t>ニンイ</t>
    </rPh>
    <rPh sb="29" eb="32">
      <t>ジギョウショ</t>
    </rPh>
    <rPh sb="32" eb="34">
      <t>センシュツ</t>
    </rPh>
    <phoneticPr fontId="1"/>
  </si>
  <si>
    <t>No．</t>
    <phoneticPr fontId="10"/>
  </si>
  <si>
    <t>1-1</t>
    <phoneticPr fontId="1"/>
  </si>
  <si>
    <t>1-2</t>
    <phoneticPr fontId="1"/>
  </si>
  <si>
    <t>1-3</t>
  </si>
  <si>
    <t>1-4</t>
  </si>
  <si>
    <t>1-5</t>
    <phoneticPr fontId="1"/>
  </si>
  <si>
    <t>1.上限台数チェック
※県記載欄</t>
    <rPh sb="2" eb="6">
      <t>ジョウゲンダイスウ</t>
    </rPh>
    <rPh sb="12" eb="13">
      <t>ケン</t>
    </rPh>
    <rPh sb="13" eb="15">
      <t>キサイ</t>
    </rPh>
    <rPh sb="15" eb="16">
      <t>ラン</t>
    </rPh>
    <phoneticPr fontId="10"/>
  </si>
  <si>
    <t>2.調整額
※県記載欄</t>
    <rPh sb="2" eb="5">
      <t>チョウセイガク</t>
    </rPh>
    <rPh sb="7" eb="8">
      <t>ケン</t>
    </rPh>
    <rPh sb="8" eb="10">
      <t>キサイ</t>
    </rPh>
    <rPh sb="10" eb="11">
      <t>ラン</t>
    </rPh>
    <phoneticPr fontId="10"/>
  </si>
  <si>
    <t>3.調整後補助申請額
※県記載欄</t>
    <rPh sb="2" eb="5">
      <t>チョウセイゴ</t>
    </rPh>
    <rPh sb="5" eb="7">
      <t>ホジョ</t>
    </rPh>
    <rPh sb="7" eb="9">
      <t>シンセイ</t>
    </rPh>
    <rPh sb="9" eb="10">
      <t>ガク</t>
    </rPh>
    <phoneticPr fontId="10"/>
  </si>
  <si>
    <t>基本情報</t>
    <rPh sb="0" eb="4">
      <t>キホンジョウホウ</t>
    </rPh>
    <phoneticPr fontId="1"/>
  </si>
  <si>
    <t>「はい（開始予定）」の場合は利用開始月必ず記入</t>
    <rPh sb="4" eb="6">
      <t>カイシ</t>
    </rPh>
    <rPh sb="6" eb="8">
      <t>ヨテイ</t>
    </rPh>
    <rPh sb="11" eb="13">
      <t>バアイ</t>
    </rPh>
    <rPh sb="14" eb="18">
      <t>リヨウカイシ</t>
    </rPh>
    <rPh sb="18" eb="19">
      <t>ツキ</t>
    </rPh>
    <rPh sb="19" eb="20">
      <t>カナラ</t>
    </rPh>
    <rPh sb="21" eb="23">
      <t>キニュウ</t>
    </rPh>
    <phoneticPr fontId="1"/>
  </si>
  <si>
    <t>その他（ソフト・インカム）</t>
    <rPh sb="2" eb="3">
      <t>ホカ</t>
    </rPh>
    <phoneticPr fontId="1"/>
  </si>
  <si>
    <t>介護保険事業所番号</t>
    <rPh sb="0" eb="4">
      <t>カイゴホケン</t>
    </rPh>
    <rPh sb="4" eb="7">
      <t>ジギョウショ</t>
    </rPh>
    <rPh sb="7" eb="9">
      <t>バンゴウ</t>
    </rPh>
    <phoneticPr fontId="1"/>
  </si>
  <si>
    <t>サービス種別</t>
    <rPh sb="4" eb="6">
      <t>シュベツ</t>
    </rPh>
    <phoneticPr fontId="1"/>
  </si>
  <si>
    <t>利用定員</t>
    <rPh sb="0" eb="4">
      <t>リヨウテイイン</t>
    </rPh>
    <phoneticPr fontId="1"/>
  </si>
  <si>
    <t>職員数</t>
    <rPh sb="0" eb="3">
      <t>ショクインスウ</t>
    </rPh>
    <phoneticPr fontId="1"/>
  </si>
  <si>
    <t>補助申請額</t>
    <rPh sb="0" eb="5">
      <t>ホジョシンセイガク</t>
    </rPh>
    <phoneticPr fontId="1"/>
  </si>
  <si>
    <t>No</t>
    <phoneticPr fontId="1"/>
  </si>
  <si>
    <t>1-6</t>
  </si>
  <si>
    <t>1-7</t>
    <phoneticPr fontId="1"/>
  </si>
  <si>
    <t>ケアプランデータ連携加算</t>
    <rPh sb="8" eb="10">
      <t>レンケイ</t>
    </rPh>
    <rPh sb="10" eb="12">
      <t>カサン</t>
    </rPh>
    <phoneticPr fontId="10"/>
  </si>
  <si>
    <t>補助申請額</t>
    <rPh sb="0" eb="2">
      <t>ホジョ</t>
    </rPh>
    <rPh sb="2" eb="5">
      <t>シンセイガク</t>
    </rPh>
    <phoneticPr fontId="10"/>
  </si>
  <si>
    <t>介護テクノロジーの導入支援</t>
    <rPh sb="0" eb="2">
      <t>カイゴ</t>
    </rPh>
    <rPh sb="9" eb="11">
      <t>ドウニュウ</t>
    </rPh>
    <rPh sb="11" eb="13">
      <t>シエン</t>
    </rPh>
    <phoneticPr fontId="10"/>
  </si>
  <si>
    <t>介護テクノロジーのパッケージ型</t>
    <rPh sb="0" eb="2">
      <t>カイゴ</t>
    </rPh>
    <rPh sb="14" eb="15">
      <t>ガタ</t>
    </rPh>
    <phoneticPr fontId="10"/>
  </si>
  <si>
    <r>
      <t xml:space="preserve">介護保険事業所番号
</t>
    </r>
    <r>
      <rPr>
        <sz val="9"/>
        <color theme="1"/>
        <rFont val="ＭＳ ゴシック"/>
        <family val="3"/>
        <charset val="128"/>
      </rPr>
      <t>（特定施設でない軽費、養護は記載不要）</t>
    </r>
    <rPh sb="0" eb="4">
      <t>カイゴホケン</t>
    </rPh>
    <rPh sb="4" eb="9">
      <t>ジギョウショバンゴウ</t>
    </rPh>
    <rPh sb="11" eb="13">
      <t>トクテイ</t>
    </rPh>
    <rPh sb="13" eb="15">
      <t>シセツ</t>
    </rPh>
    <rPh sb="18" eb="20">
      <t>ケイヒ</t>
    </rPh>
    <rPh sb="21" eb="23">
      <t>ヨウゴ</t>
    </rPh>
    <rPh sb="24" eb="26">
      <t>キサイ</t>
    </rPh>
    <rPh sb="26" eb="28">
      <t>フヨウ</t>
    </rPh>
    <phoneticPr fontId="1"/>
  </si>
  <si>
    <t>1-1</t>
  </si>
  <si>
    <t>1-2</t>
  </si>
  <si>
    <t>1-5</t>
  </si>
  <si>
    <t>導入事業所数</t>
    <rPh sb="0" eb="5">
      <t>ドウニュウジギョウショ</t>
    </rPh>
    <rPh sb="5" eb="6">
      <t>スウ</t>
    </rPh>
    <phoneticPr fontId="1"/>
  </si>
  <si>
    <t>所要額調書（総表）</t>
    <rPh sb="0" eb="2">
      <t>ショヨウ</t>
    </rPh>
    <rPh sb="2" eb="3">
      <t>ガク</t>
    </rPh>
    <rPh sb="3" eb="5">
      <t>チョウショ</t>
    </rPh>
    <rPh sb="6" eb="8">
      <t>ソウヒョウ</t>
    </rPh>
    <phoneticPr fontId="1"/>
  </si>
  <si>
    <t>連携することで得られる効果を記載してください。（必須）</t>
    <rPh sb="0" eb="2">
      <t>レンケイ</t>
    </rPh>
    <rPh sb="7" eb="8">
      <t>エ</t>
    </rPh>
    <rPh sb="11" eb="13">
      <t>コウカ</t>
    </rPh>
    <rPh sb="14" eb="16">
      <t>キサイ</t>
    </rPh>
    <rPh sb="24" eb="26">
      <t>ヒッス</t>
    </rPh>
    <phoneticPr fontId="10"/>
  </si>
  <si>
    <t>通信環境整備</t>
    <rPh sb="0" eb="6">
      <t>ツウシンカンキョウセイビ</t>
    </rPh>
    <phoneticPr fontId="1"/>
  </si>
  <si>
    <t>介護業務支援と連携することで効果が高まると判断できるテクノロジーの対象経費（1-2～1-5）</t>
    <rPh sb="0" eb="6">
      <t>カイゴギョウムシエン</t>
    </rPh>
    <rPh sb="7" eb="9">
      <t>レンケイ</t>
    </rPh>
    <rPh sb="14" eb="16">
      <t>コウカ</t>
    </rPh>
    <rPh sb="17" eb="18">
      <t>タカ</t>
    </rPh>
    <rPh sb="21" eb="23">
      <t>ハンダン</t>
    </rPh>
    <rPh sb="33" eb="35">
      <t>タイショウ</t>
    </rPh>
    <rPh sb="35" eb="37">
      <t>ケイヒ</t>
    </rPh>
    <phoneticPr fontId="1"/>
  </si>
  <si>
    <t>導入機器等と一体的に使用するための情報端末（1-6～1-7）</t>
    <rPh sb="0" eb="2">
      <t>ドウニュウ</t>
    </rPh>
    <rPh sb="2" eb="5">
      <t>キキナド</t>
    </rPh>
    <rPh sb="6" eb="9">
      <t>イッタイテキ</t>
    </rPh>
    <rPh sb="10" eb="12">
      <t>シヨウ</t>
    </rPh>
    <rPh sb="17" eb="19">
      <t>ジョウホウ</t>
    </rPh>
    <rPh sb="19" eb="21">
      <t>タンマツ</t>
    </rPh>
    <phoneticPr fontId="1"/>
  </si>
  <si>
    <t>1-8</t>
    <phoneticPr fontId="1"/>
  </si>
  <si>
    <t>通信環境整備（1-8）</t>
    <rPh sb="0" eb="4">
      <t>ツウシンカンキョウ</t>
    </rPh>
    <rPh sb="4" eb="6">
      <t>セイビ</t>
    </rPh>
    <phoneticPr fontId="1"/>
  </si>
  <si>
    <t>←一式（税抜き）を記入してください。</t>
    <rPh sb="1" eb="3">
      <t>イッシキ</t>
    </rPh>
    <rPh sb="4" eb="6">
      <t>ゼイヌ</t>
    </rPh>
    <rPh sb="9" eb="11">
      <t>キニュウ</t>
    </rPh>
    <phoneticPr fontId="1"/>
  </si>
  <si>
    <t>介護業務効率アップセンターの業務改善推進セミナー</t>
    <rPh sb="0" eb="4">
      <t>カイゴギョウム</t>
    </rPh>
    <rPh sb="4" eb="6">
      <t>コウリツ</t>
    </rPh>
    <rPh sb="14" eb="18">
      <t>ギョウムカイゼン</t>
    </rPh>
    <rPh sb="18" eb="20">
      <t>スイシン</t>
    </rPh>
    <phoneticPr fontId="1"/>
  </si>
  <si>
    <t>業務改善計画で回答</t>
    <phoneticPr fontId="1"/>
  </si>
  <si>
    <t>介護ソフト</t>
    <rPh sb="0" eb="2">
      <t>カイゴ</t>
    </rPh>
    <phoneticPr fontId="1"/>
  </si>
  <si>
    <t>合計</t>
    <rPh sb="0" eb="2">
      <t>ゴウケイ</t>
    </rPh>
    <phoneticPr fontId="1"/>
  </si>
  <si>
    <t>A.個票</t>
    <rPh sb="2" eb="4">
      <t>コヒョウ</t>
    </rPh>
    <phoneticPr fontId="1"/>
  </si>
  <si>
    <t>B.事業所名</t>
    <rPh sb="2" eb="6">
      <t>ジギョウショメイ</t>
    </rPh>
    <phoneticPr fontId="1"/>
  </si>
  <si>
    <t>C.申請補助金種別</t>
    <rPh sb="2" eb="7">
      <t>シンセイホジョキン</t>
    </rPh>
    <rPh sb="7" eb="9">
      <t>シュベツ</t>
    </rPh>
    <phoneticPr fontId="1"/>
  </si>
  <si>
    <t>D.補助基準額</t>
    <rPh sb="2" eb="7">
      <t>ホジョキジュンガク</t>
    </rPh>
    <phoneticPr fontId="1"/>
  </si>
  <si>
    <t>E.補助上限台数</t>
    <rPh sb="2" eb="4">
      <t>ホジョ</t>
    </rPh>
    <rPh sb="4" eb="6">
      <t>ジョウゲン</t>
    </rPh>
    <rPh sb="6" eb="8">
      <t>ダイスウ</t>
    </rPh>
    <phoneticPr fontId="1"/>
  </si>
  <si>
    <t>第１号様式別紙1</t>
    <rPh sb="5" eb="7">
      <t>ベッシ</t>
    </rPh>
    <phoneticPr fontId="1"/>
  </si>
  <si>
    <t>F.製品名</t>
    <rPh sb="2" eb="5">
      <t>セイヒンメイ</t>
    </rPh>
    <phoneticPr fontId="1"/>
  </si>
  <si>
    <t>G.種別
（リストから選択）</t>
    <rPh sb="2" eb="4">
      <t>シュベツ</t>
    </rPh>
    <rPh sb="11" eb="13">
      <t>センタク</t>
    </rPh>
    <phoneticPr fontId="1"/>
  </si>
  <si>
    <t>H.1機器あたりの
対象経費（税抜き）</t>
    <rPh sb="3" eb="5">
      <t>キキ</t>
    </rPh>
    <rPh sb="10" eb="12">
      <t>タイショウ</t>
    </rPh>
    <rPh sb="12" eb="14">
      <t>ケイヒ</t>
    </rPh>
    <rPh sb="15" eb="16">
      <t>ゼイ</t>
    </rPh>
    <rPh sb="16" eb="17">
      <t>ヌ</t>
    </rPh>
    <phoneticPr fontId="1"/>
  </si>
  <si>
    <t>I.H（千円未満切捨て）
※3/4</t>
    <rPh sb="4" eb="6">
      <t>センエン</t>
    </rPh>
    <rPh sb="6" eb="8">
      <t>ミマン</t>
    </rPh>
    <rPh sb="8" eb="10">
      <t>キリス</t>
    </rPh>
    <phoneticPr fontId="1"/>
  </si>
  <si>
    <t>J.1機器（一式）あたりの
補助限度額
※（注２）</t>
    <rPh sb="3" eb="5">
      <t>キキ</t>
    </rPh>
    <rPh sb="6" eb="8">
      <t>イッシキ</t>
    </rPh>
    <rPh sb="14" eb="16">
      <t>ホジョ</t>
    </rPh>
    <rPh sb="16" eb="18">
      <t>ゲンド</t>
    </rPh>
    <rPh sb="18" eb="19">
      <t>ガク</t>
    </rPh>
    <rPh sb="22" eb="23">
      <t>チュウ</t>
    </rPh>
    <phoneticPr fontId="1"/>
  </si>
  <si>
    <t>K.1機器（一式）あたりの
補助基本額
（I又はHのいずれか低い額）</t>
    <rPh sb="3" eb="5">
      <t>キキ</t>
    </rPh>
    <rPh sb="6" eb="8">
      <t>イッシキ</t>
    </rPh>
    <rPh sb="14" eb="16">
      <t>ホジョ</t>
    </rPh>
    <rPh sb="16" eb="18">
      <t>キホン</t>
    </rPh>
    <rPh sb="18" eb="19">
      <t>ガク</t>
    </rPh>
    <rPh sb="22" eb="23">
      <t>マタ</t>
    </rPh>
    <rPh sb="30" eb="31">
      <t>ヒク</t>
    </rPh>
    <rPh sb="32" eb="33">
      <t>ガク</t>
    </rPh>
    <phoneticPr fontId="1"/>
  </si>
  <si>
    <t>L.台数</t>
    <rPh sb="2" eb="4">
      <t>ダイスウ</t>
    </rPh>
    <phoneticPr fontId="1"/>
  </si>
  <si>
    <t>M.補助所要額
（K×L）</t>
    <rPh sb="2" eb="4">
      <t>ホジョ</t>
    </rPh>
    <rPh sb="4" eb="6">
      <t>ショヨウ</t>
    </rPh>
    <rPh sb="6" eb="7">
      <t>ガク</t>
    </rPh>
    <phoneticPr fontId="10"/>
  </si>
  <si>
    <t>P.補助申請基本額
（DとM比較後）</t>
    <rPh sb="2" eb="4">
      <t>ホジョ</t>
    </rPh>
    <rPh sb="4" eb="6">
      <t>シンセイ</t>
    </rPh>
    <rPh sb="6" eb="8">
      <t>キホン</t>
    </rPh>
    <rPh sb="8" eb="9">
      <t>ガク</t>
    </rPh>
    <rPh sb="14" eb="16">
      <t>ヒカク</t>
    </rPh>
    <rPh sb="16" eb="17">
      <t>ゴ</t>
    </rPh>
    <phoneticPr fontId="10"/>
  </si>
  <si>
    <t>Q.製品名</t>
    <rPh sb="2" eb="5">
      <t>セイヒンメイ</t>
    </rPh>
    <phoneticPr fontId="1"/>
  </si>
  <si>
    <t>R.種別※
（リストから選択）</t>
    <rPh sb="2" eb="4">
      <t>シュベツ</t>
    </rPh>
    <rPh sb="12" eb="14">
      <t>センタク</t>
    </rPh>
    <phoneticPr fontId="1"/>
  </si>
  <si>
    <t>S.1機器あたりの
対象経費（税抜き）</t>
    <rPh sb="3" eb="5">
      <t>キキ</t>
    </rPh>
    <rPh sb="10" eb="12">
      <t>タイショウ</t>
    </rPh>
    <rPh sb="12" eb="14">
      <t>ケイヒ</t>
    </rPh>
    <rPh sb="15" eb="16">
      <t>ゼイ</t>
    </rPh>
    <rPh sb="16" eb="17">
      <t>ヌ</t>
    </rPh>
    <phoneticPr fontId="1"/>
  </si>
  <si>
    <t>T.台数</t>
    <rPh sb="2" eb="4">
      <t>ダイスウ</t>
    </rPh>
    <phoneticPr fontId="1"/>
  </si>
  <si>
    <t>U.対象経費合計</t>
    <rPh sb="2" eb="6">
      <t>タイショウケイヒ</t>
    </rPh>
    <rPh sb="6" eb="8">
      <t>ゴウケイ</t>
    </rPh>
    <phoneticPr fontId="10"/>
  </si>
  <si>
    <t>V.U（千円未満切捨て）
※3/4</t>
    <rPh sb="4" eb="6">
      <t>センエン</t>
    </rPh>
    <rPh sb="6" eb="8">
      <t>ミマン</t>
    </rPh>
    <rPh sb="8" eb="10">
      <t>キリス</t>
    </rPh>
    <phoneticPr fontId="1"/>
  </si>
  <si>
    <t>合計</t>
    <rPh sb="0" eb="2">
      <t>ゴウケイ</t>
    </rPh>
    <phoneticPr fontId="1"/>
  </si>
  <si>
    <t>W.補助申請額</t>
    <rPh sb="2" eb="6">
      <t>ホジョシンセイ</t>
    </rPh>
    <rPh sb="6" eb="7">
      <t>ガク</t>
    </rPh>
    <phoneticPr fontId="10"/>
  </si>
  <si>
    <t>2-1</t>
  </si>
  <si>
    <t>2-2</t>
  </si>
  <si>
    <t>2-3</t>
  </si>
  <si>
    <t>2-4</t>
  </si>
  <si>
    <t>2-5</t>
  </si>
  <si>
    <t>2-6</t>
  </si>
  <si>
    <t>2-7</t>
  </si>
  <si>
    <t>2-8</t>
  </si>
  <si>
    <t>3-1</t>
  </si>
  <si>
    <t>3-2</t>
  </si>
  <si>
    <t>3-3</t>
  </si>
  <si>
    <t>3-4</t>
  </si>
  <si>
    <t>3-5</t>
  </si>
  <si>
    <t>3-6</t>
  </si>
  <si>
    <t>3-7</t>
  </si>
  <si>
    <t>3-8</t>
  </si>
  <si>
    <t>4-1</t>
  </si>
  <si>
    <t>4-2</t>
  </si>
  <si>
    <t>4-3</t>
  </si>
  <si>
    <t>4-4</t>
  </si>
  <si>
    <t>4-5</t>
  </si>
  <si>
    <t>4-6</t>
  </si>
  <si>
    <t>4-7</t>
  </si>
  <si>
    <t>4-8</t>
  </si>
  <si>
    <t>5-1</t>
  </si>
  <si>
    <t>5-2</t>
  </si>
  <si>
    <t>5-3</t>
  </si>
  <si>
    <t>5-4</t>
  </si>
  <si>
    <t>5-5</t>
  </si>
  <si>
    <t>5-6</t>
  </si>
  <si>
    <t>5-7</t>
  </si>
  <si>
    <t>5-8</t>
  </si>
  <si>
    <t>6-1</t>
  </si>
  <si>
    <t>6-2</t>
  </si>
  <si>
    <t>6-3</t>
  </si>
  <si>
    <t>6-4</t>
  </si>
  <si>
    <t>6-5</t>
  </si>
  <si>
    <t>6-6</t>
  </si>
  <si>
    <t>6-7</t>
  </si>
  <si>
    <t>6-8</t>
  </si>
  <si>
    <t>7-1</t>
  </si>
  <si>
    <t>7-2</t>
  </si>
  <si>
    <t>7-3</t>
  </si>
  <si>
    <t>7-4</t>
  </si>
  <si>
    <t>7-5</t>
  </si>
  <si>
    <t>7-6</t>
  </si>
  <si>
    <t>7-7</t>
  </si>
  <si>
    <t>7-8</t>
  </si>
  <si>
    <t>8-1</t>
  </si>
  <si>
    <t>8-2</t>
  </si>
  <si>
    <t>8-3</t>
  </si>
  <si>
    <t>8-4</t>
  </si>
  <si>
    <t>8-5</t>
  </si>
  <si>
    <t>8-6</t>
  </si>
  <si>
    <t>8-7</t>
  </si>
  <si>
    <t>8-8</t>
  </si>
  <si>
    <t>9-1</t>
  </si>
  <si>
    <t>9-2</t>
  </si>
  <si>
    <t>9-3</t>
  </si>
  <si>
    <t>9-4</t>
  </si>
  <si>
    <t>9-5</t>
  </si>
  <si>
    <t>9-6</t>
  </si>
  <si>
    <t>9-7</t>
  </si>
  <si>
    <t>9-8</t>
  </si>
  <si>
    <t>10-1</t>
  </si>
  <si>
    <t>10-2</t>
  </si>
  <si>
    <t>10-3</t>
  </si>
  <si>
    <t>10-4</t>
  </si>
  <si>
    <t>10-5</t>
  </si>
  <si>
    <t>10-6</t>
  </si>
  <si>
    <t>10-7</t>
  </si>
  <si>
    <t>10-8</t>
  </si>
  <si>
    <t>申請補助種別</t>
    <rPh sb="0" eb="6">
      <t>シンセイホジョシュベツ</t>
    </rPh>
    <phoneticPr fontId="1"/>
  </si>
  <si>
    <t>介護業務支援</t>
    <rPh sb="0" eb="6">
      <t>カイゴギョウムシエン</t>
    </rPh>
    <phoneticPr fontId="1"/>
  </si>
  <si>
    <t>通信環境整備</t>
    <rPh sb="0" eb="6">
      <t>ツウシンカンキョウセイビ</t>
    </rPh>
    <phoneticPr fontId="1"/>
  </si>
  <si>
    <t>サービス種別①</t>
    <rPh sb="4" eb="6">
      <t>シュベツ</t>
    </rPh>
    <phoneticPr fontId="1"/>
  </si>
  <si>
    <t>サービス種別②</t>
    <rPh sb="4" eb="6">
      <t>シュベツ</t>
    </rPh>
    <phoneticPr fontId="1"/>
  </si>
  <si>
    <t>プルダウンで選択できない場合はリストタブから確認してください。</t>
    <rPh sb="6" eb="8">
      <t>センタク</t>
    </rPh>
    <rPh sb="12" eb="14">
      <t>バアイ</t>
    </rPh>
    <rPh sb="22" eb="24">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</si>
</sst>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1"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theme="1"/>
      <name val="ＭＳ Ｐゴシック"/>
      <family val="3"/>
      <charset val="128"/>
    </font>
    <font>
      <sz val="8"/>
      <color theme="1"/>
      <name val="ＭＳ Ｐゴシック"/>
      <family val="3"/>
      <charset val="128"/>
    </font>
    <font>
      <sz val="11"/>
      <color theme="1"/>
      <name val="游ゴシック"/>
      <family val="2"/>
      <charset val="128"/>
      <scheme val="minor"/>
    </font>
    <font>
      <sz val="9"/>
      <color theme="1"/>
      <name val="游ゴシック"/>
      <family val="3"/>
      <charset val="128"/>
      <scheme val="minor"/>
    </font>
    <font>
      <sz val="9"/>
      <color theme="1"/>
      <name val="ＭＳ ゴシック"/>
      <family val="3"/>
      <charset val="128"/>
    </font>
    <font>
      <sz val="10"/>
      <color theme="1"/>
      <name val="ＭＳ ゴシック"/>
      <family val="3"/>
      <charset val="128"/>
    </font>
    <font>
      <sz val="12"/>
      <name val="游ゴシック"/>
      <family val="3"/>
      <charset val="128"/>
      <scheme val="minor"/>
    </font>
    <font>
      <sz val="6"/>
      <name val="ＭＳ Ｐゴシック"/>
      <family val="3"/>
      <charset val="128"/>
    </font>
    <font>
      <sz val="16"/>
      <name val="游ゴシック"/>
      <family val="3"/>
      <charset val="128"/>
      <scheme val="minor"/>
    </font>
    <font>
      <sz val="11"/>
      <name val="ＭＳ 明朝"/>
      <family val="1"/>
      <charset val="128"/>
    </font>
    <font>
      <sz val="11"/>
      <name val="ＭＳ Ｐゴシック"/>
      <family val="3"/>
      <charset val="128"/>
    </font>
    <font>
      <sz val="14"/>
      <color theme="1"/>
      <name val="ＭＳ ゴシック"/>
      <family val="3"/>
      <charset val="128"/>
    </font>
    <font>
      <sz val="11"/>
      <color theme="1"/>
      <name val="ＭＳ 明朝"/>
      <family val="1"/>
      <charset val="128"/>
    </font>
    <font>
      <sz val="16"/>
      <color theme="1"/>
      <name val="游ゴシック"/>
      <family val="2"/>
      <charset val="128"/>
      <scheme val="minor"/>
    </font>
    <font>
      <sz val="14"/>
      <name val="游ゴシック"/>
      <family val="3"/>
      <charset val="128"/>
      <scheme val="minor"/>
    </font>
    <font>
      <sz val="16"/>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22"/>
      <color theme="1"/>
      <name val="游ゴシック"/>
      <family val="3"/>
      <charset val="128"/>
      <scheme val="minor"/>
    </font>
    <font>
      <sz val="22"/>
      <name val="游ゴシック"/>
      <family val="3"/>
      <charset val="128"/>
      <scheme val="minor"/>
    </font>
    <font>
      <sz val="12"/>
      <color theme="1"/>
      <name val="游ゴシック"/>
      <family val="3"/>
      <charset val="128"/>
      <scheme val="minor"/>
    </font>
    <font>
      <b/>
      <sz val="18"/>
      <color rgb="FFFF0000"/>
      <name val="游ゴシック"/>
      <family val="3"/>
      <charset val="128"/>
      <scheme val="minor"/>
    </font>
    <font>
      <sz val="14"/>
      <color theme="1"/>
      <name val="ＭＳ 明朝"/>
      <family val="1"/>
      <charset val="128"/>
    </font>
    <font>
      <b/>
      <sz val="18"/>
      <color theme="1"/>
      <name val="游ゴシック"/>
      <family val="3"/>
      <charset val="128"/>
      <scheme val="minor"/>
    </font>
    <font>
      <b/>
      <sz val="11"/>
      <color theme="1"/>
      <name val="游ゴシック"/>
      <family val="3"/>
      <charset val="128"/>
      <scheme val="minor"/>
    </font>
    <font>
      <sz val="14"/>
      <color theme="1"/>
      <name val="游ゴシック"/>
      <family val="2"/>
      <charset val="128"/>
      <scheme val="minor"/>
    </font>
    <font>
      <b/>
      <sz val="12"/>
      <color theme="1"/>
      <name val="游ゴシック"/>
      <family val="3"/>
      <charset val="128"/>
      <scheme val="minor"/>
    </font>
    <font>
      <b/>
      <sz val="18"/>
      <name val="游ゴシック"/>
      <family val="3"/>
      <charset val="128"/>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auto="1"/>
      </bottom>
      <diagonal/>
    </border>
    <border>
      <left/>
      <right/>
      <top style="double">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bottom style="thin">
        <color indexed="64"/>
      </bottom>
      <diagonal/>
    </border>
  </borders>
  <cellStyleXfs count="3">
    <xf numFmtId="0" fontId="0" fillId="0" borderId="0">
      <alignment vertical="center"/>
    </xf>
    <xf numFmtId="38" fontId="5" fillId="0" borderId="0" applyFont="0" applyFill="0" applyBorder="0" applyAlignment="0" applyProtection="0">
      <alignment vertical="center"/>
    </xf>
    <xf numFmtId="0" fontId="13" fillId="0" borderId="0">
      <alignment vertical="center"/>
    </xf>
  </cellStyleXfs>
  <cellXfs count="220">
    <xf numFmtId="0" fontId="0" fillId="0" borderId="0" xfId="0">
      <alignment vertical="center"/>
    </xf>
    <xf numFmtId="0" fontId="3" fillId="2" borderId="0" xfId="0" applyFont="1" applyFill="1">
      <alignment vertical="center"/>
    </xf>
    <xf numFmtId="0" fontId="3" fillId="0" borderId="0" xfId="0" applyFont="1">
      <alignment vertical="center"/>
    </xf>
    <xf numFmtId="38" fontId="0" fillId="0" borderId="0" xfId="1" applyFont="1">
      <alignment vertical="center"/>
    </xf>
    <xf numFmtId="0" fontId="2" fillId="0" borderId="0" xfId="0" applyFont="1" applyProtection="1">
      <alignment vertical="center"/>
      <protection locked="0"/>
    </xf>
    <xf numFmtId="0" fontId="2" fillId="2" borderId="21" xfId="0" applyFont="1" applyFill="1" applyBorder="1" applyAlignment="1" applyProtection="1">
      <alignment horizontal="right" vertical="center" wrapText="1"/>
      <protection locked="0"/>
    </xf>
    <xf numFmtId="0" fontId="2" fillId="0" borderId="11" xfId="0" applyFont="1" applyBorder="1">
      <alignment vertical="center"/>
    </xf>
    <xf numFmtId="0" fontId="2" fillId="0" borderId="15" xfId="0" applyFont="1" applyBorder="1" applyAlignment="1">
      <alignment vertical="center" wrapText="1"/>
    </xf>
    <xf numFmtId="0" fontId="2" fillId="0" borderId="2" xfId="0" applyFont="1" applyBorder="1">
      <alignment vertical="center"/>
    </xf>
    <xf numFmtId="0" fontId="2" fillId="0" borderId="1" xfId="0" applyFont="1" applyBorder="1" applyAlignment="1">
      <alignment vertical="center" wrapText="1"/>
    </xf>
    <xf numFmtId="0" fontId="8" fillId="0" borderId="1" xfId="0" applyFont="1" applyBorder="1" applyAlignment="1">
      <alignment vertical="center" wrapText="1"/>
    </xf>
    <xf numFmtId="0" fontId="2" fillId="3" borderId="4" xfId="0" applyFont="1" applyFill="1" applyBorder="1">
      <alignment vertical="center"/>
    </xf>
    <xf numFmtId="0" fontId="2" fillId="3" borderId="5" xfId="0" applyFont="1" applyFill="1" applyBorder="1" applyAlignment="1">
      <alignment vertical="center" wrapText="1"/>
    </xf>
    <xf numFmtId="0" fontId="2" fillId="0" borderId="0" xfId="0" applyFont="1">
      <alignment vertical="center"/>
    </xf>
    <xf numFmtId="0" fontId="2" fillId="0" borderId="15" xfId="0" applyFont="1" applyBorder="1">
      <alignment vertical="center"/>
    </xf>
    <xf numFmtId="0" fontId="2" fillId="0" borderId="1" xfId="0" applyFont="1" applyBorder="1">
      <alignment vertical="center"/>
    </xf>
    <xf numFmtId="0" fontId="2" fillId="0" borderId="11" xfId="0" applyFont="1" applyBorder="1" applyAlignment="1">
      <alignment horizontal="right" vertical="center"/>
    </xf>
    <xf numFmtId="0" fontId="2" fillId="0" borderId="7" xfId="0" applyFont="1" applyBorder="1">
      <alignment vertical="center"/>
    </xf>
    <xf numFmtId="0" fontId="2" fillId="0" borderId="9" xfId="0" applyFont="1" applyBorder="1" applyAlignment="1">
      <alignment vertical="center" wrapText="1"/>
    </xf>
    <xf numFmtId="0" fontId="2" fillId="0" borderId="28" xfId="0" applyFont="1" applyBorder="1">
      <alignment vertical="center"/>
    </xf>
    <xf numFmtId="0" fontId="2" fillId="0" borderId="29" xfId="0" applyFont="1" applyBorder="1" applyAlignment="1">
      <alignment vertical="center" wrapText="1"/>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2" fillId="3" borderId="6" xfId="0" applyFont="1" applyFill="1" applyBorder="1" applyAlignment="1">
      <alignment horizontal="center" vertical="center"/>
    </xf>
    <xf numFmtId="0" fontId="0" fillId="0" borderId="0" xfId="0" applyProtection="1">
      <alignment vertical="center"/>
      <protection locked="0"/>
    </xf>
    <xf numFmtId="0" fontId="19" fillId="0" borderId="0" xfId="0" applyFont="1" applyProtection="1">
      <alignment vertical="center"/>
      <protection locked="0"/>
    </xf>
    <xf numFmtId="0" fontId="24" fillId="0" borderId="0" xfId="0" applyFont="1" applyProtection="1">
      <alignment vertical="center"/>
      <protection locked="0"/>
    </xf>
    <xf numFmtId="0" fontId="9" fillId="0" borderId="0" xfId="0" applyFont="1" applyAlignment="1" applyProtection="1">
      <alignment horizontal="center" vertical="center" wrapText="1"/>
      <protection locked="0"/>
    </xf>
    <xf numFmtId="0" fontId="9" fillId="2" borderId="33" xfId="0" applyFont="1" applyFill="1" applyBorder="1" applyAlignment="1" applyProtection="1">
      <alignment horizontal="left" vertical="center" wrapText="1"/>
      <protection locked="0"/>
    </xf>
    <xf numFmtId="0" fontId="9" fillId="2" borderId="34" xfId="0" applyFont="1" applyFill="1" applyBorder="1" applyAlignment="1" applyProtection="1">
      <alignment horizontal="center" vertical="center" wrapText="1"/>
      <protection locked="0"/>
    </xf>
    <xf numFmtId="3" fontId="11" fillId="2" borderId="15" xfId="0" applyNumberFormat="1" applyFont="1" applyFill="1" applyBorder="1" applyAlignment="1" applyProtection="1">
      <alignment horizontal="right" vertical="center"/>
      <protection locked="0"/>
    </xf>
    <xf numFmtId="176" fontId="11" fillId="2" borderId="15" xfId="0" applyNumberFormat="1" applyFont="1" applyFill="1" applyBorder="1" applyAlignment="1" applyProtection="1">
      <alignment horizontal="right" vertical="center"/>
      <protection locked="0"/>
    </xf>
    <xf numFmtId="38" fontId="11" fillId="0" borderId="0" xfId="1" applyFont="1" applyBorder="1" applyAlignment="1" applyProtection="1">
      <alignment horizontal="right" vertical="center"/>
      <protection locked="0"/>
    </xf>
    <xf numFmtId="0" fontId="9" fillId="2" borderId="0" xfId="0" applyFont="1" applyFill="1" applyAlignment="1" applyProtection="1">
      <alignment horizontal="left" vertical="center" wrapText="1"/>
      <protection locked="0"/>
    </xf>
    <xf numFmtId="0" fontId="9" fillId="2" borderId="39" xfId="0" applyFont="1" applyFill="1" applyBorder="1" applyAlignment="1" applyProtection="1">
      <alignment horizontal="center" vertical="center" wrapText="1"/>
      <protection locked="0"/>
    </xf>
    <xf numFmtId="3" fontId="11" fillId="2" borderId="10" xfId="0" applyNumberFormat="1" applyFont="1" applyFill="1" applyBorder="1" applyAlignment="1" applyProtection="1">
      <alignment horizontal="right" vertical="center"/>
      <protection locked="0"/>
    </xf>
    <xf numFmtId="176" fontId="11" fillId="2" borderId="10" xfId="0" applyNumberFormat="1" applyFont="1" applyFill="1" applyBorder="1" applyAlignment="1" applyProtection="1">
      <alignment horizontal="right" vertical="center"/>
      <protection locked="0"/>
    </xf>
    <xf numFmtId="0" fontId="9" fillId="2" borderId="58" xfId="0" applyFont="1" applyFill="1" applyBorder="1" applyAlignment="1" applyProtection="1">
      <alignment horizontal="left" vertical="center" wrapText="1"/>
      <protection locked="0"/>
    </xf>
    <xf numFmtId="0" fontId="9" fillId="2" borderId="59" xfId="0" applyFont="1" applyFill="1" applyBorder="1" applyAlignment="1" applyProtection="1">
      <alignment horizontal="center" vertical="center" wrapText="1"/>
      <protection locked="0"/>
    </xf>
    <xf numFmtId="3" fontId="11" fillId="2" borderId="5" xfId="0" applyNumberFormat="1" applyFont="1" applyFill="1" applyBorder="1" applyAlignment="1" applyProtection="1">
      <alignment horizontal="right" vertical="center"/>
      <protection locked="0"/>
    </xf>
    <xf numFmtId="176" fontId="11" fillId="2" borderId="5" xfId="0" applyNumberFormat="1" applyFont="1" applyFill="1" applyBorder="1" applyAlignment="1" applyProtection="1">
      <alignment horizontal="right" vertical="center"/>
      <protection locked="0"/>
    </xf>
    <xf numFmtId="0" fontId="9" fillId="2" borderId="24" xfId="0" applyFont="1" applyFill="1" applyBorder="1" applyAlignment="1" applyProtection="1">
      <alignment horizontal="left" vertical="center" wrapText="1"/>
      <protection locked="0"/>
    </xf>
    <xf numFmtId="0" fontId="9" fillId="2" borderId="24" xfId="0" applyFont="1" applyFill="1" applyBorder="1" applyAlignment="1" applyProtection="1">
      <alignment horizontal="center" vertical="center" wrapText="1"/>
      <protection locked="0"/>
    </xf>
    <xf numFmtId="3" fontId="11" fillId="2" borderId="24" xfId="0" applyNumberFormat="1" applyFont="1" applyFill="1" applyBorder="1" applyAlignment="1" applyProtection="1">
      <alignment horizontal="right" vertical="center"/>
      <protection locked="0"/>
    </xf>
    <xf numFmtId="176" fontId="11" fillId="2" borderId="24" xfId="0" applyNumberFormat="1" applyFont="1" applyFill="1" applyBorder="1" applyAlignment="1" applyProtection="1">
      <alignment horizontal="right" vertical="center"/>
      <protection locked="0"/>
    </xf>
    <xf numFmtId="49" fontId="9" fillId="0" borderId="40" xfId="0" applyNumberFormat="1" applyFont="1" applyBorder="1" applyAlignment="1" applyProtection="1">
      <alignment horizontal="center" vertical="center"/>
      <protection locked="0"/>
    </xf>
    <xf numFmtId="0" fontId="9" fillId="0" borderId="0" xfId="0" applyFont="1" applyAlignment="1" applyProtection="1">
      <alignment vertical="center" wrapText="1"/>
      <protection locked="0"/>
    </xf>
    <xf numFmtId="0" fontId="20" fillId="0" borderId="0" xfId="0" applyFont="1" applyProtection="1">
      <alignment vertical="center"/>
      <protection locked="0"/>
    </xf>
    <xf numFmtId="0" fontId="12" fillId="0" borderId="0" xfId="0" applyFont="1" applyProtection="1">
      <alignment vertical="center"/>
      <protection locked="0"/>
    </xf>
    <xf numFmtId="0" fontId="9" fillId="4" borderId="38" xfId="0" applyFont="1" applyFill="1" applyBorder="1" applyAlignment="1" applyProtection="1">
      <alignment horizontal="center" vertical="center" wrapText="1"/>
      <protection locked="0"/>
    </xf>
    <xf numFmtId="0" fontId="20" fillId="0" borderId="0" xfId="2" applyFont="1" applyAlignment="1" applyProtection="1">
      <alignment vertical="center" wrapText="1"/>
      <protection locked="0"/>
    </xf>
    <xf numFmtId="0" fontId="20" fillId="0" borderId="0" xfId="2" applyFont="1" applyAlignment="1" applyProtection="1">
      <alignment horizontal="left" vertical="center" wrapText="1"/>
      <protection locked="0"/>
    </xf>
    <xf numFmtId="0" fontId="20" fillId="4" borderId="4" xfId="2" applyFont="1" applyFill="1" applyBorder="1" applyAlignment="1" applyProtection="1">
      <alignment horizontal="center" vertical="center"/>
      <protection locked="0"/>
    </xf>
    <xf numFmtId="0" fontId="12" fillId="0" borderId="44" xfId="0" applyFont="1" applyBorder="1" applyProtection="1">
      <alignment vertical="center"/>
      <protection locked="0"/>
    </xf>
    <xf numFmtId="0" fontId="20" fillId="0" borderId="44" xfId="2" applyFont="1" applyBorder="1" applyAlignment="1" applyProtection="1">
      <alignment vertical="center" wrapText="1"/>
      <protection locked="0"/>
    </xf>
    <xf numFmtId="0" fontId="20" fillId="0" borderId="44" xfId="2" applyFont="1" applyBorder="1" applyAlignment="1" applyProtection="1">
      <alignment horizontal="left" vertical="center" wrapText="1"/>
      <protection locked="0"/>
    </xf>
    <xf numFmtId="0" fontId="0" fillId="0" borderId="44" xfId="0" applyBorder="1" applyProtection="1">
      <alignment vertical="center"/>
      <protection locked="0"/>
    </xf>
    <xf numFmtId="0" fontId="22" fillId="0" borderId="0" xfId="2" applyFont="1" applyProtection="1">
      <alignment vertical="center"/>
      <protection locked="0"/>
    </xf>
    <xf numFmtId="0" fontId="17" fillId="0" borderId="55" xfId="0" applyFont="1" applyBorder="1" applyAlignment="1" applyProtection="1">
      <alignment vertical="center" wrapText="1"/>
      <protection locked="0"/>
    </xf>
    <xf numFmtId="0" fontId="0" fillId="2" borderId="24" xfId="0" applyFill="1" applyBorder="1" applyProtection="1">
      <alignment vertical="center"/>
      <protection locked="0"/>
    </xf>
    <xf numFmtId="38" fontId="16" fillId="2" borderId="24" xfId="1" applyFont="1" applyFill="1" applyBorder="1" applyProtection="1">
      <alignment vertical="center"/>
      <protection locked="0"/>
    </xf>
    <xf numFmtId="0" fontId="16" fillId="2" borderId="25" xfId="0" applyFont="1" applyFill="1" applyBorder="1" applyProtection="1">
      <alignment vertical="center"/>
      <protection locked="0"/>
    </xf>
    <xf numFmtId="0" fontId="0" fillId="2" borderId="15" xfId="0" applyFill="1" applyBorder="1" applyProtection="1">
      <alignment vertical="center"/>
      <protection locked="0"/>
    </xf>
    <xf numFmtId="0" fontId="9" fillId="2" borderId="15" xfId="0" applyFont="1" applyFill="1" applyBorder="1" applyAlignment="1" applyProtection="1">
      <alignment horizontal="center" vertical="center" wrapText="1"/>
      <protection locked="0"/>
    </xf>
    <xf numFmtId="38" fontId="16" fillId="2" borderId="15" xfId="1" applyFont="1" applyFill="1" applyBorder="1" applyProtection="1">
      <alignment vertical="center"/>
      <protection locked="0"/>
    </xf>
    <xf numFmtId="0" fontId="16" fillId="2" borderId="14" xfId="0" applyFont="1" applyFill="1" applyBorder="1" applyProtection="1">
      <alignment vertical="center"/>
      <protection locked="0"/>
    </xf>
    <xf numFmtId="0" fontId="0" fillId="2" borderId="1" xfId="0" applyFill="1" applyBorder="1" applyProtection="1">
      <alignment vertical="center"/>
      <protection locked="0"/>
    </xf>
    <xf numFmtId="0" fontId="9" fillId="2" borderId="1" xfId="0" applyFont="1" applyFill="1" applyBorder="1" applyAlignment="1" applyProtection="1">
      <alignment horizontal="center" vertical="center" wrapText="1"/>
      <protection locked="0"/>
    </xf>
    <xf numFmtId="38" fontId="16" fillId="2" borderId="1" xfId="1" applyFont="1" applyFill="1" applyBorder="1" applyProtection="1">
      <alignment vertical="center"/>
      <protection locked="0"/>
    </xf>
    <xf numFmtId="0" fontId="16" fillId="2" borderId="3" xfId="0" applyFont="1" applyFill="1" applyBorder="1" applyProtection="1">
      <alignment vertical="center"/>
      <protection locked="0"/>
    </xf>
    <xf numFmtId="0" fontId="0" fillId="2" borderId="9" xfId="0" applyFill="1" applyBorder="1" applyProtection="1">
      <alignment vertical="center"/>
      <protection locked="0"/>
    </xf>
    <xf numFmtId="0" fontId="9" fillId="2" borderId="9" xfId="0" applyFont="1" applyFill="1" applyBorder="1" applyAlignment="1" applyProtection="1">
      <alignment horizontal="center" vertical="center" wrapText="1"/>
      <protection locked="0"/>
    </xf>
    <xf numFmtId="38" fontId="16" fillId="2" borderId="9" xfId="1" applyFont="1" applyFill="1" applyBorder="1" applyProtection="1">
      <alignment vertical="center"/>
      <protection locked="0"/>
    </xf>
    <xf numFmtId="0" fontId="16" fillId="2" borderId="12" xfId="0" applyFont="1" applyFill="1" applyBorder="1" applyProtection="1">
      <alignment vertical="center"/>
      <protection locked="0"/>
    </xf>
    <xf numFmtId="0" fontId="17" fillId="0" borderId="57" xfId="0" applyFont="1" applyBorder="1" applyAlignment="1" applyProtection="1">
      <alignment vertical="center" wrapText="1"/>
      <protection locked="0"/>
    </xf>
    <xf numFmtId="0" fontId="0" fillId="2" borderId="53" xfId="0" applyFill="1" applyBorder="1" applyProtection="1">
      <alignment vertical="center"/>
      <protection locked="0"/>
    </xf>
    <xf numFmtId="0" fontId="9" fillId="2" borderId="53" xfId="0" applyFont="1" applyFill="1" applyBorder="1" applyAlignment="1" applyProtection="1">
      <alignment horizontal="center" vertical="center" wrapText="1"/>
      <protection locked="0"/>
    </xf>
    <xf numFmtId="38" fontId="16" fillId="2" borderId="53" xfId="1" applyFont="1" applyFill="1" applyBorder="1" applyProtection="1">
      <alignment vertical="center"/>
      <protection locked="0"/>
    </xf>
    <xf numFmtId="0" fontId="16" fillId="2" borderId="54" xfId="0" applyFont="1" applyFill="1" applyBorder="1" applyProtection="1">
      <alignment vertical="center"/>
      <protection locked="0"/>
    </xf>
    <xf numFmtId="0" fontId="0" fillId="2" borderId="5" xfId="0" applyFill="1" applyBorder="1" applyProtection="1">
      <alignment vertical="center"/>
      <protection locked="0"/>
    </xf>
    <xf numFmtId="0" fontId="9" fillId="2" borderId="5" xfId="0" applyFont="1" applyFill="1" applyBorder="1" applyAlignment="1" applyProtection="1">
      <alignment horizontal="center" vertical="center" wrapText="1"/>
      <protection locked="0"/>
    </xf>
    <xf numFmtId="38" fontId="16" fillId="2" borderId="5" xfId="1" applyFont="1" applyFill="1" applyBorder="1" applyProtection="1">
      <alignment vertical="center"/>
      <protection locked="0"/>
    </xf>
    <xf numFmtId="0" fontId="16" fillId="2" borderId="6" xfId="0" applyFont="1" applyFill="1" applyBorder="1" applyProtection="1">
      <alignment vertical="center"/>
      <protection locked="0"/>
    </xf>
    <xf numFmtId="0" fontId="9" fillId="4" borderId="10"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20" fillId="4" borderId="1" xfId="2" applyFont="1" applyFill="1" applyBorder="1" applyAlignment="1" applyProtection="1">
      <alignment horizontal="center" vertical="center"/>
      <protection locked="0"/>
    </xf>
    <xf numFmtId="38" fontId="11" fillId="4" borderId="1" xfId="0" applyNumberFormat="1" applyFont="1" applyFill="1" applyBorder="1" applyAlignment="1" applyProtection="1">
      <alignment horizontal="center" vertical="center"/>
      <protection locked="0"/>
    </xf>
    <xf numFmtId="0" fontId="14" fillId="5" borderId="35" xfId="0" applyFont="1" applyFill="1" applyBorder="1">
      <alignment vertical="center"/>
    </xf>
    <xf numFmtId="0" fontId="18" fillId="0" borderId="42" xfId="0" applyFont="1" applyBorder="1">
      <alignment vertical="center"/>
    </xf>
    <xf numFmtId="0" fontId="18" fillId="5" borderId="35" xfId="0" applyFont="1" applyFill="1" applyBorder="1">
      <alignment vertical="center"/>
    </xf>
    <xf numFmtId="0" fontId="18" fillId="0" borderId="41" xfId="0" applyFont="1" applyBorder="1" applyAlignment="1">
      <alignment vertical="center" wrapText="1"/>
    </xf>
    <xf numFmtId="3" fontId="18" fillId="0" borderId="41" xfId="0" applyNumberFormat="1" applyFont="1" applyBorder="1">
      <alignment vertical="center"/>
    </xf>
    <xf numFmtId="1" fontId="18" fillId="0" borderId="43" xfId="0" applyNumberFormat="1" applyFont="1" applyBorder="1">
      <alignment vertical="center"/>
    </xf>
    <xf numFmtId="0" fontId="21" fillId="0" borderId="0" xfId="0" applyFont="1">
      <alignment vertical="center"/>
    </xf>
    <xf numFmtId="0" fontId="19" fillId="0" borderId="0" xfId="0" applyFont="1">
      <alignment vertical="center"/>
    </xf>
    <xf numFmtId="0" fontId="24" fillId="0" borderId="0" xfId="0" applyFont="1">
      <alignment vertical="center"/>
    </xf>
    <xf numFmtId="0" fontId="9" fillId="0" borderId="23"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Alignment="1">
      <alignment horizontal="center" vertical="center" wrapText="1"/>
    </xf>
    <xf numFmtId="49" fontId="9" fillId="0" borderId="11"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4" xfId="0" applyNumberFormat="1" applyFont="1" applyBorder="1" applyAlignment="1">
      <alignment horizontal="center" vertical="center"/>
    </xf>
    <xf numFmtId="3" fontId="11" fillId="0" borderId="15" xfId="0" applyNumberFormat="1" applyFont="1" applyBorder="1" applyAlignment="1">
      <alignment horizontal="right" vertical="center"/>
    </xf>
    <xf numFmtId="3" fontId="11" fillId="0" borderId="10" xfId="0" applyNumberFormat="1" applyFont="1" applyBorder="1" applyAlignment="1">
      <alignment horizontal="right" vertical="center"/>
    </xf>
    <xf numFmtId="3" fontId="11" fillId="0" borderId="5" xfId="0" applyNumberFormat="1" applyFont="1" applyBorder="1" applyAlignment="1">
      <alignment horizontal="right" vertical="center"/>
    </xf>
    <xf numFmtId="38" fontId="11" fillId="0" borderId="14" xfId="1" applyFont="1" applyBorder="1" applyAlignment="1" applyProtection="1">
      <alignment horizontal="right" vertical="center"/>
    </xf>
    <xf numFmtId="38" fontId="11" fillId="0" borderId="13" xfId="1" applyFont="1" applyBorder="1" applyAlignment="1" applyProtection="1">
      <alignment horizontal="right" vertical="center"/>
    </xf>
    <xf numFmtId="38" fontId="11" fillId="0" borderId="6" xfId="1" applyFont="1" applyBorder="1" applyAlignment="1" applyProtection="1">
      <alignment horizontal="right" vertical="center"/>
    </xf>
    <xf numFmtId="49" fontId="9" fillId="0" borderId="38" xfId="0" applyNumberFormat="1" applyFont="1" applyBorder="1" applyAlignment="1">
      <alignment horizontal="center" vertical="center"/>
    </xf>
    <xf numFmtId="3" fontId="11" fillId="0" borderId="24" xfId="0" applyNumberFormat="1" applyFont="1" applyBorder="1" applyAlignment="1">
      <alignment horizontal="right" vertical="center"/>
    </xf>
    <xf numFmtId="38" fontId="11" fillId="0" borderId="25" xfId="1" applyFont="1" applyBorder="1" applyAlignment="1" applyProtection="1">
      <alignment horizontal="right" vertical="center"/>
    </xf>
    <xf numFmtId="3" fontId="30" fillId="0" borderId="36" xfId="0" applyNumberFormat="1" applyFont="1" applyBorder="1" applyAlignment="1">
      <alignment horizontal="right" vertical="center" wrapText="1"/>
    </xf>
    <xf numFmtId="3" fontId="30" fillId="0" borderId="37" xfId="0" applyNumberFormat="1" applyFont="1" applyBorder="1" applyAlignment="1">
      <alignment horizontal="right" vertical="center"/>
    </xf>
    <xf numFmtId="38" fontId="30" fillId="0" borderId="25" xfId="0" applyNumberFormat="1" applyFont="1" applyBorder="1">
      <alignment vertical="center"/>
    </xf>
    <xf numFmtId="0" fontId="17" fillId="0" borderId="35" xfId="0" applyFont="1" applyBorder="1" applyAlignment="1">
      <alignment horizontal="center" vertical="center" wrapText="1"/>
    </xf>
    <xf numFmtId="3" fontId="11" fillId="0" borderId="35" xfId="0" applyNumberFormat="1" applyFont="1" applyBorder="1" applyAlignment="1">
      <alignment horizontal="right" vertical="center" wrapText="1"/>
    </xf>
    <xf numFmtId="38" fontId="11" fillId="0" borderId="35" xfId="0" applyNumberFormat="1" applyFont="1" applyBorder="1" applyAlignment="1">
      <alignment horizontal="center" vertical="center"/>
    </xf>
    <xf numFmtId="0" fontId="9" fillId="4" borderId="38" xfId="0" applyFont="1" applyFill="1" applyBorder="1" applyAlignment="1">
      <alignment horizontal="center" vertical="center" wrapText="1"/>
    </xf>
    <xf numFmtId="38" fontId="11" fillId="0" borderId="36" xfId="0" applyNumberFormat="1" applyFont="1" applyBorder="1">
      <alignment vertical="center"/>
    </xf>
    <xf numFmtId="38" fontId="11" fillId="0" borderId="35" xfId="1" applyFont="1" applyBorder="1" applyProtection="1">
      <alignment vertical="center"/>
    </xf>
    <xf numFmtId="38" fontId="11" fillId="0" borderId="35" xfId="0" applyNumberFormat="1" applyFont="1" applyBorder="1">
      <alignment vertical="center"/>
    </xf>
    <xf numFmtId="0" fontId="20" fillId="4" borderId="4" xfId="2" applyFont="1" applyFill="1" applyBorder="1" applyAlignment="1">
      <alignment horizontal="center" vertical="center"/>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5" xfId="0" applyFont="1" applyBorder="1" applyAlignment="1">
      <alignment horizontal="center" vertical="center" wrapText="1"/>
    </xf>
    <xf numFmtId="0" fontId="0" fillId="0" borderId="23" xfId="0" applyBorder="1">
      <alignment vertical="center"/>
    </xf>
    <xf numFmtId="0" fontId="0" fillId="0" borderId="11" xfId="0" applyBorder="1">
      <alignment vertical="center"/>
    </xf>
    <xf numFmtId="0" fontId="0" fillId="0" borderId="2" xfId="0" applyBorder="1">
      <alignment vertical="center"/>
    </xf>
    <xf numFmtId="0" fontId="0" fillId="0" borderId="7" xfId="0" applyBorder="1">
      <alignment vertical="center"/>
    </xf>
    <xf numFmtId="0" fontId="0" fillId="0" borderId="52" xfId="0" applyBorder="1">
      <alignment vertical="center"/>
    </xf>
    <xf numFmtId="56" fontId="0" fillId="0" borderId="4" xfId="0" quotePrefix="1" applyNumberFormat="1" applyBorder="1">
      <alignment vertical="center"/>
    </xf>
    <xf numFmtId="0" fontId="29" fillId="3" borderId="25" xfId="0" applyFont="1" applyFill="1" applyBorder="1" applyAlignment="1">
      <alignment vertical="center" wrapText="1"/>
    </xf>
    <xf numFmtId="0" fontId="17" fillId="0" borderId="43" xfId="0" applyFont="1" applyBorder="1" applyAlignment="1">
      <alignment vertical="center" wrapText="1"/>
    </xf>
    <xf numFmtId="38" fontId="16" fillId="0" borderId="43" xfId="1" applyFont="1" applyBorder="1" applyProtection="1">
      <alignment vertical="center"/>
    </xf>
    <xf numFmtId="0" fontId="28" fillId="0" borderId="43" xfId="0" applyFont="1" applyBorder="1">
      <alignment vertical="center"/>
    </xf>
    <xf numFmtId="38" fontId="11" fillId="0" borderId="43" xfId="0" applyNumberFormat="1" applyFont="1" applyBorder="1">
      <alignment vertical="center"/>
    </xf>
    <xf numFmtId="0" fontId="2" fillId="2" borderId="49" xfId="0" applyFont="1" applyFill="1" applyBorder="1" applyAlignment="1">
      <alignment horizontal="left" vertical="center" wrapText="1"/>
    </xf>
    <xf numFmtId="0" fontId="22" fillId="0" borderId="0" xfId="2" applyFont="1">
      <alignment vertical="center"/>
    </xf>
    <xf numFmtId="0" fontId="20" fillId="0" borderId="0" xfId="2" applyFont="1" applyAlignment="1">
      <alignment vertical="center" wrapText="1"/>
    </xf>
    <xf numFmtId="0" fontId="20" fillId="0" borderId="0" xfId="0" applyFont="1">
      <alignment vertical="center"/>
    </xf>
    <xf numFmtId="0" fontId="15" fillId="0" borderId="0" xfId="0" applyFont="1" applyProtection="1">
      <alignment vertical="center"/>
      <protection locked="0"/>
    </xf>
    <xf numFmtId="0" fontId="15" fillId="0" borderId="0" xfId="0" applyFont="1">
      <alignment vertical="center"/>
    </xf>
    <xf numFmtId="0" fontId="25" fillId="0" borderId="0" xfId="0" applyFont="1" applyAlignment="1">
      <alignment vertical="center" shrinkToFit="1"/>
    </xf>
    <xf numFmtId="0" fontId="25" fillId="0" borderId="0" xfId="0" applyFont="1">
      <alignment vertical="center"/>
    </xf>
    <xf numFmtId="0" fontId="15" fillId="0" borderId="1" xfId="0" applyFont="1" applyBorder="1" applyAlignment="1">
      <alignment horizontal="center" vertical="center"/>
    </xf>
    <xf numFmtId="0" fontId="15" fillId="0" borderId="1" xfId="0" applyFont="1" applyBorder="1" applyAlignment="1">
      <alignment vertical="center" wrapText="1"/>
    </xf>
    <xf numFmtId="0" fontId="15" fillId="0" borderId="1" xfId="0" applyFont="1" applyBorder="1">
      <alignment vertical="center"/>
    </xf>
    <xf numFmtId="38" fontId="15" fillId="0" borderId="1" xfId="0" applyNumberFormat="1" applyFont="1" applyBorder="1" applyAlignment="1">
      <alignment vertical="center" wrapText="1"/>
    </xf>
    <xf numFmtId="0" fontId="15" fillId="0" borderId="35" xfId="0" applyFont="1" applyBorder="1">
      <alignment vertical="center"/>
    </xf>
    <xf numFmtId="38" fontId="15" fillId="0" borderId="35" xfId="0" applyNumberFormat="1" applyFont="1" applyBorder="1">
      <alignment vertical="center"/>
    </xf>
    <xf numFmtId="0" fontId="23" fillId="0" borderId="24" xfId="0" applyFont="1" applyBorder="1" applyAlignment="1">
      <alignment horizontal="center" vertical="center"/>
    </xf>
    <xf numFmtId="0" fontId="25" fillId="0" borderId="0" xfId="0" applyFont="1" applyAlignment="1">
      <alignment horizontal="center" vertical="center"/>
    </xf>
    <xf numFmtId="0" fontId="15" fillId="0" borderId="1" xfId="0" applyFont="1" applyBorder="1" applyAlignment="1">
      <alignment horizontal="center" vertical="center"/>
    </xf>
    <xf numFmtId="0" fontId="15" fillId="2" borderId="21" xfId="0" applyFont="1" applyFill="1" applyBorder="1" applyAlignment="1" applyProtection="1">
      <alignment horizontal="center" vertical="center"/>
      <protection locked="0"/>
    </xf>
    <xf numFmtId="0" fontId="15" fillId="2" borderId="46" xfId="0" applyFont="1" applyFill="1" applyBorder="1" applyAlignment="1" applyProtection="1">
      <alignment horizontal="center" vertical="center"/>
      <protection locked="0"/>
    </xf>
    <xf numFmtId="0" fontId="15" fillId="2" borderId="49" xfId="0" applyFont="1" applyFill="1" applyBorder="1" applyAlignment="1" applyProtection="1">
      <alignment horizontal="center" vertical="center"/>
      <protection locked="0"/>
    </xf>
    <xf numFmtId="0" fontId="2" fillId="2" borderId="21" xfId="0" applyFont="1" applyFill="1" applyBorder="1" applyAlignment="1" applyProtection="1">
      <alignment horizontal="center" vertical="center" wrapText="1"/>
      <protection locked="0"/>
    </xf>
    <xf numFmtId="0" fontId="2" fillId="2" borderId="46" xfId="0" applyFont="1" applyFill="1" applyBorder="1" applyAlignment="1" applyProtection="1">
      <alignment horizontal="center" vertical="center" wrapText="1"/>
      <protection locked="0"/>
    </xf>
    <xf numFmtId="0" fontId="2" fillId="2" borderId="22" xfId="0" applyFont="1" applyFill="1" applyBorder="1" applyAlignment="1" applyProtection="1">
      <alignment horizontal="center" vertical="center" wrapText="1"/>
      <protection locked="0"/>
    </xf>
    <xf numFmtId="0" fontId="2" fillId="0" borderId="14"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right" vertical="center"/>
    </xf>
    <xf numFmtId="0" fontId="2" fillId="0" borderId="11" xfId="0" applyFont="1" applyBorder="1" applyAlignment="1">
      <alignment horizontal="righ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2" borderId="19"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wrapText="1"/>
      <protection locked="0"/>
    </xf>
    <xf numFmtId="0" fontId="2" fillId="2" borderId="47"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protection locked="0"/>
    </xf>
    <xf numFmtId="0" fontId="2" fillId="0" borderId="7"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2" borderId="29" xfId="0" applyFont="1" applyFill="1" applyBorder="1" applyAlignment="1" applyProtection="1">
      <alignment horizontal="center" vertical="center" wrapText="1"/>
      <protection locked="0"/>
    </xf>
    <xf numFmtId="0" fontId="2" fillId="2" borderId="48" xfId="0" applyFont="1" applyFill="1" applyBorder="1" applyAlignment="1" applyProtection="1">
      <alignment horizontal="center" vertical="center" wrapText="1"/>
      <protection locked="0"/>
    </xf>
    <xf numFmtId="0" fontId="2" fillId="2" borderId="30" xfId="0" applyFont="1" applyFill="1" applyBorder="1" applyAlignment="1" applyProtection="1">
      <alignment horizontal="center" vertical="center" wrapText="1"/>
      <protection locked="0"/>
    </xf>
    <xf numFmtId="0" fontId="2" fillId="2" borderId="49" xfId="0" applyFont="1" applyFill="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66"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0" xfId="0" applyFont="1" applyFill="1" applyBorder="1" applyAlignment="1" applyProtection="1">
      <alignment horizontal="center" vertical="center" wrapText="1"/>
      <protection locked="0"/>
    </xf>
    <xf numFmtId="0" fontId="27" fillId="6" borderId="42" xfId="0" applyFont="1" applyFill="1" applyBorder="1" applyAlignment="1">
      <alignment horizontal="left" vertical="center"/>
    </xf>
    <xf numFmtId="0" fontId="27" fillId="6" borderId="41" xfId="0" applyFont="1" applyFill="1" applyBorder="1" applyAlignment="1">
      <alignment horizontal="left" vertical="center"/>
    </xf>
    <xf numFmtId="0" fontId="27" fillId="6" borderId="43" xfId="0" applyFont="1" applyFill="1" applyBorder="1" applyAlignment="1">
      <alignment horizontal="left" vertical="center"/>
    </xf>
    <xf numFmtId="38" fontId="16" fillId="0" borderId="51" xfId="1" applyFont="1" applyBorder="1" applyAlignment="1" applyProtection="1">
      <alignment horizontal="center" vertical="center"/>
    </xf>
    <xf numFmtId="38" fontId="16" fillId="0" borderId="56" xfId="1" applyFont="1" applyBorder="1" applyAlignment="1" applyProtection="1">
      <alignment horizontal="center" vertical="center"/>
    </xf>
    <xf numFmtId="38" fontId="16" fillId="0" borderId="55" xfId="1" applyFont="1" applyBorder="1" applyAlignment="1" applyProtection="1">
      <alignment horizontal="center" vertical="center"/>
    </xf>
    <xf numFmtId="38" fontId="16" fillId="0" borderId="36" xfId="1" applyFont="1" applyBorder="1" applyAlignment="1" applyProtection="1">
      <alignment horizontal="center" vertical="center"/>
    </xf>
    <xf numFmtId="0" fontId="26" fillId="0" borderId="42" xfId="0" applyFont="1" applyBorder="1" applyAlignment="1">
      <alignment horizontal="center" vertical="center" shrinkToFit="1"/>
    </xf>
    <xf numFmtId="0" fontId="26" fillId="0" borderId="41" xfId="0" applyFont="1" applyBorder="1" applyAlignment="1">
      <alignment horizontal="center" vertical="center" shrinkToFit="1"/>
    </xf>
    <xf numFmtId="0" fontId="26" fillId="0" borderId="43" xfId="0" applyFont="1" applyBorder="1" applyAlignment="1">
      <alignment horizontal="center" vertical="center" shrinkToFit="1"/>
    </xf>
    <xf numFmtId="0" fontId="0" fillId="2" borderId="60" xfId="0" applyFill="1" applyBorder="1" applyAlignment="1" applyProtection="1">
      <alignment horizontal="center" vertical="center"/>
      <protection locked="0"/>
    </xf>
    <xf numFmtId="0" fontId="0" fillId="2" borderId="61" xfId="0" applyFill="1" applyBorder="1" applyAlignment="1" applyProtection="1">
      <alignment horizontal="center" vertical="center"/>
      <protection locked="0"/>
    </xf>
    <xf numFmtId="0" fontId="0" fillId="2" borderId="62" xfId="0" applyFill="1" applyBorder="1" applyAlignment="1" applyProtection="1">
      <alignment horizontal="center" vertical="center"/>
      <protection locked="0"/>
    </xf>
    <xf numFmtId="0" fontId="0" fillId="2" borderId="63" xfId="0" applyFill="1" applyBorder="1" applyAlignment="1" applyProtection="1">
      <alignment horizontal="center" vertical="center"/>
      <protection locked="0"/>
    </xf>
    <xf numFmtId="0" fontId="0" fillId="2" borderId="46" xfId="0" applyFill="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0" fillId="2" borderId="64" xfId="0" applyFill="1" applyBorder="1" applyAlignment="1" applyProtection="1">
      <alignment horizontal="center" vertical="center"/>
      <protection locked="0"/>
    </xf>
    <xf numFmtId="0" fontId="0" fillId="2" borderId="58" xfId="0" applyFill="1" applyBorder="1" applyAlignment="1" applyProtection="1">
      <alignment horizontal="center" vertical="center"/>
      <protection locked="0"/>
    </xf>
    <xf numFmtId="0" fontId="0" fillId="2" borderId="65" xfId="0" applyFill="1" applyBorder="1" applyAlignment="1" applyProtection="1">
      <alignment horizontal="center" vertical="center"/>
      <protection locked="0"/>
    </xf>
    <xf numFmtId="0" fontId="4" fillId="0" borderId="0" xfId="0" applyFont="1" applyAlignment="1">
      <alignment horizontal="center" vertical="center" textRotation="255" wrapText="1"/>
    </xf>
    <xf numFmtId="0" fontId="0" fillId="0" borderId="0" xfId="0" applyAlignment="1">
      <alignment horizontal="center" vertical="center" textRotation="255" wrapText="1"/>
    </xf>
    <xf numFmtId="0" fontId="6" fillId="0" borderId="0" xfId="0" applyFont="1" applyAlignment="1">
      <alignment horizontal="center" vertical="center" textRotation="255" wrapText="1"/>
    </xf>
  </cellXfs>
  <cellStyles count="3">
    <cellStyle name="桁区切り" xfId="1" builtinId="6"/>
    <cellStyle name="標準" xfId="0" builtinId="0"/>
    <cellStyle name="標準 2" xfId="2" xr:uid="{57D18944-94DA-4E34-9024-4840EB0316C8}"/>
  </cellStyles>
  <dxfs count="0"/>
  <tableStyles count="0" defaultTableStyle="TableStyleMedium2" defaultPivotStyle="PivotStyleLight16"/>
  <colors>
    <mruColors>
      <color rgb="FFCCFFFF"/>
      <color rgb="FF99CCFF"/>
      <color rgb="FFFFCCFF"/>
      <color rgb="FFFF99CC"/>
      <color rgb="FFCCECFF"/>
      <color rgb="FFCCCCFF"/>
      <color rgb="FFFFCC99"/>
      <color rgb="FFFFFF99"/>
      <color rgb="FFCC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1F1C384B-A4DB-4DF7-95D1-122DEC00FA7F}"/>
            </a:ext>
          </a:extLst>
        </xdr:cNvPr>
        <xdr:cNvSpPr/>
      </xdr:nvSpPr>
      <xdr:spPr>
        <a:xfrm>
          <a:off x="417945" y="6471772"/>
          <a:ext cx="8678991" cy="125954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5BD4B78D-1782-8D8A-7680-D68EA482C0A2}"/>
            </a:ext>
          </a:extLst>
        </xdr:cNvPr>
        <xdr:cNvSpPr txBox="1"/>
      </xdr:nvSpPr>
      <xdr:spPr>
        <a:xfrm>
          <a:off x="802342" y="5851712"/>
          <a:ext cx="6235327"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5463F244-3692-8F47-9539-3DB2BD8AAB41}"/>
            </a:ext>
          </a:extLst>
        </xdr:cNvPr>
        <xdr:cNvSpPr/>
      </xdr:nvSpPr>
      <xdr:spPr>
        <a:xfrm>
          <a:off x="688041" y="5813612"/>
          <a:ext cx="6241677"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9A047E5D-B063-0C64-ECCF-A0407EA3A6CC}"/>
            </a:ext>
          </a:extLst>
        </xdr:cNvPr>
        <xdr:cNvSpPr txBox="1"/>
      </xdr:nvSpPr>
      <xdr:spPr>
        <a:xfrm>
          <a:off x="6934200" y="7264400"/>
          <a:ext cx="400049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7" name="矢印: 下 6">
          <a:extLst>
            <a:ext uri="{FF2B5EF4-FFF2-40B4-BE49-F238E27FC236}">
              <a16:creationId xmlns:a16="http://schemas.microsoft.com/office/drawing/2014/main" id="{4E6628F4-6C9A-FAF1-A47E-A87BCBF9A0A0}"/>
            </a:ext>
          </a:extLst>
        </xdr:cNvPr>
        <xdr:cNvSpPr/>
      </xdr:nvSpPr>
      <xdr:spPr>
        <a:xfrm rot="5400000">
          <a:off x="10902952" y="741680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10" name="矢印: 上向き折線 9">
          <a:extLst>
            <a:ext uri="{FF2B5EF4-FFF2-40B4-BE49-F238E27FC236}">
              <a16:creationId xmlns:a16="http://schemas.microsoft.com/office/drawing/2014/main" id="{C2049C34-9153-86E9-1ED2-5685A60B2E23}"/>
            </a:ext>
          </a:extLst>
        </xdr:cNvPr>
        <xdr:cNvSpPr/>
      </xdr:nvSpPr>
      <xdr:spPr>
        <a:xfrm rot="5400000">
          <a:off x="165101" y="7289801"/>
          <a:ext cx="407986" cy="3794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6" name="テキスト ボックス 5">
          <a:extLst>
            <a:ext uri="{FF2B5EF4-FFF2-40B4-BE49-F238E27FC236}">
              <a16:creationId xmlns:a16="http://schemas.microsoft.com/office/drawing/2014/main" id="{0A086110-5173-F73E-F4B5-97CA57759BEE}"/>
            </a:ext>
          </a:extLst>
        </xdr:cNvPr>
        <xdr:cNvSpPr txBox="1"/>
      </xdr:nvSpPr>
      <xdr:spPr>
        <a:xfrm>
          <a:off x="642470" y="6543488"/>
          <a:ext cx="8340165" cy="109743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F4198AEC-5933-4EB9-877A-A3FE88D755D0}"/>
            </a:ext>
          </a:extLst>
        </xdr:cNvPr>
        <xdr:cNvSpPr/>
      </xdr:nvSpPr>
      <xdr:spPr>
        <a:xfrm rot="5400000">
          <a:off x="308443" y="14079911"/>
          <a:ext cx="407986" cy="3794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1" name="テキスト ボックス 10">
          <a:extLst>
            <a:ext uri="{FF2B5EF4-FFF2-40B4-BE49-F238E27FC236}">
              <a16:creationId xmlns:a16="http://schemas.microsoft.com/office/drawing/2014/main" id="{71DA9765-801E-4978-8D0B-9405E2654E1B}"/>
            </a:ext>
          </a:extLst>
        </xdr:cNvPr>
        <xdr:cNvSpPr txBox="1"/>
      </xdr:nvSpPr>
      <xdr:spPr>
        <a:xfrm>
          <a:off x="14102231" y="8767482"/>
          <a:ext cx="5225675" cy="126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2" name="四角形: 角を丸くする 11">
          <a:extLst>
            <a:ext uri="{FF2B5EF4-FFF2-40B4-BE49-F238E27FC236}">
              <a16:creationId xmlns:a16="http://schemas.microsoft.com/office/drawing/2014/main" id="{5B440A05-AD23-4CE9-8E40-35A758BFC6E5}"/>
            </a:ext>
          </a:extLst>
        </xdr:cNvPr>
        <xdr:cNvSpPr/>
      </xdr:nvSpPr>
      <xdr:spPr>
        <a:xfrm>
          <a:off x="14017065" y="8711454"/>
          <a:ext cx="5186082" cy="1263276"/>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3" name="四角形: 角を丸くする 12">
          <a:extLst>
            <a:ext uri="{FF2B5EF4-FFF2-40B4-BE49-F238E27FC236}">
              <a16:creationId xmlns:a16="http://schemas.microsoft.com/office/drawing/2014/main" id="{471F694F-F779-4EA1-BD7A-DF4E14ACF6A3}"/>
            </a:ext>
          </a:extLst>
        </xdr:cNvPr>
        <xdr:cNvSpPr/>
      </xdr:nvSpPr>
      <xdr:spPr>
        <a:xfrm>
          <a:off x="770965" y="14167224"/>
          <a:ext cx="5574553" cy="661893"/>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4" name="テキスト ボックス 13">
          <a:extLst>
            <a:ext uri="{FF2B5EF4-FFF2-40B4-BE49-F238E27FC236}">
              <a16:creationId xmlns:a16="http://schemas.microsoft.com/office/drawing/2014/main" id="{523FA946-DAFD-454F-BBE8-2EAEBA4404A7}"/>
            </a:ext>
          </a:extLst>
        </xdr:cNvPr>
        <xdr:cNvSpPr txBox="1"/>
      </xdr:nvSpPr>
      <xdr:spPr>
        <a:xfrm>
          <a:off x="824753" y="14192624"/>
          <a:ext cx="5533465" cy="68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8" name="角丸四角形 1">
          <a:extLst>
            <a:ext uri="{FF2B5EF4-FFF2-40B4-BE49-F238E27FC236}">
              <a16:creationId xmlns:a16="http://schemas.microsoft.com/office/drawing/2014/main" id="{D1E54D97-508B-4B21-801F-6D9D563312B4}"/>
            </a:ext>
          </a:extLst>
        </xdr:cNvPr>
        <xdr:cNvSpPr/>
      </xdr:nvSpPr>
      <xdr:spPr>
        <a:xfrm>
          <a:off x="6311152" y="13545671"/>
          <a:ext cx="8875059" cy="98611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85C939FE-5281-49EC-B958-8DE524B052C1}"/>
            </a:ext>
          </a:extLst>
        </xdr:cNvPr>
        <xdr:cNvSpPr txBox="1"/>
      </xdr:nvSpPr>
      <xdr:spPr>
        <a:xfrm>
          <a:off x="6391836" y="15228462"/>
          <a:ext cx="8946775" cy="8452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87863185-815B-43B4-A6B2-29E61F26F2DA}"/>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0B01D16C-2F76-4836-8748-131834ABECD8}"/>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C6AB1BB0-1E1F-41DC-B5F7-463F35963F5E}"/>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F3D5350A-F6DB-4132-8EDE-2E0AB11DC6B0}"/>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312EB6AF-FC1B-410A-958C-FEB685FEF04A}"/>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8A144169-0A96-4950-914A-EDD8B13CBE77}"/>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E97ABE27-F186-4027-8A26-9704FC05B21D}"/>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0495AF99-709B-4C77-9F36-039B120BF792}"/>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848A33D2-BD6A-448E-9817-E20018B2117B}"/>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EF4ACFBA-1C6A-45CA-B18B-8B050008EE88}"/>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C80C3CEC-F76E-4E30-98C7-1E529FD6E041}"/>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481BE4F5-4B9B-440B-9839-27B8A1949FDA}"/>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3EC7763A-1412-4852-B56C-5BFD29EC3C6C}"/>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7CAB7780-FCE2-4413-8CFE-DA1C76CD31E4}"/>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D429F64F-C6EF-494C-B412-1FB277C8D2F7}"/>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2AB2CA1D-0810-4228-B958-8389B3AF7989}"/>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E834C914-F11E-458C-B57D-5F28F7605AB8}"/>
            </a:ext>
          </a:extLst>
        </xdr:cNvPr>
        <xdr:cNvSpPr/>
      </xdr:nvSpPr>
      <xdr:spPr>
        <a:xfrm>
          <a:off x="685800" y="5981700"/>
          <a:ext cx="624840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66CA28D0-6AC9-42AF-9216-758093AC38CE}"/>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1F176455-93A0-4FB5-97EE-EA28A376921A}"/>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0D5EE4EB-3524-48B3-9CD6-D4EFBAA0AFC4}"/>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8F29AADF-2F30-445E-9535-2AC5DC4B2488}"/>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F3E999C2-D53C-4F54-BE9F-F612B363DEA5}"/>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0623618C-3E25-4A84-81AD-3932146DDCE1}"/>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474894EC-5753-47DB-A7B5-DCB822922AD6}"/>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944FA091-1F45-4894-8A13-DC40F1549745}"/>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C0662F07-46CE-42BD-A904-696B403DC5A0}"/>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128868</xdr:rowOff>
    </xdr:from>
    <xdr:to>
      <xdr:col>7</xdr:col>
      <xdr:colOff>1425387</xdr:colOff>
      <xdr:row>29</xdr:row>
      <xdr:rowOff>478491</xdr:rowOff>
    </xdr:to>
    <xdr:sp macro="" textlink="">
      <xdr:nvSpPr>
        <xdr:cNvPr id="14" name="角丸四角形 1">
          <a:extLst>
            <a:ext uri="{FF2B5EF4-FFF2-40B4-BE49-F238E27FC236}">
              <a16:creationId xmlns:a16="http://schemas.microsoft.com/office/drawing/2014/main" id="{0F9367EB-B32B-4866-83A6-F9AE0876AF1D}"/>
            </a:ext>
          </a:extLst>
        </xdr:cNvPr>
        <xdr:cNvSpPr/>
      </xdr:nvSpPr>
      <xdr:spPr>
        <a:xfrm>
          <a:off x="6432176" y="15349818"/>
          <a:ext cx="8880661" cy="9782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A7CD0DA3-5776-4DEE-BC90-31A79DBB0BB6}"/>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F12FECD0-F3AB-4C7D-850B-AA7EC050EF6D}"/>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605B879F-0D8C-463D-BAAE-D57C1D7F1D4C}"/>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AEAFDDF6-8FD7-42DE-BA4F-3E85BEEF0E03}"/>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A091EB2E-B5FB-4B87-B03A-B62F976F503E}"/>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DAD8FB2C-D82F-4AA8-A358-44E2374465BD}"/>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8381011C-97CD-4590-A3CF-6D76F7751339}"/>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135415C8-7AF5-4F79-B398-D8B1B5D62066}"/>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F766B6D1-D75D-4695-AE88-C607211C9712}"/>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0EEE1364-1FDA-443D-8B2B-30EE22054C00}"/>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2E84DCC4-EC6F-4F6A-80E8-0CF20CF60D65}"/>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FF1F5435-7018-4C6E-AB45-C8A8085017F9}"/>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7D24B315-4CFA-4163-A91F-A19B08E1FA5C}"/>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399D927E-6CFF-44D0-9C71-C34B7761B3B9}"/>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CF2A96E0-83A9-450C-B4EF-4F6ACB597586}"/>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1FBF605D-B01A-4AB2-AC78-788518BAB2F8}"/>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6C39F510-7C27-408C-BDB8-0617E5542E55}"/>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478B6EB1-EF11-475C-A8FC-001BAE2E0DF6}"/>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C32543E1-A5E8-4CEE-8570-384D2E312940}"/>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792A0CB2-7C2F-47E9-93BA-88A858D913E9}"/>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4F5C8360-C930-49A6-B5DB-B6A94007A0F6}"/>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68B0A14F-FFDB-483D-83E0-DE1E94449263}"/>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DADA364A-934A-4738-B2A3-31E18D606D3C}"/>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7BD0FEE4-8671-4F14-B3BD-06F18241A9B7}"/>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B07F5D8A-7041-443D-AC5A-209478B7BA6D}"/>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0AD4ACDF-D4ED-4A89-98D8-6121F210336E}"/>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22CE6472-EE4B-4661-B91D-D9A8AE59AF13}"/>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F9E470E8-458C-4B4F-8E90-9E52C7D3CF6C}"/>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95EE6F30-1545-474B-B5EB-015AD8616549}"/>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146BDEAD-E564-42E0-A6ED-D9EC72C97FF0}"/>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8CFD575B-68E5-4A26-BDFE-C7B6E08E2EFC}"/>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BFAA04D9-7EE7-4A1B-86C3-1080FAD86BA8}"/>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B7B4B24B-1F05-490A-B9A8-B8A9D426E0A8}"/>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446F9BB1-881E-4C8B-9EF6-1FE86E5C44A4}"/>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C96D72DA-C432-4C4E-B128-A4B0676CEFB8}"/>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995206F9-6B9F-4A38-BFE0-8F9283A59A0C}"/>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92057755-1A92-4193-818F-3328D030181C}"/>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3D680594-B150-48E5-BC86-D0FB13F905C5}"/>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F8B3A479-9070-42DA-B162-66404E1CDE61}"/>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D9F944E8-C8BC-4256-BFF9-3CFB76296EC3}"/>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036C2A58-BA27-48BB-8ED1-258096ECDF3C}"/>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49AF4C56-778B-4D26-953A-A252507FC07A}"/>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791FF979-1E29-4706-B1D2-770377EE401B}"/>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9142C7E5-53CD-4E5A-B256-CAB722C7BA50}"/>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E1115236-9F6D-4441-9493-33B73526FFCA}"/>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0C05B43F-E429-44D2-B07A-2ACBE7E0AFF7}"/>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42670374-8C9C-4B6C-B1FB-698FCF008D33}"/>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17C225F1-BF3D-4E69-AAED-9FD0577D7A26}"/>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90531E08-7F8E-4A79-8928-332D5B789083}"/>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344F5E11-600F-4C40-B2DC-EB307BB5D43E}"/>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065E161B-9777-4C34-A7A2-1E895175A4F8}"/>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F2ADB257-4AEA-477B-9D8D-9B9517ED696E}"/>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2313C201-6FC2-4F6E-9801-985B28E6C501}"/>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4F812B04-F88C-44E3-B564-77A7EC02598F}"/>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31F09598-1043-434F-882C-4F288112F701}"/>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A949CDDE-6341-4323-8316-E80584A2A137}"/>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A82D58B2-C41C-4E65-9C62-882A0553453D}"/>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675AF7C3-DA27-43FB-8E5E-6EEB2A1CB738}"/>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803B503E-D4DC-4C82-81DF-FE099415AEE5}"/>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DFDF21A4-0A28-484D-BEF6-93BD62C35062}"/>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85E6BF7C-F9CB-4BA4-A0A7-3438526FC26D}"/>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80387ECE-2646-41F6-B01B-F87371FEAAED}"/>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DBA5522C-706D-4BA5-AAC6-D9F201BC5C5A}"/>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C2C2BE49-12EB-44CB-9AEF-3B399BDB4BD6}"/>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09CB9C54-B699-4261-8499-DB14C42B92AD}"/>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B5A09A51-E07F-4727-96BF-C2EC08C7FFFF}"/>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F9CB3B2E-9CEC-4311-BC04-6D80DA3F784E}"/>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A2B680E9-97B5-4DAF-8B38-9FDE4D5F8979}"/>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C290273F-4B20-4911-B343-24D1D3C48296}"/>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FA5909A2-BF97-4681-813F-7442A55F19E5}"/>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8818A386-60B6-4772-A93E-2507C1BA5E9E}"/>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27547294-4EF8-4B45-8A95-7C83CEC824A2}"/>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465EB3CA-00E8-4722-9827-540B35C10F49}"/>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8EC11054-59F1-4BA8-86D8-AE848334BDEB}"/>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BC727ABF-C4D9-4218-A3FD-5EF50F433C7A}"/>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C703CA0A-3C6C-498D-9F43-AFAF2B1A4943}"/>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B3C4A325-135D-4D40-9169-1558CE5A8251}"/>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5E2972D7-BDC8-4EC9-865D-1BAC4D477ACE}"/>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758998C7-E821-470E-BA2B-1CD2A8777BF6}"/>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8B4320A2-24A1-4E70-8B49-65156E9F1E5B}"/>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CCD46875-2687-401E-A26E-6E42730B7641}"/>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6FC62C0D-C63B-476A-BFDE-0F0ED9DFF768}"/>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28A65BF6-B249-4D16-A16B-A776AE4AACA6}"/>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EF0DCA1D-38B0-4CA1-8D2A-39045D946E42}"/>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01F7EE06-CA59-45EA-AB46-7D725C9A53E8}"/>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F70279B2-5374-4950-B578-49013DE680BA}"/>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A861D21E-24E2-42F1-BDC0-D6F5A1DACCC4}"/>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FA58A057-E30D-4C66-84B5-5B6A24B7D2E1}"/>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EA360CCD-7494-4EB0-A762-F1CC79AA349D}"/>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71EED12E-8261-4B0C-8E96-B4EE0E75BB72}"/>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A6A1E585-609B-404C-AE01-3DE0EB59AB7E}"/>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5F4AFF0B-594B-42E0-A8D1-B79538B66F95}"/>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D1009180-DC47-4485-A999-00CACA4063E4}"/>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C9F69046-1C09-4E97-9E4E-EC74E58AB5B9}"/>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64AC1BFD-0475-41E4-AEC9-D75217E8CC35}"/>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E02A79A1-2777-44E7-A89A-6FD81BE71461}"/>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61CEB5A5-4FA9-4835-861B-93D3F84F58BB}"/>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663FB270-8947-475A-8B07-3A71AB3C8F59}"/>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F4BD0DF5-F638-430B-BAB2-0AD26AA2C890}"/>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CF3BC-D1A2-4B69-9640-49F1B5FA9F9A}">
  <sheetPr>
    <pageSetUpPr fitToPage="1"/>
  </sheetPr>
  <dimension ref="A1:I20"/>
  <sheetViews>
    <sheetView workbookViewId="0">
      <selection activeCell="C10" sqref="C10"/>
    </sheetView>
  </sheetViews>
  <sheetFormatPr defaultRowHeight="13.2" x14ac:dyDescent="0.45"/>
  <cols>
    <col min="1" max="1" width="3.8984375" style="147" customWidth="1"/>
    <col min="2" max="2" width="15" style="147" customWidth="1"/>
    <col min="3" max="3" width="16.5" style="147" customWidth="1"/>
    <col min="4" max="9" width="20.3984375" style="147" customWidth="1"/>
    <col min="10" max="16384" width="8.796875" style="147"/>
  </cols>
  <sheetData>
    <row r="1" spans="1:9" ht="26.4" customHeight="1" x14ac:dyDescent="0.45">
      <c r="A1" s="148"/>
      <c r="B1" s="149" t="s">
        <v>168</v>
      </c>
      <c r="C1" s="158" t="s">
        <v>151</v>
      </c>
      <c r="D1" s="158"/>
      <c r="E1" s="158"/>
      <c r="F1" s="158"/>
      <c r="G1" s="158"/>
      <c r="H1" s="158"/>
      <c r="I1" s="150"/>
    </row>
    <row r="2" spans="1:9" ht="22.8" customHeight="1" x14ac:dyDescent="0.45">
      <c r="A2" s="159" t="s">
        <v>1</v>
      </c>
      <c r="B2" s="159"/>
      <c r="C2" s="160"/>
      <c r="D2" s="161"/>
      <c r="E2" s="162"/>
    </row>
    <row r="3" spans="1:9" ht="22.8" customHeight="1" x14ac:dyDescent="0.45">
      <c r="A3" s="159" t="s">
        <v>2</v>
      </c>
      <c r="B3" s="159"/>
      <c r="C3" s="160"/>
      <c r="D3" s="161"/>
      <c r="E3" s="162"/>
    </row>
    <row r="4" spans="1:9" ht="22.8" customHeight="1" x14ac:dyDescent="0.45">
      <c r="A4" s="159" t="s">
        <v>3</v>
      </c>
      <c r="B4" s="159"/>
      <c r="C4" s="160"/>
      <c r="D4" s="161"/>
      <c r="E4" s="162"/>
    </row>
    <row r="5" spans="1:9" ht="22.8" customHeight="1" x14ac:dyDescent="0.45">
      <c r="A5" s="159" t="s">
        <v>4</v>
      </c>
      <c r="B5" s="159"/>
      <c r="C5" s="160"/>
      <c r="D5" s="161"/>
      <c r="E5" s="162"/>
    </row>
    <row r="6" spans="1:9" ht="22.8" customHeight="1" x14ac:dyDescent="0.45">
      <c r="A6" s="159" t="s">
        <v>6</v>
      </c>
      <c r="B6" s="159"/>
      <c r="C6" s="160"/>
      <c r="D6" s="161"/>
      <c r="E6" s="162"/>
    </row>
    <row r="7" spans="1:9" ht="22.8" customHeight="1" x14ac:dyDescent="0.45">
      <c r="A7" s="159" t="s">
        <v>7</v>
      </c>
      <c r="B7" s="159"/>
      <c r="C7" s="160"/>
      <c r="D7" s="161"/>
      <c r="E7" s="162"/>
    </row>
    <row r="8" spans="1:9" ht="22.8" customHeight="1" x14ac:dyDescent="0.45">
      <c r="A8" s="159" t="s">
        <v>150</v>
      </c>
      <c r="B8" s="159"/>
      <c r="C8" s="160"/>
      <c r="D8" s="161"/>
      <c r="E8" s="162"/>
    </row>
    <row r="9" spans="1:9" ht="38.4" customHeight="1" x14ac:dyDescent="0.45">
      <c r="A9" s="151" t="s">
        <v>139</v>
      </c>
      <c r="B9" s="152" t="s">
        <v>134</v>
      </c>
      <c r="C9" s="153" t="s">
        <v>5</v>
      </c>
      <c r="D9" s="153" t="s">
        <v>8</v>
      </c>
      <c r="E9" s="153" t="s">
        <v>135</v>
      </c>
      <c r="F9" s="153" t="s">
        <v>258</v>
      </c>
      <c r="G9" s="153" t="s">
        <v>136</v>
      </c>
      <c r="H9" s="153" t="s">
        <v>137</v>
      </c>
      <c r="I9" s="153" t="s">
        <v>138</v>
      </c>
    </row>
    <row r="10" spans="1:9" ht="28.8" customHeight="1" x14ac:dyDescent="0.45">
      <c r="A10" s="153">
        <v>1</v>
      </c>
      <c r="B10" s="152">
        <f>基本情報1!$C$7</f>
        <v>0</v>
      </c>
      <c r="C10" s="152">
        <f>基本情報1!$C$3</f>
        <v>0</v>
      </c>
      <c r="D10" s="152">
        <f>基本情報1!$C$4</f>
        <v>0</v>
      </c>
      <c r="E10" s="152">
        <f>基本情報1!$C$6</f>
        <v>0</v>
      </c>
      <c r="F10" s="152">
        <f>基本情報1!$C$10</f>
        <v>0</v>
      </c>
      <c r="G10" s="152">
        <f>基本情報1!$C$8</f>
        <v>0</v>
      </c>
      <c r="H10" s="152">
        <f>基本情報1!$C$9</f>
        <v>0</v>
      </c>
      <c r="I10" s="154">
        <f>個票1!$J$30</f>
        <v>0</v>
      </c>
    </row>
    <row r="11" spans="1:9" ht="28.8" customHeight="1" x14ac:dyDescent="0.45">
      <c r="A11" s="153">
        <v>2</v>
      </c>
      <c r="B11" s="152">
        <f>基本情報2!$C$7</f>
        <v>0</v>
      </c>
      <c r="C11" s="152">
        <f>基本情報2!$C$3</f>
        <v>0</v>
      </c>
      <c r="D11" s="152">
        <f>基本情報2!$C$4</f>
        <v>0</v>
      </c>
      <c r="E11" s="152">
        <f>基本情報2!$C$6</f>
        <v>0</v>
      </c>
      <c r="F11" s="152">
        <f>基本情報2!$C$10</f>
        <v>0</v>
      </c>
      <c r="G11" s="152">
        <f>基本情報2!$C$8</f>
        <v>0</v>
      </c>
      <c r="H11" s="152">
        <f>基本情報2!$C$9</f>
        <v>0</v>
      </c>
      <c r="I11" s="154">
        <f>個票2!$J$30</f>
        <v>0</v>
      </c>
    </row>
    <row r="12" spans="1:9" ht="28.8" customHeight="1" x14ac:dyDescent="0.45">
      <c r="A12" s="153">
        <v>3</v>
      </c>
      <c r="B12" s="152">
        <f>基本情報3!$C$7</f>
        <v>0</v>
      </c>
      <c r="C12" s="152">
        <f>基本情報3!$C$3</f>
        <v>0</v>
      </c>
      <c r="D12" s="152">
        <f>基本情報3!$C$4</f>
        <v>0</v>
      </c>
      <c r="E12" s="152">
        <f>基本情報3!$C$6</f>
        <v>0</v>
      </c>
      <c r="F12" s="152">
        <f>基本情報3!$C$10</f>
        <v>0</v>
      </c>
      <c r="G12" s="152">
        <f>基本情報3!$C$8</f>
        <v>0</v>
      </c>
      <c r="H12" s="152">
        <f>基本情報3!$C$9</f>
        <v>0</v>
      </c>
      <c r="I12" s="154">
        <f>個票3!$J$30</f>
        <v>0</v>
      </c>
    </row>
    <row r="13" spans="1:9" ht="28.8" customHeight="1" x14ac:dyDescent="0.45">
      <c r="A13" s="153">
        <v>4</v>
      </c>
      <c r="B13" s="152">
        <f>基本情報4!$C$7</f>
        <v>0</v>
      </c>
      <c r="C13" s="152">
        <f>基本情報4!$C$3</f>
        <v>0</v>
      </c>
      <c r="D13" s="152">
        <f>基本情報4!$C$4</f>
        <v>0</v>
      </c>
      <c r="E13" s="152">
        <f>基本情報4!$C$6</f>
        <v>0</v>
      </c>
      <c r="F13" s="152">
        <f>基本情報4!$C$10</f>
        <v>0</v>
      </c>
      <c r="G13" s="152">
        <f>基本情報4!$C$8</f>
        <v>0</v>
      </c>
      <c r="H13" s="152">
        <f>基本情報4!$C$9</f>
        <v>0</v>
      </c>
      <c r="I13" s="154">
        <f>個票4!$J$30</f>
        <v>0</v>
      </c>
    </row>
    <row r="14" spans="1:9" ht="28.8" customHeight="1" x14ac:dyDescent="0.45">
      <c r="A14" s="153">
        <v>5</v>
      </c>
      <c r="B14" s="152">
        <f>基本情報5!$C$7</f>
        <v>0</v>
      </c>
      <c r="C14" s="152">
        <f>基本情報5!$C$3</f>
        <v>0</v>
      </c>
      <c r="D14" s="152">
        <f>基本情報5!$C$4</f>
        <v>0</v>
      </c>
      <c r="E14" s="152">
        <f>基本情報5!$C$6</f>
        <v>0</v>
      </c>
      <c r="F14" s="152">
        <f>基本情報5!$C$10</f>
        <v>0</v>
      </c>
      <c r="G14" s="152">
        <f>基本情報5!$C$8</f>
        <v>0</v>
      </c>
      <c r="H14" s="152">
        <f>基本情報5!$C$9</f>
        <v>0</v>
      </c>
      <c r="I14" s="154">
        <f>個票5!$J$30</f>
        <v>0</v>
      </c>
    </row>
    <row r="15" spans="1:9" ht="28.8" customHeight="1" x14ac:dyDescent="0.45">
      <c r="A15" s="153">
        <v>6</v>
      </c>
      <c r="B15" s="152">
        <f>基本情報6!$C$7</f>
        <v>0</v>
      </c>
      <c r="C15" s="152">
        <f>基本情報6!$C$3</f>
        <v>0</v>
      </c>
      <c r="D15" s="152">
        <f>基本情報6!$C$4</f>
        <v>0</v>
      </c>
      <c r="E15" s="152">
        <f>基本情報6!$C$6</f>
        <v>0</v>
      </c>
      <c r="F15" s="152">
        <f>基本情報6!$C$10</f>
        <v>0</v>
      </c>
      <c r="G15" s="152">
        <f>基本情報6!$C$8</f>
        <v>0</v>
      </c>
      <c r="H15" s="152">
        <f>基本情報6!$C$9</f>
        <v>0</v>
      </c>
      <c r="I15" s="154">
        <f>個票6!$J$30</f>
        <v>0</v>
      </c>
    </row>
    <row r="16" spans="1:9" ht="28.8" customHeight="1" x14ac:dyDescent="0.45">
      <c r="A16" s="153">
        <v>7</v>
      </c>
      <c r="B16" s="152">
        <f>基本情報7!$C$7</f>
        <v>0</v>
      </c>
      <c r="C16" s="152">
        <f>基本情報7!$C$3</f>
        <v>0</v>
      </c>
      <c r="D16" s="152">
        <f>基本情報7!$C$4</f>
        <v>0</v>
      </c>
      <c r="E16" s="152">
        <f>基本情報7!$C$6</f>
        <v>0</v>
      </c>
      <c r="F16" s="152">
        <f>基本情報7!$C$10</f>
        <v>0</v>
      </c>
      <c r="G16" s="152">
        <f>基本情報7!$C$8</f>
        <v>0</v>
      </c>
      <c r="H16" s="152">
        <f>基本情報7!$C$9</f>
        <v>0</v>
      </c>
      <c r="I16" s="154">
        <f>個票7!$J$30</f>
        <v>0</v>
      </c>
    </row>
    <row r="17" spans="1:9" ht="28.8" customHeight="1" x14ac:dyDescent="0.45">
      <c r="A17" s="153">
        <v>8</v>
      </c>
      <c r="B17" s="152">
        <f>基本情報8!$C$7</f>
        <v>0</v>
      </c>
      <c r="C17" s="152">
        <f>基本情報8!$C$3</f>
        <v>0</v>
      </c>
      <c r="D17" s="152">
        <f>基本情報8!$C$4</f>
        <v>0</v>
      </c>
      <c r="E17" s="152">
        <f>基本情報8!$C$6</f>
        <v>0</v>
      </c>
      <c r="F17" s="152">
        <f>基本情報8!$C$10</f>
        <v>0</v>
      </c>
      <c r="G17" s="152">
        <f>基本情報8!$C$8</f>
        <v>0</v>
      </c>
      <c r="H17" s="152">
        <f>基本情報8!$C$9</f>
        <v>0</v>
      </c>
      <c r="I17" s="154">
        <f>個票8!$J$30</f>
        <v>0</v>
      </c>
    </row>
    <row r="18" spans="1:9" ht="28.8" customHeight="1" x14ac:dyDescent="0.45">
      <c r="A18" s="153">
        <v>9</v>
      </c>
      <c r="B18" s="152">
        <f>基本情報9!$C$7</f>
        <v>0</v>
      </c>
      <c r="C18" s="152">
        <f>基本情報9!$C$3</f>
        <v>0</v>
      </c>
      <c r="D18" s="152">
        <f>基本情報9!$C$4</f>
        <v>0</v>
      </c>
      <c r="E18" s="152">
        <f>基本情報9!$C$6</f>
        <v>0</v>
      </c>
      <c r="F18" s="152">
        <f>基本情報9!$C$10</f>
        <v>0</v>
      </c>
      <c r="G18" s="152">
        <f>基本情報9!$C$8</f>
        <v>0</v>
      </c>
      <c r="H18" s="152">
        <f>基本情報9!$C$9</f>
        <v>0</v>
      </c>
      <c r="I18" s="154">
        <f>個票9!$J$30</f>
        <v>0</v>
      </c>
    </row>
    <row r="19" spans="1:9" ht="28.8" customHeight="1" thickBot="1" x14ac:dyDescent="0.5">
      <c r="A19" s="153">
        <v>10</v>
      </c>
      <c r="B19" s="152">
        <f>基本情報10!$C$7</f>
        <v>0</v>
      </c>
      <c r="C19" s="152">
        <f>基本情報10!$C$3</f>
        <v>0</v>
      </c>
      <c r="D19" s="152">
        <f>基本情報10!$C$4</f>
        <v>0</v>
      </c>
      <c r="E19" s="152">
        <f>基本情報10!$C$6</f>
        <v>0</v>
      </c>
      <c r="F19" s="152">
        <f>基本情報10!$C$10</f>
        <v>0</v>
      </c>
      <c r="G19" s="152">
        <f>基本情報10!$C$8</f>
        <v>0</v>
      </c>
      <c r="H19" s="152">
        <f>基本情報10!$C$9</f>
        <v>0</v>
      </c>
      <c r="I19" s="154">
        <f>個票10!$J$30</f>
        <v>0</v>
      </c>
    </row>
    <row r="20" spans="1:9" ht="23.4" customHeight="1" thickBot="1" x14ac:dyDescent="0.5">
      <c r="H20" s="155" t="s">
        <v>184</v>
      </c>
      <c r="I20" s="156">
        <f>SUM(I10:I19)</f>
        <v>0</v>
      </c>
    </row>
  </sheetData>
  <sheetProtection algorithmName="SHA-512" hashValue="KMB5rUh8Mk3+dzTcxaFoaxJVJPNQwj/eqIN4ZvBSUFlz/hzhGGyOjYH87e5ua8/qfq1qgq4ZbLs5yRiQkeF69w==" saltValue="0tYqpFxqP3RIGYpeBYauXQ==" spinCount="100000" sheet="1" objects="1" scenarios="1"/>
  <mergeCells count="15">
    <mergeCell ref="C1:H1"/>
    <mergeCell ref="A8:B8"/>
    <mergeCell ref="A2:B2"/>
    <mergeCell ref="A3:B3"/>
    <mergeCell ref="A4:B4"/>
    <mergeCell ref="A5:B5"/>
    <mergeCell ref="A6:B6"/>
    <mergeCell ref="A7:B7"/>
    <mergeCell ref="C2:E2"/>
    <mergeCell ref="C8:E8"/>
    <mergeCell ref="C3:E3"/>
    <mergeCell ref="C4:E4"/>
    <mergeCell ref="C5:E5"/>
    <mergeCell ref="C6:E6"/>
    <mergeCell ref="C7:E7"/>
  </mergeCells>
  <phoneticPr fontId="1"/>
  <pageMargins left="0.7" right="0.7" top="0.75" bottom="0.75" header="0.3" footer="0.3"/>
  <pageSetup paperSize="9" scale="8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A0DA7-2653-4E2C-B85C-1AEB22544C42}">
  <sheetPr>
    <tabColor rgb="FFFF99CC"/>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5</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bsy0NBz1/CrtqtHrVxG5Dlc0Hc4AUwZUYM87dqxbJo93oDQDFIj4SNbKRoRimkqwmvnV290ql5jiOMn9AOk2PA==" saltValue="hdmFFTOMFZAICsm8i/uxcQ=="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79DFA444-CEEB-49F4-A082-C788FA3F5771}">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307D43DE-2DE1-4687-AD39-DBC365CBB362}">
          <x14:formula1>
            <xm:f>リスト!$O$2:$O$3</xm:f>
          </x14:formula1>
          <xm:sqref>C10:E10</xm:sqref>
        </x14:dataValidation>
        <x14:dataValidation type="list" allowBlank="1" showInputMessage="1" showErrorMessage="1" xr:uid="{9A41E1A8-D351-4902-8B15-0D06183F07E7}">
          <x14:formula1>
            <xm:f>リスト!$M$2:$M$5</xm:f>
          </x14:formula1>
          <xm:sqref>C9:E9</xm:sqref>
        </x14:dataValidation>
        <x14:dataValidation type="list" allowBlank="1" showInputMessage="1" showErrorMessage="1" xr:uid="{AF0EE49F-CF3E-432D-830B-F92990804904}">
          <x14:formula1>
            <xm:f>_xlfn.XLOOKUP($C$5,リスト!$D$1:$H$1,リスト!$D$2:$H$24)</xm:f>
          </x14:formula1>
          <xm:sqref>C6:E6</xm:sqref>
        </x14:dataValidation>
        <x14:dataValidation type="list" allowBlank="1" showInputMessage="1" showErrorMessage="1" xr:uid="{B2D9045A-A218-45E1-BED6-4AC38F22C137}">
          <x14:formula1>
            <xm:f>リスト!$D$1:$H$1</xm:f>
          </x14:formula1>
          <xm:sqref>C5:E5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5E10D-9A02-46A7-97A3-50A0C39FF360}">
  <sheetPr>
    <tabColor rgb="FFFF99CC"/>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5</v>
      </c>
      <c r="C1" s="90" t="s">
        <v>164</v>
      </c>
      <c r="D1" s="91">
        <f>基本情報5!$C$3</f>
        <v>0</v>
      </c>
      <c r="E1" s="90" t="s">
        <v>165</v>
      </c>
      <c r="F1" s="91">
        <f>基本情報5!$C$10</f>
        <v>0</v>
      </c>
      <c r="G1" s="90" t="s">
        <v>166</v>
      </c>
      <c r="H1" s="92">
        <f>IF(F1="介護テクノロジーの導入支援",SUM(7500000,F11),10000000)</f>
        <v>10000000</v>
      </c>
      <c r="I1" s="90" t="s">
        <v>167</v>
      </c>
      <c r="J1" s="93">
        <f>ROUNDUP(基本情報5!C8/2,0)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210</v>
      </c>
      <c r="B4" s="29"/>
      <c r="C4" s="30"/>
      <c r="D4" s="31"/>
      <c r="E4" s="107">
        <f>ROUNDDOWN(D4*3/4,-3)</f>
        <v>0</v>
      </c>
      <c r="F4" s="107" t="str">
        <f>IF($C4="","",VLOOKUP($C4,リスト!$K$2:$L$13,2,0))</f>
        <v/>
      </c>
      <c r="G4" s="107">
        <f>IF(F4&gt;E4,E4,F4)</f>
        <v>0</v>
      </c>
      <c r="H4" s="32"/>
      <c r="I4" s="110">
        <f>G4*H4</f>
        <v>0</v>
      </c>
      <c r="J4" s="33"/>
    </row>
    <row r="5" spans="1:10" ht="42.6" customHeight="1" x14ac:dyDescent="0.45">
      <c r="A5" s="104" t="s">
        <v>211</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212</v>
      </c>
      <c r="B6" s="29"/>
      <c r="C6" s="30"/>
      <c r="D6" s="31"/>
      <c r="E6" s="107">
        <f t="shared" si="0"/>
        <v>0</v>
      </c>
      <c r="F6" s="107" t="str">
        <f>IF($C6="","",VLOOKUP($C6,リスト!$K$2:$L$13,2,0))</f>
        <v/>
      </c>
      <c r="G6" s="107">
        <f t="shared" si="1"/>
        <v>0</v>
      </c>
      <c r="H6" s="32"/>
      <c r="I6" s="110">
        <f t="shared" si="2"/>
        <v>0</v>
      </c>
      <c r="J6" s="33"/>
    </row>
    <row r="7" spans="1:10" ht="42.6" customHeight="1" x14ac:dyDescent="0.45">
      <c r="A7" s="104" t="s">
        <v>213</v>
      </c>
      <c r="B7" s="29"/>
      <c r="C7" s="30"/>
      <c r="D7" s="31"/>
      <c r="E7" s="107">
        <f t="shared" si="0"/>
        <v>0</v>
      </c>
      <c r="F7" s="107" t="str">
        <f>IF($C7="","",VLOOKUP($C7,リスト!$K$2:$L$13,2,0))</f>
        <v/>
      </c>
      <c r="G7" s="107">
        <f t="shared" si="1"/>
        <v>0</v>
      </c>
      <c r="H7" s="32"/>
      <c r="I7" s="110">
        <f t="shared" si="2"/>
        <v>0</v>
      </c>
      <c r="J7" s="33"/>
    </row>
    <row r="8" spans="1:10" ht="42.6" customHeight="1" x14ac:dyDescent="0.45">
      <c r="A8" s="105" t="s">
        <v>214</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215</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216</v>
      </c>
      <c r="B11" s="42"/>
      <c r="C11" s="43"/>
      <c r="D11" s="44"/>
      <c r="E11" s="114">
        <f t="shared" si="0"/>
        <v>0</v>
      </c>
      <c r="F11" s="114" t="str">
        <f>IF($C11="","",IF($C11="介護業務支援（介護ソフト・ライセンスあり）",VLOOKUP(基本情報5!$C$9,リスト!$M$2:$N$5,2),2500000))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IF(基本情報5!C18="はい",50000,0)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210</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211</v>
      </c>
      <c r="B20" s="63"/>
      <c r="C20" s="64"/>
      <c r="D20" s="65"/>
      <c r="E20" s="66"/>
      <c r="F20" s="203"/>
      <c r="G20" s="208"/>
      <c r="H20" s="209"/>
      <c r="I20" s="209"/>
      <c r="J20" s="210"/>
    </row>
    <row r="21" spans="1:10" ht="46.8" customHeight="1" x14ac:dyDescent="0.45">
      <c r="A21" s="134" t="s">
        <v>212</v>
      </c>
      <c r="B21" s="67"/>
      <c r="C21" s="68"/>
      <c r="D21" s="69"/>
      <c r="E21" s="70"/>
      <c r="F21" s="203"/>
      <c r="G21" s="211"/>
      <c r="H21" s="212"/>
      <c r="I21" s="212"/>
      <c r="J21" s="213"/>
    </row>
    <row r="22" spans="1:10" ht="46.8" customHeight="1" x14ac:dyDescent="0.45">
      <c r="A22" s="134" t="s">
        <v>213</v>
      </c>
      <c r="B22" s="67"/>
      <c r="C22" s="68"/>
      <c r="D22" s="69"/>
      <c r="E22" s="70"/>
      <c r="F22" s="203"/>
      <c r="G22" s="211"/>
      <c r="H22" s="212"/>
      <c r="I22" s="212"/>
      <c r="J22" s="213"/>
    </row>
    <row r="23" spans="1:10" ht="46.8" customHeight="1" thickBot="1" x14ac:dyDescent="0.5">
      <c r="A23" s="135" t="s">
        <v>214</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215</v>
      </c>
      <c r="B25" s="76"/>
      <c r="C25" s="77" t="s">
        <v>115</v>
      </c>
      <c r="D25" s="78"/>
      <c r="E25" s="79"/>
      <c r="F25" s="202"/>
      <c r="G25" s="139" t="s">
        <v>183</v>
      </c>
    </row>
    <row r="26" spans="1:10" ht="46.8" customHeight="1" thickBot="1" x14ac:dyDescent="0.5">
      <c r="A26" s="137" t="s">
        <v>216</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217</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s/n7lFQjq+hsuPle84bQlRi1LukYXzvNhwqhCnk5/e9qIhrFkUh+j2Ea+3NOiOM2Wos4JNEjYIxbv/gLBhJQ0w==" saltValue="GXMdUZqC4gtkn7iYxm/1Kg=="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0A61251-2972-4DB1-87FC-46C4033592E1}">
          <x14:formula1>
            <xm:f>リスト!$K$14:$K$15</xm:f>
          </x14:formula1>
          <xm:sqref>C11</xm:sqref>
        </x14:dataValidation>
        <x14:dataValidation type="list" allowBlank="1" showInputMessage="1" showErrorMessage="1" xr:uid="{EE58EB63-2A72-4782-933C-642E13815FDC}">
          <x14:formula1>
            <xm:f>リスト!$K$2:$K$12</xm:f>
          </x14:formula1>
          <xm:sqref>C20:C23</xm:sqref>
        </x14:dataValidation>
        <x14:dataValidation type="list" allowBlank="1" showInputMessage="1" showErrorMessage="1" xr:uid="{B9DACA50-FC66-44A9-914E-1F0CB2EAAB02}">
          <x14:formula1>
            <xm:f>リスト!$K$2:$K$13</xm:f>
          </x14:formula1>
          <xm:sqref>C4:C9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20DA5-92E0-4C2B-BAAE-E900620DDB6F}">
  <sheetPr>
    <tabColor rgb="FFFFCCFF"/>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6</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ANmIWv5wK1dvINZKeqd81gCHQiRTmISSiLimA+GJ0Rii2ksOWLpBHsiqqZO7m6FGGqIHFKoemg/H3ItONrhm0g==" saltValue="XQ3SzNpqPHYlBfQfg7dr3w=="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43143F91-0ACC-4E5D-94B2-614B8C2319AD}">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F8040832-221A-4E54-B346-1983AA2B0CFF}">
          <x14:formula1>
            <xm:f>リスト!$D$1:$H$1</xm:f>
          </x14:formula1>
          <xm:sqref>C5:E5</xm:sqref>
        </x14:dataValidation>
        <x14:dataValidation type="list" allowBlank="1" showInputMessage="1" showErrorMessage="1" xr:uid="{472822AB-41D6-4E54-8FF9-37BBF59C1F27}">
          <x14:formula1>
            <xm:f>_xlfn.XLOOKUP($C$5,リスト!$D$1:$H$1,リスト!$D$2:$H$24)</xm:f>
          </x14:formula1>
          <xm:sqref>C6:E6</xm:sqref>
        </x14:dataValidation>
        <x14:dataValidation type="list" allowBlank="1" showInputMessage="1" showErrorMessage="1" xr:uid="{D6351944-7FF3-4404-B108-BA9325385545}">
          <x14:formula1>
            <xm:f>リスト!$M$2:$M$5</xm:f>
          </x14:formula1>
          <xm:sqref>C9:E9</xm:sqref>
        </x14:dataValidation>
        <x14:dataValidation type="list" allowBlank="1" showInputMessage="1" showErrorMessage="1" xr:uid="{FAA4015C-4AB7-4DE0-BCA9-5BEC20F50FD7}">
          <x14:formula1>
            <xm:f>リスト!$O$2:$O$3</xm:f>
          </x14:formula1>
          <xm:sqref>C10:E10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963C8-C150-4928-A693-1685EAD5865F}">
  <sheetPr>
    <tabColor rgb="FFFFCCFF"/>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6</v>
      </c>
      <c r="C1" s="90" t="s">
        <v>164</v>
      </c>
      <c r="D1" s="91">
        <f>基本情報6!$C$3</f>
        <v>0</v>
      </c>
      <c r="E1" s="90" t="s">
        <v>165</v>
      </c>
      <c r="F1" s="91">
        <f>基本情報6!$C$10</f>
        <v>0</v>
      </c>
      <c r="G1" s="90" t="s">
        <v>166</v>
      </c>
      <c r="H1" s="92">
        <f>IF(F1="介護テクノロジーの導入支援",SUM(7500000,F11),10000000)</f>
        <v>10000000</v>
      </c>
      <c r="I1" s="90" t="s">
        <v>167</v>
      </c>
      <c r="J1" s="93">
        <f>ROUNDUP(基本情報6!C8/2,0)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218</v>
      </c>
      <c r="B4" s="29"/>
      <c r="C4" s="30"/>
      <c r="D4" s="31"/>
      <c r="E4" s="107">
        <f>ROUNDDOWN(D4*3/4,-3)</f>
        <v>0</v>
      </c>
      <c r="F4" s="107" t="str">
        <f>IF($C4="","",VLOOKUP($C4,リスト!$K$2:$L$13,2,0))</f>
        <v/>
      </c>
      <c r="G4" s="107">
        <f>IF(F4&gt;E4,E4,F4)</f>
        <v>0</v>
      </c>
      <c r="H4" s="32"/>
      <c r="I4" s="110">
        <f>G4*H4</f>
        <v>0</v>
      </c>
      <c r="J4" s="33"/>
    </row>
    <row r="5" spans="1:10" ht="42.6" customHeight="1" x14ac:dyDescent="0.45">
      <c r="A5" s="104" t="s">
        <v>219</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220</v>
      </c>
      <c r="B6" s="29"/>
      <c r="C6" s="30"/>
      <c r="D6" s="31"/>
      <c r="E6" s="107">
        <f t="shared" si="0"/>
        <v>0</v>
      </c>
      <c r="F6" s="107" t="str">
        <f>IF($C6="","",VLOOKUP($C6,リスト!$K$2:$L$13,2,0))</f>
        <v/>
      </c>
      <c r="G6" s="107">
        <f t="shared" si="1"/>
        <v>0</v>
      </c>
      <c r="H6" s="32"/>
      <c r="I6" s="110">
        <f t="shared" si="2"/>
        <v>0</v>
      </c>
      <c r="J6" s="33"/>
    </row>
    <row r="7" spans="1:10" ht="42.6" customHeight="1" x14ac:dyDescent="0.45">
      <c r="A7" s="104" t="s">
        <v>221</v>
      </c>
      <c r="B7" s="29"/>
      <c r="C7" s="30"/>
      <c r="D7" s="31"/>
      <c r="E7" s="107">
        <f t="shared" si="0"/>
        <v>0</v>
      </c>
      <c r="F7" s="107" t="str">
        <f>IF($C7="","",VLOOKUP($C7,リスト!$K$2:$L$13,2,0))</f>
        <v/>
      </c>
      <c r="G7" s="107">
        <f t="shared" si="1"/>
        <v>0</v>
      </c>
      <c r="H7" s="32"/>
      <c r="I7" s="110">
        <f t="shared" si="2"/>
        <v>0</v>
      </c>
      <c r="J7" s="33"/>
    </row>
    <row r="8" spans="1:10" ht="42.6" customHeight="1" x14ac:dyDescent="0.45">
      <c r="A8" s="105" t="s">
        <v>222</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223</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224</v>
      </c>
      <c r="B11" s="42"/>
      <c r="C11" s="43"/>
      <c r="D11" s="44"/>
      <c r="E11" s="114">
        <f t="shared" si="0"/>
        <v>0</v>
      </c>
      <c r="F11" s="114" t="str">
        <f>IF($C11="","",IF($C11="介護業務支援（介護ソフト・ライセンスあり）",VLOOKUP(基本情報6!$C$9,リスト!$M$2:$N$5,2),2500000))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IF(基本情報6!C18="はい",50000,0)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218</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219</v>
      </c>
      <c r="B20" s="63"/>
      <c r="C20" s="64"/>
      <c r="D20" s="65"/>
      <c r="E20" s="66"/>
      <c r="F20" s="203"/>
      <c r="G20" s="208"/>
      <c r="H20" s="209"/>
      <c r="I20" s="209"/>
      <c r="J20" s="210"/>
    </row>
    <row r="21" spans="1:10" ht="46.8" customHeight="1" x14ac:dyDescent="0.45">
      <c r="A21" s="134" t="s">
        <v>220</v>
      </c>
      <c r="B21" s="67"/>
      <c r="C21" s="68"/>
      <c r="D21" s="69"/>
      <c r="E21" s="70"/>
      <c r="F21" s="203"/>
      <c r="G21" s="211"/>
      <c r="H21" s="212"/>
      <c r="I21" s="212"/>
      <c r="J21" s="213"/>
    </row>
    <row r="22" spans="1:10" ht="46.8" customHeight="1" x14ac:dyDescent="0.45">
      <c r="A22" s="134" t="s">
        <v>221</v>
      </c>
      <c r="B22" s="67"/>
      <c r="C22" s="68"/>
      <c r="D22" s="69"/>
      <c r="E22" s="70"/>
      <c r="F22" s="203"/>
      <c r="G22" s="211"/>
      <c r="H22" s="212"/>
      <c r="I22" s="212"/>
      <c r="J22" s="213"/>
    </row>
    <row r="23" spans="1:10" ht="46.8" customHeight="1" thickBot="1" x14ac:dyDescent="0.5">
      <c r="A23" s="135" t="s">
        <v>222</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223</v>
      </c>
      <c r="B25" s="76"/>
      <c r="C25" s="77" t="s">
        <v>115</v>
      </c>
      <c r="D25" s="78"/>
      <c r="E25" s="79"/>
      <c r="F25" s="202"/>
      <c r="G25" s="139" t="s">
        <v>183</v>
      </c>
    </row>
    <row r="26" spans="1:10" ht="46.8" customHeight="1" thickBot="1" x14ac:dyDescent="0.5">
      <c r="A26" s="137" t="s">
        <v>224</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225</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l4D+Rs12pGasFkcijoTG/xxFCm+a0slGQdhAoG0aaq3DbwwW7OFptFlVusllAZoaK2RB88Ck0E5Jwe6d9r38nw==" saltValue="BxnRwbZyVO7O+HfqLIjx5A=="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3DA69EA-B3A3-43D0-8FB3-301C2FA2C77C}">
          <x14:formula1>
            <xm:f>リスト!$K$2:$K$12</xm:f>
          </x14:formula1>
          <xm:sqref>C20:C23</xm:sqref>
        </x14:dataValidation>
        <x14:dataValidation type="list" allowBlank="1" showInputMessage="1" showErrorMessage="1" xr:uid="{5BC5520D-6005-40DD-A719-A0FAC5A1D0B8}">
          <x14:formula1>
            <xm:f>リスト!$K$14:$K$15</xm:f>
          </x14:formula1>
          <xm:sqref>C11</xm:sqref>
        </x14:dataValidation>
        <x14:dataValidation type="list" allowBlank="1" showInputMessage="1" showErrorMessage="1" xr:uid="{7DD07B79-62BB-46BF-8AF9-E38E4DF4B86B}">
          <x14:formula1>
            <xm:f>リスト!$K$2:$K$13</xm:f>
          </x14:formula1>
          <xm:sqref>C4:C9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3D01D-B76F-44AA-93BB-E619A9684776}">
  <sheetPr>
    <tabColor rgb="FFCCCCFF"/>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7</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ivlwEVKpZrejdXHJv35FwSHN6LF7cBqK3m1N+FXpUYoHsnpzvD8BjLObPxISm4dz2o1altSPmJW8NHyHFqOudw==" saltValue="C8BpmDSSBKNujFtd2xhETg=="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93BC25C1-9A22-4DF9-B38D-691639F83160}">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93D4191-9BB9-4B93-A56B-57AF0ED6F74B}">
          <x14:formula1>
            <xm:f>リスト!$D$1:$H$1</xm:f>
          </x14:formula1>
          <xm:sqref>C5:E5</xm:sqref>
        </x14:dataValidation>
        <x14:dataValidation type="list" allowBlank="1" showInputMessage="1" showErrorMessage="1" xr:uid="{0101A9E7-A1A6-4F93-B860-E1BF124AF906}">
          <x14:formula1>
            <xm:f>_xlfn.XLOOKUP($C$5,リスト!$D$1:$H$1,リスト!$D$2:$H$24)</xm:f>
          </x14:formula1>
          <xm:sqref>C6:E6</xm:sqref>
        </x14:dataValidation>
        <x14:dataValidation type="list" allowBlank="1" showInputMessage="1" showErrorMessage="1" xr:uid="{B0C61485-41AD-4337-AAB7-B153E22FE9B9}">
          <x14:formula1>
            <xm:f>リスト!$M$2:$M$5</xm:f>
          </x14:formula1>
          <xm:sqref>C9:E9</xm:sqref>
        </x14:dataValidation>
        <x14:dataValidation type="list" allowBlank="1" showInputMessage="1" showErrorMessage="1" xr:uid="{A8233B52-62CC-4491-B17B-F00449D9C7A1}">
          <x14:formula1>
            <xm:f>リスト!$O$2:$O$3</xm:f>
          </x14:formula1>
          <xm:sqref>C10:E10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64AE8-2C2E-4267-8126-844CEEA8731D}">
  <sheetPr>
    <tabColor rgb="FFCCCCFF"/>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7</v>
      </c>
      <c r="C1" s="90" t="s">
        <v>164</v>
      </c>
      <c r="D1" s="91">
        <f>基本情報7!$C$3</f>
        <v>0</v>
      </c>
      <c r="E1" s="90" t="s">
        <v>165</v>
      </c>
      <c r="F1" s="91">
        <f>基本情報7!$C$10</f>
        <v>0</v>
      </c>
      <c r="G1" s="90" t="s">
        <v>166</v>
      </c>
      <c r="H1" s="92">
        <f>IF(F1="介護テクノロジーの導入支援",SUM(7500000,F11),10000000)</f>
        <v>10000000</v>
      </c>
      <c r="I1" s="90" t="s">
        <v>167</v>
      </c>
      <c r="J1" s="93">
        <f>ROUNDUP(基本情報7!C8/2,0)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226</v>
      </c>
      <c r="B4" s="29"/>
      <c r="C4" s="30"/>
      <c r="D4" s="31"/>
      <c r="E4" s="107">
        <f>ROUNDDOWN(D4*3/4,-3)</f>
        <v>0</v>
      </c>
      <c r="F4" s="107" t="str">
        <f>IF($C4="","",VLOOKUP($C4,リスト!$K$2:$L$13,2,0))</f>
        <v/>
      </c>
      <c r="G4" s="107">
        <f>IF(F4&gt;E4,E4,F4)</f>
        <v>0</v>
      </c>
      <c r="H4" s="32"/>
      <c r="I4" s="110">
        <f>G4*H4</f>
        <v>0</v>
      </c>
      <c r="J4" s="33"/>
    </row>
    <row r="5" spans="1:10" ht="42.6" customHeight="1" x14ac:dyDescent="0.45">
      <c r="A5" s="104" t="s">
        <v>227</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228</v>
      </c>
      <c r="B6" s="29"/>
      <c r="C6" s="30"/>
      <c r="D6" s="31"/>
      <c r="E6" s="107">
        <f t="shared" si="0"/>
        <v>0</v>
      </c>
      <c r="F6" s="107" t="str">
        <f>IF($C6="","",VLOOKUP($C6,リスト!$K$2:$L$13,2,0))</f>
        <v/>
      </c>
      <c r="G6" s="107">
        <f t="shared" si="1"/>
        <v>0</v>
      </c>
      <c r="H6" s="32"/>
      <c r="I6" s="110">
        <f t="shared" si="2"/>
        <v>0</v>
      </c>
      <c r="J6" s="33"/>
    </row>
    <row r="7" spans="1:10" ht="42.6" customHeight="1" x14ac:dyDescent="0.45">
      <c r="A7" s="104" t="s">
        <v>229</v>
      </c>
      <c r="B7" s="29"/>
      <c r="C7" s="30"/>
      <c r="D7" s="31"/>
      <c r="E7" s="107">
        <f t="shared" si="0"/>
        <v>0</v>
      </c>
      <c r="F7" s="107" t="str">
        <f>IF($C7="","",VLOOKUP($C7,リスト!$K$2:$L$13,2,0))</f>
        <v/>
      </c>
      <c r="G7" s="107">
        <f t="shared" si="1"/>
        <v>0</v>
      </c>
      <c r="H7" s="32"/>
      <c r="I7" s="110">
        <f t="shared" si="2"/>
        <v>0</v>
      </c>
      <c r="J7" s="33"/>
    </row>
    <row r="8" spans="1:10" ht="42.6" customHeight="1" x14ac:dyDescent="0.45">
      <c r="A8" s="105" t="s">
        <v>230</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231</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232</v>
      </c>
      <c r="B11" s="42"/>
      <c r="C11" s="43"/>
      <c r="D11" s="44"/>
      <c r="E11" s="114">
        <f t="shared" si="0"/>
        <v>0</v>
      </c>
      <c r="F11" s="114" t="str">
        <f>IF($C11="","",IF($C11="介護業務支援（介護ソフト・ライセンスあり）",VLOOKUP(基本情報7!$C$9,リスト!$M$2:$N$5,2),2500000))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IF(基本情報7!C18="はい",50000,0)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226</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227</v>
      </c>
      <c r="B20" s="63"/>
      <c r="C20" s="64"/>
      <c r="D20" s="65"/>
      <c r="E20" s="66"/>
      <c r="F20" s="203"/>
      <c r="G20" s="208"/>
      <c r="H20" s="209"/>
      <c r="I20" s="209"/>
      <c r="J20" s="210"/>
    </row>
    <row r="21" spans="1:10" ht="46.8" customHeight="1" x14ac:dyDescent="0.45">
      <c r="A21" s="134" t="s">
        <v>228</v>
      </c>
      <c r="B21" s="67"/>
      <c r="C21" s="68"/>
      <c r="D21" s="69"/>
      <c r="E21" s="70"/>
      <c r="F21" s="203"/>
      <c r="G21" s="211"/>
      <c r="H21" s="212"/>
      <c r="I21" s="212"/>
      <c r="J21" s="213"/>
    </row>
    <row r="22" spans="1:10" ht="46.8" customHeight="1" x14ac:dyDescent="0.45">
      <c r="A22" s="134" t="s">
        <v>229</v>
      </c>
      <c r="B22" s="67"/>
      <c r="C22" s="68"/>
      <c r="D22" s="69"/>
      <c r="E22" s="70"/>
      <c r="F22" s="203"/>
      <c r="G22" s="211"/>
      <c r="H22" s="212"/>
      <c r="I22" s="212"/>
      <c r="J22" s="213"/>
    </row>
    <row r="23" spans="1:10" ht="46.8" customHeight="1" thickBot="1" x14ac:dyDescent="0.5">
      <c r="A23" s="135" t="s">
        <v>230</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231</v>
      </c>
      <c r="B25" s="76"/>
      <c r="C25" s="77" t="s">
        <v>115</v>
      </c>
      <c r="D25" s="78"/>
      <c r="E25" s="79"/>
      <c r="F25" s="202"/>
      <c r="G25" s="139" t="s">
        <v>183</v>
      </c>
    </row>
    <row r="26" spans="1:10" ht="46.8" customHeight="1" thickBot="1" x14ac:dyDescent="0.5">
      <c r="A26" s="137" t="s">
        <v>232</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233</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hAqjwMXGVYXryZm+rbcX8hhMbNPF6OHNhCxxqrKSepPeX+umJUb2Yu2FB8xtp/fb/GgspXaGDvepZOFryDQN7w==" saltValue="MoVrm01PQU3p89jLDneRQA=="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0489D2F-2626-44E3-9749-12772449A132}">
          <x14:formula1>
            <xm:f>リスト!$K$2:$K$12</xm:f>
          </x14:formula1>
          <xm:sqref>C20:C23</xm:sqref>
        </x14:dataValidation>
        <x14:dataValidation type="list" allowBlank="1" showInputMessage="1" showErrorMessage="1" xr:uid="{17E0C0E4-D50D-450B-8B06-BF673A7E200B}">
          <x14:formula1>
            <xm:f>リスト!$K$14:$K$15</xm:f>
          </x14:formula1>
          <xm:sqref>C11</xm:sqref>
        </x14:dataValidation>
        <x14:dataValidation type="list" allowBlank="1" showInputMessage="1" showErrorMessage="1" xr:uid="{2505591A-C299-478D-989E-A01C000B3D33}">
          <x14:formula1>
            <xm:f>リスト!$K$2:$K$13</xm:f>
          </x14:formula1>
          <xm:sqref>C4:C9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F2889-33B5-45EB-BD96-D92DD3E98309}">
  <sheetPr>
    <tabColor rgb="FFCCECFF"/>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8</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bUtBPvOy8N2rgDEzl6K809P/Jhd9c4UfRwa8AmhSjqnDefl9hSl7B6H5i1nfNICtuS1HEeoiIlAizf6zzTPCOw==" saltValue="C6gxbAu2gArZvdcXkC1V9Q=="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C757E5A6-F211-4094-9A03-30437E81ADE0}">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C16DD143-8E79-4B11-9051-5B234524330A}">
          <x14:formula1>
            <xm:f>リスト!$O$2:$O$3</xm:f>
          </x14:formula1>
          <xm:sqref>C10:E10</xm:sqref>
        </x14:dataValidation>
        <x14:dataValidation type="list" allowBlank="1" showInputMessage="1" showErrorMessage="1" xr:uid="{D87873AD-6BCB-4B1C-8879-6D1421D4246C}">
          <x14:formula1>
            <xm:f>リスト!$M$2:$M$5</xm:f>
          </x14:formula1>
          <xm:sqref>C9:E9</xm:sqref>
        </x14:dataValidation>
        <x14:dataValidation type="list" allowBlank="1" showInputMessage="1" showErrorMessage="1" xr:uid="{EEFDA25B-132C-4821-96F2-E888089219B3}">
          <x14:formula1>
            <xm:f>_xlfn.XLOOKUP($C$5,リスト!$D$1:$H$1,リスト!$D$2:$H$24)</xm:f>
          </x14:formula1>
          <xm:sqref>C6:E6</xm:sqref>
        </x14:dataValidation>
        <x14:dataValidation type="list" allowBlank="1" showInputMessage="1" showErrorMessage="1" xr:uid="{DE550B94-11D3-4977-B11A-3B065F515F88}">
          <x14:formula1>
            <xm:f>リスト!$D$1:$H$1</xm:f>
          </x14:formula1>
          <xm:sqref>C5:E5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3DC2-CC45-45B1-9FB6-EC8BC8F5D97B}">
  <sheetPr>
    <tabColor rgb="FFCCECFF"/>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8</v>
      </c>
      <c r="C1" s="90" t="s">
        <v>164</v>
      </c>
      <c r="D1" s="91">
        <f>基本情報8!$C$3</f>
        <v>0</v>
      </c>
      <c r="E1" s="90" t="s">
        <v>165</v>
      </c>
      <c r="F1" s="91">
        <f>基本情報8!$C$10</f>
        <v>0</v>
      </c>
      <c r="G1" s="90" t="s">
        <v>166</v>
      </c>
      <c r="H1" s="92">
        <f>IF(F1="介護テクノロジーの導入支援",SUM(7500000,F11),10000000)</f>
        <v>10000000</v>
      </c>
      <c r="I1" s="90" t="s">
        <v>167</v>
      </c>
      <c r="J1" s="93">
        <f>ROUNDUP(基本情報8!C8/2,0)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234</v>
      </c>
      <c r="B4" s="29"/>
      <c r="C4" s="30"/>
      <c r="D4" s="31"/>
      <c r="E4" s="107">
        <f>ROUNDDOWN(D4*3/4,-3)</f>
        <v>0</v>
      </c>
      <c r="F4" s="107" t="str">
        <f>IF($C4="","",VLOOKUP($C4,リスト!$K$2:$L$13,2,0))</f>
        <v/>
      </c>
      <c r="G4" s="107">
        <f>IF(F4&gt;E4,E4,F4)</f>
        <v>0</v>
      </c>
      <c r="H4" s="32"/>
      <c r="I4" s="110">
        <f>G4*H4</f>
        <v>0</v>
      </c>
      <c r="J4" s="33"/>
    </row>
    <row r="5" spans="1:10" ht="42.6" customHeight="1" x14ac:dyDescent="0.45">
      <c r="A5" s="104" t="s">
        <v>235</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236</v>
      </c>
      <c r="B6" s="29"/>
      <c r="C6" s="30"/>
      <c r="D6" s="31"/>
      <c r="E6" s="107">
        <f t="shared" si="0"/>
        <v>0</v>
      </c>
      <c r="F6" s="107" t="str">
        <f>IF($C6="","",VLOOKUP($C6,リスト!$K$2:$L$13,2,0))</f>
        <v/>
      </c>
      <c r="G6" s="107">
        <f t="shared" si="1"/>
        <v>0</v>
      </c>
      <c r="H6" s="32"/>
      <c r="I6" s="110">
        <f t="shared" si="2"/>
        <v>0</v>
      </c>
      <c r="J6" s="33"/>
    </row>
    <row r="7" spans="1:10" ht="42.6" customHeight="1" x14ac:dyDescent="0.45">
      <c r="A7" s="104" t="s">
        <v>237</v>
      </c>
      <c r="B7" s="29"/>
      <c r="C7" s="30"/>
      <c r="D7" s="31"/>
      <c r="E7" s="107">
        <f t="shared" si="0"/>
        <v>0</v>
      </c>
      <c r="F7" s="107" t="str">
        <f>IF($C7="","",VLOOKUP($C7,リスト!$K$2:$L$13,2,0))</f>
        <v/>
      </c>
      <c r="G7" s="107">
        <f t="shared" si="1"/>
        <v>0</v>
      </c>
      <c r="H7" s="32"/>
      <c r="I7" s="110">
        <f t="shared" si="2"/>
        <v>0</v>
      </c>
      <c r="J7" s="33"/>
    </row>
    <row r="8" spans="1:10" ht="42.6" customHeight="1" x14ac:dyDescent="0.45">
      <c r="A8" s="105" t="s">
        <v>238</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239</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240</v>
      </c>
      <c r="B11" s="42"/>
      <c r="C11" s="43"/>
      <c r="D11" s="44"/>
      <c r="E11" s="114">
        <f t="shared" si="0"/>
        <v>0</v>
      </c>
      <c r="F11" s="114" t="str">
        <f>IF($C11="","",IF($C11="介護業務支援（介護ソフト・ライセンスあり）",VLOOKUP(基本情報8!$C$9,リスト!$M$2:$N$5,2),2500000))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IF(基本情報8!C18="はい",50000,0)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234</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235</v>
      </c>
      <c r="B20" s="63"/>
      <c r="C20" s="64"/>
      <c r="D20" s="65"/>
      <c r="E20" s="66"/>
      <c r="F20" s="203"/>
      <c r="G20" s="208"/>
      <c r="H20" s="209"/>
      <c r="I20" s="209"/>
      <c r="J20" s="210"/>
    </row>
    <row r="21" spans="1:10" ht="46.8" customHeight="1" x14ac:dyDescent="0.45">
      <c r="A21" s="134" t="s">
        <v>236</v>
      </c>
      <c r="B21" s="67"/>
      <c r="C21" s="68"/>
      <c r="D21" s="69"/>
      <c r="E21" s="70"/>
      <c r="F21" s="203"/>
      <c r="G21" s="211"/>
      <c r="H21" s="212"/>
      <c r="I21" s="212"/>
      <c r="J21" s="213"/>
    </row>
    <row r="22" spans="1:10" ht="46.8" customHeight="1" x14ac:dyDescent="0.45">
      <c r="A22" s="134" t="s">
        <v>237</v>
      </c>
      <c r="B22" s="67"/>
      <c r="C22" s="68"/>
      <c r="D22" s="69"/>
      <c r="E22" s="70"/>
      <c r="F22" s="203"/>
      <c r="G22" s="211"/>
      <c r="H22" s="212"/>
      <c r="I22" s="212"/>
      <c r="J22" s="213"/>
    </row>
    <row r="23" spans="1:10" ht="46.8" customHeight="1" thickBot="1" x14ac:dyDescent="0.5">
      <c r="A23" s="135" t="s">
        <v>238</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239</v>
      </c>
      <c r="B25" s="76"/>
      <c r="C25" s="77" t="s">
        <v>115</v>
      </c>
      <c r="D25" s="78"/>
      <c r="E25" s="79"/>
      <c r="F25" s="202"/>
      <c r="G25" s="139" t="s">
        <v>183</v>
      </c>
    </row>
    <row r="26" spans="1:10" ht="46.8" customHeight="1" thickBot="1" x14ac:dyDescent="0.5">
      <c r="A26" s="137" t="s">
        <v>240</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241</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oHNFqdEAXPogw2ZQGAMKm3EOIBfM+0k6o0wsb/SOF3/FJLbxajadDRXqnmq277fiXRLX7lCJ7lOxnZsX1vbhUg==" saltValue="TAPAIyqOWg4Y5ahguKi8uw=="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400A21C-781F-4939-BD0E-59B7CF4CA75A}">
          <x14:formula1>
            <xm:f>リスト!$K$14:$K$15</xm:f>
          </x14:formula1>
          <xm:sqref>C11</xm:sqref>
        </x14:dataValidation>
        <x14:dataValidation type="list" allowBlank="1" showInputMessage="1" showErrorMessage="1" xr:uid="{E91A2DB5-A4C3-48F3-9F80-00C376820958}">
          <x14:formula1>
            <xm:f>リスト!$K$2:$K$12</xm:f>
          </x14:formula1>
          <xm:sqref>C20:C23</xm:sqref>
        </x14:dataValidation>
        <x14:dataValidation type="list" allowBlank="1" showInputMessage="1" showErrorMessage="1" xr:uid="{22C4CAF6-A179-42E7-AA61-40D87C4072EA}">
          <x14:formula1>
            <xm:f>リスト!$K$2:$K$13</xm:f>
          </x14:formula1>
          <xm:sqref>C4:C9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1F202-0812-4002-B9A3-85456E46E7F3}">
  <sheetPr>
    <tabColor rgb="FF99CCFF"/>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9</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fLdpp2gD3NCrwvDr7T7akXp/RsjWFavw/QYyrf3UZKS2wffoqRjQfAfYrd34pBnLLVO64OSfuU48NR4+p679Pg==" saltValue="sPPICCS7ZigUo+pBbbfJ7Q=="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D10C165E-2BDF-45AE-B6BE-EB25262B8B48}">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9B9A2CE8-A079-4E1A-8285-92B83250B942}">
          <x14:formula1>
            <xm:f>リスト!$O$2:$O$3</xm:f>
          </x14:formula1>
          <xm:sqref>C10:E10</xm:sqref>
        </x14:dataValidation>
        <x14:dataValidation type="list" allowBlank="1" showInputMessage="1" showErrorMessage="1" xr:uid="{2BAF4993-A6C2-4013-8093-98AB72ACCC92}">
          <x14:formula1>
            <xm:f>リスト!$M$2:$M$5</xm:f>
          </x14:formula1>
          <xm:sqref>C9:E9</xm:sqref>
        </x14:dataValidation>
        <x14:dataValidation type="list" allowBlank="1" showInputMessage="1" showErrorMessage="1" xr:uid="{D1A8C2C5-3185-47C5-A18E-4388EB58F02C}">
          <x14:formula1>
            <xm:f>_xlfn.XLOOKUP($C$5,リスト!$D$1:$H$1,リスト!$D$2:$H$24)</xm:f>
          </x14:formula1>
          <xm:sqref>C6:E6</xm:sqref>
        </x14:dataValidation>
        <x14:dataValidation type="list" allowBlank="1" showInputMessage="1" showErrorMessage="1" xr:uid="{591DE80E-4554-47C1-BC4F-493619A2BCEA}">
          <x14:formula1>
            <xm:f>リスト!$D$1:$H$1</xm:f>
          </x14:formula1>
          <xm:sqref>C5:E5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7910D-BFB3-4E6D-A47D-57BE5ED6986B}">
  <sheetPr>
    <tabColor rgb="FF99CCFF"/>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9</v>
      </c>
      <c r="C1" s="90" t="s">
        <v>164</v>
      </c>
      <c r="D1" s="91">
        <f>基本情報9!$C$3</f>
        <v>0</v>
      </c>
      <c r="E1" s="90" t="s">
        <v>165</v>
      </c>
      <c r="F1" s="91">
        <f>基本情報9!$C$10</f>
        <v>0</v>
      </c>
      <c r="G1" s="90" t="s">
        <v>166</v>
      </c>
      <c r="H1" s="92">
        <f>IF(F1="介護テクノロジーの導入支援",SUM(7500000,F11),10000000)</f>
        <v>10000000</v>
      </c>
      <c r="I1" s="90" t="s">
        <v>167</v>
      </c>
      <c r="J1" s="93">
        <f>ROUNDUP(基本情報9!C8/2,0)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242</v>
      </c>
      <c r="B4" s="29"/>
      <c r="C4" s="30"/>
      <c r="D4" s="31"/>
      <c r="E4" s="107">
        <f>ROUNDDOWN(D4*3/4,-3)</f>
        <v>0</v>
      </c>
      <c r="F4" s="107" t="str">
        <f>IF($C4="","",VLOOKUP($C4,リスト!$K$2:$L$13,2,0))</f>
        <v/>
      </c>
      <c r="G4" s="107">
        <f>IF(F4&gt;E4,E4,F4)</f>
        <v>0</v>
      </c>
      <c r="H4" s="32"/>
      <c r="I4" s="110">
        <f>G4*H4</f>
        <v>0</v>
      </c>
      <c r="J4" s="33"/>
    </row>
    <row r="5" spans="1:10" ht="42.6" customHeight="1" x14ac:dyDescent="0.45">
      <c r="A5" s="104" t="s">
        <v>243</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244</v>
      </c>
      <c r="B6" s="29"/>
      <c r="C6" s="30"/>
      <c r="D6" s="31"/>
      <c r="E6" s="107">
        <f t="shared" si="0"/>
        <v>0</v>
      </c>
      <c r="F6" s="107" t="str">
        <f>IF($C6="","",VLOOKUP($C6,リスト!$K$2:$L$13,2,0))</f>
        <v/>
      </c>
      <c r="G6" s="107">
        <f t="shared" si="1"/>
        <v>0</v>
      </c>
      <c r="H6" s="32"/>
      <c r="I6" s="110">
        <f t="shared" si="2"/>
        <v>0</v>
      </c>
      <c r="J6" s="33"/>
    </row>
    <row r="7" spans="1:10" ht="42.6" customHeight="1" x14ac:dyDescent="0.45">
      <c r="A7" s="104" t="s">
        <v>245</v>
      </c>
      <c r="B7" s="29"/>
      <c r="C7" s="30"/>
      <c r="D7" s="31"/>
      <c r="E7" s="107">
        <f t="shared" si="0"/>
        <v>0</v>
      </c>
      <c r="F7" s="107" t="str">
        <f>IF($C7="","",VLOOKUP($C7,リスト!$K$2:$L$13,2,0))</f>
        <v/>
      </c>
      <c r="G7" s="107">
        <f t="shared" si="1"/>
        <v>0</v>
      </c>
      <c r="H7" s="32"/>
      <c r="I7" s="110">
        <f t="shared" si="2"/>
        <v>0</v>
      </c>
      <c r="J7" s="33"/>
    </row>
    <row r="8" spans="1:10" ht="42.6" customHeight="1" x14ac:dyDescent="0.45">
      <c r="A8" s="105" t="s">
        <v>246</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247</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248</v>
      </c>
      <c r="B11" s="42"/>
      <c r="C11" s="43"/>
      <c r="D11" s="44"/>
      <c r="E11" s="114">
        <f t="shared" si="0"/>
        <v>0</v>
      </c>
      <c r="F11" s="114" t="str">
        <f>IF($C11="","",IF($C11="介護業務支援（介護ソフト・ライセンスあり）",VLOOKUP(基本情報9!$C$9,リスト!$M$2:$N$5,2),2500000))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IF(基本情報9!C18="はい",50000,0)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242</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243</v>
      </c>
      <c r="B20" s="63"/>
      <c r="C20" s="64"/>
      <c r="D20" s="65"/>
      <c r="E20" s="66"/>
      <c r="F20" s="203"/>
      <c r="G20" s="208"/>
      <c r="H20" s="209"/>
      <c r="I20" s="209"/>
      <c r="J20" s="210"/>
    </row>
    <row r="21" spans="1:10" ht="46.8" customHeight="1" x14ac:dyDescent="0.45">
      <c r="A21" s="134" t="s">
        <v>244</v>
      </c>
      <c r="B21" s="67"/>
      <c r="C21" s="68"/>
      <c r="D21" s="69"/>
      <c r="E21" s="70"/>
      <c r="F21" s="203"/>
      <c r="G21" s="211"/>
      <c r="H21" s="212"/>
      <c r="I21" s="212"/>
      <c r="J21" s="213"/>
    </row>
    <row r="22" spans="1:10" ht="46.8" customHeight="1" x14ac:dyDescent="0.45">
      <c r="A22" s="134" t="s">
        <v>245</v>
      </c>
      <c r="B22" s="67"/>
      <c r="C22" s="68"/>
      <c r="D22" s="69"/>
      <c r="E22" s="70"/>
      <c r="F22" s="203"/>
      <c r="G22" s="211"/>
      <c r="H22" s="212"/>
      <c r="I22" s="212"/>
      <c r="J22" s="213"/>
    </row>
    <row r="23" spans="1:10" ht="46.8" customHeight="1" thickBot="1" x14ac:dyDescent="0.5">
      <c r="A23" s="135" t="s">
        <v>246</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247</v>
      </c>
      <c r="B25" s="76"/>
      <c r="C25" s="77" t="s">
        <v>115</v>
      </c>
      <c r="D25" s="78"/>
      <c r="E25" s="79"/>
      <c r="F25" s="202"/>
      <c r="G25" s="139" t="s">
        <v>183</v>
      </c>
    </row>
    <row r="26" spans="1:10" ht="46.8" customHeight="1" thickBot="1" x14ac:dyDescent="0.5">
      <c r="A26" s="137" t="s">
        <v>248</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249</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hwasAMaObE8iu0KvTUtOGd58ldYOjH8jW6l3tsu8WiF743S+UX+uZKQHEwJU0730JOYkKyLhC3hNuiRehXyNzA==" saltValue="pvkKbgcNzhewWDq6z0AxXQ=="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51340C5-CB79-4E23-A45B-242E7E108CD0}">
          <x14:formula1>
            <xm:f>リスト!$K$14:$K$15</xm:f>
          </x14:formula1>
          <xm:sqref>C11</xm:sqref>
        </x14:dataValidation>
        <x14:dataValidation type="list" allowBlank="1" showInputMessage="1" showErrorMessage="1" xr:uid="{835E7289-6F85-4CC0-85D6-AD74D2B20573}">
          <x14:formula1>
            <xm:f>リスト!$K$2:$K$12</xm:f>
          </x14:formula1>
          <xm:sqref>C20:C23</xm:sqref>
        </x14:dataValidation>
        <x14:dataValidation type="list" allowBlank="1" showInputMessage="1" showErrorMessage="1" xr:uid="{F55E0A55-D021-46E6-9F90-976CD8A411FD}">
          <x14:formula1>
            <xm:f>リスト!$K$2:$K$13</xm:f>
          </x14:formula1>
          <xm:sqref>C4:C9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38BCA-966E-43A7-AD79-BC63FBCCAD1F}">
  <sheetPr>
    <tabColor rgb="FF66FF99"/>
  </sheetPr>
  <dimension ref="A1:F35"/>
  <sheetViews>
    <sheetView view="pageBreakPreview" topLeftCell="A3"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6" ht="25.2" customHeight="1" thickBot="1" x14ac:dyDescent="0.5">
      <c r="A1" s="13"/>
      <c r="B1" s="13" t="s">
        <v>131</v>
      </c>
      <c r="C1" s="13">
        <v>1</v>
      </c>
      <c r="D1" s="13"/>
      <c r="E1" s="13"/>
    </row>
    <row r="2" spans="1:6" ht="20.399999999999999" customHeight="1" thickTop="1" thickBot="1" x14ac:dyDescent="0.5">
      <c r="A2" s="170" t="s">
        <v>98</v>
      </c>
      <c r="B2" s="171"/>
      <c r="C2" s="171"/>
      <c r="D2" s="171"/>
      <c r="E2" s="172"/>
    </row>
    <row r="3" spans="1:6" ht="31.8" customHeight="1" thickTop="1" x14ac:dyDescent="0.45">
      <c r="A3" s="6">
        <v>1</v>
      </c>
      <c r="B3" s="14" t="s">
        <v>9</v>
      </c>
      <c r="C3" s="173"/>
      <c r="D3" s="174"/>
      <c r="E3" s="175"/>
    </row>
    <row r="4" spans="1:6" ht="31.8" customHeight="1" x14ac:dyDescent="0.45">
      <c r="A4" s="8">
        <v>2</v>
      </c>
      <c r="B4" s="15" t="s">
        <v>10</v>
      </c>
      <c r="C4" s="163"/>
      <c r="D4" s="164"/>
      <c r="E4" s="165"/>
    </row>
    <row r="5" spans="1:6" ht="31.8" customHeight="1" x14ac:dyDescent="0.45">
      <c r="A5" s="168">
        <v>3</v>
      </c>
      <c r="B5" s="15" t="s">
        <v>79</v>
      </c>
      <c r="C5" s="163"/>
      <c r="D5" s="164"/>
      <c r="E5" s="165"/>
      <c r="F5" s="4" t="s">
        <v>263</v>
      </c>
    </row>
    <row r="6" spans="1:6" ht="31.8" customHeight="1" x14ac:dyDescent="0.45">
      <c r="A6" s="169"/>
      <c r="B6" s="15" t="s">
        <v>80</v>
      </c>
      <c r="C6" s="163"/>
      <c r="D6" s="164"/>
      <c r="E6" s="165"/>
      <c r="F6" s="4" t="s">
        <v>263</v>
      </c>
    </row>
    <row r="7" spans="1:6" ht="31.8" customHeight="1" x14ac:dyDescent="0.45">
      <c r="A7" s="16">
        <v>4</v>
      </c>
      <c r="B7" s="9" t="s">
        <v>146</v>
      </c>
      <c r="C7" s="163"/>
      <c r="D7" s="164"/>
      <c r="E7" s="165"/>
    </row>
    <row r="8" spans="1:6" ht="31.8" customHeight="1" x14ac:dyDescent="0.45">
      <c r="A8" s="8">
        <v>5</v>
      </c>
      <c r="B8" s="9" t="s">
        <v>87</v>
      </c>
      <c r="C8" s="163"/>
      <c r="D8" s="164"/>
      <c r="E8" s="165"/>
    </row>
    <row r="9" spans="1:6" ht="31.8" customHeight="1" x14ac:dyDescent="0.45">
      <c r="A9" s="17">
        <v>6</v>
      </c>
      <c r="B9" s="18" t="s">
        <v>86</v>
      </c>
      <c r="C9" s="176"/>
      <c r="D9" s="177"/>
      <c r="E9" s="178"/>
    </row>
    <row r="10" spans="1:6" ht="31.8" customHeight="1" thickBot="1" x14ac:dyDescent="0.5">
      <c r="A10" s="19">
        <v>7</v>
      </c>
      <c r="B10" s="20" t="s">
        <v>116</v>
      </c>
      <c r="C10" s="186"/>
      <c r="D10" s="187"/>
      <c r="E10" s="188"/>
    </row>
    <row r="11" spans="1:6" ht="24" customHeight="1" thickTop="1" thickBot="1" x14ac:dyDescent="0.5">
      <c r="A11" s="170" t="s">
        <v>99</v>
      </c>
      <c r="B11" s="171"/>
      <c r="C11" s="171"/>
      <c r="D11" s="171"/>
      <c r="E11" s="172"/>
    </row>
    <row r="12" spans="1:6" ht="45.6" customHeight="1" thickTop="1" x14ac:dyDescent="0.45">
      <c r="A12" s="6">
        <v>8</v>
      </c>
      <c r="B12" s="7" t="s">
        <v>159</v>
      </c>
      <c r="C12" s="192" t="s">
        <v>160</v>
      </c>
      <c r="D12" s="193"/>
      <c r="E12" s="166" t="s">
        <v>91</v>
      </c>
    </row>
    <row r="13" spans="1:6" ht="60" customHeight="1" x14ac:dyDescent="0.45">
      <c r="A13" s="8">
        <v>9</v>
      </c>
      <c r="B13" s="9" t="s">
        <v>90</v>
      </c>
      <c r="C13" s="194"/>
      <c r="D13" s="195"/>
      <c r="E13" s="167"/>
    </row>
    <row r="14" spans="1:6" ht="38.4" customHeight="1" x14ac:dyDescent="0.45">
      <c r="A14" s="8">
        <v>10</v>
      </c>
      <c r="B14" s="9" t="s">
        <v>119</v>
      </c>
      <c r="C14" s="163"/>
      <c r="D14" s="189"/>
      <c r="E14" s="21" t="s">
        <v>120</v>
      </c>
    </row>
    <row r="15" spans="1:6" ht="62.4" customHeight="1" x14ac:dyDescent="0.45">
      <c r="A15" s="8">
        <v>11</v>
      </c>
      <c r="B15" s="9" t="s">
        <v>11</v>
      </c>
      <c r="C15" s="190" t="s">
        <v>160</v>
      </c>
      <c r="D15" s="191"/>
      <c r="E15" s="21" t="str">
        <f>IF(COUNTIF(リスト!$B$1:$B$26,$C$6)&gt;0,"【設置必須】","【回答不要】")</f>
        <v>【回答不要】</v>
      </c>
    </row>
    <row r="16" spans="1:6"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boeypK8dXoQd8d6aso63kmHkP1wJfwhyEYzfXk2jl8HGMibzKou1bjy/yl8Nhuv4zxaCzIxFhc0LSSm3WdF6Cg==" saltValue="c9I6tjyb3hrSb/AuOCm5KQ==" spinCount="100000" sheet="1" objects="1" scenarios="1" formatCells="0"/>
  <mergeCells count="27">
    <mergeCell ref="C24:D24"/>
    <mergeCell ref="C19:D19"/>
    <mergeCell ref="C20:D20"/>
    <mergeCell ref="C21:D21"/>
    <mergeCell ref="C22:D22"/>
    <mergeCell ref="C23:D23"/>
    <mergeCell ref="A16:A17"/>
    <mergeCell ref="A18:A23"/>
    <mergeCell ref="B19:B23"/>
    <mergeCell ref="E19:E23"/>
    <mergeCell ref="C10:E10"/>
    <mergeCell ref="C18:D18"/>
    <mergeCell ref="C16:D16"/>
    <mergeCell ref="C15:D15"/>
    <mergeCell ref="C14:D14"/>
    <mergeCell ref="C12:D13"/>
    <mergeCell ref="C8:E8"/>
    <mergeCell ref="E12:E13"/>
    <mergeCell ref="A5:A6"/>
    <mergeCell ref="A11:E11"/>
    <mergeCell ref="A2:E2"/>
    <mergeCell ref="C3:E3"/>
    <mergeCell ref="C4:E4"/>
    <mergeCell ref="C5:E5"/>
    <mergeCell ref="C6:E6"/>
    <mergeCell ref="C9:E9"/>
    <mergeCell ref="C7:E7"/>
  </mergeCells>
  <phoneticPr fontId="1"/>
  <dataValidations count="1">
    <dataValidation type="list" allowBlank="1" showInputMessage="1" showErrorMessage="1" sqref="C18 C14:D14" xr:uid="{3B64B36F-B15A-4099-AAF9-7267822CE6EF}">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0202DF8-CBB6-43AA-A01A-ADB4616C2168}">
          <x14:formula1>
            <xm:f>リスト!$D$1:$H$1</xm:f>
          </x14:formula1>
          <xm:sqref>C5:E5</xm:sqref>
        </x14:dataValidation>
        <x14:dataValidation type="list" allowBlank="1" showInputMessage="1" showErrorMessage="1" xr:uid="{CC48B2D5-7A57-41F2-A730-586C1947DCF0}">
          <x14:formula1>
            <xm:f>_xlfn.XLOOKUP($C$5,リスト!$D$1:$H$1,リスト!$D$2:$H$24)</xm:f>
          </x14:formula1>
          <xm:sqref>C6:E6</xm:sqref>
        </x14:dataValidation>
        <x14:dataValidation type="list" allowBlank="1" showInputMessage="1" showErrorMessage="1" xr:uid="{143531A4-FAE7-43D7-B005-76F579755F77}">
          <x14:formula1>
            <xm:f>リスト!$M$2:$M$5</xm:f>
          </x14:formula1>
          <xm:sqref>C9:E9</xm:sqref>
        </x14:dataValidation>
        <x14:dataValidation type="list" allowBlank="1" showInputMessage="1" showErrorMessage="1" xr:uid="{BBDB0544-BE5A-483E-AEC9-6774DC9AF1DE}">
          <x14:formula1>
            <xm:f>リスト!$O$2:$O$3</xm:f>
          </x14:formula1>
          <xm:sqref>C10:E10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FB0BA-9374-4106-8AA0-162B63E39880}">
  <sheetPr>
    <tabColor rgb="FFCCFFFF"/>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10</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XAkNEx/hZheJdVJN57amAy2QuDiDaWiCcXAHWjUTkVbAGp3VZk7HrwAoNjavYOlXRpfqZxngbTJsAu1FT4vB3g==" saltValue="brRvlPnEZlAhzj5L3Z3B1w=="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86ADE9E4-5BCB-4A3D-9B3E-D9DF1E7BCB24}">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55B81A28-26D0-4AF4-B5E8-08098B9D7F99}">
          <x14:formula1>
            <xm:f>リスト!$D$1:$H$1</xm:f>
          </x14:formula1>
          <xm:sqref>C5:E5</xm:sqref>
        </x14:dataValidation>
        <x14:dataValidation type="list" allowBlank="1" showInputMessage="1" showErrorMessage="1" xr:uid="{41C6CEE1-8641-4EF5-A24B-D9A769C5D3DD}">
          <x14:formula1>
            <xm:f>_xlfn.XLOOKUP($C$5,リスト!$D$1:$H$1,リスト!$D$2:$H$24)</xm:f>
          </x14:formula1>
          <xm:sqref>C6:E6</xm:sqref>
        </x14:dataValidation>
        <x14:dataValidation type="list" allowBlank="1" showInputMessage="1" showErrorMessage="1" xr:uid="{BE2FA306-F663-4626-B116-E06E5A5EDA01}">
          <x14:formula1>
            <xm:f>リスト!$M$2:$M$5</xm:f>
          </x14:formula1>
          <xm:sqref>C9:E9</xm:sqref>
        </x14:dataValidation>
        <x14:dataValidation type="list" allowBlank="1" showInputMessage="1" showErrorMessage="1" xr:uid="{9E3CBB6B-1283-4397-B3E7-8898FC5F06EF}">
          <x14:formula1>
            <xm:f>リスト!$O$2:$O$3</xm:f>
          </x14:formula1>
          <xm:sqref>C10:E10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71E9F-CDBF-4389-BDD2-CAF2185E0D30}">
  <sheetPr>
    <tabColor rgb="FFCCFFFF"/>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10</v>
      </c>
      <c r="C1" s="90" t="s">
        <v>164</v>
      </c>
      <c r="D1" s="91">
        <f>基本情報10!$C$3</f>
        <v>0</v>
      </c>
      <c r="E1" s="90" t="s">
        <v>165</v>
      </c>
      <c r="F1" s="91">
        <f>基本情報10!$C$10</f>
        <v>0</v>
      </c>
      <c r="G1" s="90" t="s">
        <v>166</v>
      </c>
      <c r="H1" s="92">
        <f>IF(F1="介護テクノロジーの導入支援",SUM(7500000,F11),10000000)</f>
        <v>10000000</v>
      </c>
      <c r="I1" s="90" t="s">
        <v>167</v>
      </c>
      <c r="J1" s="93">
        <f>ROUNDUP(基本情報10!C8/2,0)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250</v>
      </c>
      <c r="B4" s="29"/>
      <c r="C4" s="30"/>
      <c r="D4" s="31"/>
      <c r="E4" s="107">
        <f>ROUNDDOWN(D4*3/4,-3)</f>
        <v>0</v>
      </c>
      <c r="F4" s="107" t="str">
        <f>IF($C4="","",VLOOKUP($C4,リスト!$K$2:$L$13,2,0))</f>
        <v/>
      </c>
      <c r="G4" s="107">
        <f>IF(F4&gt;E4,E4,F4)</f>
        <v>0</v>
      </c>
      <c r="H4" s="32"/>
      <c r="I4" s="110">
        <f>G4*H4</f>
        <v>0</v>
      </c>
      <c r="J4" s="33"/>
    </row>
    <row r="5" spans="1:10" ht="42.6" customHeight="1" x14ac:dyDescent="0.45">
      <c r="A5" s="104" t="s">
        <v>251</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252</v>
      </c>
      <c r="B6" s="29"/>
      <c r="C6" s="30"/>
      <c r="D6" s="31"/>
      <c r="E6" s="107">
        <f t="shared" si="0"/>
        <v>0</v>
      </c>
      <c r="F6" s="107" t="str">
        <f>IF($C6="","",VLOOKUP($C6,リスト!$K$2:$L$13,2,0))</f>
        <v/>
      </c>
      <c r="G6" s="107">
        <f t="shared" si="1"/>
        <v>0</v>
      </c>
      <c r="H6" s="32"/>
      <c r="I6" s="110">
        <f t="shared" si="2"/>
        <v>0</v>
      </c>
      <c r="J6" s="33"/>
    </row>
    <row r="7" spans="1:10" ht="42.6" customHeight="1" x14ac:dyDescent="0.45">
      <c r="A7" s="104" t="s">
        <v>253</v>
      </c>
      <c r="B7" s="29"/>
      <c r="C7" s="30"/>
      <c r="D7" s="31"/>
      <c r="E7" s="107">
        <f t="shared" si="0"/>
        <v>0</v>
      </c>
      <c r="F7" s="107" t="str">
        <f>IF($C7="","",VLOOKUP($C7,リスト!$K$2:$L$13,2,0))</f>
        <v/>
      </c>
      <c r="G7" s="107">
        <f t="shared" si="1"/>
        <v>0</v>
      </c>
      <c r="H7" s="32"/>
      <c r="I7" s="110">
        <f t="shared" si="2"/>
        <v>0</v>
      </c>
      <c r="J7" s="33"/>
    </row>
    <row r="8" spans="1:10" ht="42.6" customHeight="1" x14ac:dyDescent="0.45">
      <c r="A8" s="105" t="s">
        <v>254</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255</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256</v>
      </c>
      <c r="B11" s="42"/>
      <c r="C11" s="43"/>
      <c r="D11" s="44"/>
      <c r="E11" s="114">
        <f t="shared" si="0"/>
        <v>0</v>
      </c>
      <c r="F11" s="114" t="str">
        <f>IF($C11="","",IF($C11="介護業務支援（介護ソフト・ライセンスあり）",VLOOKUP(基本情報10!$C$9,リスト!$M$2:$N$5,2),2500000))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IF(基本情報10!C18="はい",50000,0)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250</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251</v>
      </c>
      <c r="B20" s="63"/>
      <c r="C20" s="64"/>
      <c r="D20" s="65"/>
      <c r="E20" s="66"/>
      <c r="F20" s="203"/>
      <c r="G20" s="208"/>
      <c r="H20" s="209"/>
      <c r="I20" s="209"/>
      <c r="J20" s="210"/>
    </row>
    <row r="21" spans="1:10" ht="46.8" customHeight="1" x14ac:dyDescent="0.45">
      <c r="A21" s="134" t="s">
        <v>252</v>
      </c>
      <c r="B21" s="67"/>
      <c r="C21" s="68"/>
      <c r="D21" s="69"/>
      <c r="E21" s="70"/>
      <c r="F21" s="203"/>
      <c r="G21" s="211"/>
      <c r="H21" s="212"/>
      <c r="I21" s="212"/>
      <c r="J21" s="213"/>
    </row>
    <row r="22" spans="1:10" ht="46.8" customHeight="1" x14ac:dyDescent="0.45">
      <c r="A22" s="134" t="s">
        <v>253</v>
      </c>
      <c r="B22" s="67"/>
      <c r="C22" s="68"/>
      <c r="D22" s="69"/>
      <c r="E22" s="70"/>
      <c r="F22" s="203"/>
      <c r="G22" s="211"/>
      <c r="H22" s="212"/>
      <c r="I22" s="212"/>
      <c r="J22" s="213"/>
    </row>
    <row r="23" spans="1:10" ht="46.8" customHeight="1" thickBot="1" x14ac:dyDescent="0.5">
      <c r="A23" s="135" t="s">
        <v>254</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255</v>
      </c>
      <c r="B25" s="76"/>
      <c r="C25" s="77" t="s">
        <v>115</v>
      </c>
      <c r="D25" s="78"/>
      <c r="E25" s="79"/>
      <c r="F25" s="202"/>
      <c r="G25" s="139" t="s">
        <v>183</v>
      </c>
    </row>
    <row r="26" spans="1:10" ht="46.8" customHeight="1" thickBot="1" x14ac:dyDescent="0.5">
      <c r="A26" s="137" t="s">
        <v>256</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257</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huW3Wf5yzpAHotxK/TEpb6Qg2dsBXUVpUVJpwIR6QcmMDhhpTvTwbvrB6qS+JNR6bukwyIZhBxO6n9HlVrradA==" saltValue="7PEcxV0PjFuJr1jxBFP/hw=="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C01F48-491A-438A-9D56-BF521F2AC38B}">
          <x14:formula1>
            <xm:f>リスト!$K$2:$K$12</xm:f>
          </x14:formula1>
          <xm:sqref>C20:C23</xm:sqref>
        </x14:dataValidation>
        <x14:dataValidation type="list" allowBlank="1" showInputMessage="1" showErrorMessage="1" xr:uid="{4B40A88E-BAD1-4880-B840-620B5B87AA58}">
          <x14:formula1>
            <xm:f>リスト!$K$14:$K$15</xm:f>
          </x14:formula1>
          <xm:sqref>C11</xm:sqref>
        </x14:dataValidation>
        <x14:dataValidation type="list" allowBlank="1" showInputMessage="1" showErrorMessage="1" xr:uid="{8D23439A-1D29-4256-B159-547AA266DD7D}">
          <x14:formula1>
            <xm:f>リスト!$K$2:$K$13</xm:f>
          </x14:formula1>
          <xm:sqref>C4:C9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4048D-D8C7-4CC6-87DE-5482DC4F4F83}">
  <dimension ref="A1:O82"/>
  <sheetViews>
    <sheetView workbookViewId="0">
      <selection activeCell="D10" sqref="D10"/>
    </sheetView>
  </sheetViews>
  <sheetFormatPr defaultRowHeight="18" x14ac:dyDescent="0.45"/>
  <cols>
    <col min="1" max="1" width="6" customWidth="1"/>
    <col min="2" max="2" width="45.5" customWidth="1"/>
    <col min="3" max="3" width="14.69921875" customWidth="1"/>
    <col min="4" max="4" width="22.19921875" bestFit="1" customWidth="1"/>
    <col min="5" max="5" width="24.09765625" bestFit="1" customWidth="1"/>
    <col min="6" max="6" width="35.8984375" bestFit="1" customWidth="1"/>
    <col min="7" max="7" width="20.796875" customWidth="1"/>
    <col min="8" max="8" width="12.3984375" bestFit="1" customWidth="1"/>
    <col min="12" max="12" width="10.3984375" style="3" bestFit="1" customWidth="1"/>
    <col min="14" max="14" width="9.3984375" style="3" bestFit="1" customWidth="1"/>
  </cols>
  <sheetData>
    <row r="1" spans="1:15" x14ac:dyDescent="0.45">
      <c r="A1" s="217" t="s">
        <v>24</v>
      </c>
      <c r="B1" s="2" t="s">
        <v>0</v>
      </c>
      <c r="C1" t="s">
        <v>261</v>
      </c>
      <c r="D1" t="s">
        <v>57</v>
      </c>
      <c r="E1" t="s">
        <v>58</v>
      </c>
      <c r="F1" t="s">
        <v>59</v>
      </c>
      <c r="G1" t="s">
        <v>60</v>
      </c>
      <c r="H1" t="s">
        <v>61</v>
      </c>
      <c r="I1" t="s">
        <v>81</v>
      </c>
      <c r="K1" t="s">
        <v>102</v>
      </c>
    </row>
    <row r="2" spans="1:15" x14ac:dyDescent="0.45">
      <c r="A2" s="217"/>
      <c r="B2" s="2" t="s">
        <v>62</v>
      </c>
      <c r="C2" t="s">
        <v>262</v>
      </c>
      <c r="D2" s="2" t="s">
        <v>64</v>
      </c>
      <c r="E2" s="2" t="s">
        <v>16</v>
      </c>
      <c r="F2" s="2" t="s">
        <v>0</v>
      </c>
      <c r="G2" t="s">
        <v>41</v>
      </c>
      <c r="H2" s="2" t="s">
        <v>40</v>
      </c>
      <c r="I2" s="2" t="s">
        <v>82</v>
      </c>
      <c r="J2" s="2" t="s">
        <v>92</v>
      </c>
      <c r="K2" s="2" t="s">
        <v>103</v>
      </c>
      <c r="L2" s="3">
        <v>1000000</v>
      </c>
      <c r="M2" s="2" t="s">
        <v>82</v>
      </c>
      <c r="N2" s="3">
        <v>1000000</v>
      </c>
      <c r="O2" s="2" t="s">
        <v>117</v>
      </c>
    </row>
    <row r="3" spans="1:15" x14ac:dyDescent="0.45">
      <c r="A3" s="217"/>
      <c r="B3" s="2" t="s">
        <v>63</v>
      </c>
      <c r="D3" s="2" t="s">
        <v>26</v>
      </c>
      <c r="E3" s="2" t="s">
        <v>17</v>
      </c>
      <c r="F3" s="2" t="s">
        <v>62</v>
      </c>
      <c r="G3" t="s">
        <v>42</v>
      </c>
      <c r="H3" s="2" t="s">
        <v>31</v>
      </c>
      <c r="I3" s="2" t="s">
        <v>83</v>
      </c>
      <c r="J3" s="2" t="s">
        <v>93</v>
      </c>
      <c r="K3" s="2" t="s">
        <v>104</v>
      </c>
      <c r="L3" s="3">
        <v>300000</v>
      </c>
      <c r="M3" s="2" t="s">
        <v>83</v>
      </c>
      <c r="N3" s="3">
        <v>1500000</v>
      </c>
      <c r="O3" s="2" t="s">
        <v>118</v>
      </c>
    </row>
    <row r="4" spans="1:15" x14ac:dyDescent="0.45">
      <c r="A4" s="217"/>
      <c r="B4" s="2" t="s">
        <v>78</v>
      </c>
      <c r="D4" s="2" t="s">
        <v>27</v>
      </c>
      <c r="E4" s="2" t="s">
        <v>15</v>
      </c>
      <c r="F4" s="2" t="s">
        <v>63</v>
      </c>
      <c r="G4" t="s">
        <v>43</v>
      </c>
      <c r="H4" s="1" t="s">
        <v>77</v>
      </c>
      <c r="I4" s="2" t="s">
        <v>84</v>
      </c>
      <c r="K4" t="s">
        <v>105</v>
      </c>
      <c r="L4" s="3">
        <v>300000</v>
      </c>
      <c r="M4" s="2" t="s">
        <v>84</v>
      </c>
      <c r="N4" s="3">
        <v>2000000</v>
      </c>
    </row>
    <row r="5" spans="1:15" x14ac:dyDescent="0.45">
      <c r="A5" s="217"/>
      <c r="B5" s="1" t="s">
        <v>66</v>
      </c>
      <c r="D5" s="2" t="s">
        <v>28</v>
      </c>
      <c r="E5" s="2" t="s">
        <v>76</v>
      </c>
      <c r="F5" t="s">
        <v>37</v>
      </c>
      <c r="G5" t="s">
        <v>44</v>
      </c>
      <c r="H5" t="s">
        <v>25</v>
      </c>
      <c r="I5" s="2" t="s">
        <v>85</v>
      </c>
      <c r="K5" t="s">
        <v>106</v>
      </c>
      <c r="L5" s="3">
        <v>1000000</v>
      </c>
      <c r="M5" s="2" t="s">
        <v>85</v>
      </c>
      <c r="N5" s="3">
        <v>2500000</v>
      </c>
    </row>
    <row r="6" spans="1:15" x14ac:dyDescent="0.45">
      <c r="A6" s="217"/>
      <c r="B6" s="1" t="s">
        <v>67</v>
      </c>
      <c r="D6" s="2" t="s">
        <v>29</v>
      </c>
      <c r="E6" s="2" t="s">
        <v>18</v>
      </c>
      <c r="F6" t="s">
        <v>38</v>
      </c>
      <c r="G6" t="s">
        <v>45</v>
      </c>
      <c r="K6" t="s">
        <v>107</v>
      </c>
      <c r="L6" s="3">
        <v>300000</v>
      </c>
    </row>
    <row r="7" spans="1:15" x14ac:dyDescent="0.45">
      <c r="A7" s="217"/>
      <c r="B7" s="1" t="s">
        <v>68</v>
      </c>
      <c r="D7" s="2" t="s">
        <v>65</v>
      </c>
      <c r="E7" s="2" t="s">
        <v>66</v>
      </c>
      <c r="G7" t="s">
        <v>19</v>
      </c>
      <c r="K7" t="s">
        <v>108</v>
      </c>
      <c r="L7" s="3">
        <v>300000</v>
      </c>
    </row>
    <row r="8" spans="1:15" x14ac:dyDescent="0.45">
      <c r="A8" s="217"/>
      <c r="B8" s="1" t="s">
        <v>69</v>
      </c>
      <c r="D8" s="2" t="s">
        <v>30</v>
      </c>
      <c r="E8" s="2" t="s">
        <v>67</v>
      </c>
      <c r="G8" t="s">
        <v>46</v>
      </c>
      <c r="K8" t="s">
        <v>109</v>
      </c>
      <c r="L8" s="3">
        <v>300000</v>
      </c>
      <c r="N8"/>
    </row>
    <row r="9" spans="1:15" x14ac:dyDescent="0.45">
      <c r="A9" s="217"/>
      <c r="B9" s="1"/>
      <c r="D9" s="2" t="s">
        <v>32</v>
      </c>
      <c r="E9" s="2" t="s">
        <v>68</v>
      </c>
      <c r="G9" t="s">
        <v>47</v>
      </c>
      <c r="K9" t="s">
        <v>110</v>
      </c>
      <c r="L9" s="3">
        <v>300000</v>
      </c>
      <c r="N9"/>
    </row>
    <row r="10" spans="1:15" x14ac:dyDescent="0.45">
      <c r="A10" s="217"/>
      <c r="B10" s="1" t="s">
        <v>70</v>
      </c>
      <c r="D10" s="2" t="s">
        <v>34</v>
      </c>
      <c r="E10" s="2" t="s">
        <v>69</v>
      </c>
      <c r="G10" t="s">
        <v>48</v>
      </c>
      <c r="K10" t="s">
        <v>111</v>
      </c>
      <c r="L10" s="3">
        <v>300000</v>
      </c>
    </row>
    <row r="11" spans="1:15" x14ac:dyDescent="0.45">
      <c r="A11" s="217"/>
      <c r="B11" s="1" t="s">
        <v>71</v>
      </c>
      <c r="D11" s="2" t="s">
        <v>14</v>
      </c>
      <c r="E11" s="2" t="s">
        <v>70</v>
      </c>
      <c r="G11" t="s">
        <v>49</v>
      </c>
      <c r="K11" t="s">
        <v>112</v>
      </c>
      <c r="L11" s="3">
        <v>1000000</v>
      </c>
    </row>
    <row r="12" spans="1:15" x14ac:dyDescent="0.45">
      <c r="A12" s="217"/>
      <c r="B12" s="2" t="s">
        <v>14</v>
      </c>
      <c r="D12" s="2" t="s">
        <v>33</v>
      </c>
      <c r="E12" s="2" t="s">
        <v>71</v>
      </c>
      <c r="G12" t="s">
        <v>50</v>
      </c>
      <c r="K12" t="s">
        <v>133</v>
      </c>
      <c r="L12" s="3">
        <v>1000000</v>
      </c>
    </row>
    <row r="13" spans="1:15" x14ac:dyDescent="0.45">
      <c r="A13" s="217"/>
      <c r="B13" s="1" t="s">
        <v>15</v>
      </c>
      <c r="D13" s="2" t="s">
        <v>36</v>
      </c>
      <c r="E13" s="2" t="s">
        <v>72</v>
      </c>
      <c r="G13" t="s">
        <v>22</v>
      </c>
      <c r="K13" t="s">
        <v>115</v>
      </c>
      <c r="L13" s="3">
        <v>100000</v>
      </c>
    </row>
    <row r="14" spans="1:15" x14ac:dyDescent="0.45">
      <c r="A14" s="217"/>
      <c r="B14" s="1" t="s">
        <v>72</v>
      </c>
      <c r="D14" s="2" t="s">
        <v>35</v>
      </c>
      <c r="E14" s="2" t="s">
        <v>74</v>
      </c>
      <c r="G14" t="s">
        <v>51</v>
      </c>
      <c r="K14" t="s">
        <v>113</v>
      </c>
    </row>
    <row r="15" spans="1:15" x14ac:dyDescent="0.45">
      <c r="A15" s="217"/>
      <c r="B15" s="1" t="s">
        <v>73</v>
      </c>
      <c r="E15" s="2" t="s">
        <v>75</v>
      </c>
      <c r="G15" t="s">
        <v>52</v>
      </c>
      <c r="K15" t="s">
        <v>114</v>
      </c>
      <c r="L15" s="3">
        <v>2500000</v>
      </c>
    </row>
    <row r="16" spans="1:15" x14ac:dyDescent="0.45">
      <c r="A16" s="217"/>
      <c r="B16" s="1" t="s">
        <v>75</v>
      </c>
      <c r="E16" s="2" t="s">
        <v>88</v>
      </c>
      <c r="G16" t="s">
        <v>53</v>
      </c>
      <c r="K16" t="s">
        <v>153</v>
      </c>
    </row>
    <row r="17" spans="1:7" x14ac:dyDescent="0.45">
      <c r="A17" s="217"/>
      <c r="B17" s="2" t="s">
        <v>36</v>
      </c>
      <c r="E17" s="2" t="s">
        <v>89</v>
      </c>
      <c r="G17" t="s">
        <v>19</v>
      </c>
    </row>
    <row r="18" spans="1:7" x14ac:dyDescent="0.45">
      <c r="A18" s="217"/>
      <c r="B18" s="1" t="s">
        <v>76</v>
      </c>
      <c r="G18" t="s">
        <v>20</v>
      </c>
    </row>
    <row r="19" spans="1:7" x14ac:dyDescent="0.45">
      <c r="A19" s="217"/>
      <c r="B19" s="1" t="s">
        <v>16</v>
      </c>
      <c r="G19" t="s">
        <v>21</v>
      </c>
    </row>
    <row r="20" spans="1:7" x14ac:dyDescent="0.45">
      <c r="A20" s="217"/>
      <c r="B20" s="1" t="s">
        <v>17</v>
      </c>
      <c r="G20" t="s">
        <v>22</v>
      </c>
    </row>
    <row r="21" spans="1:7" x14ac:dyDescent="0.45">
      <c r="A21" s="217"/>
      <c r="B21" s="1" t="s">
        <v>18</v>
      </c>
      <c r="G21" t="s">
        <v>23</v>
      </c>
    </row>
    <row r="22" spans="1:7" x14ac:dyDescent="0.45">
      <c r="A22" s="217"/>
      <c r="B22" t="s">
        <v>19</v>
      </c>
      <c r="G22" t="s">
        <v>55</v>
      </c>
    </row>
    <row r="23" spans="1:7" x14ac:dyDescent="0.45">
      <c r="A23" s="217"/>
      <c r="B23" t="s">
        <v>20</v>
      </c>
      <c r="G23" t="s">
        <v>56</v>
      </c>
    </row>
    <row r="24" spans="1:7" x14ac:dyDescent="0.45">
      <c r="A24" s="217"/>
      <c r="B24" t="s">
        <v>21</v>
      </c>
    </row>
    <row r="25" spans="1:7" x14ac:dyDescent="0.45">
      <c r="A25" s="217"/>
      <c r="B25" t="s">
        <v>22</v>
      </c>
    </row>
    <row r="26" spans="1:7" x14ac:dyDescent="0.45">
      <c r="A26" s="217"/>
      <c r="B26" t="s">
        <v>23</v>
      </c>
    </row>
    <row r="27" spans="1:7" x14ac:dyDescent="0.45">
      <c r="A27" s="218" t="s">
        <v>54</v>
      </c>
      <c r="B27" s="1" t="s">
        <v>64</v>
      </c>
      <c r="C27" s="2"/>
    </row>
    <row r="28" spans="1:7" x14ac:dyDescent="0.45">
      <c r="A28" s="218"/>
      <c r="B28" s="1" t="s">
        <v>26</v>
      </c>
    </row>
    <row r="29" spans="1:7" x14ac:dyDescent="0.45">
      <c r="A29" s="218"/>
      <c r="B29" s="1" t="s">
        <v>27</v>
      </c>
    </row>
    <row r="30" spans="1:7" x14ac:dyDescent="0.45">
      <c r="A30" s="218"/>
      <c r="B30" s="1" t="s">
        <v>28</v>
      </c>
    </row>
    <row r="31" spans="1:7" x14ac:dyDescent="0.45">
      <c r="A31" s="218"/>
      <c r="B31" s="1" t="s">
        <v>29</v>
      </c>
    </row>
    <row r="32" spans="1:7" x14ac:dyDescent="0.45">
      <c r="A32" s="218"/>
      <c r="B32" s="1" t="s">
        <v>65</v>
      </c>
    </row>
    <row r="33" spans="1:2" x14ac:dyDescent="0.45">
      <c r="A33" s="218"/>
      <c r="B33" s="1" t="s">
        <v>30</v>
      </c>
    </row>
    <row r="34" spans="1:2" x14ac:dyDescent="0.45">
      <c r="A34" s="218"/>
      <c r="B34" s="1" t="s">
        <v>31</v>
      </c>
    </row>
    <row r="35" spans="1:2" x14ac:dyDescent="0.45">
      <c r="A35" s="218"/>
      <c r="B35" s="1" t="s">
        <v>0</v>
      </c>
    </row>
    <row r="36" spans="1:2" x14ac:dyDescent="0.45">
      <c r="A36" s="218"/>
      <c r="B36" s="1" t="s">
        <v>62</v>
      </c>
    </row>
    <row r="37" spans="1:2" x14ac:dyDescent="0.45">
      <c r="A37" s="218"/>
      <c r="B37" s="1" t="s">
        <v>63</v>
      </c>
    </row>
    <row r="38" spans="1:2" x14ac:dyDescent="0.45">
      <c r="A38" s="218"/>
      <c r="B38" s="1" t="s">
        <v>78</v>
      </c>
    </row>
    <row r="39" spans="1:2" x14ac:dyDescent="0.45">
      <c r="A39" s="218"/>
      <c r="B39" t="s">
        <v>25</v>
      </c>
    </row>
    <row r="40" spans="1:2" x14ac:dyDescent="0.45">
      <c r="A40" s="218"/>
      <c r="B40" s="1" t="s">
        <v>32</v>
      </c>
    </row>
    <row r="41" spans="1:2" x14ac:dyDescent="0.45">
      <c r="A41" s="218"/>
      <c r="B41" s="1" t="s">
        <v>33</v>
      </c>
    </row>
    <row r="42" spans="1:2" x14ac:dyDescent="0.45">
      <c r="A42" s="218"/>
      <c r="B42" s="1" t="s">
        <v>34</v>
      </c>
    </row>
    <row r="43" spans="1:2" x14ac:dyDescent="0.45">
      <c r="A43" s="218"/>
      <c r="B43" s="1" t="s">
        <v>35</v>
      </c>
    </row>
    <row r="44" spans="1:2" x14ac:dyDescent="0.45">
      <c r="A44" s="218"/>
      <c r="B44" s="1" t="s">
        <v>14</v>
      </c>
    </row>
    <row r="45" spans="1:2" x14ac:dyDescent="0.45">
      <c r="A45" s="218"/>
      <c r="B45" s="1" t="s">
        <v>36</v>
      </c>
    </row>
    <row r="46" spans="1:2" x14ac:dyDescent="0.45">
      <c r="A46" s="218"/>
      <c r="B46" t="s">
        <v>37</v>
      </c>
    </row>
    <row r="47" spans="1:2" x14ac:dyDescent="0.45">
      <c r="A47" s="218"/>
      <c r="B47" t="s">
        <v>38</v>
      </c>
    </row>
    <row r="48" spans="1:2" x14ac:dyDescent="0.45">
      <c r="A48" s="218"/>
      <c r="B48" t="s">
        <v>39</v>
      </c>
    </row>
    <row r="49" spans="1:2" x14ac:dyDescent="0.45">
      <c r="A49" s="218"/>
      <c r="B49" s="1" t="s">
        <v>40</v>
      </c>
    </row>
    <row r="50" spans="1:2" x14ac:dyDescent="0.45">
      <c r="A50" s="218"/>
      <c r="B50" t="s">
        <v>41</v>
      </c>
    </row>
    <row r="51" spans="1:2" x14ac:dyDescent="0.45">
      <c r="A51" s="218"/>
      <c r="B51" t="s">
        <v>42</v>
      </c>
    </row>
    <row r="52" spans="1:2" x14ac:dyDescent="0.45">
      <c r="A52" s="218"/>
      <c r="B52" t="s">
        <v>43</v>
      </c>
    </row>
    <row r="53" spans="1:2" x14ac:dyDescent="0.45">
      <c r="A53" s="218"/>
      <c r="B53" t="s">
        <v>44</v>
      </c>
    </row>
    <row r="54" spans="1:2" x14ac:dyDescent="0.45">
      <c r="A54" s="218"/>
      <c r="B54" t="s">
        <v>45</v>
      </c>
    </row>
    <row r="55" spans="1:2" x14ac:dyDescent="0.45">
      <c r="A55" s="218"/>
      <c r="B55" t="s">
        <v>19</v>
      </c>
    </row>
    <row r="56" spans="1:2" x14ac:dyDescent="0.45">
      <c r="A56" s="218"/>
      <c r="B56" t="s">
        <v>46</v>
      </c>
    </row>
    <row r="57" spans="1:2" x14ac:dyDescent="0.45">
      <c r="A57" s="218"/>
      <c r="B57" t="s">
        <v>47</v>
      </c>
    </row>
    <row r="58" spans="1:2" x14ac:dyDescent="0.45">
      <c r="A58" s="218"/>
      <c r="B58" t="s">
        <v>48</v>
      </c>
    </row>
    <row r="59" spans="1:2" x14ac:dyDescent="0.45">
      <c r="A59" s="218"/>
      <c r="B59" t="s">
        <v>49</v>
      </c>
    </row>
    <row r="60" spans="1:2" x14ac:dyDescent="0.45">
      <c r="A60" s="218"/>
      <c r="B60" t="s">
        <v>50</v>
      </c>
    </row>
    <row r="61" spans="1:2" x14ac:dyDescent="0.45">
      <c r="A61" s="218"/>
      <c r="B61" t="s">
        <v>22</v>
      </c>
    </row>
    <row r="62" spans="1:2" x14ac:dyDescent="0.45">
      <c r="A62" s="218"/>
      <c r="B62" t="s">
        <v>51</v>
      </c>
    </row>
    <row r="63" spans="1:2" x14ac:dyDescent="0.45">
      <c r="A63" s="218"/>
      <c r="B63" t="s">
        <v>52</v>
      </c>
    </row>
    <row r="64" spans="1:2" x14ac:dyDescent="0.45">
      <c r="A64" s="218"/>
      <c r="B64" t="s">
        <v>53</v>
      </c>
    </row>
    <row r="65" spans="1:2" x14ac:dyDescent="0.45">
      <c r="A65" s="218"/>
      <c r="B65" t="s">
        <v>55</v>
      </c>
    </row>
    <row r="66" spans="1:2" x14ac:dyDescent="0.45">
      <c r="A66" s="218"/>
      <c r="B66" t="s">
        <v>56</v>
      </c>
    </row>
    <row r="67" spans="1:2" x14ac:dyDescent="0.45">
      <c r="A67" s="219" t="s">
        <v>94</v>
      </c>
      <c r="B67" s="1" t="s">
        <v>64</v>
      </c>
    </row>
    <row r="68" spans="1:2" x14ac:dyDescent="0.45">
      <c r="A68" s="219"/>
      <c r="B68" s="1" t="s">
        <v>26</v>
      </c>
    </row>
    <row r="69" spans="1:2" x14ac:dyDescent="0.45">
      <c r="A69" s="219"/>
      <c r="B69" s="1" t="s">
        <v>27</v>
      </c>
    </row>
    <row r="70" spans="1:2" x14ac:dyDescent="0.45">
      <c r="A70" s="219"/>
      <c r="B70" s="1" t="s">
        <v>28</v>
      </c>
    </row>
    <row r="71" spans="1:2" x14ac:dyDescent="0.45">
      <c r="A71" s="219"/>
      <c r="B71" s="2" t="s">
        <v>32</v>
      </c>
    </row>
    <row r="72" spans="1:2" x14ac:dyDescent="0.45">
      <c r="A72" s="219"/>
      <c r="B72" s="2" t="s">
        <v>14</v>
      </c>
    </row>
    <row r="73" spans="1:2" x14ac:dyDescent="0.45">
      <c r="A73" s="219"/>
      <c r="B73" s="2" t="s">
        <v>33</v>
      </c>
    </row>
    <row r="74" spans="1:2" x14ac:dyDescent="0.45">
      <c r="A74" s="219"/>
      <c r="B74" s="2" t="s">
        <v>36</v>
      </c>
    </row>
    <row r="75" spans="1:2" x14ac:dyDescent="0.45">
      <c r="A75" s="219"/>
      <c r="B75" t="s">
        <v>41</v>
      </c>
    </row>
    <row r="76" spans="1:2" x14ac:dyDescent="0.45">
      <c r="A76" s="219"/>
      <c r="B76" t="s">
        <v>42</v>
      </c>
    </row>
    <row r="77" spans="1:2" x14ac:dyDescent="0.45">
      <c r="A77" s="219"/>
      <c r="B77" t="s">
        <v>43</v>
      </c>
    </row>
    <row r="78" spans="1:2" x14ac:dyDescent="0.45">
      <c r="A78" s="219"/>
      <c r="B78" t="s">
        <v>22</v>
      </c>
    </row>
    <row r="79" spans="1:2" x14ac:dyDescent="0.45">
      <c r="A79" s="219"/>
      <c r="B79" t="s">
        <v>51</v>
      </c>
    </row>
    <row r="80" spans="1:2" x14ac:dyDescent="0.45">
      <c r="A80" s="219"/>
      <c r="B80" s="2" t="s">
        <v>40</v>
      </c>
    </row>
    <row r="81" spans="1:2" x14ac:dyDescent="0.45">
      <c r="A81" s="219"/>
      <c r="B81" t="s">
        <v>25</v>
      </c>
    </row>
    <row r="82" spans="1:2" x14ac:dyDescent="0.45">
      <c r="A82" s="219"/>
      <c r="B82" t="s">
        <v>49</v>
      </c>
    </row>
  </sheetData>
  <sortState xmlns:xlrd2="http://schemas.microsoft.com/office/spreadsheetml/2017/richdata2" ref="C1:C47">
    <sortCondition ref="C1:C47"/>
  </sortState>
  <mergeCells count="3">
    <mergeCell ref="A1:A26"/>
    <mergeCell ref="A27:A66"/>
    <mergeCell ref="A67:A8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D4CE1-B4EB-431C-BFED-DAC32EB9089D}">
  <sheetPr>
    <tabColor rgb="FF66FF99"/>
    <pageSetUpPr fitToPage="1"/>
  </sheetPr>
  <dimension ref="A1:J31"/>
  <sheetViews>
    <sheetView tabSelected="1" view="pageBreakPreview" zoomScale="40" zoomScaleNormal="80" zoomScaleSheetLayoutView="40" workbookViewId="0">
      <selection activeCell="D4" sqref="D4"/>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1</v>
      </c>
      <c r="C1" s="90" t="s">
        <v>164</v>
      </c>
      <c r="D1" s="91">
        <f>基本情報1!$C$3</f>
        <v>0</v>
      </c>
      <c r="E1" s="90" t="s">
        <v>165</v>
      </c>
      <c r="F1" s="91">
        <f>基本情報1!$C$10</f>
        <v>0</v>
      </c>
      <c r="G1" s="90" t="s">
        <v>166</v>
      </c>
      <c r="H1" s="92">
        <f>IF(F1="介護テクノロジーの導入支援",SUM(7500000,F11),10000000)</f>
        <v>10000000</v>
      </c>
      <c r="I1" s="90" t="s">
        <v>167</v>
      </c>
      <c r="J1" s="93">
        <f>ROUNDUP(基本情報1!C8/2,0)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102"/>
    </row>
    <row r="4" spans="1:10" ht="42.6" customHeight="1" x14ac:dyDescent="0.45">
      <c r="A4" s="103" t="s">
        <v>123</v>
      </c>
      <c r="B4" s="29"/>
      <c r="C4" s="30"/>
      <c r="D4" s="31"/>
      <c r="E4" s="107">
        <f>ROUNDDOWN(D4*3/4,-3)</f>
        <v>0</v>
      </c>
      <c r="F4" s="107" t="str">
        <f>IF($C4="","",VLOOKUP($C4,リスト!$K$2:$L$13,2,0))</f>
        <v/>
      </c>
      <c r="G4" s="107">
        <f>IF(F4&gt;E4,E4,F4)</f>
        <v>0</v>
      </c>
      <c r="H4" s="32"/>
      <c r="I4" s="110">
        <f>G4*H4</f>
        <v>0</v>
      </c>
      <c r="J4" s="33"/>
    </row>
    <row r="5" spans="1:10" ht="42.6" customHeight="1" x14ac:dyDescent="0.45">
      <c r="A5" s="104" t="s">
        <v>124</v>
      </c>
      <c r="B5" s="29"/>
      <c r="C5" s="30"/>
      <c r="D5" s="31"/>
      <c r="E5" s="107">
        <f t="shared" ref="E5" si="0">ROUNDDOWN(D5*3/4,-3)</f>
        <v>0</v>
      </c>
      <c r="F5" s="107" t="str">
        <f>IF($C5="","",VLOOKUP($C5,リスト!$K$2:$L$13,2,0))</f>
        <v/>
      </c>
      <c r="G5" s="107">
        <f t="shared" ref="G5" si="1">IF(F5&gt;E5,E5,F5)</f>
        <v>0</v>
      </c>
      <c r="H5" s="32"/>
      <c r="I5" s="110">
        <f t="shared" ref="I5:I11" si="2">G5*H5</f>
        <v>0</v>
      </c>
      <c r="J5" s="33"/>
    </row>
    <row r="6" spans="1:10" ht="42.6" customHeight="1" x14ac:dyDescent="0.45">
      <c r="A6" s="104" t="s">
        <v>125</v>
      </c>
      <c r="B6" s="29"/>
      <c r="C6" s="30"/>
      <c r="D6" s="31"/>
      <c r="E6" s="107">
        <f t="shared" ref="E6:E11" si="3">ROUNDDOWN(D6*3/4,-3)</f>
        <v>0</v>
      </c>
      <c r="F6" s="107" t="str">
        <f>IF($C6="","",VLOOKUP($C6,リスト!$K$2:$L$13,2,0))</f>
        <v/>
      </c>
      <c r="G6" s="107">
        <f t="shared" ref="G6:G11" si="4">IF(F6&gt;E6,E6,F6)</f>
        <v>0</v>
      </c>
      <c r="H6" s="32"/>
      <c r="I6" s="110">
        <f t="shared" si="2"/>
        <v>0</v>
      </c>
      <c r="J6" s="33"/>
    </row>
    <row r="7" spans="1:10" ht="42.6" customHeight="1" x14ac:dyDescent="0.45">
      <c r="A7" s="104" t="s">
        <v>126</v>
      </c>
      <c r="B7" s="29"/>
      <c r="C7" s="30"/>
      <c r="D7" s="31"/>
      <c r="E7" s="107">
        <f t="shared" si="3"/>
        <v>0</v>
      </c>
      <c r="F7" s="107" t="str">
        <f>IF($C7="","",VLOOKUP($C7,リスト!$K$2:$L$13,2,0))</f>
        <v/>
      </c>
      <c r="G7" s="107">
        <f t="shared" si="4"/>
        <v>0</v>
      </c>
      <c r="H7" s="32"/>
      <c r="I7" s="110">
        <f t="shared" si="2"/>
        <v>0</v>
      </c>
      <c r="J7" s="33"/>
    </row>
    <row r="8" spans="1:10" ht="42.6" customHeight="1" x14ac:dyDescent="0.45">
      <c r="A8" s="105" t="s">
        <v>127</v>
      </c>
      <c r="B8" s="34"/>
      <c r="C8" s="35"/>
      <c r="D8" s="36"/>
      <c r="E8" s="108">
        <f>ROUNDDOWN(D8*3/4,-3)</f>
        <v>0</v>
      </c>
      <c r="F8" s="108" t="str">
        <f>IF($C8="","",VLOOKUP($C8,リスト!$K$2:$L$13,2,0))</f>
        <v/>
      </c>
      <c r="G8" s="108">
        <f t="shared" ref="G8:G9" si="5">IF(F8&gt;E8,E8,F8)</f>
        <v>0</v>
      </c>
      <c r="H8" s="37"/>
      <c r="I8" s="111">
        <f t="shared" ref="I8:I9" si="6">G8*H8</f>
        <v>0</v>
      </c>
      <c r="J8" s="33"/>
    </row>
    <row r="9" spans="1:10" ht="42.6" customHeight="1" thickBot="1" x14ac:dyDescent="0.5">
      <c r="A9" s="106" t="s">
        <v>140</v>
      </c>
      <c r="B9" s="38"/>
      <c r="C9" s="39"/>
      <c r="D9" s="40"/>
      <c r="E9" s="109">
        <f t="shared" ref="E9" si="7">ROUNDDOWN(D9*3/4,-3)</f>
        <v>0</v>
      </c>
      <c r="F9" s="109" t="str">
        <f>IF($C9="","",VLOOKUP($C9,リスト!$K$2:$L$13,2,0))</f>
        <v/>
      </c>
      <c r="G9" s="109">
        <f t="shared" si="5"/>
        <v>0</v>
      </c>
      <c r="H9" s="41"/>
      <c r="I9" s="112">
        <f t="shared" si="6"/>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141</v>
      </c>
      <c r="B11" s="42"/>
      <c r="C11" s="43"/>
      <c r="D11" s="44"/>
      <c r="E11" s="114">
        <f t="shared" si="3"/>
        <v>0</v>
      </c>
      <c r="F11" s="114" t="str">
        <f>IF($C11="","",IF($C11="介護業務支援（介護ソフト・ライセンスあり）",VLOOKUP(基本情報1!$C$9,リスト!$M$2:$N$5,2),2500000))</f>
        <v/>
      </c>
      <c r="G11" s="114">
        <f t="shared" si="4"/>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95"/>
    </row>
    <row r="13" spans="1:10" ht="55.8" customHeight="1" thickBot="1" x14ac:dyDescent="0.5">
      <c r="A13" s="49"/>
      <c r="B13" s="48"/>
      <c r="G13" s="119" t="s">
        <v>177</v>
      </c>
      <c r="H13" s="120" t="s">
        <v>142</v>
      </c>
      <c r="I13" s="121" t="s">
        <v>143</v>
      </c>
      <c r="J13" s="122" t="s">
        <v>128</v>
      </c>
    </row>
    <row r="14" spans="1:10" ht="61.2" customHeight="1" thickBot="1" x14ac:dyDescent="0.5">
      <c r="A14" s="49"/>
      <c r="B14" s="51"/>
      <c r="C14" s="51"/>
      <c r="D14" s="51"/>
      <c r="E14" s="51"/>
      <c r="F14" s="52"/>
      <c r="G14" s="123">
        <f>IF(($I$12&lt;$H$1),$I$12,$H$1)</f>
        <v>0</v>
      </c>
      <c r="H14" s="124">
        <f>IF(基本情報1!C18="はい",50000,0)</f>
        <v>0</v>
      </c>
      <c r="I14" s="125">
        <f>G14+H14</f>
        <v>0</v>
      </c>
      <c r="J14" s="126"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2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147</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148</v>
      </c>
      <c r="B20" s="63"/>
      <c r="C20" s="64"/>
      <c r="D20" s="65"/>
      <c r="E20" s="66"/>
      <c r="F20" s="203"/>
      <c r="G20" s="208"/>
      <c r="H20" s="209"/>
      <c r="I20" s="209"/>
      <c r="J20" s="210"/>
    </row>
    <row r="21" spans="1:10" ht="46.8" customHeight="1" x14ac:dyDescent="0.45">
      <c r="A21" s="134" t="s">
        <v>125</v>
      </c>
      <c r="B21" s="67"/>
      <c r="C21" s="68"/>
      <c r="D21" s="69"/>
      <c r="E21" s="70"/>
      <c r="F21" s="203"/>
      <c r="G21" s="211"/>
      <c r="H21" s="212"/>
      <c r="I21" s="212"/>
      <c r="J21" s="213"/>
    </row>
    <row r="22" spans="1:10" ht="46.8" customHeight="1" x14ac:dyDescent="0.45">
      <c r="A22" s="134" t="s">
        <v>126</v>
      </c>
      <c r="B22" s="67"/>
      <c r="C22" s="68"/>
      <c r="D22" s="69"/>
      <c r="E22" s="70"/>
      <c r="F22" s="203"/>
      <c r="G22" s="211"/>
      <c r="H22" s="212"/>
      <c r="I22" s="212"/>
      <c r="J22" s="213"/>
    </row>
    <row r="23" spans="1:10" ht="46.8" customHeight="1" thickBot="1" x14ac:dyDescent="0.5">
      <c r="A23" s="135" t="s">
        <v>149</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140</v>
      </c>
      <c r="B25" s="76"/>
      <c r="C25" s="77" t="s">
        <v>115</v>
      </c>
      <c r="D25" s="78"/>
      <c r="E25" s="79"/>
      <c r="F25" s="202"/>
      <c r="G25" s="139" t="s">
        <v>183</v>
      </c>
    </row>
    <row r="26" spans="1:10" ht="46.8" customHeight="1" thickBot="1" x14ac:dyDescent="0.5">
      <c r="A26" s="137" t="s">
        <v>141</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156</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wRYadXQiri4A4jPAY5RlIwJn2paw7YygeSnA6ve53ZbxuizNfxVStcnOwjy73Bz2f2j2G6YoddDScnx7uMAFhw==" saltValue="UeIEVfRkcPhZOSlcVQbM5A==" spinCount="100000" sheet="1" formatCells="0" insertColumns="0" insertRows="0" deleteColumns="0" deleteRows="0"/>
  <protectedRanges>
    <protectedRange sqref="H5:H11 C20:C23 C25:C26 C28 B11:D12 H4 B4:D9" name="範囲1"/>
    <protectedRange algorithmName="SHA-512" hashValue="fN0WwrJaYnA+mV5hZUvSkoW13BeVQdV7aEzoXfTRmjbiVKGEMsBBccIWJ0GspyUbhBfEYgAaK8vgn/+qneD5OA==" saltValue="EXUmp8ZtLZEkRCdtcU6nRA==" spinCount="100000" sqref="C20:C23 C25:C26 C28 B11:D12 B4:D9" name="範囲3"/>
  </protectedRanges>
  <mergeCells count="10">
    <mergeCell ref="A10:I10"/>
    <mergeCell ref="A27:E27"/>
    <mergeCell ref="F18:F28"/>
    <mergeCell ref="G19:J19"/>
    <mergeCell ref="G20:J20"/>
    <mergeCell ref="G21:J21"/>
    <mergeCell ref="G22:J22"/>
    <mergeCell ref="G23:J23"/>
    <mergeCell ref="A19:E19"/>
    <mergeCell ref="A24:E24"/>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97C2F16-0009-4728-8F29-F5E89731EC11}">
          <x14:formula1>
            <xm:f>リスト!$K$2:$K$12</xm:f>
          </x14:formula1>
          <xm:sqref>C20:C23</xm:sqref>
        </x14:dataValidation>
        <x14:dataValidation type="list" allowBlank="1" showInputMessage="1" showErrorMessage="1" xr:uid="{8893A8E7-0F6A-431B-8BF2-45F9583732AF}">
          <x14:formula1>
            <xm:f>リスト!$K$14:$K$15</xm:f>
          </x14:formula1>
          <xm:sqref>C11</xm:sqref>
        </x14:dataValidation>
        <x14:dataValidation type="list" allowBlank="1" showInputMessage="1" showErrorMessage="1" xr:uid="{212B99E9-B7F5-42BC-9081-46308BFC9A28}">
          <x14:formula1>
            <xm:f>リスト!$K$2:$K$13</xm:f>
          </x14:formula1>
          <xm:sqref>C4:C9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38E40-A653-4780-BC16-00DF653C36A4}">
  <sheetPr>
    <tabColor rgb="FFCCFF99"/>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2</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VvdWx6BSvqOOe47kGT3/0gq/YuE9x2xD4hXvGP0AQrk3pAoSwefvJ1hY6ofdfvm4OPfKt2OqqZ5xHrU7bH04vw==" saltValue="qhUelZb/Zgt+63Oam6zwcg=="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DCEA95B8-F875-4D2E-9EA1-3B43295D6422}">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8AEA6B43-FF7B-41B2-80AF-398AAED1968D}">
          <x14:formula1>
            <xm:f>リスト!$O$2:$O$3</xm:f>
          </x14:formula1>
          <xm:sqref>C10:E10</xm:sqref>
        </x14:dataValidation>
        <x14:dataValidation type="list" allowBlank="1" showInputMessage="1" showErrorMessage="1" xr:uid="{1BCDDA28-3AF6-43E5-8EBE-22629CD98F34}">
          <x14:formula1>
            <xm:f>リスト!$M$2:$M$5</xm:f>
          </x14:formula1>
          <xm:sqref>C9:E9</xm:sqref>
        </x14:dataValidation>
        <x14:dataValidation type="list" allowBlank="1" showInputMessage="1" showErrorMessage="1" xr:uid="{7A5D1B87-37E1-45FA-9976-1598E960BF2C}">
          <x14:formula1>
            <xm:f>_xlfn.XLOOKUP($C$5,リスト!$D$1:$H$1,リスト!$D$2:$H$24)</xm:f>
          </x14:formula1>
          <xm:sqref>C6:E6</xm:sqref>
        </x14:dataValidation>
        <x14:dataValidation type="list" allowBlank="1" showInputMessage="1" showErrorMessage="1" xr:uid="{085E9A29-F423-4A0C-9A7C-FF8D0D3D5191}">
          <x14:formula1>
            <xm:f>リスト!$D$1:$H$1</xm:f>
          </x14:formula1>
          <xm:sqref>C5:E5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6FDA2-5023-46AE-89C4-82EB1168F68A}">
  <sheetPr>
    <tabColor rgb="FFCCFF99"/>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2</v>
      </c>
      <c r="C1" s="90" t="s">
        <v>164</v>
      </c>
      <c r="D1" s="91">
        <f>基本情報2!$C$3</f>
        <v>0</v>
      </c>
      <c r="E1" s="90" t="s">
        <v>165</v>
      </c>
      <c r="F1" s="91">
        <f>基本情報2!$C$10</f>
        <v>0</v>
      </c>
      <c r="G1" s="90" t="s">
        <v>166</v>
      </c>
      <c r="H1" s="92">
        <f>IF(F1="介護テクノロジーの導入支援",SUM(7500000,F11),10000000)</f>
        <v>10000000</v>
      </c>
      <c r="I1" s="90" t="s">
        <v>167</v>
      </c>
      <c r="J1" s="93">
        <f>ROUNDUP(基本情報2!C8/2,0)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186</v>
      </c>
      <c r="B4" s="29"/>
      <c r="C4" s="30" t="s">
        <v>115</v>
      </c>
      <c r="D4" s="31"/>
      <c r="E4" s="107">
        <f>ROUNDDOWN(D4*3/4,-3)</f>
        <v>0</v>
      </c>
      <c r="F4" s="107">
        <f>IF($C4="","",VLOOKUP($C4,リスト!$K$2:$L$13,2,0))</f>
        <v>100000</v>
      </c>
      <c r="G4" s="107">
        <f>IF(F4&gt;E4,E4,F4)</f>
        <v>0</v>
      </c>
      <c r="H4" s="32"/>
      <c r="I4" s="110">
        <f>G4*H4</f>
        <v>0</v>
      </c>
      <c r="J4" s="33"/>
    </row>
    <row r="5" spans="1:10" ht="42.6" customHeight="1" x14ac:dyDescent="0.45">
      <c r="A5" s="104" t="s">
        <v>187</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188</v>
      </c>
      <c r="B6" s="29"/>
      <c r="C6" s="30"/>
      <c r="D6" s="31"/>
      <c r="E6" s="107">
        <f t="shared" si="0"/>
        <v>0</v>
      </c>
      <c r="F6" s="107" t="str">
        <f>IF($C6="","",VLOOKUP($C6,リスト!$K$2:$L$13,2,0))</f>
        <v/>
      </c>
      <c r="G6" s="107">
        <f t="shared" si="1"/>
        <v>0</v>
      </c>
      <c r="H6" s="32"/>
      <c r="I6" s="110">
        <f t="shared" si="2"/>
        <v>0</v>
      </c>
      <c r="J6" s="33"/>
    </row>
    <row r="7" spans="1:10" ht="42.6" customHeight="1" x14ac:dyDescent="0.45">
      <c r="A7" s="104" t="s">
        <v>189</v>
      </c>
      <c r="B7" s="29"/>
      <c r="C7" s="30"/>
      <c r="D7" s="31"/>
      <c r="E7" s="107">
        <f t="shared" si="0"/>
        <v>0</v>
      </c>
      <c r="F7" s="107" t="str">
        <f>IF($C7="","",VLOOKUP($C7,リスト!$K$2:$L$13,2,0))</f>
        <v/>
      </c>
      <c r="G7" s="107">
        <f t="shared" si="1"/>
        <v>0</v>
      </c>
      <c r="H7" s="32"/>
      <c r="I7" s="110">
        <f t="shared" si="2"/>
        <v>0</v>
      </c>
      <c r="J7" s="33"/>
    </row>
    <row r="8" spans="1:10" ht="42.6" customHeight="1" x14ac:dyDescent="0.45">
      <c r="A8" s="105" t="s">
        <v>190</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191</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192</v>
      </c>
      <c r="B11" s="42"/>
      <c r="C11" s="43"/>
      <c r="D11" s="44"/>
      <c r="E11" s="114">
        <f t="shared" si="0"/>
        <v>0</v>
      </c>
      <c r="F11" s="114" t="str">
        <f>IF($C11="","",IF($C11="介護業務支援（介護ソフト・ライセンスあり）",VLOOKUP(基本情報2!$C$9,リスト!$M$2:$N$5,2),2500000))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IF(基本情報2!C18="はい",50000,0)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144" t="s">
        <v>145</v>
      </c>
      <c r="B16"/>
      <c r="C16" s="145"/>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145"/>
      <c r="F16" s="146"/>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186</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187</v>
      </c>
      <c r="B20" s="63"/>
      <c r="C20" s="64"/>
      <c r="D20" s="65"/>
      <c r="E20" s="66"/>
      <c r="F20" s="203"/>
      <c r="G20" s="208"/>
      <c r="H20" s="209"/>
      <c r="I20" s="209"/>
      <c r="J20" s="210"/>
    </row>
    <row r="21" spans="1:10" ht="46.8" customHeight="1" x14ac:dyDescent="0.45">
      <c r="A21" s="134" t="s">
        <v>188</v>
      </c>
      <c r="B21" s="67"/>
      <c r="C21" s="68"/>
      <c r="D21" s="69"/>
      <c r="E21" s="70"/>
      <c r="F21" s="203"/>
      <c r="G21" s="211"/>
      <c r="H21" s="212"/>
      <c r="I21" s="212"/>
      <c r="J21" s="213"/>
    </row>
    <row r="22" spans="1:10" ht="46.8" customHeight="1" x14ac:dyDescent="0.45">
      <c r="A22" s="134" t="s">
        <v>189</v>
      </c>
      <c r="B22" s="67"/>
      <c r="C22" s="68"/>
      <c r="D22" s="69"/>
      <c r="E22" s="70"/>
      <c r="F22" s="203"/>
      <c r="G22" s="211"/>
      <c r="H22" s="212"/>
      <c r="I22" s="212"/>
      <c r="J22" s="213"/>
    </row>
    <row r="23" spans="1:10" ht="46.8" customHeight="1" thickBot="1" x14ac:dyDescent="0.5">
      <c r="A23" s="135" t="s">
        <v>190</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191</v>
      </c>
      <c r="B25" s="76"/>
      <c r="C25" s="77" t="s">
        <v>115</v>
      </c>
      <c r="D25" s="78"/>
      <c r="E25" s="79"/>
      <c r="F25" s="202"/>
      <c r="G25" s="139" t="s">
        <v>183</v>
      </c>
    </row>
    <row r="26" spans="1:10" ht="46.8" customHeight="1" thickBot="1" x14ac:dyDescent="0.5">
      <c r="A26" s="137" t="s">
        <v>192</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193</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3N5O+11tpowbKt490FLZTwSxQy1O7hanI3C1JNP1YqjYf76ayJxsUTyiuc3zWbspBYvzwBQXUkUt/fx35dvUBg==" saltValue="WBbhE64jvm0hNTrKXUINxA=="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8212455-2B06-4F49-BF0A-6D15A60FA49D}">
          <x14:formula1>
            <xm:f>リスト!$K$14:$K$15</xm:f>
          </x14:formula1>
          <xm:sqref>C11</xm:sqref>
        </x14:dataValidation>
        <x14:dataValidation type="list" allowBlank="1" showInputMessage="1" showErrorMessage="1" xr:uid="{D8DC0D63-5CE2-42C2-A79E-7229D180325A}">
          <x14:formula1>
            <xm:f>リスト!$K$2:$K$12</xm:f>
          </x14:formula1>
          <xm:sqref>C20:C23</xm:sqref>
        </x14:dataValidation>
        <x14:dataValidation type="list" allowBlank="1" showInputMessage="1" showErrorMessage="1" xr:uid="{FD4A279A-D47A-48F8-A4EA-84AA37BC75E6}">
          <x14:formula1>
            <xm:f>リスト!$K$2:$K$13</xm:f>
          </x14:formula1>
          <xm:sqref>C4:C9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99E2B-2A46-4655-BA17-F97102ECE182}">
  <sheetPr>
    <tabColor rgb="FFFFFF99"/>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3</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SWGu2YXHpAfPeAPj4a8nd86sF0E+35YbKvgzStkeCzY9oE5835NZzzC4ZGEY9paVZ5Zj4pYceDwrtCBTuwcV5A==" saltValue="2KcZTKrfiKXQwP77pUcV8w=="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73D13A4B-A4A2-44FD-9E96-1C0B206E2406}">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CD45003C-F7AF-4A87-95FD-6F7EAE9243BF}">
          <x14:formula1>
            <xm:f>リスト!$O$2:$O$3</xm:f>
          </x14:formula1>
          <xm:sqref>C10:E10</xm:sqref>
        </x14:dataValidation>
        <x14:dataValidation type="list" allowBlank="1" showInputMessage="1" showErrorMessage="1" xr:uid="{A7A06DCE-3DFE-43AC-9CFF-2C04D04DB62B}">
          <x14:formula1>
            <xm:f>リスト!$M$2:$M$5</xm:f>
          </x14:formula1>
          <xm:sqref>C9:E9</xm:sqref>
        </x14:dataValidation>
        <x14:dataValidation type="list" allowBlank="1" showInputMessage="1" showErrorMessage="1" xr:uid="{F74FCEE2-249C-48E0-B476-6F98FFB6B575}">
          <x14:formula1>
            <xm:f>_xlfn.XLOOKUP($C$5,リスト!$D$1:$H$1,リスト!$D$2:$H$24)</xm:f>
          </x14:formula1>
          <xm:sqref>C6:E6</xm:sqref>
        </x14:dataValidation>
        <x14:dataValidation type="list" allowBlank="1" showInputMessage="1" showErrorMessage="1" xr:uid="{78B5BA1D-1258-4E41-AB45-8A2AEF566B4A}">
          <x14:formula1>
            <xm:f>リスト!$D$1:$H$1</xm:f>
          </x14:formula1>
          <xm:sqref>C5:E5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1BFAB-BA11-493D-BBA8-33DACCB1DBB1}">
  <sheetPr>
    <tabColor rgb="FFFFFF99"/>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3</v>
      </c>
      <c r="C1" s="90" t="s">
        <v>164</v>
      </c>
      <c r="D1" s="91">
        <f>基本情報3!$C$3</f>
        <v>0</v>
      </c>
      <c r="E1" s="90" t="s">
        <v>165</v>
      </c>
      <c r="F1" s="91">
        <f>基本情報3!$C$10</f>
        <v>0</v>
      </c>
      <c r="G1" s="90" t="s">
        <v>166</v>
      </c>
      <c r="H1" s="92">
        <f>IF(F1="介護テクノロジーの導入支援",SUM(7500000,F11),10000000)</f>
        <v>10000000</v>
      </c>
      <c r="I1" s="90" t="s">
        <v>167</v>
      </c>
      <c r="J1" s="93">
        <f>ROUNDUP(基本情報3!C8/2,0)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194</v>
      </c>
      <c r="B4" s="29"/>
      <c r="C4" s="30"/>
      <c r="D4" s="31"/>
      <c r="E4" s="107">
        <f>ROUNDDOWN(D4*3/4,-3)</f>
        <v>0</v>
      </c>
      <c r="F4" s="107" t="str">
        <f>IF($C4="","",VLOOKUP($C4,リスト!$K$2:$L$13,2,0))</f>
        <v/>
      </c>
      <c r="G4" s="107">
        <f>IF(F4&gt;E4,E4,F4)</f>
        <v>0</v>
      </c>
      <c r="H4" s="32"/>
      <c r="I4" s="110">
        <f>G4*H4</f>
        <v>0</v>
      </c>
      <c r="J4" s="33"/>
    </row>
    <row r="5" spans="1:10" ht="42.6" customHeight="1" x14ac:dyDescent="0.45">
      <c r="A5" s="104" t="s">
        <v>195</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196</v>
      </c>
      <c r="B6" s="29"/>
      <c r="C6" s="30"/>
      <c r="D6" s="31"/>
      <c r="E6" s="107">
        <f t="shared" si="0"/>
        <v>0</v>
      </c>
      <c r="F6" s="107" t="str">
        <f>IF($C6="","",VLOOKUP($C6,リスト!$K$2:$L$13,2,0))</f>
        <v/>
      </c>
      <c r="G6" s="107">
        <f t="shared" si="1"/>
        <v>0</v>
      </c>
      <c r="H6" s="32"/>
      <c r="I6" s="110">
        <f t="shared" si="2"/>
        <v>0</v>
      </c>
      <c r="J6" s="33"/>
    </row>
    <row r="7" spans="1:10" ht="42.6" customHeight="1" x14ac:dyDescent="0.45">
      <c r="A7" s="104" t="s">
        <v>197</v>
      </c>
      <c r="B7" s="29"/>
      <c r="C7" s="30"/>
      <c r="D7" s="31"/>
      <c r="E7" s="107">
        <f t="shared" si="0"/>
        <v>0</v>
      </c>
      <c r="F7" s="107" t="str">
        <f>IF($C7="","",VLOOKUP($C7,リスト!$K$2:$L$13,2,0))</f>
        <v/>
      </c>
      <c r="G7" s="107">
        <f t="shared" si="1"/>
        <v>0</v>
      </c>
      <c r="H7" s="32"/>
      <c r="I7" s="110">
        <f t="shared" si="2"/>
        <v>0</v>
      </c>
      <c r="J7" s="33"/>
    </row>
    <row r="8" spans="1:10" ht="42.6" customHeight="1" x14ac:dyDescent="0.45">
      <c r="A8" s="105" t="s">
        <v>198</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199</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200</v>
      </c>
      <c r="B11" s="42"/>
      <c r="C11" s="43"/>
      <c r="D11" s="44"/>
      <c r="E11" s="114">
        <f t="shared" si="0"/>
        <v>0</v>
      </c>
      <c r="F11" s="114" t="str">
        <f>IF($C11="","",IF($C11="介護業務支援（介護ソフト・ライセンスあり）",VLOOKUP(基本情報3!$C$9,リスト!$M$2:$N$5,2),2500000))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IF(基本情報3!C18="はい",50000,0)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194</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195</v>
      </c>
      <c r="B20" s="63"/>
      <c r="C20" s="64"/>
      <c r="D20" s="65"/>
      <c r="E20" s="66"/>
      <c r="F20" s="203"/>
      <c r="G20" s="208"/>
      <c r="H20" s="209"/>
      <c r="I20" s="209"/>
      <c r="J20" s="210"/>
    </row>
    <row r="21" spans="1:10" ht="46.8" customHeight="1" x14ac:dyDescent="0.45">
      <c r="A21" s="134" t="s">
        <v>196</v>
      </c>
      <c r="B21" s="67"/>
      <c r="C21" s="68"/>
      <c r="D21" s="69"/>
      <c r="E21" s="70"/>
      <c r="F21" s="203"/>
      <c r="G21" s="211"/>
      <c r="H21" s="212"/>
      <c r="I21" s="212"/>
      <c r="J21" s="213"/>
    </row>
    <row r="22" spans="1:10" ht="46.8" customHeight="1" x14ac:dyDescent="0.45">
      <c r="A22" s="134" t="s">
        <v>197</v>
      </c>
      <c r="B22" s="67"/>
      <c r="C22" s="68"/>
      <c r="D22" s="69"/>
      <c r="E22" s="70"/>
      <c r="F22" s="203"/>
      <c r="G22" s="211"/>
      <c r="H22" s="212"/>
      <c r="I22" s="212"/>
      <c r="J22" s="213"/>
    </row>
    <row r="23" spans="1:10" ht="46.8" customHeight="1" thickBot="1" x14ac:dyDescent="0.5">
      <c r="A23" s="135" t="s">
        <v>198</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199</v>
      </c>
      <c r="B25" s="76"/>
      <c r="C25" s="77" t="s">
        <v>115</v>
      </c>
      <c r="D25" s="78"/>
      <c r="E25" s="79"/>
      <c r="F25" s="202"/>
      <c r="G25" s="139" t="s">
        <v>183</v>
      </c>
    </row>
    <row r="26" spans="1:10" ht="46.8" customHeight="1" thickBot="1" x14ac:dyDescent="0.5">
      <c r="A26" s="137" t="s">
        <v>200</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201</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BOmaYKkhA1G1EeGWsyr8ajRnsn/x1o6qW6LC0VWG8z92wxwnPho+CRIQ/8ZHPOocTuJBUzDwH+xfQ81e5zXcwg==" saltValue="uxB8DrWZYW1zmekAcN/OeA=="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D9EFF85-B944-4000-AE48-87C2D69B0D1C}">
          <x14:formula1>
            <xm:f>リスト!$K$14:$K$15</xm:f>
          </x14:formula1>
          <xm:sqref>C11</xm:sqref>
        </x14:dataValidation>
        <x14:dataValidation type="list" allowBlank="1" showInputMessage="1" showErrorMessage="1" xr:uid="{D21FE6B1-2B78-44D2-B85B-8411239718CF}">
          <x14:formula1>
            <xm:f>リスト!$K$2:$K$12</xm:f>
          </x14:formula1>
          <xm:sqref>C20:C23</xm:sqref>
        </x14:dataValidation>
        <x14:dataValidation type="list" allowBlank="1" showInputMessage="1" showErrorMessage="1" xr:uid="{D0A00F42-6942-4749-B2E2-F3F724401827}">
          <x14:formula1>
            <xm:f>リスト!$K$2:$K$13</xm:f>
          </x14:formula1>
          <xm:sqref>C4:C9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E6DEF-4802-4ED4-B1DF-A0990C21221A}">
  <sheetPr>
    <tabColor rgb="FFFFCC99"/>
  </sheetPr>
  <dimension ref="A1:E35"/>
  <sheetViews>
    <sheetView view="pageBreakPreview" zoomScale="80" zoomScaleNormal="100" zoomScaleSheetLayoutView="80" workbookViewId="0">
      <selection activeCell="C3" sqref="C3:E3"/>
    </sheetView>
  </sheetViews>
  <sheetFormatPr defaultRowHeight="13.2" x14ac:dyDescent="0.45"/>
  <cols>
    <col min="1" max="1" width="3.19921875" style="4" bestFit="1" customWidth="1"/>
    <col min="2" max="2" width="43" style="4" customWidth="1"/>
    <col min="3" max="3" width="12.5" style="4" customWidth="1"/>
    <col min="4" max="4" width="11.8984375" style="4" customWidth="1"/>
    <col min="5" max="5" width="31.69921875" style="4" customWidth="1"/>
    <col min="6" max="6" width="20.796875" style="4" customWidth="1"/>
    <col min="7" max="16384" width="8.796875" style="4"/>
  </cols>
  <sheetData>
    <row r="1" spans="1:5" ht="25.2" customHeight="1" thickBot="1" x14ac:dyDescent="0.5">
      <c r="B1" s="13" t="s">
        <v>98</v>
      </c>
      <c r="C1" s="13">
        <v>4</v>
      </c>
      <c r="D1" s="13"/>
      <c r="E1" s="13"/>
    </row>
    <row r="2" spans="1:5" ht="20.399999999999999" customHeight="1" thickTop="1" thickBot="1" x14ac:dyDescent="0.5">
      <c r="A2" s="170" t="s">
        <v>98</v>
      </c>
      <c r="B2" s="171"/>
      <c r="C2" s="171"/>
      <c r="D2" s="171"/>
      <c r="E2" s="172"/>
    </row>
    <row r="3" spans="1:5" ht="31.8" customHeight="1" thickTop="1" x14ac:dyDescent="0.45">
      <c r="A3" s="6">
        <v>1</v>
      </c>
      <c r="B3" s="14" t="s">
        <v>9</v>
      </c>
      <c r="C3" s="173"/>
      <c r="D3" s="174"/>
      <c r="E3" s="175"/>
    </row>
    <row r="4" spans="1:5" ht="31.8" customHeight="1" x14ac:dyDescent="0.45">
      <c r="A4" s="8">
        <v>2</v>
      </c>
      <c r="B4" s="15" t="s">
        <v>10</v>
      </c>
      <c r="C4" s="163"/>
      <c r="D4" s="164"/>
      <c r="E4" s="165"/>
    </row>
    <row r="5" spans="1:5" ht="31.8" customHeight="1" x14ac:dyDescent="0.45">
      <c r="A5" s="168">
        <v>3</v>
      </c>
      <c r="B5" s="15" t="s">
        <v>79</v>
      </c>
      <c r="C5" s="163"/>
      <c r="D5" s="164"/>
      <c r="E5" s="165"/>
    </row>
    <row r="6" spans="1:5" ht="31.8" customHeight="1" x14ac:dyDescent="0.45">
      <c r="A6" s="169"/>
      <c r="B6" s="15" t="s">
        <v>80</v>
      </c>
      <c r="C6" s="163"/>
      <c r="D6" s="164"/>
      <c r="E6" s="165"/>
    </row>
    <row r="7" spans="1:5" ht="31.8" customHeight="1" x14ac:dyDescent="0.45">
      <c r="A7" s="16">
        <v>4</v>
      </c>
      <c r="B7" s="9" t="s">
        <v>146</v>
      </c>
      <c r="C7" s="163"/>
      <c r="D7" s="164"/>
      <c r="E7" s="165"/>
    </row>
    <row r="8" spans="1:5" ht="31.8" customHeight="1" x14ac:dyDescent="0.45">
      <c r="A8" s="8">
        <v>5</v>
      </c>
      <c r="B8" s="9" t="s">
        <v>87</v>
      </c>
      <c r="C8" s="163"/>
      <c r="D8" s="164"/>
      <c r="E8" s="165"/>
    </row>
    <row r="9" spans="1:5" ht="31.8" customHeight="1" x14ac:dyDescent="0.45">
      <c r="A9" s="17">
        <v>6</v>
      </c>
      <c r="B9" s="18" t="s">
        <v>86</v>
      </c>
      <c r="C9" s="176"/>
      <c r="D9" s="177"/>
      <c r="E9" s="178"/>
    </row>
    <row r="10" spans="1:5" ht="31.8" customHeight="1" thickBot="1" x14ac:dyDescent="0.5">
      <c r="A10" s="19">
        <v>7</v>
      </c>
      <c r="B10" s="20" t="s">
        <v>116</v>
      </c>
      <c r="C10" s="186"/>
      <c r="D10" s="187"/>
      <c r="E10" s="188"/>
    </row>
    <row r="11" spans="1:5" ht="24" customHeight="1" thickTop="1" thickBot="1" x14ac:dyDescent="0.5">
      <c r="A11" s="170" t="s">
        <v>99</v>
      </c>
      <c r="B11" s="171"/>
      <c r="C11" s="171"/>
      <c r="D11" s="171"/>
      <c r="E11" s="172"/>
    </row>
    <row r="12" spans="1:5" ht="45.6" customHeight="1" thickTop="1" x14ac:dyDescent="0.45">
      <c r="A12" s="6">
        <v>8</v>
      </c>
      <c r="B12" s="7" t="s">
        <v>159</v>
      </c>
      <c r="C12" s="192" t="s">
        <v>160</v>
      </c>
      <c r="D12" s="193"/>
      <c r="E12" s="166" t="s">
        <v>91</v>
      </c>
    </row>
    <row r="13" spans="1:5" ht="60" customHeight="1" x14ac:dyDescent="0.45">
      <c r="A13" s="8">
        <v>9</v>
      </c>
      <c r="B13" s="9" t="s">
        <v>90</v>
      </c>
      <c r="C13" s="194"/>
      <c r="D13" s="195"/>
      <c r="E13" s="167"/>
    </row>
    <row r="14" spans="1:5" ht="38.4" customHeight="1" x14ac:dyDescent="0.45">
      <c r="A14" s="8">
        <v>10</v>
      </c>
      <c r="B14" s="9" t="s">
        <v>119</v>
      </c>
      <c r="C14" s="163"/>
      <c r="D14" s="189"/>
      <c r="E14" s="21" t="s">
        <v>120</v>
      </c>
    </row>
    <row r="15" spans="1:5" ht="62.4" customHeight="1" x14ac:dyDescent="0.45">
      <c r="A15" s="8">
        <v>11</v>
      </c>
      <c r="B15" s="9" t="s">
        <v>11</v>
      </c>
      <c r="C15" s="190" t="s">
        <v>160</v>
      </c>
      <c r="D15" s="191"/>
      <c r="E15" s="21" t="str">
        <f>IF(COUNTIF(リスト!$B$1:$B$26,$C$6)&gt;0,"【設置必須】","【回答不要】")</f>
        <v>【回答不要】</v>
      </c>
    </row>
    <row r="16" spans="1:5" ht="43.8" customHeight="1" x14ac:dyDescent="0.45">
      <c r="A16" s="179">
        <v>12</v>
      </c>
      <c r="B16" s="9" t="s">
        <v>12</v>
      </c>
      <c r="C16" s="190" t="s">
        <v>160</v>
      </c>
      <c r="D16" s="191"/>
      <c r="E16" s="22" t="str">
        <f>IF(COUNTIF(リスト!$B$27:$B$66,$C$6)=1,"【利用（予定も含む）必須】","【回答不要】")</f>
        <v>【回答不要】</v>
      </c>
    </row>
    <row r="17" spans="1:5" ht="45.6" customHeight="1" x14ac:dyDescent="0.45">
      <c r="A17" s="180"/>
      <c r="B17" s="9" t="s">
        <v>13</v>
      </c>
      <c r="C17" s="5"/>
      <c r="D17" s="143" t="s">
        <v>97</v>
      </c>
      <c r="E17" s="23" t="s">
        <v>132</v>
      </c>
    </row>
    <row r="18" spans="1:5" ht="42.6" customHeight="1" x14ac:dyDescent="0.45">
      <c r="A18" s="179">
        <v>13</v>
      </c>
      <c r="B18" s="10" t="s">
        <v>95</v>
      </c>
      <c r="C18" s="163"/>
      <c r="D18" s="189"/>
      <c r="E18" s="21" t="str">
        <f>IF(COUNTIF(リスト!$B$67:$B$82,$C$6)&gt;0,"【回答任意】","【回答不要】")</f>
        <v>【回答不要】</v>
      </c>
    </row>
    <row r="19" spans="1:5" ht="19.2" customHeight="1" x14ac:dyDescent="0.45">
      <c r="A19" s="181"/>
      <c r="B19" s="182" t="s">
        <v>96</v>
      </c>
      <c r="C19" s="176"/>
      <c r="D19" s="197"/>
      <c r="E19" s="184" t="s">
        <v>121</v>
      </c>
    </row>
    <row r="20" spans="1:5" ht="19.2" customHeight="1" x14ac:dyDescent="0.45">
      <c r="A20" s="181"/>
      <c r="B20" s="183"/>
      <c r="C20" s="176"/>
      <c r="D20" s="197"/>
      <c r="E20" s="185"/>
    </row>
    <row r="21" spans="1:5" ht="19.2" customHeight="1" x14ac:dyDescent="0.45">
      <c r="A21" s="181"/>
      <c r="B21" s="183"/>
      <c r="C21" s="176"/>
      <c r="D21" s="197"/>
      <c r="E21" s="185"/>
    </row>
    <row r="22" spans="1:5" ht="19.2" customHeight="1" x14ac:dyDescent="0.45">
      <c r="A22" s="181"/>
      <c r="B22" s="183"/>
      <c r="C22" s="176"/>
      <c r="D22" s="197"/>
      <c r="E22" s="185"/>
    </row>
    <row r="23" spans="1:5" ht="19.2" customHeight="1" x14ac:dyDescent="0.45">
      <c r="A23" s="181"/>
      <c r="B23" s="183"/>
      <c r="C23" s="176"/>
      <c r="D23" s="197"/>
      <c r="E23" s="185"/>
    </row>
    <row r="24" spans="1:5" ht="75" customHeight="1" thickBot="1" x14ac:dyDescent="0.5">
      <c r="A24" s="11">
        <v>14</v>
      </c>
      <c r="B24" s="12" t="s">
        <v>100</v>
      </c>
      <c r="C24" s="196" t="s">
        <v>160</v>
      </c>
      <c r="D24" s="196"/>
      <c r="E24" s="24" t="s">
        <v>101</v>
      </c>
    </row>
    <row r="25" spans="1:5" ht="31.2" customHeight="1" x14ac:dyDescent="0.45"/>
    <row r="26" spans="1:5" ht="31.2" customHeight="1" x14ac:dyDescent="0.45"/>
    <row r="27" spans="1:5" ht="31.2" customHeight="1" x14ac:dyDescent="0.45"/>
    <row r="28" spans="1:5" ht="31.2" customHeight="1" x14ac:dyDescent="0.45"/>
    <row r="29" spans="1:5" ht="31.2" customHeight="1" x14ac:dyDescent="0.45"/>
    <row r="30" spans="1:5" ht="31.2" customHeight="1" x14ac:dyDescent="0.45"/>
    <row r="31" spans="1:5" ht="31.2" customHeight="1" x14ac:dyDescent="0.45"/>
    <row r="32" spans="1:5" ht="31.2" customHeight="1" x14ac:dyDescent="0.45"/>
    <row r="33" s="4" customFormat="1" ht="31.2" customHeight="1" x14ac:dyDescent="0.45"/>
    <row r="34" s="4" customFormat="1" ht="31.2" customHeight="1" x14ac:dyDescent="0.45"/>
    <row r="35" s="4" customFormat="1" ht="31.2" customHeight="1" x14ac:dyDescent="0.45"/>
  </sheetData>
  <sheetProtection algorithmName="SHA-512" hashValue="/2Fl7HoJQZhTsyTQVz+E0JObOmrwc4TGgcw9Q+GfFiLh1lNCde2Mnh77zDVlKJS+18A4NLCNu4FC64E4+VG98Q==" saltValue="PXviy/SPbybD0vJWCSe92A==" spinCount="100000" sheet="1" objects="1" scenarios="1" formatCells="0"/>
  <mergeCells count="27">
    <mergeCell ref="E19:E23"/>
    <mergeCell ref="C20:D20"/>
    <mergeCell ref="C21:D21"/>
    <mergeCell ref="C22:D22"/>
    <mergeCell ref="C23:D23"/>
    <mergeCell ref="C24:D24"/>
    <mergeCell ref="C14:D14"/>
    <mergeCell ref="C15:D15"/>
    <mergeCell ref="A16:A17"/>
    <mergeCell ref="C16:D16"/>
    <mergeCell ref="A18:A23"/>
    <mergeCell ref="C18:D18"/>
    <mergeCell ref="B19:B23"/>
    <mergeCell ref="C19:D19"/>
    <mergeCell ref="C12:D13"/>
    <mergeCell ref="E12:E13"/>
    <mergeCell ref="A2:E2"/>
    <mergeCell ref="C3:E3"/>
    <mergeCell ref="C4:E4"/>
    <mergeCell ref="A5:A6"/>
    <mergeCell ref="C5:E5"/>
    <mergeCell ref="C6:E6"/>
    <mergeCell ref="C7:E7"/>
    <mergeCell ref="C8:E8"/>
    <mergeCell ref="C9:E9"/>
    <mergeCell ref="C10:E10"/>
    <mergeCell ref="A11:E11"/>
  </mergeCells>
  <phoneticPr fontId="1"/>
  <dataValidations count="1">
    <dataValidation type="list" allowBlank="1" showInputMessage="1" showErrorMessage="1" sqref="C18 C14:D14" xr:uid="{1FC94CA6-6B5D-4F6F-98C2-CA9B586A831A}">
      <formula1>"はい,いいえ"</formula1>
    </dataValidation>
  </dataValidations>
  <pageMargins left="0.7" right="0.7" top="0.75" bottom="0.75" header="0.3" footer="0.3"/>
  <pageSetup paperSize="9" scale="78"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427EA2C4-3D8B-42EF-B477-0EF138EB7BD2}">
          <x14:formula1>
            <xm:f>リスト!$D$1:$H$1</xm:f>
          </x14:formula1>
          <xm:sqref>C5:E5</xm:sqref>
        </x14:dataValidation>
        <x14:dataValidation type="list" allowBlank="1" showInputMessage="1" showErrorMessage="1" xr:uid="{177385DD-46FC-4BD2-9FAA-207567381C9D}">
          <x14:formula1>
            <xm:f>_xlfn.XLOOKUP($C$5,リスト!$D$1:$H$1,リスト!$D$2:$H$24)</xm:f>
          </x14:formula1>
          <xm:sqref>C6:E6</xm:sqref>
        </x14:dataValidation>
        <x14:dataValidation type="list" allowBlank="1" showInputMessage="1" showErrorMessage="1" xr:uid="{9B1F884C-B092-418C-85D2-DDE083D1C059}">
          <x14:formula1>
            <xm:f>リスト!$M$2:$M$5</xm:f>
          </x14:formula1>
          <xm:sqref>C9:E9</xm:sqref>
        </x14:dataValidation>
        <x14:dataValidation type="list" allowBlank="1" showInputMessage="1" showErrorMessage="1" xr:uid="{9D7CC07E-EB0C-4D6D-97E6-E9FA5B035424}">
          <x14:formula1>
            <xm:f>リスト!$O$2:$O$3</xm:f>
          </x14:formula1>
          <xm:sqref>C10:E10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50C73-FD4A-4FC1-B79D-6F2FB0D793E9}">
  <sheetPr>
    <tabColor rgb="FFFFCC99"/>
    <pageSetUpPr fitToPage="1"/>
  </sheetPr>
  <dimension ref="A1:J31"/>
  <sheetViews>
    <sheetView view="pageBreakPreview" zoomScale="40" zoomScaleNormal="80" zoomScaleSheetLayoutView="40" workbookViewId="0">
      <selection activeCell="D1" sqref="D1"/>
    </sheetView>
  </sheetViews>
  <sheetFormatPr defaultRowHeight="18" x14ac:dyDescent="0.45"/>
  <cols>
    <col min="1" max="1" width="7.5" style="25" bestFit="1" customWidth="1"/>
    <col min="2" max="6" width="28.69921875" style="25" customWidth="1"/>
    <col min="7" max="7" width="31" style="25" customWidth="1"/>
    <col min="8" max="8" width="20.3984375" style="25" bestFit="1" customWidth="1"/>
    <col min="9" max="9" width="28.69921875" style="25" customWidth="1"/>
    <col min="10" max="10" width="22.296875" style="25" customWidth="1"/>
    <col min="11" max="16384" width="8.796875" style="25"/>
  </cols>
  <sheetData>
    <row r="1" spans="1:10" ht="44.4" customHeight="1" thickBot="1" x14ac:dyDescent="0.5">
      <c r="A1" s="88" t="s">
        <v>163</v>
      </c>
      <c r="B1" s="89">
        <v>4</v>
      </c>
      <c r="C1" s="90" t="s">
        <v>164</v>
      </c>
      <c r="D1" s="91">
        <f>基本情報4!$C$3</f>
        <v>0</v>
      </c>
      <c r="E1" s="90" t="s">
        <v>165</v>
      </c>
      <c r="F1" s="91">
        <f>基本情報4!$C$10</f>
        <v>0</v>
      </c>
      <c r="G1" s="90" t="s">
        <v>166</v>
      </c>
      <c r="H1" s="92">
        <f>IF(F1="介護テクノロジーの導入支援",SUM(7500000,F11),10000000)</f>
        <v>10000000</v>
      </c>
      <c r="I1" s="90" t="s">
        <v>167</v>
      </c>
      <c r="J1" s="93">
        <f>ROUNDUP(基本情報4!C8/2,0)</f>
        <v>0</v>
      </c>
    </row>
    <row r="2" spans="1:10" ht="48.6" customHeight="1" thickBot="1" x14ac:dyDescent="0.5">
      <c r="A2" s="94" t="s">
        <v>144</v>
      </c>
      <c r="B2"/>
      <c r="C2" s="95"/>
      <c r="D2" s="96" t="str">
        <f>IF($F$1="介護テクノロジーの導入支援","※この表に入力してください。","※この表は入力不要です。パッケージ型の表に入力してください。")</f>
        <v>※この表は入力不要です。パッケージ型の表に入力してください。</v>
      </c>
      <c r="E2" s="95"/>
      <c r="F2" s="95"/>
      <c r="G2" s="95"/>
      <c r="H2" s="95"/>
      <c r="I2" s="95"/>
      <c r="J2" s="95"/>
    </row>
    <row r="3" spans="1:10" ht="61.8" customHeight="1" thickBot="1" x14ac:dyDescent="0.5">
      <c r="A3" s="97" t="s">
        <v>122</v>
      </c>
      <c r="B3" s="98" t="s">
        <v>169</v>
      </c>
      <c r="C3" s="99" t="s">
        <v>170</v>
      </c>
      <c r="D3" s="100" t="s">
        <v>171</v>
      </c>
      <c r="E3" s="100" t="s">
        <v>172</v>
      </c>
      <c r="F3" s="100" t="s">
        <v>173</v>
      </c>
      <c r="G3" s="100" t="s">
        <v>174</v>
      </c>
      <c r="H3" s="100" t="s">
        <v>175</v>
      </c>
      <c r="I3" s="101" t="s">
        <v>176</v>
      </c>
      <c r="J3" s="28"/>
    </row>
    <row r="4" spans="1:10" ht="42.6" customHeight="1" x14ac:dyDescent="0.45">
      <c r="A4" s="103" t="s">
        <v>202</v>
      </c>
      <c r="B4" s="29"/>
      <c r="C4" s="30"/>
      <c r="D4" s="31"/>
      <c r="E4" s="107">
        <f>ROUNDDOWN(D4*3/4,-3)</f>
        <v>0</v>
      </c>
      <c r="F4" s="107" t="str">
        <f>IF($C4="","",VLOOKUP($C4,リスト!$K$2:$L$13,2,0))</f>
        <v/>
      </c>
      <c r="G4" s="107">
        <f>IF(F4&gt;E4,E4,F4)</f>
        <v>0</v>
      </c>
      <c r="H4" s="32"/>
      <c r="I4" s="110">
        <f>G4*H4</f>
        <v>0</v>
      </c>
      <c r="J4" s="33"/>
    </row>
    <row r="5" spans="1:10" ht="42.6" customHeight="1" x14ac:dyDescent="0.45">
      <c r="A5" s="104" t="s">
        <v>203</v>
      </c>
      <c r="B5" s="29"/>
      <c r="C5" s="30"/>
      <c r="D5" s="31"/>
      <c r="E5" s="107">
        <f t="shared" ref="E5:E11" si="0">ROUNDDOWN(D5*3/4,-3)</f>
        <v>0</v>
      </c>
      <c r="F5" s="107" t="str">
        <f>IF($C5="","",VLOOKUP($C5,リスト!$K$2:$L$13,2,0))</f>
        <v/>
      </c>
      <c r="G5" s="107">
        <f t="shared" ref="G5:G11" si="1">IF(F5&gt;E5,E5,F5)</f>
        <v>0</v>
      </c>
      <c r="H5" s="32"/>
      <c r="I5" s="110">
        <f t="shared" ref="I5:I11" si="2">G5*H5</f>
        <v>0</v>
      </c>
      <c r="J5" s="33"/>
    </row>
    <row r="6" spans="1:10" ht="42.6" customHeight="1" x14ac:dyDescent="0.45">
      <c r="A6" s="104" t="s">
        <v>204</v>
      </c>
      <c r="B6" s="29"/>
      <c r="C6" s="30"/>
      <c r="D6" s="31"/>
      <c r="E6" s="107">
        <f t="shared" si="0"/>
        <v>0</v>
      </c>
      <c r="F6" s="107" t="str">
        <f>IF($C6="","",VLOOKUP($C6,リスト!$K$2:$L$13,2,0))</f>
        <v/>
      </c>
      <c r="G6" s="107">
        <f t="shared" si="1"/>
        <v>0</v>
      </c>
      <c r="H6" s="32"/>
      <c r="I6" s="110">
        <f t="shared" si="2"/>
        <v>0</v>
      </c>
      <c r="J6" s="33"/>
    </row>
    <row r="7" spans="1:10" ht="42.6" customHeight="1" x14ac:dyDescent="0.45">
      <c r="A7" s="104" t="s">
        <v>205</v>
      </c>
      <c r="B7" s="29"/>
      <c r="C7" s="30"/>
      <c r="D7" s="31"/>
      <c r="E7" s="107">
        <f t="shared" si="0"/>
        <v>0</v>
      </c>
      <c r="F7" s="107" t="str">
        <f>IF($C7="","",VLOOKUP($C7,リスト!$K$2:$L$13,2,0))</f>
        <v/>
      </c>
      <c r="G7" s="107">
        <f t="shared" si="1"/>
        <v>0</v>
      </c>
      <c r="H7" s="32"/>
      <c r="I7" s="110">
        <f t="shared" si="2"/>
        <v>0</v>
      </c>
      <c r="J7" s="33"/>
    </row>
    <row r="8" spans="1:10" ht="42.6" customHeight="1" x14ac:dyDescent="0.45">
      <c r="A8" s="105" t="s">
        <v>206</v>
      </c>
      <c r="B8" s="34"/>
      <c r="C8" s="35"/>
      <c r="D8" s="36"/>
      <c r="E8" s="108">
        <f>ROUNDDOWN(D8*3/4,-3)</f>
        <v>0</v>
      </c>
      <c r="F8" s="108" t="str">
        <f>IF($C8="","",VLOOKUP($C8,リスト!$K$2:$L$13,2,0))</f>
        <v/>
      </c>
      <c r="G8" s="108">
        <f t="shared" si="1"/>
        <v>0</v>
      </c>
      <c r="H8" s="37"/>
      <c r="I8" s="111">
        <f t="shared" si="2"/>
        <v>0</v>
      </c>
      <c r="J8" s="33"/>
    </row>
    <row r="9" spans="1:10" ht="42.6" customHeight="1" thickBot="1" x14ac:dyDescent="0.5">
      <c r="A9" s="106" t="s">
        <v>207</v>
      </c>
      <c r="B9" s="38"/>
      <c r="C9" s="39"/>
      <c r="D9" s="40"/>
      <c r="E9" s="109">
        <f t="shared" ref="E9" si="3">ROUNDDOWN(D9*3/4,-3)</f>
        <v>0</v>
      </c>
      <c r="F9" s="109" t="str">
        <f>IF($C9="","",VLOOKUP($C9,リスト!$K$2:$L$13,2,0))</f>
        <v/>
      </c>
      <c r="G9" s="109">
        <f t="shared" si="1"/>
        <v>0</v>
      </c>
      <c r="H9" s="41"/>
      <c r="I9" s="112">
        <f t="shared" si="2"/>
        <v>0</v>
      </c>
      <c r="J9" s="33"/>
    </row>
    <row r="10" spans="1:10" ht="16.8" customHeight="1" thickBot="1" x14ac:dyDescent="0.5">
      <c r="A10" s="198" t="s">
        <v>161</v>
      </c>
      <c r="B10" s="199"/>
      <c r="C10" s="199"/>
      <c r="D10" s="199"/>
      <c r="E10" s="199"/>
      <c r="F10" s="199"/>
      <c r="G10" s="199"/>
      <c r="H10" s="199"/>
      <c r="I10" s="200"/>
      <c r="J10" s="33"/>
    </row>
    <row r="11" spans="1:10" ht="42.6" customHeight="1" thickBot="1" x14ac:dyDescent="0.5">
      <c r="A11" s="113" t="s">
        <v>208</v>
      </c>
      <c r="B11" s="42"/>
      <c r="C11" s="43"/>
      <c r="D11" s="44"/>
      <c r="E11" s="114">
        <f t="shared" si="0"/>
        <v>0</v>
      </c>
      <c r="F11" s="114" t="str">
        <f>IF($C11="","",IF($C11="介護業務支援（介護ソフト・ライセンスあり）",VLOOKUP(基本情報4!$C$9,リスト!$M$2:$N$5,2),2500000))</f>
        <v/>
      </c>
      <c r="G11" s="114">
        <f t="shared" si="1"/>
        <v>0</v>
      </c>
      <c r="H11" s="45"/>
      <c r="I11" s="115">
        <f t="shared" si="2"/>
        <v>0</v>
      </c>
      <c r="J11" s="26"/>
    </row>
    <row r="12" spans="1:10" ht="55.8" customHeight="1" thickBot="1" x14ac:dyDescent="0.5">
      <c r="A12" s="46"/>
      <c r="B12" s="47"/>
      <c r="C12" s="47"/>
      <c r="D12" s="47"/>
      <c r="E12" s="48"/>
      <c r="F12" s="48"/>
      <c r="G12" s="116" t="s">
        <v>162</v>
      </c>
      <c r="H12" s="117">
        <f ca="1">SUM(H4:H9)-SUMIF($C$4:$H$9,"その他（ソフト・インカム）",H4:H9)-SUMIF($C$4:$H9,"導入機器等と一体的に使用するための情報端末",H4:H9)</f>
        <v>0</v>
      </c>
      <c r="I12" s="118">
        <f>SUM(I4:I11)</f>
        <v>0</v>
      </c>
      <c r="J12" s="26"/>
    </row>
    <row r="13" spans="1:10" ht="55.8" customHeight="1" thickBot="1" x14ac:dyDescent="0.5">
      <c r="A13" s="49"/>
      <c r="B13" s="48"/>
      <c r="G13" s="119" t="s">
        <v>177</v>
      </c>
      <c r="H13" s="120" t="s">
        <v>142</v>
      </c>
      <c r="I13" s="121" t="s">
        <v>143</v>
      </c>
      <c r="J13" s="50" t="s">
        <v>128</v>
      </c>
    </row>
    <row r="14" spans="1:10" ht="61.2" customHeight="1" thickBot="1" x14ac:dyDescent="0.5">
      <c r="A14" s="49"/>
      <c r="B14" s="51"/>
      <c r="C14" s="51"/>
      <c r="D14" s="51"/>
      <c r="E14" s="51"/>
      <c r="F14" s="52"/>
      <c r="G14" s="123">
        <f>IF(($I$12&lt;$H$1),$I$12,$H$1)</f>
        <v>0</v>
      </c>
      <c r="H14" s="124">
        <f>IF(基本情報4!C18="はい",50000,0)</f>
        <v>0</v>
      </c>
      <c r="I14" s="125">
        <f>G14+H14</f>
        <v>0</v>
      </c>
      <c r="J14" s="53" t="str">
        <f ca="1">IF((J1&lt;H12),"NG","OK")</f>
        <v>OK</v>
      </c>
    </row>
    <row r="15" spans="1:10" ht="21.6" customHeight="1" thickBot="1" x14ac:dyDescent="0.5">
      <c r="A15" s="54"/>
      <c r="B15" s="55"/>
      <c r="C15" s="55"/>
      <c r="D15" s="55"/>
      <c r="E15" s="55"/>
      <c r="F15" s="56"/>
      <c r="G15" s="57"/>
      <c r="H15" s="57"/>
      <c r="I15" s="57"/>
      <c r="J15" s="57"/>
    </row>
    <row r="16" spans="1:10" ht="49.2" customHeight="1" thickTop="1" thickBot="1" x14ac:dyDescent="0.5">
      <c r="A16" s="58" t="s">
        <v>145</v>
      </c>
      <c r="C16" s="51"/>
      <c r="D16" s="96"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x14ac:dyDescent="0.5">
      <c r="A17" s="97" t="s">
        <v>122</v>
      </c>
      <c r="B17" s="127" t="s">
        <v>178</v>
      </c>
      <c r="C17" s="128" t="s">
        <v>179</v>
      </c>
      <c r="D17" s="129" t="s">
        <v>180</v>
      </c>
      <c r="E17" s="130" t="s">
        <v>181</v>
      </c>
      <c r="F17" s="131" t="s">
        <v>182</v>
      </c>
      <c r="G17" s="59"/>
    </row>
    <row r="18" spans="1:10" ht="46.8" customHeight="1" thickBot="1" x14ac:dyDescent="0.5">
      <c r="A18" s="132" t="s">
        <v>202</v>
      </c>
      <c r="B18" s="60"/>
      <c r="C18" s="157" t="s">
        <v>259</v>
      </c>
      <c r="D18" s="61"/>
      <c r="E18" s="62"/>
      <c r="F18" s="201" cm="1">
        <f t="array" ref="F18">SUM(D18:D23*E18:E23,D28,IF(D25*3/4&lt;100000,D25*E25,133334*E25),IF(D26*3/4&lt;100000,D26*E26,133334*E26))</f>
        <v>0</v>
      </c>
    </row>
    <row r="19" spans="1:10" ht="23.4" customHeight="1" thickBot="1" x14ac:dyDescent="0.5">
      <c r="A19" s="198" t="s">
        <v>154</v>
      </c>
      <c r="B19" s="199"/>
      <c r="C19" s="199"/>
      <c r="D19" s="199"/>
      <c r="E19" s="200"/>
      <c r="F19" s="202"/>
      <c r="G19" s="205" t="s">
        <v>152</v>
      </c>
      <c r="H19" s="206"/>
      <c r="I19" s="206"/>
      <c r="J19" s="207"/>
    </row>
    <row r="20" spans="1:10" ht="46.8" customHeight="1" x14ac:dyDescent="0.45">
      <c r="A20" s="133" t="s">
        <v>203</v>
      </c>
      <c r="B20" s="63"/>
      <c r="C20" s="64"/>
      <c r="D20" s="65"/>
      <c r="E20" s="66"/>
      <c r="F20" s="203"/>
      <c r="G20" s="208"/>
      <c r="H20" s="209"/>
      <c r="I20" s="209"/>
      <c r="J20" s="210"/>
    </row>
    <row r="21" spans="1:10" ht="46.8" customHeight="1" x14ac:dyDescent="0.45">
      <c r="A21" s="134" t="s">
        <v>204</v>
      </c>
      <c r="B21" s="67"/>
      <c r="C21" s="68"/>
      <c r="D21" s="69"/>
      <c r="E21" s="70"/>
      <c r="F21" s="203"/>
      <c r="G21" s="211"/>
      <c r="H21" s="212"/>
      <c r="I21" s="212"/>
      <c r="J21" s="213"/>
    </row>
    <row r="22" spans="1:10" ht="46.8" customHeight="1" x14ac:dyDescent="0.45">
      <c r="A22" s="134" t="s">
        <v>205</v>
      </c>
      <c r="B22" s="67"/>
      <c r="C22" s="68"/>
      <c r="D22" s="69"/>
      <c r="E22" s="70"/>
      <c r="F22" s="203"/>
      <c r="G22" s="211"/>
      <c r="H22" s="212"/>
      <c r="I22" s="212"/>
      <c r="J22" s="213"/>
    </row>
    <row r="23" spans="1:10" ht="46.8" customHeight="1" thickBot="1" x14ac:dyDescent="0.5">
      <c r="A23" s="135" t="s">
        <v>206</v>
      </c>
      <c r="B23" s="71"/>
      <c r="C23" s="72"/>
      <c r="D23" s="73"/>
      <c r="E23" s="74"/>
      <c r="F23" s="203"/>
      <c r="G23" s="214"/>
      <c r="H23" s="215"/>
      <c r="I23" s="215"/>
      <c r="J23" s="216"/>
    </row>
    <row r="24" spans="1:10" ht="21" customHeight="1" thickBot="1" x14ac:dyDescent="0.5">
      <c r="A24" s="198" t="s">
        <v>155</v>
      </c>
      <c r="B24" s="199"/>
      <c r="C24" s="199"/>
      <c r="D24" s="199"/>
      <c r="E24" s="200"/>
      <c r="F24" s="202"/>
      <c r="G24" s="75"/>
    </row>
    <row r="25" spans="1:10" ht="46.8" customHeight="1" thickBot="1" x14ac:dyDescent="0.5">
      <c r="A25" s="136" t="s">
        <v>207</v>
      </c>
      <c r="B25" s="76"/>
      <c r="C25" s="77" t="s">
        <v>115</v>
      </c>
      <c r="D25" s="78"/>
      <c r="E25" s="79"/>
      <c r="F25" s="202"/>
      <c r="G25" s="139" t="s">
        <v>183</v>
      </c>
    </row>
    <row r="26" spans="1:10" ht="46.8" customHeight="1" thickBot="1" x14ac:dyDescent="0.5">
      <c r="A26" s="137" t="s">
        <v>208</v>
      </c>
      <c r="B26" s="80"/>
      <c r="C26" s="81" t="s">
        <v>115</v>
      </c>
      <c r="D26" s="82"/>
      <c r="E26" s="83"/>
      <c r="F26" s="202"/>
      <c r="G26" s="140">
        <f>ROUNDDOWN(F18*3/4,-3)</f>
        <v>0</v>
      </c>
    </row>
    <row r="27" spans="1:10" ht="18" customHeight="1" thickBot="1" x14ac:dyDescent="0.5">
      <c r="A27" s="198" t="s">
        <v>157</v>
      </c>
      <c r="B27" s="199"/>
      <c r="C27" s="199"/>
      <c r="D27" s="199"/>
      <c r="E27" s="200"/>
      <c r="F27" s="202"/>
      <c r="G27" s="141" t="s">
        <v>185</v>
      </c>
    </row>
    <row r="28" spans="1:10" ht="46.8" customHeight="1" thickBot="1" x14ac:dyDescent="0.5">
      <c r="A28" s="137" t="s">
        <v>209</v>
      </c>
      <c r="B28" s="76"/>
      <c r="C28" s="77" t="s">
        <v>260</v>
      </c>
      <c r="D28" s="78"/>
      <c r="E28" s="138" t="s">
        <v>158</v>
      </c>
      <c r="F28" s="204"/>
      <c r="G28" s="142">
        <f>IF(($G$26&lt;$H$1),$G$26,$H$1)</f>
        <v>0</v>
      </c>
    </row>
    <row r="29" spans="1:10" ht="49.8" customHeight="1" x14ac:dyDescent="0.45">
      <c r="I29" s="84" t="s">
        <v>129</v>
      </c>
      <c r="J29" s="85" t="s">
        <v>130</v>
      </c>
    </row>
    <row r="30" spans="1:10" ht="49.8" customHeight="1" x14ac:dyDescent="0.45">
      <c r="I30" s="86">
        <v>1</v>
      </c>
      <c r="J30" s="87">
        <f>IF(F1="介護テクノロジーの導入支援",ROUNDUP(I14*I30,-3),ROUNDUP(G28*I30,-3))</f>
        <v>0</v>
      </c>
    </row>
    <row r="31" spans="1:10" ht="49.8" customHeight="1" x14ac:dyDescent="0.45"/>
  </sheetData>
  <sheetProtection algorithmName="SHA-512" hashValue="mlB8JTEweFh6V2ZtCQzWZANUtVFQ23ryQp23GhcCOWBWqV6wBdgKJtgLY6kilK8Myp9DgnxhCTwvLZabt7oS1A==" saltValue="+eYd9JehgE743jzVZO81pQ==" spinCount="100000" sheet="1" formatCells="0" insertColumns="0" insertRows="0" deleteColumns="0" deleteRows="0"/>
  <protectedRanges>
    <protectedRange sqref="B4:D9 H4:H11 C20:C23 C25:C26 C28 B11:D12" name="範囲1"/>
    <protectedRange algorithmName="SHA-512" hashValue="fN0WwrJaYnA+mV5hZUvSkoW13BeVQdV7aEzoXfTRmjbiVKGEMsBBccIWJ0GspyUbhBfEYgAaK8vgn/+qneD5OA==" saltValue="EXUmp8ZtLZEkRCdtcU6nRA==" spinCount="100000" sqref="B4:D9 C20:C23 C25:C26 C28 B11:D12" name="範囲3"/>
  </protectedRanges>
  <mergeCells count="10">
    <mergeCell ref="A10:I10"/>
    <mergeCell ref="F18:F28"/>
    <mergeCell ref="A19:E19"/>
    <mergeCell ref="G19:J19"/>
    <mergeCell ref="G20:J20"/>
    <mergeCell ref="G21:J21"/>
    <mergeCell ref="G22:J22"/>
    <mergeCell ref="G23:J23"/>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3205DC6-7973-4202-9D90-5862D0402F62}">
          <x14:formula1>
            <xm:f>リスト!$K$2:$K$12</xm:f>
          </x14:formula1>
          <xm:sqref>C20:C23</xm:sqref>
        </x14:dataValidation>
        <x14:dataValidation type="list" allowBlank="1" showInputMessage="1" showErrorMessage="1" xr:uid="{75065D68-E9C3-4634-B40C-04547304B074}">
          <x14:formula1>
            <xm:f>リスト!$K$14:$K$15</xm:f>
          </x14:formula1>
          <xm:sqref>C11</xm:sqref>
        </x14:dataValidation>
        <x14:dataValidation type="list" allowBlank="1" showInputMessage="1" showErrorMessage="1" xr:uid="{99310E52-6B2C-472C-9171-FDCCFFB68FD3}">
          <x14:formula1>
            <xm:f>リスト!$K$2:$K$13</xm:f>
          </x14:formula1>
          <xm:sqref>C4:C9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20</vt:i4>
      </vt:variant>
    </vt:vector>
  </HeadingPairs>
  <TitlesOfParts>
    <vt:vector size="42" baseType="lpstr">
      <vt:lpstr>所要額調書（総表）</vt:lpstr>
      <vt:lpstr>基本情報1</vt:lpstr>
      <vt:lpstr>個票1</vt:lpstr>
      <vt:lpstr>基本情報2</vt:lpstr>
      <vt:lpstr>個票2</vt:lpstr>
      <vt:lpstr>基本情報3</vt:lpstr>
      <vt:lpstr>個票3</vt:lpstr>
      <vt:lpstr>基本情報4</vt:lpstr>
      <vt:lpstr>個票4</vt:lpstr>
      <vt:lpstr>基本情報5</vt:lpstr>
      <vt:lpstr>個票5</vt:lpstr>
      <vt:lpstr>基本情報6</vt:lpstr>
      <vt:lpstr>個票6</vt:lpstr>
      <vt:lpstr>基本情報7</vt:lpstr>
      <vt:lpstr>個票7</vt:lpstr>
      <vt:lpstr>基本情報8</vt:lpstr>
      <vt:lpstr>個票8</vt:lpstr>
      <vt:lpstr>基本情報9</vt:lpstr>
      <vt:lpstr>個票9</vt:lpstr>
      <vt:lpstr>基本情報10</vt:lpstr>
      <vt:lpstr>個票10</vt:lpstr>
      <vt:lpstr>リスト</vt:lpstr>
      <vt:lpstr>基本情報1!Print_Area</vt:lpstr>
      <vt:lpstr>基本情報10!Print_Area</vt:lpstr>
      <vt:lpstr>基本情報2!Print_Area</vt:lpstr>
      <vt:lpstr>基本情報3!Print_Area</vt:lpstr>
      <vt:lpstr>基本情報4!Print_Area</vt:lpstr>
      <vt:lpstr>基本情報5!Print_Area</vt:lpstr>
      <vt:lpstr>基本情報6!Print_Area</vt:lpstr>
      <vt:lpstr>基本情報7!Print_Area</vt:lpstr>
      <vt:lpstr>基本情報8!Print_Area</vt:lpstr>
      <vt:lpstr>基本情報9!Print_Area</vt:lpstr>
      <vt:lpstr>個票1!Print_Area</vt:lpstr>
      <vt:lpstr>個票10!Print_Area</vt:lpstr>
      <vt:lpstr>個票2!Print_Area</vt:lpstr>
      <vt:lpstr>個票3!Print_Area</vt:lpstr>
      <vt:lpstr>個票4!Print_Area</vt:lpstr>
      <vt:lpstr>個票5!Print_Area</vt:lpstr>
      <vt:lpstr>個票6!Print_Area</vt:lpstr>
      <vt:lpstr>個票7!Print_Area</vt:lpstr>
      <vt:lpstr>個票8!Print_Area</vt:lpstr>
      <vt:lpstr>個票9!Print_Area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2025-06-24T04:09:34Z</cp:lastPrinted>
  <dcterms:created xsi:type="dcterms:W3CDTF">2025-02-06T01:36:50Z</dcterms:created>
  <dcterms:modified xsi:type="dcterms:W3CDTF">2025-10-06T06:56:09Z</dcterms:modified>
</cp:coreProperties>
</file>